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-5685" yWindow="720" windowWidth="20490" windowHeight="732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5" i="47" l="1"/>
  <c r="E240" i="42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3" i="40" s="1"/>
  <c r="V1" i="43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/>
  <c r="D185" i="42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/>
  <c r="D161" i="42"/>
  <c r="C161" i="42"/>
  <c r="E160" i="42"/>
  <c r="I160" i="42" s="1"/>
  <c r="D160" i="42"/>
  <c r="C160" i="42"/>
  <c r="E159" i="42"/>
  <c r="I159" i="42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/>
  <c r="D137" i="42"/>
  <c r="C137" i="42"/>
  <c r="E136" i="42"/>
  <c r="I136" i="42" s="1"/>
  <c r="D136" i="42"/>
  <c r="C136" i="42"/>
  <c r="E135" i="42"/>
  <c r="I135" i="42"/>
  <c r="D135" i="42"/>
  <c r="C135" i="42"/>
  <c r="E134" i="42"/>
  <c r="I134" i="42" s="1"/>
  <c r="D134" i="42"/>
  <c r="C134" i="42"/>
  <c r="E133" i="42"/>
  <c r="I133" i="42"/>
  <c r="D133" i="42"/>
  <c r="C133" i="42"/>
  <c r="E132" i="42"/>
  <c r="I132" i="42" s="1"/>
  <c r="D132" i="42"/>
  <c r="C132" i="42"/>
  <c r="E131" i="42"/>
  <c r="I131" i="42"/>
  <c r="D131" i="42"/>
  <c r="C131" i="42"/>
  <c r="E130" i="42"/>
  <c r="D130" i="42"/>
  <c r="C130" i="42"/>
  <c r="E129" i="42"/>
  <c r="I129" i="42" s="1"/>
  <c r="D129" i="42"/>
  <c r="C129" i="42"/>
  <c r="E128" i="42"/>
  <c r="I128" i="42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/>
  <c r="D113" i="42"/>
  <c r="C113" i="42"/>
  <c r="E112" i="42"/>
  <c r="I112" i="42" s="1"/>
  <c r="D112" i="42"/>
  <c r="C112" i="42"/>
  <c r="E111" i="42"/>
  <c r="I111" i="42"/>
  <c r="D111" i="42"/>
  <c r="C111" i="42"/>
  <c r="E110" i="42"/>
  <c r="I110" i="42" s="1"/>
  <c r="D110" i="42"/>
  <c r="C110" i="42"/>
  <c r="E109" i="42"/>
  <c r="I109" i="42"/>
  <c r="D109" i="42"/>
  <c r="C109" i="42"/>
  <c r="E108" i="42"/>
  <c r="I108" i="42" s="1"/>
  <c r="D108" i="42"/>
  <c r="C108" i="42"/>
  <c r="E107" i="42"/>
  <c r="I107" i="42"/>
  <c r="D107" i="42"/>
  <c r="C107" i="42"/>
  <c r="E106" i="42"/>
  <c r="D106" i="42"/>
  <c r="C106" i="42"/>
  <c r="E105" i="42"/>
  <c r="I105" i="42" s="1"/>
  <c r="D105" i="42"/>
  <c r="C105" i="42"/>
  <c r="E104" i="42"/>
  <c r="I104" i="42" s="1"/>
  <c r="D104" i="42"/>
  <c r="C104" i="42"/>
  <c r="E103" i="42"/>
  <c r="I103" i="42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/>
  <c r="D91" i="42"/>
  <c r="C91" i="42"/>
  <c r="E90" i="42"/>
  <c r="D90" i="42"/>
  <c r="C90" i="42"/>
  <c r="E89" i="42"/>
  <c r="I89" i="42" s="1"/>
  <c r="D89" i="42"/>
  <c r="C89" i="42"/>
  <c r="E88" i="42"/>
  <c r="I88" i="42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F52" i="42" s="1"/>
  <c r="D52" i="42"/>
  <c r="C52" i="42"/>
  <c r="E51" i="42"/>
  <c r="I51" i="42" s="1"/>
  <c r="D51" i="42"/>
  <c r="C51" i="42"/>
  <c r="E50" i="42"/>
  <c r="D50" i="42"/>
  <c r="C50" i="42"/>
  <c r="E49" i="42"/>
  <c r="I49" i="42"/>
  <c r="D49" i="42"/>
  <c r="C49" i="42"/>
  <c r="E48" i="42"/>
  <c r="I48" i="42" s="1"/>
  <c r="D48" i="42"/>
  <c r="C48" i="42"/>
  <c r="E47" i="42"/>
  <c r="I47" i="42"/>
  <c r="D47" i="42"/>
  <c r="C47" i="42"/>
  <c r="E46" i="42"/>
  <c r="I46" i="42" s="1"/>
  <c r="D46" i="42"/>
  <c r="C46" i="42"/>
  <c r="E45" i="42"/>
  <c r="I45" i="42"/>
  <c r="D45" i="42"/>
  <c r="C45" i="42"/>
  <c r="E44" i="42"/>
  <c r="I44" i="42" s="1"/>
  <c r="D44" i="42"/>
  <c r="C44" i="42"/>
  <c r="E43" i="42"/>
  <c r="I43" i="42"/>
  <c r="D43" i="42"/>
  <c r="C43" i="42"/>
  <c r="E42" i="42"/>
  <c r="I42" i="42" s="1"/>
  <c r="D42" i="42"/>
  <c r="C42" i="42"/>
  <c r="E41" i="42"/>
  <c r="I41" i="42"/>
  <c r="D41" i="42"/>
  <c r="C41" i="42"/>
  <c r="E40" i="42"/>
  <c r="I40" i="42" s="1"/>
  <c r="D40" i="42"/>
  <c r="C40" i="42"/>
  <c r="E39" i="42"/>
  <c r="I39" i="42"/>
  <c r="D39" i="42"/>
  <c r="C39" i="42"/>
  <c r="E38" i="42"/>
  <c r="I38" i="42" s="1"/>
  <c r="D38" i="42"/>
  <c r="C38" i="42"/>
  <c r="E37" i="42"/>
  <c r="I37" i="42"/>
  <c r="D37" i="42"/>
  <c r="C37" i="42"/>
  <c r="E36" i="42"/>
  <c r="I36" i="42" s="1"/>
  <c r="D36" i="42"/>
  <c r="C36" i="42"/>
  <c r="E35" i="42"/>
  <c r="I35" i="42"/>
  <c r="D35" i="42"/>
  <c r="C35" i="42"/>
  <c r="E34" i="42"/>
  <c r="I34" i="42" s="1"/>
  <c r="D34" i="42"/>
  <c r="C34" i="42"/>
  <c r="E33" i="42"/>
  <c r="I33" i="42"/>
  <c r="D33" i="42"/>
  <c r="C33" i="42"/>
  <c r="E32" i="42"/>
  <c r="I32" i="42" s="1"/>
  <c r="D32" i="42"/>
  <c r="C32" i="42"/>
  <c r="E31" i="42"/>
  <c r="I31" i="42"/>
  <c r="D31" i="42"/>
  <c r="C31" i="42"/>
  <c r="E30" i="42"/>
  <c r="I30" i="42" s="1"/>
  <c r="D30" i="42"/>
  <c r="C30" i="42"/>
  <c r="E29" i="42"/>
  <c r="I29" i="42"/>
  <c r="D29" i="42"/>
  <c r="C29" i="42"/>
  <c r="E28" i="42"/>
  <c r="I28" i="42" s="1"/>
  <c r="D28" i="42"/>
  <c r="C28" i="42"/>
  <c r="E27" i="42"/>
  <c r="I27" i="42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F23" i="42" s="1"/>
  <c r="C23" i="42"/>
  <c r="E22" i="42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F18" i="42" s="1"/>
  <c r="D18" i="42"/>
  <c r="C18" i="42"/>
  <c r="E17" i="42"/>
  <c r="I17" i="42" s="1"/>
  <c r="D17" i="42"/>
  <c r="F17" i="42" s="1"/>
  <c r="C17" i="42"/>
  <c r="E16" i="42"/>
  <c r="I16" i="42" s="1"/>
  <c r="D16" i="42"/>
  <c r="C16" i="42"/>
  <c r="E15" i="42"/>
  <c r="D15" i="42"/>
  <c r="C15" i="42"/>
  <c r="E14" i="42"/>
  <c r="I14" i="42" s="1"/>
  <c r="D14" i="42"/>
  <c r="C14" i="42"/>
  <c r="E13" i="42"/>
  <c r="D13" i="42"/>
  <c r="C13" i="42"/>
  <c r="E12" i="42"/>
  <c r="I12" i="42" s="1"/>
  <c r="D12" i="42"/>
  <c r="C12" i="42"/>
  <c r="E11" i="42"/>
  <c r="I11" i="42" s="1"/>
  <c r="D11" i="42"/>
  <c r="F11" i="42" s="1"/>
  <c r="C11" i="42"/>
  <c r="E10" i="42"/>
  <c r="I10" i="42" s="1"/>
  <c r="D10" i="42"/>
  <c r="C10" i="42"/>
  <c r="E9" i="42"/>
  <c r="I9" i="42"/>
  <c r="D9" i="42"/>
  <c r="C9" i="42"/>
  <c r="E8" i="42"/>
  <c r="D8" i="42"/>
  <c r="C8" i="42"/>
  <c r="E7" i="42"/>
  <c r="I7" i="42"/>
  <c r="D7" i="42"/>
  <c r="F7" i="42" s="1"/>
  <c r="C7" i="42"/>
  <c r="E6" i="42"/>
  <c r="I6" i="42" s="1"/>
  <c r="D6" i="42"/>
  <c r="C6" i="42"/>
  <c r="E5" i="42"/>
  <c r="I5" i="42" s="1"/>
  <c r="D5" i="42"/>
  <c r="F5" i="42" s="1"/>
  <c r="C5" i="42"/>
  <c r="E4" i="42"/>
  <c r="I4" i="42" s="1"/>
  <c r="D4" i="42"/>
  <c r="C4" i="42"/>
  <c r="E3" i="42"/>
  <c r="I3" i="42" s="1"/>
  <c r="D3" i="42"/>
  <c r="C3" i="42"/>
  <c r="E2" i="42"/>
  <c r="D2" i="42"/>
  <c r="C2" i="42"/>
  <c r="F105" i="42"/>
  <c r="F169" i="42"/>
  <c r="F177" i="42"/>
  <c r="F185" i="42"/>
  <c r="F206" i="42"/>
  <c r="F214" i="42"/>
  <c r="F180" i="42"/>
  <c r="F213" i="42"/>
  <c r="F199" i="42"/>
  <c r="F207" i="42"/>
  <c r="F215" i="42"/>
  <c r="F133" i="42"/>
  <c r="F43" i="42"/>
  <c r="F51" i="42"/>
  <c r="F171" i="42"/>
  <c r="F118" i="42"/>
  <c r="F126" i="42"/>
  <c r="F4" i="42"/>
  <c r="F56" i="42"/>
  <c r="F83" i="42"/>
  <c r="F117" i="42"/>
  <c r="F39" i="42"/>
  <c r="F68" i="42"/>
  <c r="F107" i="42"/>
  <c r="F144" i="42"/>
  <c r="F160" i="42"/>
  <c r="F195" i="42"/>
  <c r="F35" i="42"/>
  <c r="F108" i="42"/>
  <c r="F132" i="42"/>
  <c r="F137" i="42"/>
  <c r="F167" i="42"/>
  <c r="F32" i="42"/>
  <c r="F163" i="42"/>
  <c r="F192" i="42"/>
  <c r="F197" i="42"/>
  <c r="F200" i="42"/>
  <c r="F229" i="42"/>
  <c r="F2" i="42"/>
  <c r="F96" i="42"/>
  <c r="F106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46" i="42"/>
  <c r="F227" i="42"/>
  <c r="F231" i="42"/>
  <c r="F24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/>
  <c r="P5" i="43"/>
  <c r="L5" i="44"/>
  <c r="P5" i="44"/>
  <c r="L5" i="45"/>
  <c r="L27" i="45" s="1"/>
  <c r="P5" i="45"/>
  <c r="P27" i="45" s="1"/>
  <c r="H5" i="46"/>
  <c r="P5" i="47"/>
  <c r="H5" i="47"/>
  <c r="P5" i="46"/>
  <c r="L5" i="46"/>
  <c r="T26" i="17"/>
  <c r="T5" i="43" s="1"/>
  <c r="X26" i="51"/>
  <c r="P26" i="17"/>
  <c r="L26" i="17"/>
  <c r="T5" i="45"/>
  <c r="T27" i="45" s="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F241" i="42" s="1"/>
  <c r="L2" i="42"/>
  <c r="C1" i="50"/>
  <c r="Z1" i="51"/>
  <c r="V1" i="45"/>
  <c r="R1" i="47"/>
  <c r="R1" i="46"/>
  <c r="V23" i="45"/>
  <c r="C1" i="48"/>
  <c r="V1" i="17"/>
  <c r="V22" i="17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Y29" i="17"/>
  <c r="Z29" i="17" s="1"/>
  <c r="G27" i="17" s="1"/>
  <c r="D9" i="47" l="1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C1" i="13"/>
  <c r="V1" i="44"/>
  <c r="Z22" i="51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N35" i="17"/>
  <c r="E7" i="43"/>
  <c r="F13" i="43"/>
  <c r="P27" i="43"/>
  <c r="R28" i="43"/>
  <c r="R30" i="44"/>
  <c r="M35" i="17"/>
  <c r="D41" i="43"/>
  <c r="L33" i="17"/>
  <c r="R17" i="43"/>
  <c r="M16" i="43"/>
  <c r="N34" i="44"/>
  <c r="Q34" i="17"/>
  <c r="D11" i="43"/>
  <c r="Q35" i="17"/>
  <c r="P42" i="43"/>
  <c r="N23" i="46"/>
  <c r="L8" i="47"/>
  <c r="L30" i="17"/>
  <c r="Q37" i="17"/>
  <c r="E44" i="43"/>
  <c r="R32" i="43"/>
  <c r="Q45" i="43"/>
  <c r="I30" i="46"/>
  <c r="D38" i="43"/>
  <c r="M29" i="17"/>
  <c r="N29" i="44"/>
  <c r="N28" i="44"/>
  <c r="Q28" i="44"/>
  <c r="P33" i="17"/>
  <c r="D12" i="43"/>
  <c r="H12" i="43" s="1"/>
  <c r="F35" i="43"/>
  <c r="P50" i="43"/>
  <c r="R49" i="43"/>
  <c r="R20" i="46"/>
  <c r="D55" i="43"/>
  <c r="N34" i="17"/>
  <c r="E54" i="43"/>
  <c r="N30" i="17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Q30" i="17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H31" i="43" s="1"/>
  <c r="F38" i="43"/>
  <c r="E24" i="43"/>
  <c r="M30" i="17"/>
  <c r="D25" i="43"/>
  <c r="F51" i="43"/>
  <c r="E23" i="43"/>
  <c r="M32" i="17"/>
  <c r="E30" i="43"/>
  <c r="Q29" i="17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V33" i="17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V34" i="17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M28" i="17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U32" i="17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V35" i="17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U33" i="17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V36" i="17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U34" i="17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N31" i="17"/>
  <c r="F15" i="43"/>
  <c r="E33" i="43"/>
  <c r="F53" i="43"/>
  <c r="E19" i="43"/>
  <c r="P37" i="17"/>
  <c r="F43" i="43"/>
  <c r="E50" i="43"/>
  <c r="L31" i="17"/>
  <c r="D14" i="43"/>
  <c r="D10" i="43"/>
  <c r="L28" i="17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N36" i="17"/>
  <c r="M37" i="17"/>
  <c r="F17" i="43"/>
  <c r="E35" i="43"/>
  <c r="M36" i="17"/>
  <c r="D28" i="43"/>
  <c r="F26" i="43"/>
  <c r="D46" i="43"/>
  <c r="L36" i="17"/>
  <c r="N32" i="17"/>
  <c r="D16" i="43"/>
  <c r="D21" i="43"/>
  <c r="M33" i="17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P30" i="17"/>
  <c r="F19" i="43"/>
  <c r="E37" i="43"/>
  <c r="P36" i="17"/>
  <c r="D37" i="43"/>
  <c r="F28" i="43"/>
  <c r="F48" i="43"/>
  <c r="Q32" i="17"/>
  <c r="P28" i="17"/>
  <c r="D18" i="43"/>
  <c r="M31" i="17"/>
  <c r="Q28" i="17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N33" i="17"/>
  <c r="F16" i="43"/>
  <c r="E34" i="43"/>
  <c r="N28" i="17"/>
  <c r="F32" i="43"/>
  <c r="F52" i="43"/>
  <c r="E17" i="43"/>
  <c r="R32" i="17"/>
  <c r="F21" i="43"/>
  <c r="E41" i="43"/>
  <c r="D8" i="43"/>
  <c r="I8" i="43" s="1"/>
  <c r="E53" i="43"/>
  <c r="F30" i="43"/>
  <c r="E51" i="43"/>
  <c r="E15" i="43"/>
  <c r="R30" i="17"/>
  <c r="D20" i="43"/>
  <c r="Q36" i="17"/>
  <c r="P31" i="17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R28" i="17"/>
  <c r="F18" i="43"/>
  <c r="E36" i="43"/>
  <c r="M34" i="17"/>
  <c r="F34" i="43"/>
  <c r="L37" i="17"/>
  <c r="D26" i="43"/>
  <c r="R36" i="17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P35" i="17"/>
  <c r="F22" i="43"/>
  <c r="E42" i="43"/>
  <c r="R31" i="17"/>
  <c r="F40" i="43"/>
  <c r="D13" i="43"/>
  <c r="E45" i="43"/>
  <c r="F10" i="43"/>
  <c r="E28" i="43"/>
  <c r="E48" i="43"/>
  <c r="R29" i="17"/>
  <c r="N37" i="17"/>
  <c r="F37" i="43"/>
  <c r="D15" i="43"/>
  <c r="D43" i="43"/>
  <c r="D9" i="43"/>
  <c r="D49" i="43"/>
  <c r="D30" i="43"/>
  <c r="E9" i="43"/>
  <c r="D27" i="43"/>
  <c r="F39" i="43"/>
  <c r="R35" i="17"/>
  <c r="R34" i="17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I38" i="44" s="1"/>
  <c r="J17" i="46"/>
  <c r="M39" i="43"/>
  <c r="N29" i="17"/>
  <c r="L35" i="17"/>
  <c r="F12" i="43"/>
  <c r="D54" i="43"/>
  <c r="E49" i="43"/>
  <c r="E11" i="43"/>
  <c r="D22" i="43"/>
  <c r="P32" i="17"/>
  <c r="E10" i="43"/>
  <c r="F23" i="43"/>
  <c r="F36" i="43"/>
  <c r="Q31" i="17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P34" i="17"/>
  <c r="L29" i="17"/>
  <c r="D24" i="43"/>
  <c r="J24" i="43" s="1"/>
  <c r="D44" i="43"/>
  <c r="R37" i="17"/>
  <c r="D7" i="43"/>
  <c r="F41" i="43"/>
  <c r="D17" i="43"/>
  <c r="F8" i="43"/>
  <c r="P29" i="17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U30" i="17"/>
  <c r="U29" i="17"/>
  <c r="V28" i="17"/>
  <c r="V29" i="17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V32" i="17"/>
  <c r="V31" i="17"/>
  <c r="V30" i="17"/>
  <c r="R33" i="17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T37" i="17"/>
  <c r="T33" i="17"/>
  <c r="T28" i="17"/>
  <c r="T29" i="17"/>
  <c r="Q33" i="17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T36" i="17"/>
  <c r="T35" i="17"/>
  <c r="T34" i="17"/>
  <c r="U35" i="17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T32" i="17"/>
  <c r="T31" i="17"/>
  <c r="T30" i="17"/>
  <c r="U31" i="17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U28" i="17"/>
  <c r="U37" i="17"/>
  <c r="U36" i="17"/>
  <c r="V37" i="17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H8" i="17"/>
  <c r="I8" i="17"/>
  <c r="H27" i="44"/>
  <c r="U31" i="47"/>
  <c r="V31" i="47" s="1"/>
  <c r="G31" i="43"/>
  <c r="G48" i="43"/>
  <c r="G34" i="44"/>
  <c r="G28" i="44"/>
  <c r="G43" i="43"/>
  <c r="G39" i="44"/>
  <c r="G23" i="44"/>
  <c r="J23" i="44" s="1"/>
  <c r="Y53" i="45"/>
  <c r="Z53" i="45" s="1"/>
  <c r="G18" i="43"/>
  <c r="H18" i="43" s="1"/>
  <c r="G25" i="43"/>
  <c r="J25" i="43" s="1"/>
  <c r="G20" i="43"/>
  <c r="G33" i="17"/>
  <c r="I33" i="17" s="1"/>
  <c r="G35" i="17"/>
  <c r="J8" i="43"/>
  <c r="G12" i="51"/>
  <c r="G34" i="51"/>
  <c r="G37" i="43"/>
  <c r="I37" i="43" s="1"/>
  <c r="G55" i="43"/>
  <c r="I55" i="43" s="1"/>
  <c r="G24" i="44"/>
  <c r="G20" i="44"/>
  <c r="J20" i="44" s="1"/>
  <c r="G21" i="43"/>
  <c r="G37" i="44"/>
  <c r="G21" i="44"/>
  <c r="G40" i="43"/>
  <c r="H40" i="43" s="1"/>
  <c r="G26" i="43"/>
  <c r="G10" i="43"/>
  <c r="J10" i="43" s="1"/>
  <c r="G28" i="43"/>
  <c r="H28" i="43" s="1"/>
  <c r="G11" i="17"/>
  <c r="G31" i="17"/>
  <c r="G16" i="51"/>
  <c r="G10" i="51"/>
  <c r="G32" i="51"/>
  <c r="I27" i="44"/>
  <c r="G52" i="43"/>
  <c r="G47" i="43"/>
  <c r="G8" i="44"/>
  <c r="G10" i="44"/>
  <c r="G32" i="44"/>
  <c r="G35" i="44"/>
  <c r="G19" i="44"/>
  <c r="G38" i="44"/>
  <c r="G35" i="43"/>
  <c r="J35" i="43" s="1"/>
  <c r="G19" i="43"/>
  <c r="G39" i="43"/>
  <c r="I39" i="43" s="1"/>
  <c r="G34" i="17"/>
  <c r="I21" i="43"/>
  <c r="G29" i="51"/>
  <c r="G14" i="51"/>
  <c r="G36" i="51"/>
  <c r="G51" i="43"/>
  <c r="G46" i="43"/>
  <c r="I46" i="43" s="1"/>
  <c r="G41" i="43"/>
  <c r="H41" i="43" s="1"/>
  <c r="G14" i="43"/>
  <c r="H14" i="43" s="1"/>
  <c r="G16" i="44"/>
  <c r="H16" i="44" s="1"/>
  <c r="G33" i="44"/>
  <c r="J33" i="44" s="1"/>
  <c r="G17" i="44"/>
  <c r="G26" i="44"/>
  <c r="H26" i="44" s="1"/>
  <c r="G36" i="44"/>
  <c r="G27" i="43"/>
  <c r="G7" i="44"/>
  <c r="G30" i="17"/>
  <c r="I30" i="17" s="1"/>
  <c r="I47" i="43"/>
  <c r="I28" i="44"/>
  <c r="J12" i="17"/>
  <c r="G33" i="51"/>
  <c r="G31" i="51"/>
  <c r="G50" i="43"/>
  <c r="I50" i="43" s="1"/>
  <c r="G45" i="43"/>
  <c r="H45" i="43" s="1"/>
  <c r="G32" i="43"/>
  <c r="H32" i="43" s="1"/>
  <c r="G15" i="43"/>
  <c r="G22" i="43"/>
  <c r="I22" i="43" s="1"/>
  <c r="G31" i="44"/>
  <c r="G15" i="44"/>
  <c r="G18" i="44"/>
  <c r="G30" i="44"/>
  <c r="G36" i="43"/>
  <c r="J36" i="43" s="1"/>
  <c r="G13" i="17"/>
  <c r="G36" i="17"/>
  <c r="G29" i="17"/>
  <c r="H29" i="17" s="1"/>
  <c r="H29" i="43"/>
  <c r="J35" i="44"/>
  <c r="G37" i="51"/>
  <c r="G35" i="51"/>
  <c r="G38" i="43"/>
  <c r="I38" i="43" s="1"/>
  <c r="G44" i="43"/>
  <c r="G42" i="43"/>
  <c r="J42" i="43" s="1"/>
  <c r="G16" i="43"/>
  <c r="I16" i="43" s="1"/>
  <c r="G23" i="43"/>
  <c r="J23" i="43" s="1"/>
  <c r="G29" i="44"/>
  <c r="H29" i="44" s="1"/>
  <c r="G13" i="44"/>
  <c r="G12" i="44"/>
  <c r="G22" i="44"/>
  <c r="G7" i="43"/>
  <c r="G16" i="17"/>
  <c r="J16" i="17" s="1"/>
  <c r="G32" i="17"/>
  <c r="G9" i="17"/>
  <c r="J18" i="43"/>
  <c r="I29" i="43"/>
  <c r="I51" i="43"/>
  <c r="J51" i="43"/>
  <c r="I19" i="43"/>
  <c r="I12" i="43"/>
  <c r="AC29" i="51"/>
  <c r="AD29" i="51" s="1"/>
  <c r="G27" i="51" s="1"/>
  <c r="J12" i="43"/>
  <c r="A24" i="51"/>
  <c r="AC8" i="51"/>
  <c r="AD8" i="51" s="1"/>
  <c r="G6" i="51" s="1"/>
  <c r="Z7" i="44"/>
  <c r="D6" i="44" s="1"/>
  <c r="B3" i="44"/>
  <c r="Z7" i="45"/>
  <c r="B3" i="51"/>
  <c r="U7" i="46"/>
  <c r="H47" i="43"/>
  <c r="I23" i="44"/>
  <c r="H28" i="44"/>
  <c r="Z28" i="17"/>
  <c r="D27" i="17" s="1"/>
  <c r="J28" i="44"/>
  <c r="J47" i="43"/>
  <c r="B3" i="43"/>
  <c r="J14" i="43"/>
  <c r="I20" i="44"/>
  <c r="H12" i="17"/>
  <c r="J53" i="43"/>
  <c r="I12" i="17"/>
  <c r="P20" i="47"/>
  <c r="R21" i="47"/>
  <c r="T9" i="45"/>
  <c r="T13" i="45"/>
  <c r="T17" i="45"/>
  <c r="V15" i="45"/>
  <c r="U9" i="45"/>
  <c r="U13" i="45"/>
  <c r="U17" i="45"/>
  <c r="T5" i="44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H21" i="43"/>
  <c r="H53" i="43"/>
  <c r="J21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J31" i="43"/>
  <c r="H19" i="43"/>
  <c r="I53" i="43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31" i="43"/>
  <c r="H8" i="43"/>
  <c r="H10" i="17"/>
  <c r="J19" i="43"/>
  <c r="I33" i="44"/>
  <c r="J34" i="43"/>
  <c r="H33" i="17"/>
  <c r="I16" i="44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H11" i="44" l="1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</calcChain>
</file>

<file path=xl/sharedStrings.xml><?xml version="1.0" encoding="utf-8"?>
<sst xmlns="http://schemas.openxmlformats.org/spreadsheetml/2006/main" count="3351" uniqueCount="287">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</sst>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3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537.54908287037" createdVersion="4" refreshedVersion="4" minRefreshableVersion="3" recordCount="796">
  <cacheSource type="worksheet">
    <worksheetSource name="TD"/>
  </cacheSource>
  <cacheFields count="42">
    <cacheField name="LLAVE" numFmtId="0">
      <sharedItems containsSemiMixedTypes="0" containsString="0" containsNumber="1" containsInteger="1" minValue="273220" maxValue="274108"/>
    </cacheField>
    <cacheField name="FOLIO" numFmtId="0">
      <sharedItems containsSemiMixedTypes="0" containsString="0" containsNumber="1" containsInteger="1" minValue="22" maxValue="855"/>
    </cacheField>
    <cacheField name="DEP ID" numFmtId="0">
      <sharedItems containsSemiMixedTypes="0" containsString="0" containsNumber="1" containsInteger="1" minValue="3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16"/>
    </cacheField>
    <cacheField name="MUNICIPIO" numFmtId="0">
      <sharedItems/>
    </cacheField>
    <cacheField name="NOMBRE ENCARGADO" numFmtId="0">
      <sharedItems containsBlank="1"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1083" maxValue="78748367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12" maxValue="12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25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6">
        <n v="11"/>
        <n v="12"/>
        <n v="13"/>
        <n v="14"/>
        <n v="17"/>
        <n v="18"/>
        <n v="19"/>
        <n v="26"/>
        <n v="24"/>
        <n v="58"/>
        <n v="59"/>
        <n v="33"/>
        <n v="34"/>
        <n v="46"/>
        <n v="47"/>
        <n v="49"/>
        <n v="51"/>
        <n v="54"/>
        <n v="56"/>
        <n v="27"/>
        <n v="15"/>
        <n v="28"/>
        <n v="29"/>
        <n v="30"/>
        <n v="31"/>
        <n v="32"/>
        <n v="23"/>
        <n v="36"/>
        <n v="25"/>
        <n v="42"/>
        <n v="43"/>
        <n v="44"/>
        <n v="45"/>
        <n v="57"/>
        <n v="48"/>
        <n v="50"/>
        <n v="40"/>
        <n v="41"/>
        <n v="39"/>
        <n v="20"/>
        <n v="21"/>
        <n v="22"/>
        <n v="68"/>
        <n v="69"/>
        <n v="66"/>
        <n v="89"/>
        <n v="90"/>
        <n v="67"/>
        <n v="84"/>
        <n v="85"/>
        <n v="92"/>
        <n v="93"/>
        <n v="72"/>
        <n v="73"/>
        <n v="74"/>
        <n v="75"/>
        <n v="76"/>
        <n v="77"/>
        <n v="62"/>
        <n v="63"/>
        <n v="64"/>
        <n v="65"/>
        <n v="78"/>
        <n v="86"/>
        <n v="87"/>
        <n v="88"/>
        <n v="79"/>
        <n v="80"/>
        <n v="81"/>
        <n v="82"/>
        <n v="10"/>
        <n v="2"/>
        <n v="4"/>
        <n v="6"/>
        <n v="9"/>
        <n v="96"/>
        <n v="99"/>
        <n v="136"/>
        <n v="137"/>
        <n v="138"/>
        <n v="139"/>
        <n v="140"/>
        <n v="141"/>
        <n v="142"/>
        <n v="143"/>
        <n v="145"/>
        <n v="146"/>
        <n v="95"/>
        <n v="97"/>
        <n v="105"/>
        <n v="147"/>
        <n v="148"/>
        <n v="149"/>
        <n v="150"/>
        <n v="1"/>
        <n v="7"/>
        <n v="98"/>
        <n v="103"/>
        <n v="16"/>
        <n v="100"/>
        <n v="101"/>
        <n v="130"/>
        <n v="132"/>
        <n v="133"/>
        <n v="135"/>
        <n v="109"/>
        <n v="110"/>
        <n v="111"/>
        <n v="112"/>
        <n v="113"/>
        <n v="114"/>
        <n v="115"/>
        <n v="116"/>
        <n v="119"/>
        <n v="37"/>
        <n v="120"/>
        <n v="121"/>
        <n v="122"/>
        <n v="38"/>
        <n v="52"/>
        <n v="53"/>
        <n v="123"/>
        <n v="126"/>
        <n v="127"/>
        <n v="83"/>
        <n v="102"/>
        <n v="124"/>
        <n v="125"/>
        <n v="134"/>
        <n v="3"/>
        <n v="5"/>
        <n v="8"/>
        <n v="128"/>
        <n v="129"/>
        <n v="94"/>
        <n v="106"/>
        <n v="107"/>
        <n v="196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18" u="1"/>
        <n v="161" u="1"/>
        <n v="214" u="1"/>
        <n v="91" u="1"/>
        <n v="187" u="1"/>
        <n v="160" u="1"/>
        <n v="104" u="1"/>
        <n v="213" u="1"/>
        <n v="186" u="1"/>
        <n v="117" u="1"/>
        <n v="159" u="1"/>
        <n v="212" u="1"/>
        <n v="185" u="1"/>
        <n v="158" u="1"/>
        <n v="211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55" u="1"/>
        <n v="35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70" u="1"/>
        <n v="198" u="1"/>
        <n v="171" u="1"/>
        <n v="144" u="1"/>
        <n v="60" u="1"/>
      </sharedItems>
    </cacheField>
    <cacheField name="DESCRIPCION CPC" numFmtId="0">
      <sharedItems containsBlank="1" count="202">
        <s v="AJO CHINO"/>
        <s v="AJO CRIOLLO MEDIANO"/>
        <s v="APIO  MEDIANO"/>
        <s v="APIO GRANDE"/>
        <s v="BROCOLI GRANDE"/>
        <s v="CEBOLLA BLANCA CON TALLO GRANDE"/>
        <s v="CEBOLLA BLANCA CON TALLO MEDIANA"/>
        <s v="COLIFLOR  GRANDE"/>
        <s v="CHILE JALAPEÑO"/>
        <s v="ZANAHORIA GRANDE"/>
        <s v="ZANAHORIA MEDIANA"/>
        <s v="GÜISQUIL VERDE OSCURO GRANDE"/>
        <s v="LECHUGA DE CABEZA GRANDE"/>
        <s v="RÁBANO"/>
        <s v="REMOLACHA GRANDE"/>
        <s v="REPOLLO GRANDE"/>
        <s v="REPOLLO MEDIANO"/>
        <s v="TOMATE  DE PASTA MEDIANO"/>
        <s v="TOMATE DE PASTA GRANDE"/>
        <s v="EJOTE  IMPORTADO"/>
        <s v="AYOTE"/>
        <s v="EJOTE NACIONAL"/>
        <s v="ELOTE BLANCO GRANDE"/>
        <s v="GÜISQUIL VERDE GRANDE"/>
        <s v="GÜISQUIL VERDE MEDIANO"/>
        <s v="CHILE  VERDE MEDIANO"/>
        <s v="LOROCO"/>
        <s v="CHILE VERDE GRANDE"/>
        <s v="PEPINO GRANDE"/>
        <s v="PEPINO MEDIANO"/>
        <s v="PIPIAN GRANDE"/>
        <s v="PIPIAN MEDIANO"/>
        <s v="YUCA BLANCA"/>
        <s v="PAPA SOLOMA GRANDE"/>
        <s v="PAPA SOLOMA MEDIANA"/>
        <s v="PAPA LENGUA GRANDE"/>
        <s v="CEBOLLA BLANCA SIN  TALLO GRANDE"/>
        <s v="CEBOLLA BLANCA SIN TALLO MEDIANA"/>
        <s v="CEBOLLA MORADA SIN TALLO "/>
        <s v="GUAYABA GRANDE"/>
        <s v="GUINEO DE SEDA"/>
        <s v="COCO GRANDE"/>
        <s v="PLÁTANO MADURO GRANDE"/>
        <s v="PLÁTANO MADURO MEDIANO"/>
        <s v="FRESA"/>
        <s v="PAPAYA TAINUNG GRANDE"/>
        <s v="PAPAYA TAINUNG MEDIANA"/>
        <s v="TAMARINDO SIN CÁSCARA"/>
        <s v="ZAPOTE"/>
        <s v="LIMON PÉRSICO GRANDE"/>
        <s v="LIMON PÉRSICO MEDIANO"/>
        <s v="MANDARINA GRANDE"/>
        <s v="MANDARINA MEDIANA"/>
        <s v="MANGO VERDE CRIOLLO GRANDE"/>
        <s v="MANGO VERDE CRIOLLO MEDIANO"/>
        <s v="AGUACATE HASS GRANDE"/>
        <s v="AGUACATE HASS MEDIANO"/>
        <s v="BANANO MADURO GRANDE"/>
        <s v="MARACUYÁ REDONDA GRANDE"/>
        <s v="PIÑA GOLDEN GRANDE"/>
        <s v="PIÑA GOLDEN MEDIANA"/>
        <s v="PIÑA HAWAIANA"/>
        <s v="NARANJA PIÑA MEDIANA"/>
        <s v="NARANJA VALENCIA GRANDE"/>
        <s v="NARANJA VALENCIA MEDIANA"/>
        <s v="NARANJA VICTORIA MEDIANA"/>
        <s v="SORGO "/>
        <s v="ARROZ ORO PRIMERA CLASE NACIONAL"/>
        <s v="FRIJOL  ROJO DE SEDA NACIONAL"/>
        <s v="FRIJOL  TINTO O CORRIENTE NACIONAL"/>
        <s v="MAÍZ BLANCO"/>
        <s v="AZÚCAR"/>
        <s v="HARINA DE MAÍZ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BOCA COLORADA O PARGO"/>
        <s v="LONJA O FILETE DE TIBURON"/>
        <s v="AJONJOLÍ"/>
        <s v="CACAHUETE O MANI"/>
        <s v="SAL "/>
        <s v="MACARELA, FRESCO, ENTERO"/>
        <s v="MACARELA, SECO, ENTERO"/>
        <s v="ROBALO, FRESCO, ENTERO"/>
        <s v="TILAPIA, FRESCA, ENTERA, GRANDE"/>
        <s v="ARROZ ORO PRIMERA CLASE IMPORTADO"/>
        <s v="FRIJOL BLANCO"/>
        <s v="CACAO "/>
        <s v="PANELA PRIMERA CLASE"/>
        <s v="BROCOLI  MEDIANO"/>
        <s v="HARINA DE TRIGO FUERTE"/>
        <s v="HARINA DE TRIGO SUAVE"/>
        <s v="CREMA"/>
        <s v="QUESILLO"/>
        <s v="QUESO DURO BLANDO"/>
        <s v="QUESO FRESC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MELÓN GRANDE"/>
        <s v="COSTILLA DE PORCINO"/>
        <s v="LOMO DE PORCINO"/>
        <s v="POSTA DE PORCINO"/>
        <s v="MELÓN MEDIANO"/>
        <s v="SANDIA REDONDA GRANDE"/>
        <s v="SANDIA REDONDA MEDIANA"/>
        <s v="CARNE DE POLLO ENTERO"/>
        <s v="HUEVO  GRANDE "/>
        <s v="HUEVO  MEDIANO "/>
        <s v="PAPAYA RED LADY GRANDE"/>
        <s v="MIEL DE ABEJA"/>
        <s v="MUSLO DE POLLO"/>
        <s v="PECHUGA DE POLLO"/>
        <s v="QUESO DURO VIEJO"/>
        <s v="FRIJOL  ROJO DE SEDA IMPORTADO"/>
        <s v="FRIJOL  TINTO O CORRIENTE IMPORTADO"/>
        <s v="FRIJOL NEGRO"/>
        <s v="HUEVO GRANDE"/>
        <s v="HUEVO MEDIANO"/>
        <s v="ACHIOTE EN GRANO"/>
        <s v="SOYA"/>
        <s v="TRIGO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LIMON CRIOLLO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PANELA SEGUNDA CLASE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TRACTOR 30 HP JOHN DEERE" u="1"/>
        <s v="TRACTOR 60 HP JOHN DEERE" u="1"/>
        <s v="ATRAZINA" u="1"/>
        <s v="AGUACATE CRIOLLO MEDIANO" u="1"/>
        <s v="SULFATO DE AMONIO 21%N 200 LBS" u="1"/>
        <s v="LONJA  O FILETE DE DORADO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7" maxValue="7"/>
    </cacheField>
    <cacheField name="MES2" numFmtId="0">
      <sharedItems containsSemiMixedTypes="0" containsString="0" containsNumber="1" containsInteger="1" minValue="1" maxValue="12" count="12">
        <n v="12"/>
        <n v="11" u="1"/>
        <n v="6" u="1"/>
        <n v="3" u="1"/>
        <n v="7" u="1"/>
        <n v="8" u="1"/>
        <n v="4" u="1"/>
        <n v="2" u="1"/>
        <n v="9" u="1"/>
        <n v="1" u="1"/>
        <n v="10" u="1"/>
        <n v="5" u="1"/>
      </sharedItems>
    </cacheField>
    <cacheField name="COD MERCADO" numFmtId="0">
      <sharedItems containsSemiMixedTypes="0" containsString="0" containsNumber="1" containsInteger="1" minValue="5" maxValue="19"/>
    </cacheField>
    <cacheField name="MERCADO" numFmtId="0">
      <sharedItems containsBlank="1" count="20">
        <s v="TIENDONA"/>
        <s v="SONSONATE"/>
        <s v="SANTA ROSA DE LIMA"/>
        <s v="GERARDO BARRIOS "/>
        <s v="MERCADO CENTRAL"/>
        <s v="COJUTEPEQUE" u="1"/>
        <m u="1"/>
        <s v="AHUACHAPAN" u="1"/>
        <s v="GERARDO BARRIOS" u="1"/>
        <s v="ZACATECOLUCA" u="1"/>
        <s v="SAN FRANCISCO GOTERA" u="1"/>
        <s v="SENSUNTEPEQUE" u="1"/>
        <s v="SANTA ANA" u="1"/>
        <s v="SANTA TECLA" u="1"/>
        <s v="SAN SALVADOR" u="1"/>
        <s v="SAN MIGUEL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96">
  <r>
    <n v="27347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351"/>
    <n v="1"/>
    <n v="15"/>
    <m/>
    <s v="Dec  7 2021  8:43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10"/>
    <x v="0"/>
  </r>
  <r>
    <n v="27347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60"/>
    <n v="1"/>
    <n v="20"/>
    <m/>
    <s v="Dec  7 2021  8:43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7"/>
    <x v="0"/>
    <n v="10"/>
    <x v="0"/>
  </r>
  <r>
    <n v="27347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89"/>
    <n v="1"/>
    <n v="50"/>
    <m/>
    <s v="Dec  7 2021  8:43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7"/>
    <x v="0"/>
    <n v="10"/>
    <x v="0"/>
  </r>
  <r>
    <n v="27347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89"/>
    <n v="1"/>
    <n v="14"/>
    <m/>
    <s v="Dec  7 2021  8:43AM"/>
    <x v="3"/>
    <x v="3"/>
    <n v="20"/>
    <s v="CAJA  18-22 TALLOS"/>
    <n v="1"/>
    <s v="PRODUCTOS AGROPECUARIOS"/>
    <n v="2"/>
    <s v="HORTALIZAS"/>
    <n v="61.86"/>
    <n v="28.12"/>
    <s v="Apio Grande"/>
    <m/>
    <n v="0"/>
    <n v="7"/>
    <x v="0"/>
    <n v="10"/>
    <x v="0"/>
  </r>
  <r>
    <n v="27347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89"/>
    <n v="1"/>
    <n v="6"/>
    <m/>
    <s v="Dec  7 2021  8:43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0"/>
    <x v="0"/>
  </r>
  <r>
    <n v="27347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89"/>
    <n v="1"/>
    <n v="7"/>
    <m/>
    <s v="Dec  7 2021  8:43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7"/>
    <x v="0"/>
    <n v="10"/>
    <x v="0"/>
  </r>
  <r>
    <n v="27347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89"/>
    <n v="1"/>
    <n v="5"/>
    <m/>
    <s v="Dec  7 2021  8:43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7"/>
    <x v="0"/>
    <n v="10"/>
    <x v="0"/>
  </r>
  <r>
    <n v="27347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89"/>
    <n v="1"/>
    <n v="11"/>
    <m/>
    <s v="Dec  7 2021  8:43AM"/>
    <x v="7"/>
    <x v="7"/>
    <n v="53"/>
    <s v="RED   12 UNIDADES"/>
    <n v="1"/>
    <s v="PRODUCTOS AGROPECUARIOS"/>
    <n v="2"/>
    <s v="HORTALIZAS"/>
    <n v="46.19"/>
    <n v="21"/>
    <s v="Coliflor  Grande"/>
    <m/>
    <n v="0"/>
    <n v="7"/>
    <x v="0"/>
    <n v="10"/>
    <x v="0"/>
  </r>
  <r>
    <n v="27347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89"/>
    <n v="1"/>
    <n v="35"/>
    <m/>
    <s v="Dec  7 2021  8:43AM"/>
    <x v="8"/>
    <x v="8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10"/>
    <x v="0"/>
  </r>
  <r>
    <n v="27347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89"/>
    <n v="1"/>
    <n v="16"/>
    <m/>
    <s v="Dec  7 2021  8:44AM"/>
    <x v="9"/>
    <x v="9"/>
    <n v="51"/>
    <s v="QUINTAL"/>
    <n v="1"/>
    <s v="PRODUCTOS AGROPECUARIOS"/>
    <n v="2"/>
    <s v="HORTALIZAS"/>
    <n v="100"/>
    <n v="45.45"/>
    <s v="Zanahoria Grande"/>
    <m/>
    <n v="0"/>
    <n v="7"/>
    <x v="0"/>
    <n v="10"/>
    <x v="0"/>
  </r>
  <r>
    <n v="27347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89"/>
    <n v="1"/>
    <n v="7"/>
    <m/>
    <s v="Dec  7 2021  8:44AM"/>
    <x v="10"/>
    <x v="10"/>
    <n v="11"/>
    <s v="BOLSA 33-36 LIBRAS"/>
    <n v="1"/>
    <s v="PRODUCTOS AGROPECUARIOS"/>
    <n v="2"/>
    <s v="HORTALIZAS"/>
    <n v="34.94"/>
    <n v="15.88"/>
    <s v="Zanahoria Mediana"/>
    <m/>
    <n v="0"/>
    <n v="7"/>
    <x v="0"/>
    <n v="10"/>
    <x v="0"/>
  </r>
  <r>
    <n v="27347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89"/>
    <n v="1"/>
    <n v="17"/>
    <m/>
    <s v="Dec  7 2021  8:44AM"/>
    <x v="11"/>
    <x v="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7"/>
    <x v="0"/>
    <n v="10"/>
    <x v="0"/>
  </r>
  <r>
    <n v="27347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89"/>
    <n v="1"/>
    <n v="8"/>
    <m/>
    <s v="Dec  7 2021  8:44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0"/>
    <x v="0"/>
  </r>
  <r>
    <n v="27347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89"/>
    <n v="1"/>
    <n v="8"/>
    <m/>
    <s v="Dec  7 2021  8:44AM"/>
    <x v="13"/>
    <x v="13"/>
    <n v="8"/>
    <s v="BOLSA 25-30 LIBRAS"/>
    <n v="1"/>
    <s v="PRODUCTOS AGROPECUARIOS"/>
    <n v="2"/>
    <s v="HORTALIZAS"/>
    <n v="26.3"/>
    <n v="11.95"/>
    <s v="Rábano"/>
    <m/>
    <n v="0"/>
    <n v="7"/>
    <x v="0"/>
    <n v="10"/>
    <x v="0"/>
  </r>
  <r>
    <n v="27347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89"/>
    <n v="1"/>
    <n v="20"/>
    <m/>
    <s v="Dec  7 2021  8:44AM"/>
    <x v="14"/>
    <x v="14"/>
    <n v="75"/>
    <s v="SACO 90-100 LB"/>
    <n v="1"/>
    <s v="PRODUCTOS AGROPECUARIOS"/>
    <n v="2"/>
    <s v="HORTALIZAS"/>
    <n v="100"/>
    <n v="45.45"/>
    <s v="Remolacha Grande"/>
    <m/>
    <n v="0"/>
    <n v="7"/>
    <x v="0"/>
    <n v="10"/>
    <x v="0"/>
  </r>
  <r>
    <n v="27347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89"/>
    <n v="1"/>
    <n v="11"/>
    <m/>
    <s v="Dec  7 2021  8:44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10"/>
    <x v="0"/>
  </r>
  <r>
    <n v="27347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89"/>
    <n v="1"/>
    <n v="9"/>
    <m/>
    <s v="Dec  7 2021  8:44AM"/>
    <x v="16"/>
    <x v="1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7"/>
    <x v="0"/>
    <n v="10"/>
    <x v="0"/>
  </r>
  <r>
    <n v="27347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95"/>
    <n v="1"/>
    <n v="16"/>
    <m/>
    <s v="Dec  7 2021  8:44AM"/>
    <x v="17"/>
    <x v="17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0"/>
  </r>
  <r>
    <n v="27347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95"/>
    <n v="1"/>
    <n v="18"/>
    <m/>
    <s v="Dec  7 2021  8:44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0"/>
  </r>
  <r>
    <n v="27347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89"/>
    <n v="1"/>
    <n v="10"/>
    <m/>
    <s v="Dec  7 2021  8:44A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0"/>
    <x v="0"/>
  </r>
  <r>
    <n v="27347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60"/>
    <n v="1"/>
    <n v="16"/>
    <m/>
    <s v="Dec  7 2021  8:44AM"/>
    <x v="20"/>
    <x v="20"/>
    <n v="34"/>
    <s v="CIENTO 50-60 LB"/>
    <n v="1"/>
    <s v="PRODUCTOS AGROPECUARIOS"/>
    <n v="2"/>
    <s v="HORTALIZAS"/>
    <n v="55"/>
    <n v="25"/>
    <s v="Ayote Tierno Grande"/>
    <m/>
    <n v="0"/>
    <n v="7"/>
    <x v="0"/>
    <n v="10"/>
    <x v="0"/>
  </r>
  <r>
    <n v="27347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60"/>
    <n v="1"/>
    <n v="18"/>
    <m/>
    <s v="Dec  7 2021  8:45AM"/>
    <x v="21"/>
    <x v="21"/>
    <n v="12"/>
    <s v="BOLSA 35-40 LIBRAS"/>
    <n v="1"/>
    <s v="PRODUCTOS AGROPECUARIOS"/>
    <n v="2"/>
    <s v="HORTALIZAS"/>
    <n v="37.19"/>
    <n v="16.899999999999999"/>
    <s v="Ejote Nacional"/>
    <m/>
    <n v="1"/>
    <n v="7"/>
    <x v="0"/>
    <n v="10"/>
    <x v="0"/>
  </r>
  <r>
    <n v="27347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60"/>
    <n v="1"/>
    <n v="16"/>
    <m/>
    <s v="Dec  7 2021  8:45AM"/>
    <x v="22"/>
    <x v="22"/>
    <n v="30"/>
    <s v="CIENTO  100 UNIDADES       "/>
    <n v="1"/>
    <s v="PRODUCTOS AGROPECUARIOS"/>
    <n v="2"/>
    <s v="HORTALIZAS"/>
    <n v="100"/>
    <n v="45.45"/>
    <s v="Elote Blanco Grande"/>
    <m/>
    <n v="0"/>
    <n v="7"/>
    <x v="0"/>
    <n v="10"/>
    <x v="0"/>
  </r>
  <r>
    <n v="27347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60"/>
    <n v="1"/>
    <n v="45"/>
    <m/>
    <s v="Dec  7 2021  8:45AM"/>
    <x v="23"/>
    <x v="22"/>
    <n v="55"/>
    <s v="RED  300-350 UNIDADES           "/>
    <n v="1"/>
    <s v="PRODUCTOS AGROPECUARIOS"/>
    <n v="2"/>
    <s v="HORTALIZAS"/>
    <n v="300"/>
    <n v="136.36000000000001"/>
    <s v="Elote Blanco Grande"/>
    <m/>
    <n v="0"/>
    <n v="7"/>
    <x v="0"/>
    <n v="10"/>
    <x v="0"/>
  </r>
  <r>
    <n v="27347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60"/>
    <n v="1"/>
    <n v="6"/>
    <m/>
    <s v="Dec  7 2021  8:45AM"/>
    <x v="24"/>
    <x v="2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x v="0"/>
    <n v="10"/>
    <x v="0"/>
  </r>
  <r>
    <n v="27347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60"/>
    <n v="1"/>
    <n v="4"/>
    <m/>
    <s v="Dec  7 2021  8:45AM"/>
    <x v="25"/>
    <x v="24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7"/>
    <x v="0"/>
    <n v="10"/>
    <x v="0"/>
  </r>
  <r>
    <n v="27347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60"/>
    <n v="1"/>
    <n v="8"/>
    <m/>
    <s v="Dec  7 2021  8:45AM"/>
    <x v="26"/>
    <x v="25"/>
    <n v="70"/>
    <s v="SACO 170-190 UNIDADES"/>
    <n v="1"/>
    <s v="PRODUCTOS AGROPECUARIOS"/>
    <n v="2"/>
    <s v="HORTALIZAS"/>
    <n v="36.4"/>
    <n v="16.55"/>
    <s v="Chile  Verde Mediano"/>
    <m/>
    <n v="0"/>
    <n v="7"/>
    <x v="0"/>
    <n v="10"/>
    <x v="0"/>
  </r>
  <r>
    <n v="27347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60"/>
    <n v="1"/>
    <n v="45"/>
    <m/>
    <s v="Dec  7 2021  8:45AM"/>
    <x v="27"/>
    <x v="26"/>
    <n v="41"/>
    <s v="JABA 30-40 LIBRAS"/>
    <n v="1"/>
    <s v="PRODUCTOS AGROPECUARIOS"/>
    <n v="2"/>
    <s v="HORTALIZAS"/>
    <n v="35"/>
    <n v="15.91"/>
    <s v="Loroco"/>
    <m/>
    <n v="0"/>
    <n v="7"/>
    <x v="0"/>
    <n v="10"/>
    <x v="0"/>
  </r>
  <r>
    <n v="27347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60"/>
    <n v="1"/>
    <n v="10"/>
    <m/>
    <s v="Dec  7 2021  8:45AM"/>
    <x v="28"/>
    <x v="2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0"/>
    <x v="0"/>
  </r>
  <r>
    <n v="27347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60"/>
    <n v="1"/>
    <n v="20"/>
    <m/>
    <s v="Dec  7 2021  8:46AM"/>
    <x v="29"/>
    <x v="28"/>
    <n v="60"/>
    <s v="SACO   145-155 UNIDADES"/>
    <n v="1"/>
    <s v="PRODUCTOS AGROPECUARIOS"/>
    <n v="2"/>
    <s v="HORTALIZAS"/>
    <n v="139.57"/>
    <n v="63.44"/>
    <s v="Pepino Grande"/>
    <m/>
    <n v="0"/>
    <n v="7"/>
    <x v="0"/>
    <n v="10"/>
    <x v="0"/>
  </r>
  <r>
    <n v="27347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60"/>
    <n v="1"/>
    <n v="18"/>
    <m/>
    <s v="Dec  7 2021  8:46AM"/>
    <x v="30"/>
    <x v="2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7"/>
    <x v="0"/>
    <n v="10"/>
    <x v="0"/>
  </r>
  <r>
    <n v="27347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60"/>
    <n v="1"/>
    <n v="18"/>
    <m/>
    <s v="Dec  7 2021  8:46AM"/>
    <x v="31"/>
    <x v="3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7"/>
    <x v="0"/>
    <n v="10"/>
    <x v="0"/>
  </r>
  <r>
    <n v="27347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60"/>
    <n v="1"/>
    <n v="16"/>
    <m/>
    <s v="Dec  7 2021  8:46AM"/>
    <x v="32"/>
    <x v="3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7"/>
    <x v="0"/>
    <n v="10"/>
    <x v="0"/>
  </r>
  <r>
    <n v="27347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60"/>
    <n v="1"/>
    <n v="25"/>
    <m/>
    <s v="Dec  7 2021  8:46AM"/>
    <x v="33"/>
    <x v="32"/>
    <n v="66"/>
    <s v="SACO 133-135 LIBRAS"/>
    <n v="1"/>
    <s v="PRODUCTOS AGROPECUARIOS"/>
    <n v="2"/>
    <s v="HORTALIZAS"/>
    <n v="134"/>
    <n v="60.91"/>
    <s v="Yuca Blanca"/>
    <m/>
    <n v="0"/>
    <n v="7"/>
    <x v="0"/>
    <n v="10"/>
    <x v="0"/>
  </r>
  <r>
    <n v="273481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2"/>
    <s v="DICIEMBRE"/>
    <n v="4"/>
    <s v="DAVID GARCIA"/>
    <n v="2021"/>
    <n v="2021"/>
    <n v="60"/>
    <n v="1"/>
    <n v="16"/>
    <m/>
    <s v="Dec  7 2021  8:55AM"/>
    <x v="20"/>
    <x v="20"/>
    <n v="34"/>
    <s v="CIENTO 50-60 LB"/>
    <n v="1"/>
    <s v="PRODUCTOS AGROPECUARIOS"/>
    <n v="2"/>
    <s v="HORTALIZAS"/>
    <n v="55"/>
    <n v="25"/>
    <s v="Ayote Tierno Grande"/>
    <m/>
    <n v="0"/>
    <n v="7"/>
    <x v="0"/>
    <n v="10"/>
    <x v="0"/>
  </r>
  <r>
    <n v="273481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2"/>
    <s v="DICIEMBRE"/>
    <n v="4"/>
    <s v="DAVID GARCIA"/>
    <n v="2021"/>
    <n v="2021"/>
    <n v="60"/>
    <n v="1"/>
    <n v="8"/>
    <m/>
    <s v="Dec  7 2021  8:55AM"/>
    <x v="26"/>
    <x v="25"/>
    <n v="70"/>
    <s v="SACO 170-190 UNIDADES"/>
    <n v="1"/>
    <s v="PRODUCTOS AGROPECUARIOS"/>
    <n v="2"/>
    <s v="HORTALIZAS"/>
    <n v="36.4"/>
    <n v="16.55"/>
    <s v="Chile  Verde Mediano"/>
    <m/>
    <n v="0"/>
    <n v="7"/>
    <x v="0"/>
    <n v="10"/>
    <x v="0"/>
  </r>
  <r>
    <n v="273481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2"/>
    <s v="DICIEMBRE"/>
    <n v="4"/>
    <s v="DAVID GARCIA"/>
    <n v="2021"/>
    <n v="2021"/>
    <n v="60"/>
    <n v="1"/>
    <n v="10"/>
    <m/>
    <s v="Dec  7 2021  8:55AM"/>
    <x v="28"/>
    <x v="2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0"/>
    <x v="0"/>
  </r>
  <r>
    <n v="273481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2"/>
    <s v="DICIEMBRE"/>
    <n v="4"/>
    <s v="DAVID GARCIA"/>
    <n v="2021"/>
    <n v="2021"/>
    <n v="60"/>
    <n v="1"/>
    <n v="6"/>
    <m/>
    <s v="Dec  7 2021  8:55AM"/>
    <x v="24"/>
    <x v="2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x v="0"/>
    <n v="10"/>
    <x v="0"/>
  </r>
  <r>
    <n v="273481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2"/>
    <s v="DICIEMBRE"/>
    <n v="4"/>
    <s v="DAVID GARCIA"/>
    <n v="2021"/>
    <n v="2021"/>
    <n v="60"/>
    <n v="1"/>
    <n v="4"/>
    <m/>
    <s v="Dec  7 2021  8:55AM"/>
    <x v="25"/>
    <x v="24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7"/>
    <x v="0"/>
    <n v="10"/>
    <x v="0"/>
  </r>
  <r>
    <n v="273481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2"/>
    <s v="DICIEMBRE"/>
    <n v="4"/>
    <s v="DAVID GARCIA"/>
    <n v="2021"/>
    <n v="2021"/>
    <n v="60"/>
    <n v="1"/>
    <n v="20"/>
    <m/>
    <s v="Dec  7 2021  8:55AM"/>
    <x v="29"/>
    <x v="28"/>
    <n v="60"/>
    <s v="SACO   145-155 UNIDADES"/>
    <n v="1"/>
    <s v="PRODUCTOS AGROPECUARIOS"/>
    <n v="2"/>
    <s v="HORTALIZAS"/>
    <n v="139.57"/>
    <n v="63.44"/>
    <s v="Pepino Grande"/>
    <m/>
    <n v="0"/>
    <n v="7"/>
    <x v="0"/>
    <n v="10"/>
    <x v="0"/>
  </r>
  <r>
    <n v="273481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2"/>
    <s v="DICIEMBRE"/>
    <n v="4"/>
    <s v="DAVID GARCIA"/>
    <n v="2021"/>
    <n v="2021"/>
    <n v="60"/>
    <n v="1"/>
    <n v="18"/>
    <m/>
    <s v="Dec  7 2021  8:55AM"/>
    <x v="30"/>
    <x v="2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7"/>
    <x v="0"/>
    <n v="10"/>
    <x v="0"/>
  </r>
  <r>
    <n v="273481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2"/>
    <s v="DICIEMBRE"/>
    <n v="4"/>
    <s v="DAVID GARCIA"/>
    <n v="2021"/>
    <n v="2021"/>
    <n v="60"/>
    <n v="1"/>
    <n v="18"/>
    <m/>
    <s v="Dec  7 2021  8:55AM"/>
    <x v="31"/>
    <x v="3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7"/>
    <x v="0"/>
    <n v="10"/>
    <x v="0"/>
  </r>
  <r>
    <n v="273481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2"/>
    <s v="DICIEMBRE"/>
    <n v="4"/>
    <s v="DAVID GARCIA"/>
    <n v="2021"/>
    <n v="2021"/>
    <n v="60"/>
    <n v="1"/>
    <n v="16"/>
    <m/>
    <s v="Dec  7 2021  8:55AM"/>
    <x v="32"/>
    <x v="3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7"/>
    <x v="0"/>
    <n v="10"/>
    <x v="0"/>
  </r>
  <r>
    <n v="27347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1"/>
    <n v="2021"/>
    <n v="89"/>
    <n v="1"/>
    <n v="13"/>
    <m/>
    <s v="Dec  7 2021  8:56AM"/>
    <x v="3"/>
    <x v="3"/>
    <n v="20"/>
    <s v="CAJA  18-22 TALLOS"/>
    <n v="1"/>
    <s v="PRODUCTOS AGROPECUARIOS"/>
    <n v="2"/>
    <s v="HORTALIZAS"/>
    <n v="61.86"/>
    <n v="28.12"/>
    <s v="Apio Grande"/>
    <m/>
    <n v="0"/>
    <n v="7"/>
    <x v="0"/>
    <n v="10"/>
    <x v="0"/>
  </r>
  <r>
    <n v="27347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1"/>
    <n v="2021"/>
    <n v="89"/>
    <n v="1"/>
    <n v="6"/>
    <m/>
    <s v="Dec  7 2021  8:56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0"/>
    <x v="0"/>
  </r>
  <r>
    <n v="27347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1"/>
    <n v="2021"/>
    <n v="89"/>
    <n v="1"/>
    <n v="11"/>
    <m/>
    <s v="Dec  7 2021  8:56AM"/>
    <x v="7"/>
    <x v="7"/>
    <n v="53"/>
    <s v="RED   12 UNIDADES"/>
    <n v="1"/>
    <s v="PRODUCTOS AGROPECUARIOS"/>
    <n v="2"/>
    <s v="HORTALIZAS"/>
    <n v="46.19"/>
    <n v="21"/>
    <s v="Coliflor  Grande"/>
    <m/>
    <n v="0"/>
    <n v="7"/>
    <x v="0"/>
    <n v="10"/>
    <x v="0"/>
  </r>
  <r>
    <n v="27347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1"/>
    <n v="2021"/>
    <n v="89"/>
    <n v="1"/>
    <n v="10"/>
    <m/>
    <s v="Dec  7 2021  8:56A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0"/>
    <x v="0"/>
  </r>
  <r>
    <n v="27347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1"/>
    <n v="2021"/>
    <n v="89"/>
    <n v="1"/>
    <n v="8"/>
    <m/>
    <s v="Dec  7 2021  8:56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0"/>
    <x v="0"/>
  </r>
  <r>
    <n v="27347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1"/>
    <n v="2021"/>
    <n v="89"/>
    <n v="1"/>
    <n v="8"/>
    <m/>
    <s v="Dec  7 2021  8:56AM"/>
    <x v="13"/>
    <x v="13"/>
    <n v="8"/>
    <s v="BOLSA 25-30 LIBRAS"/>
    <n v="1"/>
    <s v="PRODUCTOS AGROPECUARIOS"/>
    <n v="2"/>
    <s v="HORTALIZAS"/>
    <n v="26.3"/>
    <n v="11.95"/>
    <s v="Rábano"/>
    <m/>
    <n v="0"/>
    <n v="7"/>
    <x v="0"/>
    <n v="10"/>
    <x v="0"/>
  </r>
  <r>
    <n v="27347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1"/>
    <n v="2021"/>
    <n v="89"/>
    <n v="1"/>
    <n v="20"/>
    <m/>
    <s v="Dec  7 2021  8:56AM"/>
    <x v="14"/>
    <x v="14"/>
    <n v="75"/>
    <s v="SACO 90-100 LB"/>
    <n v="1"/>
    <s v="PRODUCTOS AGROPECUARIOS"/>
    <n v="2"/>
    <s v="HORTALIZAS"/>
    <n v="100"/>
    <n v="45.45"/>
    <s v="Remolacha Grande"/>
    <m/>
    <n v="0"/>
    <n v="7"/>
    <x v="0"/>
    <n v="10"/>
    <x v="0"/>
  </r>
  <r>
    <n v="273479"/>
    <n v="429"/>
    <n v="6"/>
    <s v=" SAN SALVADOR"/>
    <n v="14"/>
    <s v="SAN SALVADOR"/>
    <s v="EULALIO"/>
    <s v="LOPEZ"/>
    <s v="EULALIO LOPEZ"/>
    <s v="CALLE PRINCIPAL SECTOR REPOLLO # 360"/>
    <s v="EULALIO LOPEZ"/>
    <m/>
    <n v="2"/>
    <s v="SEGUNDA SEMANA"/>
    <n v="12"/>
    <s v="DICIEMBRE"/>
    <n v="4"/>
    <s v="DAVID GARCIA"/>
    <n v="2021"/>
    <n v="2021"/>
    <n v="60"/>
    <n v="1"/>
    <n v="100"/>
    <m/>
    <s v="Dec  7 2021  8:56AM"/>
    <x v="34"/>
    <x v="15"/>
    <n v="36"/>
    <s v="CIENTO 800-1000 LIBRAS"/>
    <n v="1"/>
    <s v="PRODUCTOS AGROPECUARIOS"/>
    <n v="2"/>
    <s v="HORTALIZAS"/>
    <n v="900"/>
    <n v="409.09"/>
    <s v="Repollo Verde Grande"/>
    <m/>
    <n v="0"/>
    <n v="7"/>
    <x v="0"/>
    <n v="10"/>
    <x v="0"/>
  </r>
  <r>
    <n v="273479"/>
    <n v="429"/>
    <n v="6"/>
    <s v=" SAN SALVADOR"/>
    <n v="14"/>
    <s v="SAN SALVADOR"/>
    <s v="EULALIO"/>
    <s v="LOPEZ"/>
    <s v="EULALIO LOPEZ"/>
    <s v="CALLE PRINCIPAL SECTOR REPOLLO # 360"/>
    <s v="EULALIO LOPEZ"/>
    <m/>
    <n v="2"/>
    <s v="SEGUNDA SEMANA"/>
    <n v="12"/>
    <s v="DICIEMBRE"/>
    <n v="4"/>
    <s v="DAVID GARCIA"/>
    <n v="2021"/>
    <n v="2021"/>
    <n v="60"/>
    <n v="1"/>
    <n v="50"/>
    <m/>
    <s v="Dec  7 2021  8:56AM"/>
    <x v="35"/>
    <x v="16"/>
    <n v="35"/>
    <s v="CIENTO 600-700 LIBRAS"/>
    <n v="1"/>
    <s v="PRODUCTOS AGROPECUARIOS"/>
    <n v="2"/>
    <s v="HORTALIZAS"/>
    <n v="650"/>
    <n v="295.45"/>
    <s v="Repollo Verde Mediano"/>
    <m/>
    <n v="0"/>
    <n v="7"/>
    <x v="0"/>
    <n v="10"/>
    <x v="0"/>
  </r>
  <r>
    <n v="27347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1"/>
    <n v="2021"/>
    <n v="89"/>
    <n v="1"/>
    <n v="15"/>
    <m/>
    <s v="Dec  7 2021  8:57AM"/>
    <x v="9"/>
    <x v="9"/>
    <n v="51"/>
    <s v="QUINTAL"/>
    <n v="1"/>
    <s v="PRODUCTOS AGROPECUARIOS"/>
    <n v="2"/>
    <s v="HORTALIZAS"/>
    <n v="100"/>
    <n v="45.45"/>
    <s v="Zanahoria Grande"/>
    <m/>
    <n v="0"/>
    <n v="7"/>
    <x v="0"/>
    <n v="10"/>
    <x v="0"/>
  </r>
  <r>
    <n v="27347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1"/>
    <n v="2021"/>
    <n v="89"/>
    <n v="1"/>
    <n v="6"/>
    <m/>
    <s v="Dec  7 2021  8:57AM"/>
    <x v="10"/>
    <x v="10"/>
    <n v="11"/>
    <s v="BOLSA 33-36 LIBRAS"/>
    <n v="1"/>
    <s v="PRODUCTOS AGROPECUARIOS"/>
    <n v="2"/>
    <s v="HORTALIZAS"/>
    <n v="34.94"/>
    <n v="15.88"/>
    <s v="Zanahoria Mediana"/>
    <m/>
    <n v="0"/>
    <n v="7"/>
    <x v="0"/>
    <n v="10"/>
    <x v="0"/>
  </r>
  <r>
    <n v="273477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2"/>
    <s v="DICIEMBRE"/>
    <n v="4"/>
    <s v="DAVID GARCIA"/>
    <n v="2021"/>
    <n v="2021"/>
    <n v="89"/>
    <n v="1"/>
    <n v="30"/>
    <m/>
    <s v="Dec  7 2021  8:57AM"/>
    <x v="36"/>
    <x v="33"/>
    <n v="51"/>
    <s v="QUINTAL"/>
    <n v="1"/>
    <s v="PRODUCTOS AGROPECUARIOS"/>
    <n v="2"/>
    <s v="HORTALIZAS"/>
    <n v="100"/>
    <n v="45.45"/>
    <s v="Papa Soloma Grande"/>
    <m/>
    <n v="0"/>
    <n v="7"/>
    <x v="0"/>
    <n v="10"/>
    <x v="0"/>
  </r>
  <r>
    <n v="273477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2"/>
    <s v="DICIEMBRE"/>
    <n v="4"/>
    <s v="DAVID GARCIA"/>
    <n v="2021"/>
    <n v="2021"/>
    <n v="89"/>
    <n v="1"/>
    <n v="28"/>
    <m/>
    <s v="Dec  7 2021  8:57AM"/>
    <x v="37"/>
    <x v="34"/>
    <n v="51"/>
    <s v="QUINTAL"/>
    <n v="1"/>
    <s v="PRODUCTOS AGROPECUARIOS"/>
    <n v="2"/>
    <s v="HORTALIZAS"/>
    <n v="100"/>
    <n v="45.45"/>
    <s v="Papa Soloma Mediana"/>
    <m/>
    <n v="0"/>
    <n v="7"/>
    <x v="0"/>
    <n v="10"/>
    <x v="0"/>
  </r>
  <r>
    <n v="273476"/>
    <n v="561"/>
    <n v="6"/>
    <s v=" SAN SALVADOR"/>
    <n v="14"/>
    <s v="SAN SALVADOR"/>
    <s v="RINA"/>
    <s v="RUIZ"/>
    <s v="RINA RUIZ"/>
    <s v="MERCADO LA TIENDONA LOCAL #144  EDIFICIO 4"/>
    <s v="ELMER VIJIL"/>
    <m/>
    <n v="2"/>
    <s v="SEGUNDA SEMANA"/>
    <n v="12"/>
    <s v="DICIEMBRE"/>
    <n v="4"/>
    <s v="DAVID GARCIA"/>
    <n v="2021"/>
    <n v="2021"/>
    <n v="60"/>
    <n v="1"/>
    <n v="14"/>
    <m/>
    <s v="Dec  7 2021  8:58AM"/>
    <x v="22"/>
    <x v="22"/>
    <n v="30"/>
    <s v="CIENTO  100 UNIDADES       "/>
    <n v="1"/>
    <s v="PRODUCTOS AGROPECUARIOS"/>
    <n v="2"/>
    <s v="HORTALIZAS"/>
    <n v="100"/>
    <n v="45.45"/>
    <s v="Elote Blanco Grande"/>
    <m/>
    <n v="0"/>
    <n v="7"/>
    <x v="0"/>
    <n v="10"/>
    <x v="0"/>
  </r>
  <r>
    <n v="273476"/>
    <n v="561"/>
    <n v="6"/>
    <s v=" SAN SALVADOR"/>
    <n v="14"/>
    <s v="SAN SALVADOR"/>
    <s v="RINA"/>
    <s v="RUIZ"/>
    <s v="RINA RUIZ"/>
    <s v="MERCADO LA TIENDONA LOCAL #144  EDIFICIO 4"/>
    <s v="ELMER VIJIL"/>
    <m/>
    <n v="2"/>
    <s v="SEGUNDA SEMANA"/>
    <n v="12"/>
    <s v="DICIEMBRE"/>
    <n v="4"/>
    <s v="DAVID GARCIA"/>
    <n v="2021"/>
    <n v="2021"/>
    <n v="60"/>
    <n v="1"/>
    <n v="40"/>
    <m/>
    <s v="Dec  7 2021  8:58AM"/>
    <x v="23"/>
    <x v="22"/>
    <n v="55"/>
    <s v="RED  300-350 UNIDADES           "/>
    <n v="1"/>
    <s v="PRODUCTOS AGROPECUARIOS"/>
    <n v="2"/>
    <s v="HORTALIZAS"/>
    <n v="300"/>
    <n v="136.36000000000001"/>
    <s v="Elote Blanco Grande"/>
    <m/>
    <n v="0"/>
    <n v="7"/>
    <x v="0"/>
    <n v="10"/>
    <x v="0"/>
  </r>
  <r>
    <n v="27347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2"/>
    <s v="DICIEMBRE"/>
    <n v="4"/>
    <s v="DAVID GARCIA"/>
    <n v="2021"/>
    <n v="2021"/>
    <n v="89"/>
    <n v="1"/>
    <n v="13"/>
    <m/>
    <s v="Dec  7 2021  8:58AM"/>
    <x v="3"/>
    <x v="3"/>
    <n v="20"/>
    <s v="CAJA  18-22 TALLOS"/>
    <n v="1"/>
    <s v="PRODUCTOS AGROPECUARIOS"/>
    <n v="2"/>
    <s v="HORTALIZAS"/>
    <n v="61.86"/>
    <n v="28.12"/>
    <s v="Apio Grande"/>
    <m/>
    <n v="0"/>
    <n v="7"/>
    <x v="0"/>
    <n v="10"/>
    <x v="0"/>
  </r>
  <r>
    <n v="27347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2"/>
    <s v="DICIEMBRE"/>
    <n v="4"/>
    <s v="DAVID GARCIA"/>
    <n v="2021"/>
    <n v="2021"/>
    <n v="89"/>
    <n v="1"/>
    <n v="6"/>
    <m/>
    <s v="Dec  7 2021  8:58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0"/>
    <x v="0"/>
  </r>
  <r>
    <n v="27347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2"/>
    <s v="DICIEMBRE"/>
    <n v="4"/>
    <s v="DAVID GARCIA"/>
    <n v="2021"/>
    <n v="2021"/>
    <n v="89"/>
    <n v="1"/>
    <n v="11"/>
    <m/>
    <s v="Dec  7 2021  8:58AM"/>
    <x v="7"/>
    <x v="7"/>
    <n v="53"/>
    <s v="RED   12 UNIDADES"/>
    <n v="1"/>
    <s v="PRODUCTOS AGROPECUARIOS"/>
    <n v="2"/>
    <s v="HORTALIZAS"/>
    <n v="46.19"/>
    <n v="21"/>
    <s v="Coliflor  Grande"/>
    <m/>
    <n v="0"/>
    <n v="7"/>
    <x v="0"/>
    <n v="10"/>
    <x v="0"/>
  </r>
  <r>
    <n v="27347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2"/>
    <s v="DICIEMBRE"/>
    <n v="4"/>
    <s v="DAVID GARCIA"/>
    <n v="2021"/>
    <n v="2021"/>
    <n v="89"/>
    <n v="1"/>
    <n v="10"/>
    <m/>
    <s v="Dec  7 2021  8:58A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0"/>
    <x v="0"/>
  </r>
  <r>
    <n v="27347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2"/>
    <s v="DICIEMBRE"/>
    <n v="4"/>
    <s v="DAVID GARCIA"/>
    <n v="2021"/>
    <n v="2021"/>
    <n v="89"/>
    <n v="1"/>
    <n v="8"/>
    <m/>
    <s v="Dec  7 2021  8:58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0"/>
    <x v="0"/>
  </r>
  <r>
    <n v="27347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2"/>
    <s v="DICIEMBRE"/>
    <n v="4"/>
    <s v="DAVID GARCIA"/>
    <n v="2021"/>
    <n v="2021"/>
    <n v="89"/>
    <n v="1"/>
    <n v="16"/>
    <m/>
    <s v="Dec  7 2021  8:58AM"/>
    <x v="9"/>
    <x v="9"/>
    <n v="51"/>
    <s v="QUINTAL"/>
    <n v="1"/>
    <s v="PRODUCTOS AGROPECUARIOS"/>
    <n v="2"/>
    <s v="HORTALIZAS"/>
    <n v="100"/>
    <n v="45.45"/>
    <s v="Zanahoria Grande"/>
    <m/>
    <n v="0"/>
    <n v="7"/>
    <x v="0"/>
    <n v="10"/>
    <x v="0"/>
  </r>
  <r>
    <n v="27347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2"/>
    <s v="DICIEMBRE"/>
    <n v="4"/>
    <s v="DAVID GARCIA"/>
    <n v="2021"/>
    <n v="2021"/>
    <n v="89"/>
    <n v="1"/>
    <n v="7"/>
    <m/>
    <s v="Dec  7 2021  8:59AM"/>
    <x v="10"/>
    <x v="10"/>
    <n v="11"/>
    <s v="BOLSA 33-36 LIBRAS"/>
    <n v="1"/>
    <s v="PRODUCTOS AGROPECUARIOS"/>
    <n v="2"/>
    <s v="HORTALIZAS"/>
    <n v="34.94"/>
    <n v="15.88"/>
    <s v="Zanahoria Mediana"/>
    <m/>
    <n v="0"/>
    <n v="7"/>
    <x v="0"/>
    <n v="10"/>
    <x v="0"/>
  </r>
  <r>
    <n v="273472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2"/>
    <s v="DICIEMBRE"/>
    <n v="4"/>
    <s v="DAVID GARCIA"/>
    <n v="2021"/>
    <n v="2021"/>
    <n v="89"/>
    <n v="1"/>
    <n v="27"/>
    <m/>
    <s v="Dec  7 2021  8:59AM"/>
    <x v="38"/>
    <x v="35"/>
    <n v="51"/>
    <s v="QUINTAL"/>
    <n v="1"/>
    <s v="PRODUCTOS AGROPECUARIOS"/>
    <n v="2"/>
    <s v="HORTALIZAS"/>
    <n v="100"/>
    <n v="45.45"/>
    <s v="Papa Lengua Grande"/>
    <m/>
    <n v="0"/>
    <n v="7"/>
    <x v="0"/>
    <n v="10"/>
    <x v="0"/>
  </r>
  <r>
    <n v="273472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2"/>
    <s v="DICIEMBRE"/>
    <n v="4"/>
    <s v="DAVID GARCIA"/>
    <n v="2021"/>
    <n v="2021"/>
    <n v="89"/>
    <n v="1"/>
    <n v="30"/>
    <m/>
    <s v="Dec  7 2021  8:59AM"/>
    <x v="36"/>
    <x v="33"/>
    <n v="51"/>
    <s v="QUINTAL"/>
    <n v="1"/>
    <s v="PRODUCTOS AGROPECUARIOS"/>
    <n v="2"/>
    <s v="HORTALIZAS"/>
    <n v="100"/>
    <n v="45.45"/>
    <s v="Papa Soloma Grande"/>
    <m/>
    <n v="0"/>
    <n v="7"/>
    <x v="0"/>
    <n v="10"/>
    <x v="0"/>
  </r>
  <r>
    <n v="273472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2"/>
    <s v="DICIEMBRE"/>
    <n v="4"/>
    <s v="DAVID GARCIA"/>
    <n v="2021"/>
    <n v="2021"/>
    <n v="89"/>
    <n v="1"/>
    <n v="28"/>
    <m/>
    <s v="Dec  7 2021  8:59AM"/>
    <x v="37"/>
    <x v="34"/>
    <n v="51"/>
    <s v="QUINTAL"/>
    <n v="1"/>
    <s v="PRODUCTOS AGROPECUARIOS"/>
    <n v="2"/>
    <s v="HORTALIZAS"/>
    <n v="100"/>
    <n v="45.45"/>
    <s v="Papa Soloma Mediana"/>
    <m/>
    <n v="0"/>
    <n v="7"/>
    <x v="0"/>
    <n v="10"/>
    <x v="0"/>
  </r>
  <r>
    <n v="273473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2"/>
    <s v="DICIEMBRE"/>
    <n v="4"/>
    <s v="DAVID GARCIA"/>
    <n v="2021"/>
    <n v="2021"/>
    <n v="138"/>
    <n v="1"/>
    <n v="22"/>
    <m/>
    <s v="Dec  7 2021  8:59AM"/>
    <x v="39"/>
    <x v="36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0"/>
    <x v="0"/>
  </r>
  <r>
    <n v="273473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2"/>
    <s v="DICIEMBRE"/>
    <n v="4"/>
    <s v="DAVID GARCIA"/>
    <n v="2021"/>
    <n v="2021"/>
    <n v="138"/>
    <n v="1"/>
    <n v="20"/>
    <m/>
    <s v="Dec  7 2021  8:59AM"/>
    <x v="40"/>
    <x v="37"/>
    <n v="63"/>
    <s v="SACO  240-250 UNIDADES"/>
    <n v="1"/>
    <s v="PRODUCTOS AGROPECUARIOS"/>
    <n v="2"/>
    <s v="HORTALIZAS"/>
    <n v="49.43"/>
    <n v="22.47"/>
    <s v="Cebolla Blanca Sin Tallo Mediana"/>
    <m/>
    <n v="0"/>
    <n v="7"/>
    <x v="0"/>
    <n v="10"/>
    <x v="0"/>
  </r>
  <r>
    <n v="273473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2"/>
    <s v="DICIEMBRE"/>
    <n v="4"/>
    <s v="DAVID GARCIA"/>
    <n v="2021"/>
    <n v="2021"/>
    <n v="138"/>
    <n v="1"/>
    <n v="25"/>
    <m/>
    <s v="Dec  7 2021  8:59AM"/>
    <x v="41"/>
    <x v="3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0"/>
    <x v="0"/>
  </r>
  <r>
    <n v="273471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2"/>
    <s v="DICIEMBRE"/>
    <n v="4"/>
    <s v="DAVID GARCIA"/>
    <n v="2021"/>
    <n v="2021"/>
    <n v="138"/>
    <n v="1"/>
    <n v="22"/>
    <m/>
    <s v="Dec  7 2021  9:00AM"/>
    <x v="39"/>
    <x v="36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0"/>
    <x v="0"/>
  </r>
  <r>
    <n v="273471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2"/>
    <s v="DICIEMBRE"/>
    <n v="4"/>
    <s v="DAVID GARCIA"/>
    <n v="2021"/>
    <n v="2021"/>
    <n v="138"/>
    <n v="1"/>
    <n v="20"/>
    <m/>
    <s v="Dec  7 2021  9:00AM"/>
    <x v="40"/>
    <x v="37"/>
    <n v="63"/>
    <s v="SACO  240-250 UNIDADES"/>
    <n v="1"/>
    <s v="PRODUCTOS AGROPECUARIOS"/>
    <n v="2"/>
    <s v="HORTALIZAS"/>
    <n v="49.43"/>
    <n v="22.47"/>
    <s v="Cebolla Blanca Sin Tallo Mediana"/>
    <m/>
    <n v="0"/>
    <n v="7"/>
    <x v="0"/>
    <n v="10"/>
    <x v="0"/>
  </r>
  <r>
    <n v="273471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2"/>
    <s v="DICIEMBRE"/>
    <n v="4"/>
    <s v="DAVID GARCIA"/>
    <n v="2021"/>
    <n v="2021"/>
    <n v="138"/>
    <n v="1"/>
    <n v="24"/>
    <m/>
    <s v="Dec  7 2021  9:00AM"/>
    <x v="41"/>
    <x v="3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0"/>
    <x v="0"/>
  </r>
  <r>
    <n v="273470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2"/>
    <s v="DICIEMBRE"/>
    <n v="4"/>
    <s v="DAVID GARCIA"/>
    <n v="2021"/>
    <n v="2021"/>
    <n v="89"/>
    <n v="1"/>
    <n v="50"/>
    <m/>
    <s v="Dec  7 2021  9:00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7"/>
    <x v="0"/>
    <n v="10"/>
    <x v="0"/>
  </r>
  <r>
    <n v="273470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2"/>
    <s v="DICIEMBRE"/>
    <n v="4"/>
    <s v="DAVID GARCIA"/>
    <n v="2021"/>
    <n v="2021"/>
    <n v="89"/>
    <n v="1"/>
    <n v="13"/>
    <m/>
    <s v="Dec  7 2021  9:00AM"/>
    <x v="3"/>
    <x v="3"/>
    <n v="20"/>
    <s v="CAJA  18-22 TALLOS"/>
    <n v="1"/>
    <s v="PRODUCTOS AGROPECUARIOS"/>
    <n v="2"/>
    <s v="HORTALIZAS"/>
    <n v="61.86"/>
    <n v="28.12"/>
    <s v="Apio Grande"/>
    <m/>
    <n v="0"/>
    <n v="7"/>
    <x v="0"/>
    <n v="10"/>
    <x v="0"/>
  </r>
  <r>
    <n v="273470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2"/>
    <s v="DICIEMBRE"/>
    <n v="4"/>
    <s v="DAVID GARCIA"/>
    <n v="2021"/>
    <n v="2021"/>
    <n v="89"/>
    <n v="1"/>
    <n v="6"/>
    <m/>
    <s v="Dec  7 2021  9:00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0"/>
    <x v="0"/>
  </r>
  <r>
    <n v="273470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2"/>
    <s v="DICIEMBRE"/>
    <n v="4"/>
    <s v="DAVID GARCIA"/>
    <n v="2021"/>
    <n v="2021"/>
    <n v="89"/>
    <n v="1"/>
    <n v="11"/>
    <m/>
    <s v="Dec  7 2021  9:00AM"/>
    <x v="7"/>
    <x v="7"/>
    <n v="53"/>
    <s v="RED   12 UNIDADES"/>
    <n v="1"/>
    <s v="PRODUCTOS AGROPECUARIOS"/>
    <n v="2"/>
    <s v="HORTALIZAS"/>
    <n v="46.19"/>
    <n v="21"/>
    <s v="Coliflor  Grande"/>
    <m/>
    <n v="0"/>
    <n v="7"/>
    <x v="0"/>
    <n v="10"/>
    <x v="0"/>
  </r>
  <r>
    <n v="273470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2"/>
    <s v="DICIEMBRE"/>
    <n v="4"/>
    <s v="DAVID GARCIA"/>
    <n v="2021"/>
    <n v="2021"/>
    <n v="89"/>
    <n v="1"/>
    <n v="10"/>
    <m/>
    <s v="Dec  7 2021  9:00A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0"/>
    <x v="0"/>
  </r>
  <r>
    <n v="273470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2"/>
    <s v="DICIEMBRE"/>
    <n v="4"/>
    <s v="DAVID GARCIA"/>
    <n v="2021"/>
    <n v="2021"/>
    <n v="89"/>
    <n v="1"/>
    <n v="8"/>
    <m/>
    <s v="Dec  7 2021  9:00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0"/>
    <x v="0"/>
  </r>
  <r>
    <n v="273470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2"/>
    <s v="DICIEMBRE"/>
    <n v="4"/>
    <s v="DAVID GARCIA"/>
    <n v="2021"/>
    <n v="2021"/>
    <n v="89"/>
    <n v="1"/>
    <n v="27"/>
    <m/>
    <s v="Dec  7 2021  9:00AM"/>
    <x v="38"/>
    <x v="35"/>
    <n v="51"/>
    <s v="QUINTAL"/>
    <n v="1"/>
    <s v="PRODUCTOS AGROPECUARIOS"/>
    <n v="2"/>
    <s v="HORTALIZAS"/>
    <n v="100"/>
    <n v="45.45"/>
    <s v="Papa Lengua Grande"/>
    <m/>
    <n v="0"/>
    <n v="7"/>
    <x v="0"/>
    <n v="10"/>
    <x v="0"/>
  </r>
  <r>
    <n v="273470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2"/>
    <s v="DICIEMBRE"/>
    <n v="4"/>
    <s v="DAVID GARCIA"/>
    <n v="2021"/>
    <n v="2021"/>
    <n v="89"/>
    <n v="1"/>
    <n v="30"/>
    <m/>
    <s v="Dec  7 2021  9:00AM"/>
    <x v="36"/>
    <x v="33"/>
    <n v="51"/>
    <s v="QUINTAL"/>
    <n v="1"/>
    <s v="PRODUCTOS AGROPECUARIOS"/>
    <n v="2"/>
    <s v="HORTALIZAS"/>
    <n v="100"/>
    <n v="45.45"/>
    <s v="Papa Soloma Grande"/>
    <m/>
    <n v="0"/>
    <n v="7"/>
    <x v="0"/>
    <n v="10"/>
    <x v="0"/>
  </r>
  <r>
    <n v="273470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2"/>
    <s v="DICIEMBRE"/>
    <n v="4"/>
    <s v="DAVID GARCIA"/>
    <n v="2021"/>
    <n v="2021"/>
    <n v="89"/>
    <n v="1"/>
    <n v="28"/>
    <m/>
    <s v="Dec  7 2021  9:00AM"/>
    <x v="37"/>
    <x v="34"/>
    <n v="51"/>
    <s v="QUINTAL"/>
    <n v="1"/>
    <s v="PRODUCTOS AGROPECUARIOS"/>
    <n v="2"/>
    <s v="HORTALIZAS"/>
    <n v="100"/>
    <n v="45.45"/>
    <s v="Papa Soloma Mediana"/>
    <m/>
    <n v="0"/>
    <n v="7"/>
    <x v="0"/>
    <n v="10"/>
    <x v="0"/>
  </r>
  <r>
    <n v="273470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2"/>
    <s v="DICIEMBRE"/>
    <n v="4"/>
    <s v="DAVID GARCIA"/>
    <n v="2021"/>
    <n v="2021"/>
    <n v="89"/>
    <n v="1"/>
    <n v="16"/>
    <m/>
    <s v="Dec  7 2021  9:01AM"/>
    <x v="9"/>
    <x v="9"/>
    <n v="51"/>
    <s v="QUINTAL"/>
    <n v="1"/>
    <s v="PRODUCTOS AGROPECUARIOS"/>
    <n v="2"/>
    <s v="HORTALIZAS"/>
    <n v="100"/>
    <n v="45.45"/>
    <s v="Zanahoria Grande"/>
    <m/>
    <n v="0"/>
    <n v="7"/>
    <x v="0"/>
    <n v="10"/>
    <x v="0"/>
  </r>
  <r>
    <n v="273470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2"/>
    <s v="DICIEMBRE"/>
    <n v="4"/>
    <s v="DAVID GARCIA"/>
    <n v="2021"/>
    <n v="2021"/>
    <n v="89"/>
    <n v="1"/>
    <n v="7"/>
    <m/>
    <s v="Dec  7 2021  9:01AM"/>
    <x v="10"/>
    <x v="10"/>
    <n v="11"/>
    <s v="BOLSA 33-36 LIBRAS"/>
    <n v="1"/>
    <s v="PRODUCTOS AGROPECUARIOS"/>
    <n v="2"/>
    <s v="HORTALIZAS"/>
    <n v="34.94"/>
    <n v="15.88"/>
    <s v="Zanahoria Mediana"/>
    <m/>
    <n v="0"/>
    <n v="7"/>
    <x v="0"/>
    <n v="10"/>
    <x v="0"/>
  </r>
  <r>
    <n v="27346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2"/>
    <s v="SEGUNDA SEMANA"/>
    <n v="12"/>
    <s v="DICIEMBRE"/>
    <n v="4"/>
    <s v="DAVID GARCIA"/>
    <n v="2021"/>
    <n v="2021"/>
    <n v="89"/>
    <n v="1"/>
    <n v="30"/>
    <m/>
    <s v="Dec  7 2021  9:01AM"/>
    <x v="36"/>
    <x v="33"/>
    <n v="51"/>
    <s v="QUINTAL"/>
    <n v="1"/>
    <s v="PRODUCTOS AGROPECUARIOS"/>
    <n v="2"/>
    <s v="HORTALIZAS"/>
    <n v="100"/>
    <n v="45.45"/>
    <s v="Papa Soloma Grande"/>
    <m/>
    <n v="0"/>
    <n v="7"/>
    <x v="0"/>
    <n v="10"/>
    <x v="0"/>
  </r>
  <r>
    <n v="27346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2"/>
    <s v="SEGUNDA SEMANA"/>
    <n v="12"/>
    <s v="DICIEMBRE"/>
    <n v="4"/>
    <s v="DAVID GARCIA"/>
    <n v="2021"/>
    <n v="2021"/>
    <n v="89"/>
    <n v="1"/>
    <n v="28"/>
    <m/>
    <s v="Dec  7 2021  9:01AM"/>
    <x v="37"/>
    <x v="34"/>
    <n v="51"/>
    <s v="QUINTAL"/>
    <n v="1"/>
    <s v="PRODUCTOS AGROPECUARIOS"/>
    <n v="2"/>
    <s v="HORTALIZAS"/>
    <n v="100"/>
    <n v="45.45"/>
    <s v="Papa Soloma Mediana"/>
    <m/>
    <n v="0"/>
    <n v="7"/>
    <x v="0"/>
    <n v="10"/>
    <x v="0"/>
  </r>
  <r>
    <n v="27346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2"/>
    <s v="DICIEMBRE"/>
    <n v="4"/>
    <s v="DAVID GARCIA"/>
    <n v="2021"/>
    <n v="2021"/>
    <n v="138"/>
    <n v="1"/>
    <n v="22"/>
    <m/>
    <s v="Dec  7 2021  9:01AM"/>
    <x v="39"/>
    <x v="36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0"/>
    <x v="0"/>
  </r>
  <r>
    <n v="27346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2"/>
    <s v="DICIEMBRE"/>
    <n v="4"/>
    <s v="DAVID GARCIA"/>
    <n v="2021"/>
    <n v="2021"/>
    <n v="138"/>
    <n v="1"/>
    <n v="20"/>
    <m/>
    <s v="Dec  7 2021  9:01AM"/>
    <x v="40"/>
    <x v="37"/>
    <n v="63"/>
    <s v="SACO  240-250 UNIDADES"/>
    <n v="1"/>
    <s v="PRODUCTOS AGROPECUARIOS"/>
    <n v="2"/>
    <s v="HORTALIZAS"/>
    <n v="49.43"/>
    <n v="22.47"/>
    <s v="Cebolla Blanca Sin Tallo Mediana"/>
    <m/>
    <n v="0"/>
    <n v="7"/>
    <x v="0"/>
    <n v="10"/>
    <x v="0"/>
  </r>
  <r>
    <n v="27346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2"/>
    <s v="DICIEMBRE"/>
    <n v="4"/>
    <s v="DAVID GARCIA"/>
    <n v="2021"/>
    <n v="2021"/>
    <n v="138"/>
    <n v="1"/>
    <n v="24"/>
    <m/>
    <s v="Dec  7 2021  9:01AM"/>
    <x v="41"/>
    <x v="3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0"/>
    <x v="0"/>
  </r>
  <r>
    <n v="27346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2"/>
    <s v="DICIEMBRE"/>
    <n v="4"/>
    <s v="DAVID GARCIA"/>
    <n v="2021"/>
    <n v="2021"/>
    <n v="89"/>
    <n v="1"/>
    <n v="27"/>
    <m/>
    <s v="Dec  7 2021  9:01AM"/>
    <x v="38"/>
    <x v="35"/>
    <n v="51"/>
    <s v="QUINTAL"/>
    <n v="1"/>
    <s v="PRODUCTOS AGROPECUARIOS"/>
    <n v="2"/>
    <s v="HORTALIZAS"/>
    <n v="100"/>
    <n v="45.45"/>
    <s v="Papa Lengua Grande"/>
    <m/>
    <n v="0"/>
    <n v="7"/>
    <x v="0"/>
    <n v="10"/>
    <x v="0"/>
  </r>
  <r>
    <n v="27346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2"/>
    <s v="DICIEMBRE"/>
    <n v="4"/>
    <s v="DAVID GARCIA"/>
    <n v="2021"/>
    <n v="2021"/>
    <n v="89"/>
    <n v="1"/>
    <n v="30"/>
    <m/>
    <s v="Dec  7 2021  9:01AM"/>
    <x v="36"/>
    <x v="33"/>
    <n v="51"/>
    <s v="QUINTAL"/>
    <n v="1"/>
    <s v="PRODUCTOS AGROPECUARIOS"/>
    <n v="2"/>
    <s v="HORTALIZAS"/>
    <n v="100"/>
    <n v="45.45"/>
    <s v="Papa Soloma Grande"/>
    <m/>
    <n v="0"/>
    <n v="7"/>
    <x v="0"/>
    <n v="10"/>
    <x v="0"/>
  </r>
  <r>
    <n v="27346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2"/>
    <s v="DICIEMBRE"/>
    <n v="4"/>
    <s v="DAVID GARCIA"/>
    <n v="2021"/>
    <n v="2021"/>
    <n v="89"/>
    <n v="1"/>
    <n v="28"/>
    <m/>
    <s v="Dec  7 2021  9:01AM"/>
    <x v="37"/>
    <x v="34"/>
    <n v="51"/>
    <s v="QUINTAL"/>
    <n v="1"/>
    <s v="PRODUCTOS AGROPECUARIOS"/>
    <n v="2"/>
    <s v="HORTALIZAS"/>
    <n v="100"/>
    <n v="45.45"/>
    <s v="Papa Soloma Mediana"/>
    <m/>
    <n v="0"/>
    <n v="7"/>
    <x v="0"/>
    <n v="10"/>
    <x v="0"/>
  </r>
  <r>
    <n v="273467"/>
    <n v="620"/>
    <n v="6"/>
    <s v=" SAN SALVADOR"/>
    <n v="14"/>
    <s v="SAN SALVADOR"/>
    <s v="DANIEL "/>
    <s v="VERRIOS"/>
    <s v="DANIEL VERRIOS"/>
    <s v="MERCADO LA TIENDONA SECTOR DE TOMATE"/>
    <s v="DANIEL VERRIOS"/>
    <m/>
    <n v="2"/>
    <s v="SEGUNDA SEMANA"/>
    <n v="12"/>
    <s v="DICIEMBRE"/>
    <n v="4"/>
    <s v="DAVID GARCIA"/>
    <n v="2021"/>
    <n v="2021"/>
    <n v="89"/>
    <n v="1"/>
    <n v="20"/>
    <m/>
    <s v="Dec  7 2021  9:02AM"/>
    <x v="17"/>
    <x v="17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0"/>
  </r>
  <r>
    <n v="273467"/>
    <n v="620"/>
    <n v="6"/>
    <s v=" SAN SALVADOR"/>
    <n v="14"/>
    <s v="SAN SALVADOR"/>
    <s v="DANIEL "/>
    <s v="VERRIOS"/>
    <s v="DANIEL VERRIOS"/>
    <s v="MERCADO LA TIENDONA SECTOR DE TOMATE"/>
    <s v="DANIEL VERRIOS"/>
    <m/>
    <n v="2"/>
    <s v="SEGUNDA SEMANA"/>
    <n v="12"/>
    <s v="DICIEMBRE"/>
    <n v="4"/>
    <s v="DAVID GARCIA"/>
    <n v="2021"/>
    <n v="2021"/>
    <n v="89"/>
    <n v="1"/>
    <n v="22"/>
    <m/>
    <s v="Dec  7 2021  9:02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0"/>
  </r>
  <r>
    <n v="273466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2"/>
    <s v="SEGUNDA SEMANA"/>
    <n v="12"/>
    <s v="DICIEMBRE"/>
    <n v="4"/>
    <s v="DAVID GARCIA"/>
    <n v="2021"/>
    <n v="2021"/>
    <n v="138"/>
    <n v="1"/>
    <n v="22"/>
    <m/>
    <s v="Dec  7 2021  9:03AM"/>
    <x v="39"/>
    <x v="36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0"/>
    <x v="0"/>
  </r>
  <r>
    <n v="273466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2"/>
    <s v="SEGUNDA SEMANA"/>
    <n v="12"/>
    <s v="DICIEMBRE"/>
    <n v="4"/>
    <s v="DAVID GARCIA"/>
    <n v="2021"/>
    <n v="2021"/>
    <n v="138"/>
    <n v="1"/>
    <n v="20"/>
    <m/>
    <s v="Dec  7 2021  9:03AM"/>
    <x v="40"/>
    <x v="37"/>
    <n v="63"/>
    <s v="SACO  240-250 UNIDADES"/>
    <n v="1"/>
    <s v="PRODUCTOS AGROPECUARIOS"/>
    <n v="2"/>
    <s v="HORTALIZAS"/>
    <n v="49.43"/>
    <n v="22.47"/>
    <s v="Cebolla Blanca Sin Tallo Mediana"/>
    <m/>
    <n v="0"/>
    <n v="7"/>
    <x v="0"/>
    <n v="10"/>
    <x v="0"/>
  </r>
  <r>
    <n v="273466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2"/>
    <s v="SEGUNDA SEMANA"/>
    <n v="12"/>
    <s v="DICIEMBRE"/>
    <n v="4"/>
    <s v="DAVID GARCIA"/>
    <n v="2021"/>
    <n v="2021"/>
    <n v="138"/>
    <n v="1"/>
    <n v="25"/>
    <m/>
    <s v="Dec  7 2021  9:03AM"/>
    <x v="41"/>
    <x v="3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0"/>
    <x v="0"/>
  </r>
  <r>
    <n v="27346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2"/>
    <s v="DICIEMBRE"/>
    <n v="4"/>
    <s v="DAVID GARCIA"/>
    <n v="2021"/>
    <n v="2021"/>
    <n v="351"/>
    <n v="1"/>
    <n v="15"/>
    <m/>
    <s v="Dec  7 2021  9:03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10"/>
    <x v="0"/>
  </r>
  <r>
    <n v="27346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2"/>
    <s v="DICIEMBRE"/>
    <n v="4"/>
    <s v="DAVID GARCIA"/>
    <n v="2021"/>
    <n v="2021"/>
    <n v="89"/>
    <n v="1"/>
    <n v="13"/>
    <m/>
    <s v="Dec  7 2021  9:04AM"/>
    <x v="3"/>
    <x v="3"/>
    <n v="20"/>
    <s v="CAJA  18-22 TALLOS"/>
    <n v="1"/>
    <s v="PRODUCTOS AGROPECUARIOS"/>
    <n v="2"/>
    <s v="HORTALIZAS"/>
    <n v="61.86"/>
    <n v="28.12"/>
    <s v="Apio Grande"/>
    <m/>
    <n v="0"/>
    <n v="7"/>
    <x v="0"/>
    <n v="10"/>
    <x v="0"/>
  </r>
  <r>
    <n v="27346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2"/>
    <s v="DICIEMBRE"/>
    <n v="4"/>
    <s v="DAVID GARCIA"/>
    <n v="2021"/>
    <n v="2021"/>
    <n v="89"/>
    <n v="1"/>
    <n v="6"/>
    <m/>
    <s v="Dec  7 2021  9:04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0"/>
    <x v="0"/>
  </r>
  <r>
    <n v="27346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2"/>
    <s v="DICIEMBRE"/>
    <n v="4"/>
    <s v="DAVID GARCIA"/>
    <n v="2021"/>
    <n v="2021"/>
    <n v="89"/>
    <n v="1"/>
    <n v="35"/>
    <m/>
    <s v="Dec  7 2021  9:04AM"/>
    <x v="8"/>
    <x v="8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10"/>
    <x v="0"/>
  </r>
  <r>
    <n v="27346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2"/>
    <s v="DICIEMBRE"/>
    <n v="4"/>
    <s v="DAVID GARCIA"/>
    <n v="2021"/>
    <n v="2021"/>
    <n v="89"/>
    <n v="1"/>
    <n v="11"/>
    <m/>
    <s v="Dec  7 2021  9:04AM"/>
    <x v="7"/>
    <x v="7"/>
    <n v="53"/>
    <s v="RED   12 UNIDADES"/>
    <n v="1"/>
    <s v="PRODUCTOS AGROPECUARIOS"/>
    <n v="2"/>
    <s v="HORTALIZAS"/>
    <n v="46.19"/>
    <n v="21"/>
    <s v="Coliflor  Grande"/>
    <m/>
    <n v="0"/>
    <n v="7"/>
    <x v="0"/>
    <n v="10"/>
    <x v="0"/>
  </r>
  <r>
    <n v="27346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2"/>
    <s v="DICIEMBRE"/>
    <n v="4"/>
    <s v="DAVID GARCIA"/>
    <n v="2021"/>
    <n v="2021"/>
    <n v="89"/>
    <n v="1"/>
    <n v="10"/>
    <m/>
    <s v="Dec  7 2021  9:04A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0"/>
    <x v="0"/>
  </r>
  <r>
    <n v="27346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2"/>
    <s v="DICIEMBRE"/>
    <n v="4"/>
    <s v="DAVID GARCIA"/>
    <n v="2021"/>
    <n v="2021"/>
    <n v="89"/>
    <n v="1"/>
    <n v="8"/>
    <m/>
    <s v="Dec  7 2021  9:04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0"/>
    <x v="0"/>
  </r>
  <r>
    <n v="27346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2"/>
    <s v="DICIEMBRE"/>
    <n v="4"/>
    <s v="DAVID GARCIA"/>
    <n v="2021"/>
    <n v="2021"/>
    <n v="89"/>
    <n v="1"/>
    <n v="8"/>
    <m/>
    <s v="Dec  7 2021  9:04AM"/>
    <x v="13"/>
    <x v="13"/>
    <n v="8"/>
    <s v="BOLSA 25-30 LIBRAS"/>
    <n v="1"/>
    <s v="PRODUCTOS AGROPECUARIOS"/>
    <n v="2"/>
    <s v="HORTALIZAS"/>
    <n v="26.3"/>
    <n v="11.95"/>
    <s v="Rábano"/>
    <m/>
    <n v="0"/>
    <n v="7"/>
    <x v="0"/>
    <n v="10"/>
    <x v="0"/>
  </r>
  <r>
    <n v="27346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2"/>
    <s v="DICIEMBRE"/>
    <n v="4"/>
    <s v="DAVID GARCIA"/>
    <n v="2021"/>
    <n v="2021"/>
    <n v="89"/>
    <n v="1"/>
    <n v="10"/>
    <m/>
    <s v="Dec  7 2021  9:04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10"/>
    <x v="0"/>
  </r>
  <r>
    <n v="27346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2"/>
    <s v="DICIEMBRE"/>
    <n v="4"/>
    <s v="DAVID GARCIA"/>
    <n v="2021"/>
    <n v="2021"/>
    <n v="89"/>
    <n v="1"/>
    <n v="8"/>
    <m/>
    <s v="Dec  7 2021  9:04AM"/>
    <x v="16"/>
    <x v="1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7"/>
    <x v="0"/>
    <n v="10"/>
    <x v="0"/>
  </r>
  <r>
    <n v="27346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2"/>
    <s v="DICIEMBRE"/>
    <n v="4"/>
    <s v="DAVID GARCIA"/>
    <n v="2021"/>
    <n v="2021"/>
    <n v="89"/>
    <n v="1"/>
    <n v="16"/>
    <m/>
    <s v="Dec  7 2021  9:04AM"/>
    <x v="9"/>
    <x v="9"/>
    <n v="51"/>
    <s v="QUINTAL"/>
    <n v="1"/>
    <s v="PRODUCTOS AGROPECUARIOS"/>
    <n v="2"/>
    <s v="HORTALIZAS"/>
    <n v="100"/>
    <n v="45.45"/>
    <s v="Zanahoria Grande"/>
    <m/>
    <n v="0"/>
    <n v="7"/>
    <x v="0"/>
    <n v="10"/>
    <x v="0"/>
  </r>
  <r>
    <n v="27346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2"/>
    <s v="DICIEMBRE"/>
    <n v="4"/>
    <s v="DAVID GARCIA"/>
    <n v="2021"/>
    <n v="2021"/>
    <n v="89"/>
    <n v="1"/>
    <n v="7"/>
    <m/>
    <s v="Dec  7 2021  9:04AM"/>
    <x v="10"/>
    <x v="10"/>
    <n v="11"/>
    <s v="BOLSA 33-36 LIBRAS"/>
    <n v="1"/>
    <s v="PRODUCTOS AGROPECUARIOS"/>
    <n v="2"/>
    <s v="HORTALIZAS"/>
    <n v="34.94"/>
    <n v="15.88"/>
    <s v="Zanahoria Mediana"/>
    <m/>
    <n v="0"/>
    <n v="7"/>
    <x v="0"/>
    <n v="10"/>
    <x v="0"/>
  </r>
  <r>
    <n v="27346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2"/>
    <s v="DICIEMBRE"/>
    <n v="4"/>
    <s v="DAVID GARCIA"/>
    <n v="2021"/>
    <n v="2021"/>
    <n v="95"/>
    <n v="1"/>
    <n v="16"/>
    <m/>
    <s v="Dec  7 2021  9:04AM"/>
    <x v="17"/>
    <x v="17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0"/>
  </r>
  <r>
    <n v="27346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2"/>
    <s v="DICIEMBRE"/>
    <n v="4"/>
    <s v="DAVID GARCIA"/>
    <n v="2021"/>
    <n v="2021"/>
    <n v="95"/>
    <n v="1"/>
    <n v="18"/>
    <m/>
    <s v="Dec  7 2021  9:04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0"/>
  </r>
  <r>
    <n v="27363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2"/>
    <s v="DICIEMBRE"/>
    <n v="4"/>
    <s v="DAVID GARCIA"/>
    <n v="2021"/>
    <n v="2021"/>
    <n v="60"/>
    <n v="1"/>
    <n v="11"/>
    <m/>
    <s v="Dec  7 2021  9:05AM"/>
    <x v="42"/>
    <x v="39"/>
    <n v="10"/>
    <s v="BOLSA 25-30 LIBRAS"/>
    <n v="1"/>
    <s v="PRODUCTOS AGROPECUARIOS"/>
    <n v="3"/>
    <s v="FRUTAS"/>
    <n v="27.5"/>
    <n v="12.5"/>
    <s v="Guayaba Grande"/>
    <m/>
    <n v="0"/>
    <n v="7"/>
    <x v="0"/>
    <n v="10"/>
    <x v="0"/>
  </r>
  <r>
    <n v="27363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2"/>
    <s v="DICIEMBRE"/>
    <n v="4"/>
    <s v="DAVID GARCIA"/>
    <n v="2021"/>
    <n v="2021"/>
    <n v="60"/>
    <n v="1"/>
    <n v="7"/>
    <m/>
    <s v="Dec  7 2021  9:05AM"/>
    <x v="43"/>
    <x v="4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7"/>
    <x v="0"/>
    <n v="10"/>
    <x v="0"/>
  </r>
  <r>
    <n v="27363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2"/>
    <s v="DICIEMBRE"/>
    <n v="4"/>
    <s v="DAVID GARCIA"/>
    <n v="2021"/>
    <n v="2021"/>
    <n v="60"/>
    <n v="1"/>
    <n v="50"/>
    <m/>
    <s v="Dec  7 2021  9:05AM"/>
    <x v="44"/>
    <x v="41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7"/>
    <x v="0"/>
    <n v="10"/>
    <x v="0"/>
  </r>
  <r>
    <n v="27363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12"/>
    <s v="DICIEMBRE"/>
    <n v="4"/>
    <s v="DAVID GARCIA"/>
    <n v="2021"/>
    <n v="2021"/>
    <n v="89"/>
    <n v="1"/>
    <n v="17"/>
    <m/>
    <s v="Dec  7 2021  9:05AM"/>
    <x v="45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0"/>
    <x v="0"/>
  </r>
  <r>
    <n v="27363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12"/>
    <s v="DICIEMBRE"/>
    <n v="4"/>
    <s v="DAVID GARCIA"/>
    <n v="2021"/>
    <n v="2021"/>
    <n v="89"/>
    <n v="1"/>
    <n v="12"/>
    <m/>
    <s v="Dec  7 2021  9:05AM"/>
    <x v="46"/>
    <x v="4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x v="0"/>
    <n v="10"/>
    <x v="0"/>
  </r>
  <r>
    <n v="27363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2"/>
    <s v="DICIEMBRE"/>
    <n v="4"/>
    <s v="DAVID GARCIA"/>
    <n v="2021"/>
    <n v="2021"/>
    <n v="89"/>
    <n v="1"/>
    <n v="80"/>
    <m/>
    <s v="Dec  7 2021  9:06AM"/>
    <x v="47"/>
    <x v="44"/>
    <n v="42"/>
    <s v="JABA 35-38 LIBRAS"/>
    <n v="1"/>
    <s v="PRODUCTOS AGROPECUARIOS"/>
    <n v="3"/>
    <s v="FRUTAS"/>
    <n v="36.5"/>
    <n v="16.59"/>
    <s v="Fresa Grande"/>
    <m/>
    <n v="0"/>
    <n v="7"/>
    <x v="0"/>
    <n v="10"/>
    <x v="0"/>
  </r>
  <r>
    <n v="27363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2"/>
    <s v="DICIEMBRE"/>
    <n v="4"/>
    <s v="DAVID GARCIA"/>
    <n v="2021"/>
    <n v="2021"/>
    <n v="89"/>
    <n v="1"/>
    <n v="12"/>
    <m/>
    <s v="Dec  7 2021  9:06AM"/>
    <x v="48"/>
    <x v="45"/>
    <n v="38"/>
    <s v="JABA  10-12 UNIDADES"/>
    <n v="1"/>
    <s v="PRODUCTOS AGROPECUARIOS"/>
    <n v="3"/>
    <s v="FRUTAS"/>
    <n v="35.04"/>
    <n v="15.93"/>
    <s v="Papaya Tainung Grande"/>
    <m/>
    <n v="0"/>
    <n v="7"/>
    <x v="0"/>
    <n v="10"/>
    <x v="0"/>
  </r>
  <r>
    <n v="27363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2"/>
    <s v="DICIEMBRE"/>
    <n v="4"/>
    <s v="DAVID GARCIA"/>
    <n v="2021"/>
    <n v="2021"/>
    <n v="89"/>
    <n v="1"/>
    <n v="10"/>
    <m/>
    <s v="Dec  7 2021  9:06AM"/>
    <x v="49"/>
    <x v="46"/>
    <n v="39"/>
    <s v="JABA  13-15 UNIDADES"/>
    <n v="1"/>
    <s v="PRODUCTOS AGROPECUARIOS"/>
    <n v="3"/>
    <s v="FRUTAS"/>
    <n v="35.19"/>
    <n v="16"/>
    <s v="Papaya Tainung Mediana"/>
    <m/>
    <n v="0"/>
    <n v="7"/>
    <x v="0"/>
    <n v="10"/>
    <x v="0"/>
  </r>
  <r>
    <n v="27363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2"/>
    <s v="DICIEMBRE"/>
    <n v="4"/>
    <s v="DAVID GARCIA"/>
    <n v="2021"/>
    <n v="2021"/>
    <n v="89"/>
    <n v="1"/>
    <n v="95"/>
    <m/>
    <s v="Dec  7 2021  9:06AM"/>
    <x v="50"/>
    <x v="47"/>
    <n v="52"/>
    <s v="QUINTAL "/>
    <n v="1"/>
    <s v="PRODUCTOS AGROPECUARIOS"/>
    <n v="3"/>
    <s v="FRUTAS"/>
    <n v="100"/>
    <n v="45.45"/>
    <s v="Tamarindo sin Cáscara"/>
    <m/>
    <n v="0"/>
    <n v="7"/>
    <x v="0"/>
    <n v="10"/>
    <x v="0"/>
  </r>
  <r>
    <n v="27363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2"/>
    <s v="DICIEMBRE"/>
    <n v="4"/>
    <s v="DAVID GARCIA"/>
    <n v="2021"/>
    <n v="2021"/>
    <n v="89"/>
    <n v="1"/>
    <n v="23"/>
    <m/>
    <s v="Dec  7 2021  9:06AM"/>
    <x v="51"/>
    <x v="48"/>
    <n v="56"/>
    <s v="RED  45-50 UNIDADES                                  "/>
    <n v="1"/>
    <s v="PRODUCTOS AGROPECUARIOS"/>
    <n v="3"/>
    <s v="FRUTAS"/>
    <n v="59"/>
    <n v="26.82"/>
    <s v="Zapote"/>
    <m/>
    <n v="0"/>
    <n v="7"/>
    <x v="0"/>
    <n v="10"/>
    <x v="0"/>
  </r>
  <r>
    <n v="27363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2"/>
    <s v="DICIEMBRE"/>
    <n v="4"/>
    <s v="DAVID GARCIA"/>
    <n v="2021"/>
    <n v="2021"/>
    <n v="60"/>
    <n v="1"/>
    <n v="8"/>
    <m/>
    <s v="Dec  7 2021  9:06AM"/>
    <x v="52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10"/>
    <x v="0"/>
  </r>
  <r>
    <n v="27363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2"/>
    <s v="DICIEMBRE"/>
    <n v="4"/>
    <s v="DAVID GARCIA"/>
    <n v="2021"/>
    <n v="2021"/>
    <n v="60"/>
    <n v="1"/>
    <n v="6"/>
    <m/>
    <s v="Dec  7 2021  9:06AM"/>
    <x v="53"/>
    <x v="5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7"/>
    <x v="0"/>
    <n v="10"/>
    <x v="0"/>
  </r>
  <r>
    <n v="27363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2"/>
    <s v="DICIEMBRE"/>
    <n v="4"/>
    <s v="DAVID GARCIA"/>
    <n v="2021"/>
    <n v="2021"/>
    <n v="60"/>
    <n v="1"/>
    <n v="8"/>
    <m/>
    <s v="Dec  7 2021  9:06AM"/>
    <x v="54"/>
    <x v="5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7"/>
    <x v="0"/>
    <n v="10"/>
    <x v="0"/>
  </r>
  <r>
    <n v="27363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2"/>
    <s v="DICIEMBRE"/>
    <n v="4"/>
    <s v="DAVID GARCIA"/>
    <n v="2021"/>
    <n v="2021"/>
    <n v="60"/>
    <n v="1"/>
    <n v="6"/>
    <m/>
    <s v="Dec  7 2021  9:06AM"/>
    <x v="55"/>
    <x v="5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7"/>
    <x v="0"/>
    <n v="10"/>
    <x v="0"/>
  </r>
  <r>
    <n v="27363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2"/>
    <s v="DICIEMBRE"/>
    <n v="4"/>
    <s v="DAVID GARCIA"/>
    <n v="2021"/>
    <n v="2021"/>
    <n v="60"/>
    <n v="1"/>
    <n v="16"/>
    <m/>
    <s v="Dec  7 2021  9:06AM"/>
    <x v="56"/>
    <x v="53"/>
    <n v="33"/>
    <s v="CIENTO 40-50 LIBRAS"/>
    <n v="1"/>
    <s v="PRODUCTOS AGROPECUARIOS"/>
    <n v="3"/>
    <s v="FRUTAS"/>
    <n v="45"/>
    <n v="20.45"/>
    <s v="Mango Verde Grande"/>
    <m/>
    <n v="1"/>
    <n v="7"/>
    <x v="0"/>
    <n v="10"/>
    <x v="0"/>
  </r>
  <r>
    <n v="27363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2"/>
    <s v="DICIEMBRE"/>
    <n v="4"/>
    <s v="DAVID GARCIA"/>
    <n v="2021"/>
    <n v="2021"/>
    <n v="60"/>
    <n v="1"/>
    <n v="12"/>
    <m/>
    <s v="Dec  7 2021  9:06AM"/>
    <x v="57"/>
    <x v="54"/>
    <n v="32"/>
    <s v="CIENTO 25-30 LIBRAS"/>
    <n v="1"/>
    <s v="PRODUCTOS AGROPECUARIOS"/>
    <n v="3"/>
    <s v="FRUTAS"/>
    <n v="27.5"/>
    <n v="12.5"/>
    <s v="Mango Verde Mediano"/>
    <m/>
    <n v="1"/>
    <n v="7"/>
    <x v="0"/>
    <n v="10"/>
    <x v="0"/>
  </r>
  <r>
    <n v="27363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2"/>
    <s v="DICIEMBRE"/>
    <n v="4"/>
    <s v="DAVID GARCIA"/>
    <n v="2021"/>
    <n v="2021"/>
    <n v="138"/>
    <n v="1"/>
    <n v="24"/>
    <m/>
    <s v="Dec  7 2021  9:06AM"/>
    <x v="58"/>
    <x v="55"/>
    <n v="23"/>
    <s v="CAJA 10 KG 50- 60 UNIDADES"/>
    <n v="1"/>
    <s v="PRODUCTOS AGROPECUARIOS"/>
    <n v="3"/>
    <s v="FRUTAS"/>
    <n v="22"/>
    <n v="10"/>
    <s v="Aguacate Hass Grande"/>
    <m/>
    <n v="0"/>
    <n v="7"/>
    <x v="0"/>
    <n v="10"/>
    <x v="0"/>
  </r>
  <r>
    <n v="27363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2"/>
    <s v="DICIEMBRE"/>
    <n v="4"/>
    <s v="DAVID GARCIA"/>
    <n v="2021"/>
    <n v="2021"/>
    <n v="138"/>
    <n v="1"/>
    <n v="22"/>
    <m/>
    <s v="Dec  7 2021  9:06AM"/>
    <x v="59"/>
    <x v="56"/>
    <n v="24"/>
    <s v="CAJA 10 KG 60-70 UNIDADES"/>
    <n v="1"/>
    <s v="PRODUCTOS AGROPECUARIOS"/>
    <n v="3"/>
    <s v="FRUTAS"/>
    <n v="22"/>
    <n v="10"/>
    <s v="Aguacate Hass Mediano"/>
    <m/>
    <n v="0"/>
    <n v="7"/>
    <x v="0"/>
    <n v="10"/>
    <x v="0"/>
  </r>
  <r>
    <n v="27363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2"/>
    <s v="DICIEMBRE"/>
    <n v="4"/>
    <s v="DAVID GARCIA"/>
    <n v="2021"/>
    <n v="2021"/>
    <n v="89"/>
    <n v="1"/>
    <n v="10"/>
    <m/>
    <s v="Dec  7 2021  9:06AM"/>
    <x v="60"/>
    <x v="57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0"/>
    <x v="0"/>
  </r>
  <r>
    <n v="27363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2"/>
    <s v="DICIEMBRE"/>
    <n v="4"/>
    <s v="DAVID GARCIA"/>
    <n v="2021"/>
    <n v="2021"/>
    <n v="89"/>
    <n v="1"/>
    <n v="9"/>
    <m/>
    <s v="Dec  7 2021  9:06AM"/>
    <x v="61"/>
    <x v="5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7"/>
    <x v="0"/>
    <n v="10"/>
    <x v="0"/>
  </r>
  <r>
    <n v="27363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2"/>
    <s v="DICIEMBRE"/>
    <n v="4"/>
    <s v="DAVID GARCIA"/>
    <n v="2021"/>
    <n v="2021"/>
    <n v="157"/>
    <n v="1"/>
    <n v="20"/>
    <m/>
    <s v="Dec  7 2021  9:07AM"/>
    <x v="62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7"/>
    <x v="0"/>
    <n v="10"/>
    <x v="0"/>
  </r>
  <r>
    <n v="273631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2"/>
    <s v="SEGUNDA SEMANA"/>
    <n v="12"/>
    <s v="DICIEMBRE"/>
    <n v="4"/>
    <s v="DAVID GARCIA"/>
    <n v="2021"/>
    <n v="2021"/>
    <n v="60"/>
    <n v="1"/>
    <n v="16"/>
    <m/>
    <s v="Dec  7 2021  9:07AM"/>
    <x v="56"/>
    <x v="53"/>
    <n v="33"/>
    <s v="CIENTO 40-50 LIBRAS"/>
    <n v="1"/>
    <s v="PRODUCTOS AGROPECUARIOS"/>
    <n v="3"/>
    <s v="FRUTAS"/>
    <n v="45"/>
    <n v="20.45"/>
    <s v="Mango Verde Grande"/>
    <m/>
    <n v="1"/>
    <n v="7"/>
    <x v="0"/>
    <n v="10"/>
    <x v="0"/>
  </r>
  <r>
    <n v="273631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2"/>
    <s v="SEGUNDA SEMANA"/>
    <n v="12"/>
    <s v="DICIEMBRE"/>
    <n v="4"/>
    <s v="DAVID GARCIA"/>
    <n v="2021"/>
    <n v="2021"/>
    <n v="60"/>
    <n v="1"/>
    <n v="12"/>
    <m/>
    <s v="Dec  7 2021  9:07AM"/>
    <x v="57"/>
    <x v="54"/>
    <n v="32"/>
    <s v="CIENTO 25-30 LIBRAS"/>
    <n v="1"/>
    <s v="PRODUCTOS AGROPECUARIOS"/>
    <n v="3"/>
    <s v="FRUTAS"/>
    <n v="27.5"/>
    <n v="12.5"/>
    <s v="Mango Verde Mediano"/>
    <m/>
    <n v="1"/>
    <n v="7"/>
    <x v="0"/>
    <n v="10"/>
    <x v="0"/>
  </r>
  <r>
    <n v="273628"/>
    <n v="55"/>
    <n v="6"/>
    <s v=" SAN SALVADOR"/>
    <n v="14"/>
    <s v="SAN SALVADOR"/>
    <s v="NEFTALI SANDOVAL"/>
    <m/>
    <s v="NEFTALI SANDOVAL"/>
    <s v="MERCADO LA TIENDONA LOCAL # 115 EDIFICIO 4"/>
    <s v="NEFTALI SANDOVAL"/>
    <m/>
    <n v="2"/>
    <s v="SEGUNDA SEMANA"/>
    <n v="12"/>
    <s v="DICIEMBRE"/>
    <n v="4"/>
    <s v="DAVID GARCIA"/>
    <n v="2021"/>
    <n v="2021"/>
    <n v="89"/>
    <n v="1"/>
    <n v="17"/>
    <m/>
    <s v="Dec  7 2021  9:08AM"/>
    <x v="45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0"/>
    <x v="0"/>
  </r>
  <r>
    <n v="273628"/>
    <n v="55"/>
    <n v="6"/>
    <s v=" SAN SALVADOR"/>
    <n v="14"/>
    <s v="SAN SALVADOR"/>
    <s v="NEFTALI SANDOVAL"/>
    <m/>
    <s v="NEFTALI SANDOVAL"/>
    <s v="MERCADO LA TIENDONA LOCAL # 115 EDIFICIO 4"/>
    <s v="NEFTALI SANDOVAL"/>
    <m/>
    <n v="2"/>
    <s v="SEGUNDA SEMANA"/>
    <n v="12"/>
    <s v="DICIEMBRE"/>
    <n v="4"/>
    <s v="DAVID GARCIA"/>
    <n v="2021"/>
    <n v="2021"/>
    <n v="89"/>
    <n v="1"/>
    <n v="13"/>
    <m/>
    <s v="Dec  7 2021  9:08AM"/>
    <x v="46"/>
    <x v="4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x v="0"/>
    <n v="10"/>
    <x v="0"/>
  </r>
  <r>
    <n v="2736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2"/>
    <s v="DICIEMBRE"/>
    <n v="4"/>
    <s v="DAVID GARCIA"/>
    <n v="2021"/>
    <n v="2021"/>
    <n v="60"/>
    <n v="1"/>
    <n v="11"/>
    <m/>
    <s v="Dec  7 2021  9:08AM"/>
    <x v="42"/>
    <x v="39"/>
    <n v="10"/>
    <s v="BOLSA 25-30 LIBRAS"/>
    <n v="1"/>
    <s v="PRODUCTOS AGROPECUARIOS"/>
    <n v="3"/>
    <s v="FRUTAS"/>
    <n v="27.5"/>
    <n v="12.5"/>
    <s v="Guayaba Grande"/>
    <m/>
    <n v="0"/>
    <n v="7"/>
    <x v="0"/>
    <n v="10"/>
    <x v="0"/>
  </r>
  <r>
    <n v="2736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2"/>
    <s v="DICIEMBRE"/>
    <n v="4"/>
    <s v="DAVID GARCIA"/>
    <n v="2021"/>
    <n v="2021"/>
    <n v="89"/>
    <n v="1"/>
    <n v="12"/>
    <m/>
    <s v="Dec  7 2021  9:08AM"/>
    <x v="48"/>
    <x v="45"/>
    <n v="38"/>
    <s v="JABA  10-12 UNIDADES"/>
    <n v="1"/>
    <s v="PRODUCTOS AGROPECUARIOS"/>
    <n v="3"/>
    <s v="FRUTAS"/>
    <n v="35.04"/>
    <n v="15.93"/>
    <s v="Papaya Tainung Grande"/>
    <m/>
    <n v="0"/>
    <n v="7"/>
    <x v="0"/>
    <n v="10"/>
    <x v="0"/>
  </r>
  <r>
    <n v="2736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2"/>
    <s v="DICIEMBRE"/>
    <n v="4"/>
    <s v="DAVID GARCIA"/>
    <n v="2021"/>
    <n v="2021"/>
    <n v="89"/>
    <n v="1"/>
    <n v="10"/>
    <m/>
    <s v="Dec  7 2021  9:08AM"/>
    <x v="49"/>
    <x v="46"/>
    <n v="39"/>
    <s v="JABA  13-15 UNIDADES"/>
    <n v="1"/>
    <s v="PRODUCTOS AGROPECUARIOS"/>
    <n v="3"/>
    <s v="FRUTAS"/>
    <n v="35.19"/>
    <n v="16"/>
    <s v="Papaya Tainung Mediana"/>
    <m/>
    <n v="0"/>
    <n v="7"/>
    <x v="0"/>
    <n v="10"/>
    <x v="0"/>
  </r>
  <r>
    <n v="273630"/>
    <n v="564"/>
    <n v="6"/>
    <s v=" SAN SALVADOR"/>
    <n v="14"/>
    <s v="SAN SALVADOR"/>
    <s v="BALMORE"/>
    <s v="ANAYA"/>
    <s v="BALMORE ANAYA"/>
    <s v="MERCADO LA TIENDONA SECTOR COCOS LOCAL  S/N"/>
    <s v="BALMORE ANAYA"/>
    <m/>
    <n v="2"/>
    <s v="SEGUNDA SEMANA"/>
    <n v="12"/>
    <s v="DICIEMBRE"/>
    <n v="4"/>
    <s v="DAVID GARCIA"/>
    <n v="2021"/>
    <n v="2021"/>
    <n v="60"/>
    <n v="1"/>
    <n v="50"/>
    <m/>
    <s v="Dec  7 2021  9:08AM"/>
    <x v="44"/>
    <x v="41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7"/>
    <x v="0"/>
    <n v="10"/>
    <x v="0"/>
  </r>
  <r>
    <n v="273626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2"/>
    <s v="SEGUNDA SEMANA"/>
    <n v="12"/>
    <s v="DICIEMBRE"/>
    <n v="4"/>
    <s v="DAVID GARCIA"/>
    <n v="2021"/>
    <n v="2021"/>
    <n v="89"/>
    <n v="1"/>
    <n v="16"/>
    <m/>
    <s v="Dec  7 2021  9:09AM"/>
    <x v="45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0"/>
    <x v="0"/>
  </r>
  <r>
    <n v="273626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2"/>
    <s v="SEGUNDA SEMANA"/>
    <n v="12"/>
    <s v="DICIEMBRE"/>
    <n v="4"/>
    <s v="DAVID GARCIA"/>
    <n v="2021"/>
    <n v="2021"/>
    <n v="89"/>
    <n v="1"/>
    <n v="12"/>
    <m/>
    <s v="Dec  7 2021  9:09AM"/>
    <x v="46"/>
    <x v="4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x v="0"/>
    <n v="10"/>
    <x v="0"/>
  </r>
  <r>
    <n v="273627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12"/>
    <s v="DICIEMBRE"/>
    <n v="4"/>
    <s v="DAVID GARCIA"/>
    <n v="2021"/>
    <n v="2021"/>
    <n v="89"/>
    <n v="1"/>
    <n v="180"/>
    <m/>
    <s v="Dec  7 2021  9:09AM"/>
    <x v="63"/>
    <x v="5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7"/>
    <x v="0"/>
    <n v="10"/>
    <x v="0"/>
  </r>
  <r>
    <n v="273627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12"/>
    <s v="DICIEMBRE"/>
    <n v="4"/>
    <s v="DAVID GARCIA"/>
    <n v="2021"/>
    <n v="2021"/>
    <n v="89"/>
    <n v="1"/>
    <n v="130"/>
    <m/>
    <s v="Dec  7 2021  9:09AM"/>
    <x v="64"/>
    <x v="6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7"/>
    <x v="0"/>
    <n v="10"/>
    <x v="0"/>
  </r>
  <r>
    <n v="273627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12"/>
    <s v="DICIEMBRE"/>
    <n v="4"/>
    <s v="DAVID GARCIA"/>
    <n v="2021"/>
    <n v="2021"/>
    <n v="89"/>
    <n v="1"/>
    <n v="125"/>
    <m/>
    <s v="Dec  7 2021  9:09AM"/>
    <x v="65"/>
    <x v="6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x v="0"/>
    <n v="10"/>
    <x v="0"/>
  </r>
  <r>
    <n v="273624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2"/>
    <s v="DICIEMBRE"/>
    <n v="4"/>
    <s v="DAVID GARCIA"/>
    <n v="2021"/>
    <n v="2021"/>
    <n v="95"/>
    <n v="1"/>
    <n v="7"/>
    <m/>
    <s v="Dec  7 2021  9:10AM"/>
    <x v="66"/>
    <x v="6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x v="0"/>
    <n v="10"/>
    <x v="0"/>
  </r>
  <r>
    <n v="273624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2"/>
    <s v="DICIEMBRE"/>
    <n v="4"/>
    <s v="DAVID GARCIA"/>
    <n v="2021"/>
    <n v="2021"/>
    <n v="95"/>
    <n v="1"/>
    <n v="12"/>
    <m/>
    <s v="Dec  7 2021  9:10AM"/>
    <x v="67"/>
    <x v="6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x v="0"/>
    <n v="10"/>
    <x v="0"/>
  </r>
  <r>
    <n v="273624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2"/>
    <s v="DICIEMBRE"/>
    <n v="4"/>
    <s v="DAVID GARCIA"/>
    <n v="2021"/>
    <n v="2021"/>
    <n v="95"/>
    <n v="1"/>
    <n v="10"/>
    <m/>
    <s v="Dec  7 2021  9:10AM"/>
    <x v="68"/>
    <x v="6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7"/>
    <x v="0"/>
    <n v="10"/>
    <x v="0"/>
  </r>
  <r>
    <n v="273624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2"/>
    <s v="DICIEMBRE"/>
    <n v="4"/>
    <s v="DAVID GARCIA"/>
    <n v="2021"/>
    <n v="2021"/>
    <n v="95"/>
    <n v="1"/>
    <n v="9"/>
    <m/>
    <s v="Dec  7 2021  9:10AM"/>
    <x v="69"/>
    <x v="6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7"/>
    <x v="0"/>
    <n v="10"/>
    <x v="0"/>
  </r>
  <r>
    <n v="27362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12"/>
    <s v="DICIEMBRE"/>
    <n v="4"/>
    <s v="DAVID GARCIA"/>
    <n v="2021"/>
    <n v="2021"/>
    <n v="138"/>
    <n v="1"/>
    <n v="24"/>
    <m/>
    <s v="Dec  7 2021  9:10AM"/>
    <x v="58"/>
    <x v="55"/>
    <n v="23"/>
    <s v="CAJA 10 KG 50- 60 UNIDADES"/>
    <n v="1"/>
    <s v="PRODUCTOS AGROPECUARIOS"/>
    <n v="3"/>
    <s v="FRUTAS"/>
    <n v="22"/>
    <n v="10"/>
    <s v="Aguacate Hass Grande"/>
    <m/>
    <n v="0"/>
    <n v="7"/>
    <x v="0"/>
    <n v="10"/>
    <x v="0"/>
  </r>
  <r>
    <n v="27362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12"/>
    <s v="DICIEMBRE"/>
    <n v="4"/>
    <s v="DAVID GARCIA"/>
    <n v="2021"/>
    <n v="2021"/>
    <n v="138"/>
    <n v="1"/>
    <n v="22"/>
    <m/>
    <s v="Dec  7 2021  9:10AM"/>
    <x v="59"/>
    <x v="56"/>
    <n v="24"/>
    <s v="CAJA 10 KG 60-70 UNIDADES"/>
    <n v="1"/>
    <s v="PRODUCTOS AGROPECUARIOS"/>
    <n v="3"/>
    <s v="FRUTAS"/>
    <n v="22"/>
    <n v="10"/>
    <s v="Aguacate Hass Mediano"/>
    <m/>
    <n v="0"/>
    <n v="7"/>
    <x v="0"/>
    <n v="10"/>
    <x v="0"/>
  </r>
  <r>
    <n v="27362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12"/>
    <s v="DICIEMBRE"/>
    <n v="4"/>
    <s v="DAVID GARCIA"/>
    <n v="2021"/>
    <n v="2021"/>
    <n v="89"/>
    <n v="1"/>
    <n v="12"/>
    <m/>
    <s v="Dec  7 2021  9:10AM"/>
    <x v="48"/>
    <x v="45"/>
    <n v="38"/>
    <s v="JABA  10-12 UNIDADES"/>
    <n v="1"/>
    <s v="PRODUCTOS AGROPECUARIOS"/>
    <n v="3"/>
    <s v="FRUTAS"/>
    <n v="35.04"/>
    <n v="15.93"/>
    <s v="Papaya Tainung Grande"/>
    <m/>
    <n v="0"/>
    <n v="7"/>
    <x v="0"/>
    <n v="10"/>
    <x v="0"/>
  </r>
  <r>
    <n v="27362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12"/>
    <s v="DICIEMBRE"/>
    <n v="4"/>
    <s v="DAVID GARCIA"/>
    <n v="2021"/>
    <n v="2021"/>
    <n v="89"/>
    <n v="1"/>
    <n v="10"/>
    <m/>
    <s v="Dec  7 2021  9:10AM"/>
    <x v="49"/>
    <x v="46"/>
    <n v="39"/>
    <s v="JABA  13-15 UNIDADES"/>
    <n v="1"/>
    <s v="PRODUCTOS AGROPECUARIOS"/>
    <n v="3"/>
    <s v="FRUTAS"/>
    <n v="35.19"/>
    <n v="16"/>
    <s v="Papaya Tainung Mediana"/>
    <m/>
    <n v="0"/>
    <n v="7"/>
    <x v="0"/>
    <n v="10"/>
    <x v="0"/>
  </r>
  <r>
    <n v="27362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2"/>
    <s v="DICIEMBRE"/>
    <n v="4"/>
    <s v="DAVID GARCIA"/>
    <n v="2021"/>
    <n v="2021"/>
    <n v="60"/>
    <n v="1"/>
    <n v="8"/>
    <m/>
    <s v="Dec  7 2021  9:11AM"/>
    <x v="52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10"/>
    <x v="0"/>
  </r>
  <r>
    <n v="27362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2"/>
    <s v="DICIEMBRE"/>
    <n v="4"/>
    <s v="DAVID GARCIA"/>
    <n v="2021"/>
    <n v="2021"/>
    <n v="60"/>
    <n v="1"/>
    <n v="6"/>
    <m/>
    <s v="Dec  7 2021  9:11AM"/>
    <x v="53"/>
    <x v="5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7"/>
    <x v="0"/>
    <n v="10"/>
    <x v="0"/>
  </r>
  <r>
    <n v="27362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2"/>
    <s v="DICIEMBRE"/>
    <n v="4"/>
    <s v="DAVID GARCIA"/>
    <n v="2021"/>
    <n v="2021"/>
    <n v="60"/>
    <n v="1"/>
    <n v="8"/>
    <m/>
    <s v="Dec  7 2021  9:11AM"/>
    <x v="54"/>
    <x v="5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7"/>
    <x v="0"/>
    <n v="10"/>
    <x v="0"/>
  </r>
  <r>
    <n v="27362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2"/>
    <s v="DICIEMBRE"/>
    <n v="4"/>
    <s v="DAVID GARCIA"/>
    <n v="2021"/>
    <n v="2021"/>
    <n v="60"/>
    <n v="1"/>
    <n v="6"/>
    <m/>
    <s v="Dec  7 2021  9:11AM"/>
    <x v="55"/>
    <x v="5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7"/>
    <x v="0"/>
    <n v="10"/>
    <x v="0"/>
  </r>
  <r>
    <n v="27322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12"/>
    <s v="DICIEMBRE"/>
    <n v="1"/>
    <s v="ADELMO URBINA"/>
    <n v="2021"/>
    <n v="2021"/>
    <n v="60"/>
    <n v="1"/>
    <n v="24"/>
    <n v="0.3"/>
    <s v="Dec  7 2021  9:47AM"/>
    <x v="70"/>
    <x v="66"/>
    <n v="51"/>
    <s v="QUINTAL"/>
    <n v="1"/>
    <s v="PRODUCTOS AGROPECUARIOS"/>
    <n v="1"/>
    <s v="GRANOS BASICOS"/>
    <n v="100"/>
    <n v="45.45"/>
    <s v="Sorgo"/>
    <m/>
    <n v="0"/>
    <n v="7"/>
    <x v="0"/>
    <n v="5"/>
    <x v="1"/>
  </r>
  <r>
    <n v="27322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12"/>
    <s v="DICIEMBRE"/>
    <n v="1"/>
    <s v="ADELMO URBINA"/>
    <n v="2021"/>
    <n v="2021"/>
    <n v="60"/>
    <n v="1"/>
    <n v="39"/>
    <n v="0.45"/>
    <s v="Dec  7 2021  9:47AM"/>
    <x v="71"/>
    <x v="67"/>
    <n v="51"/>
    <s v="QUINTAL"/>
    <n v="1"/>
    <s v="PRODUCTOS AGROPECUARIOS"/>
    <n v="1"/>
    <s v="GRANOS BASICOS"/>
    <n v="100"/>
    <n v="45.45"/>
    <s v="Arroz Nacional"/>
    <m/>
    <n v="1"/>
    <n v="7"/>
    <x v="0"/>
    <n v="5"/>
    <x v="1"/>
  </r>
  <r>
    <n v="27322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12"/>
    <s v="DICIEMBRE"/>
    <n v="1"/>
    <s v="ADELMO URBINA"/>
    <n v="2021"/>
    <n v="2021"/>
    <n v="60"/>
    <n v="1"/>
    <n v="62"/>
    <n v="0.75"/>
    <s v="Dec  7 2021  9:47AM"/>
    <x v="72"/>
    <x v="68"/>
    <n v="51"/>
    <s v="QUINTAL"/>
    <n v="1"/>
    <s v="PRODUCTOS AGROPECUARIOS"/>
    <n v="1"/>
    <s v="GRANOS BASICOS"/>
    <n v="100"/>
    <n v="45.45"/>
    <s v="Frijol Rojo Nacional"/>
    <m/>
    <n v="1"/>
    <n v="7"/>
    <x v="0"/>
    <n v="5"/>
    <x v="1"/>
  </r>
  <r>
    <n v="27322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12"/>
    <s v="DICIEMBRE"/>
    <n v="1"/>
    <s v="ADELMO URBINA"/>
    <n v="2021"/>
    <n v="2021"/>
    <n v="60"/>
    <n v="1"/>
    <n v="55"/>
    <n v="0.7"/>
    <s v="Dec  7 2021  9:47AM"/>
    <x v="73"/>
    <x v="69"/>
    <n v="51"/>
    <s v="QUINTAL"/>
    <n v="1"/>
    <s v="PRODUCTOS AGROPECUARIOS"/>
    <n v="1"/>
    <s v="GRANOS BASICOS"/>
    <n v="100"/>
    <n v="45.45"/>
    <s v="Frijol Tinto Nacional"/>
    <m/>
    <n v="1"/>
    <n v="7"/>
    <x v="0"/>
    <n v="5"/>
    <x v="1"/>
  </r>
  <r>
    <n v="27322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12"/>
    <s v="DICIEMBRE"/>
    <n v="1"/>
    <s v="ADELMO URBINA"/>
    <n v="2021"/>
    <n v="2021"/>
    <n v="60"/>
    <n v="1"/>
    <n v="18"/>
    <n v="0.25"/>
    <s v="Dec  7 2021  9:47AM"/>
    <x v="74"/>
    <x v="70"/>
    <n v="51"/>
    <s v="QUINTAL"/>
    <n v="1"/>
    <s v="PRODUCTOS AGROPECUARIOS"/>
    <n v="1"/>
    <s v="GRANOS BASICOS"/>
    <n v="100"/>
    <n v="45.45"/>
    <s v="Maíz Blanco"/>
    <m/>
    <n v="0"/>
    <n v="7"/>
    <x v="0"/>
    <n v="5"/>
    <x v="1"/>
  </r>
  <r>
    <n v="27322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12"/>
    <s v="DICIEMBRE"/>
    <n v="1"/>
    <s v="ADELMO URBINA"/>
    <n v="2021"/>
    <n v="2021"/>
    <n v="60"/>
    <n v="1"/>
    <n v="47.5"/>
    <n v="0.6"/>
    <s v="Dec  7 2021  9:48AM"/>
    <x v="75"/>
    <x v="71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5"/>
    <x v="1"/>
  </r>
  <r>
    <n v="27322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12"/>
    <s v="DICIEMBRE"/>
    <n v="1"/>
    <s v="ADELMO URBINA"/>
    <n v="2021"/>
    <n v="2021"/>
    <n v="60"/>
    <n v="1"/>
    <n v="20"/>
    <m/>
    <s v="Dec  7 2021  9:48AM"/>
    <x v="76"/>
    <x v="72"/>
    <n v="13"/>
    <s v="BOLSA 50 LB"/>
    <n v="1"/>
    <s v="PRODUCTOS AGROPECUARIOS"/>
    <n v="4"/>
    <s v="AGRO INDUSTRIALES"/>
    <n v="50"/>
    <n v="22.73"/>
    <s v="Harina de maíz MASECA"/>
    <m/>
    <n v="0"/>
    <n v="7"/>
    <x v="0"/>
    <n v="5"/>
    <x v="1"/>
  </r>
  <r>
    <n v="273816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2"/>
    <s v="DICIEMBRE"/>
    <n v="5"/>
    <s v="MARIO LAZO"/>
    <n v="2021"/>
    <n v="2021"/>
    <n v="60"/>
    <n v="1"/>
    <n v="1.5"/>
    <m/>
    <s v="Dec  7 2021  9:48AM"/>
    <x v="77"/>
    <x v="73"/>
    <n v="45"/>
    <s v="LIBRA"/>
    <n v="1"/>
    <s v="PRODUCTOS AGROPECUARIOS"/>
    <n v="10"/>
    <s v="PRODUCTOS PESQUEROS"/>
    <n v="1"/>
    <n v="0.45"/>
    <s v="Bagre"/>
    <m/>
    <n v="0"/>
    <n v="7"/>
    <x v="0"/>
    <n v="10"/>
    <x v="0"/>
  </r>
  <r>
    <n v="273816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2"/>
    <s v="DICIEMBRE"/>
    <n v="5"/>
    <s v="MARIO LAZO"/>
    <n v="2021"/>
    <n v="2021"/>
    <n v="60"/>
    <n v="1"/>
    <n v="3.25"/>
    <m/>
    <s v="Dec  7 2021  9:48AM"/>
    <x v="78"/>
    <x v="74"/>
    <n v="45"/>
    <s v="LIBRA"/>
    <n v="1"/>
    <s v="PRODUCTOS AGROPECUARIOS"/>
    <n v="10"/>
    <s v="PRODUCTOS PESQUEROS"/>
    <n v="1"/>
    <n v="0.45"/>
    <s v="Boca colorada mediano"/>
    <m/>
    <n v="0"/>
    <n v="7"/>
    <x v="0"/>
    <n v="10"/>
    <x v="0"/>
  </r>
  <r>
    <n v="273816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2"/>
    <s v="DICIEMBRE"/>
    <n v="5"/>
    <s v="MARIO LAZO"/>
    <n v="2021"/>
    <n v="2021"/>
    <n v="60"/>
    <n v="1"/>
    <n v="6"/>
    <m/>
    <s v="Dec  7 2021  9:48AM"/>
    <x v="79"/>
    <x v="75"/>
    <n v="45"/>
    <s v="LIBRA"/>
    <n v="1"/>
    <s v="PRODUCTOS AGROPECUARIOS"/>
    <n v="10"/>
    <s v="PRODUCTOS PESQUEROS"/>
    <n v="1"/>
    <n v="0.45"/>
    <s v="Camaron de mar mediano"/>
    <m/>
    <n v="0"/>
    <n v="7"/>
    <x v="0"/>
    <n v="10"/>
    <x v="0"/>
  </r>
  <r>
    <n v="273816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2"/>
    <s v="DICIEMBRE"/>
    <n v="5"/>
    <s v="MARIO LAZO"/>
    <n v="2021"/>
    <n v="2021"/>
    <n v="60"/>
    <n v="1"/>
    <n v="3.5"/>
    <m/>
    <s v="Dec  7 2021  9:49AM"/>
    <x v="80"/>
    <x v="76"/>
    <n v="45"/>
    <s v="LIBRA"/>
    <n v="1"/>
    <s v="PRODUCTOS AGROPECUARIOS"/>
    <n v="10"/>
    <s v="PRODUCTOS PESQUEROS"/>
    <n v="1"/>
    <n v="0.45"/>
    <s v="Camaron cultivado"/>
    <m/>
    <n v="0"/>
    <n v="7"/>
    <x v="0"/>
    <n v="10"/>
    <x v="0"/>
  </r>
  <r>
    <n v="273816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2"/>
    <s v="DICIEMBRE"/>
    <n v="5"/>
    <s v="MARIO LAZO"/>
    <n v="2021"/>
    <n v="2021"/>
    <n v="60"/>
    <n v="1"/>
    <n v="7.5"/>
    <m/>
    <s v="Dec  7 2021  9:49AM"/>
    <x v="81"/>
    <x v="77"/>
    <n v="45"/>
    <s v="LIBRA"/>
    <n v="1"/>
    <s v="PRODUCTOS AGROPECUARIOS"/>
    <n v="10"/>
    <s v="PRODUCTOS PESQUEROS"/>
    <n v="1"/>
    <n v="0.45"/>
    <s v="Camaron de mar grande"/>
    <m/>
    <n v="0"/>
    <n v="7"/>
    <x v="0"/>
    <n v="10"/>
    <x v="0"/>
  </r>
  <r>
    <n v="273816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2"/>
    <s v="DICIEMBRE"/>
    <n v="5"/>
    <s v="MARIO LAZO"/>
    <n v="2021"/>
    <n v="2021"/>
    <n v="60"/>
    <n v="1"/>
    <n v="4.5"/>
    <m/>
    <s v="Dec  7 2021  9:49AM"/>
    <x v="82"/>
    <x v="78"/>
    <n v="45"/>
    <s v="LIBRA"/>
    <n v="1"/>
    <s v="PRODUCTOS AGROPECUARIOS"/>
    <n v="10"/>
    <s v="PRODUCTOS PESQUEROS"/>
    <n v="1"/>
    <n v="0.45"/>
    <s v="Camaroncillo Seco Salado"/>
    <m/>
    <n v="0"/>
    <n v="7"/>
    <x v="0"/>
    <n v="10"/>
    <x v="0"/>
  </r>
  <r>
    <n v="273816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2"/>
    <s v="DICIEMBRE"/>
    <n v="5"/>
    <s v="MARIO LAZO"/>
    <n v="2021"/>
    <n v="2021"/>
    <n v="60"/>
    <n v="1"/>
    <n v="2.5"/>
    <m/>
    <s v="Dec  7 2021  9:49AM"/>
    <x v="83"/>
    <x v="79"/>
    <n v="45"/>
    <s v="LIBRA"/>
    <n v="1"/>
    <s v="PRODUCTOS AGROPECUARIOS"/>
    <n v="10"/>
    <s v="PRODUCTOS PESQUEROS"/>
    <n v="1"/>
    <n v="0.45"/>
    <s v="Cola de camaron"/>
    <m/>
    <n v="0"/>
    <n v="7"/>
    <x v="0"/>
    <n v="10"/>
    <x v="0"/>
  </r>
  <r>
    <n v="273816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2"/>
    <s v="DICIEMBRE"/>
    <n v="5"/>
    <s v="MARIO LAZO"/>
    <n v="2021"/>
    <n v="2021"/>
    <n v="60"/>
    <n v="1"/>
    <n v="2.5"/>
    <m/>
    <s v="Dec  7 2021  9:49AM"/>
    <x v="84"/>
    <x v="80"/>
    <n v="45"/>
    <s v="LIBRA"/>
    <n v="1"/>
    <s v="PRODUCTOS AGROPECUARIOS"/>
    <n v="10"/>
    <s v="PRODUCTOS PESQUEROS"/>
    <n v="1"/>
    <n v="0.45"/>
    <s v="Corvina"/>
    <m/>
    <n v="0"/>
    <n v="7"/>
    <x v="0"/>
    <n v="10"/>
    <x v="0"/>
  </r>
  <r>
    <n v="273816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2"/>
    <s v="DICIEMBRE"/>
    <n v="5"/>
    <s v="MARIO LAZO"/>
    <n v="2021"/>
    <n v="2021"/>
    <n v="60"/>
    <n v="1"/>
    <n v="4.5"/>
    <m/>
    <s v="Dec  7 2021  9:49AM"/>
    <x v="85"/>
    <x v="81"/>
    <n v="45"/>
    <s v="LIBRA"/>
    <n v="1"/>
    <s v="PRODUCTOS AGROPECUARIOS"/>
    <n v="10"/>
    <s v="PRODUCTOS PESQUEROS"/>
    <n v="1"/>
    <n v="0.45"/>
    <s v="Lonja de boca colorada"/>
    <m/>
    <n v="0"/>
    <n v="7"/>
    <x v="0"/>
    <n v="10"/>
    <x v="0"/>
  </r>
  <r>
    <n v="273816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2"/>
    <s v="DICIEMBRE"/>
    <n v="5"/>
    <s v="MARIO LAZO"/>
    <n v="2021"/>
    <n v="2021"/>
    <n v="60"/>
    <n v="1"/>
    <n v="3.5"/>
    <m/>
    <s v="Dec  7 2021  9:49AM"/>
    <x v="86"/>
    <x v="82"/>
    <n v="45"/>
    <s v="LIBRA"/>
    <n v="1"/>
    <s v="PRODUCTOS AGROPECUARIOS"/>
    <n v="10"/>
    <s v="PRODUCTOS PESQUEROS"/>
    <n v="1"/>
    <n v="0.45"/>
    <s v="Lonja de tiburón"/>
    <m/>
    <n v="0"/>
    <n v="7"/>
    <x v="0"/>
    <n v="10"/>
    <x v="0"/>
  </r>
  <r>
    <n v="273225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12"/>
    <s v="DICIEMBRE"/>
    <n v="1"/>
    <s v="ADELMO URBINA"/>
    <n v="2021"/>
    <n v="2021"/>
    <n v="60"/>
    <n v="1"/>
    <n v="60"/>
    <n v="0.75"/>
    <s v="Dec  7 2021  9:49AM"/>
    <x v="72"/>
    <x v="68"/>
    <n v="51"/>
    <s v="QUINTAL"/>
    <n v="1"/>
    <s v="PRODUCTOS AGROPECUARIOS"/>
    <n v="1"/>
    <s v="GRANOS BASICOS"/>
    <n v="100"/>
    <n v="45.45"/>
    <s v="Frijol Rojo Nacional"/>
    <m/>
    <n v="1"/>
    <n v="7"/>
    <x v="0"/>
    <n v="5"/>
    <x v="1"/>
  </r>
  <r>
    <n v="273225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12"/>
    <s v="DICIEMBRE"/>
    <n v="1"/>
    <s v="ADELMO URBINA"/>
    <n v="2021"/>
    <n v="2021"/>
    <n v="60"/>
    <n v="1"/>
    <n v="55"/>
    <n v="0.7"/>
    <s v="Dec  7 2021  9:49AM"/>
    <x v="73"/>
    <x v="69"/>
    <n v="51"/>
    <s v="QUINTAL"/>
    <n v="1"/>
    <s v="PRODUCTOS AGROPECUARIOS"/>
    <n v="1"/>
    <s v="GRANOS BASICOS"/>
    <n v="100"/>
    <n v="45.45"/>
    <s v="Frijol Tinto Nacional"/>
    <m/>
    <n v="1"/>
    <n v="7"/>
    <x v="0"/>
    <n v="5"/>
    <x v="1"/>
  </r>
  <r>
    <n v="273225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12"/>
    <s v="DICIEMBRE"/>
    <n v="1"/>
    <s v="ADELMO URBINA"/>
    <n v="2021"/>
    <n v="2021"/>
    <n v="60"/>
    <n v="1"/>
    <n v="17"/>
    <n v="0.25"/>
    <s v="Dec  7 2021  9:49AM"/>
    <x v="74"/>
    <x v="70"/>
    <n v="51"/>
    <s v="QUINTAL"/>
    <n v="1"/>
    <s v="PRODUCTOS AGROPECUARIOS"/>
    <n v="1"/>
    <s v="GRANOS BASICOS"/>
    <n v="100"/>
    <n v="45.45"/>
    <s v="Maíz Blanco"/>
    <m/>
    <n v="0"/>
    <n v="7"/>
    <x v="0"/>
    <n v="5"/>
    <x v="1"/>
  </r>
  <r>
    <n v="273225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12"/>
    <s v="DICIEMBRE"/>
    <n v="1"/>
    <s v="ADELMO URBINA"/>
    <n v="2021"/>
    <n v="2021"/>
    <n v="60"/>
    <n v="1"/>
    <m/>
    <n v="1.1000000000000001"/>
    <s v="Dec  7 2021  9:50AM"/>
    <x v="87"/>
    <x v="83"/>
    <n v="51"/>
    <s v="QUINTAL"/>
    <n v="1"/>
    <s v="PRODUCTOS AGROPECUARIOS"/>
    <n v="4"/>
    <s v="AGRO INDUSTRIALES"/>
    <n v="100"/>
    <n v="45.45"/>
    <s v="Ajonjolí"/>
    <m/>
    <n v="0"/>
    <n v="7"/>
    <x v="0"/>
    <n v="5"/>
    <x v="1"/>
  </r>
  <r>
    <n v="273225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12"/>
    <s v="DICIEMBRE"/>
    <n v="1"/>
    <s v="ADELMO URBINA"/>
    <n v="2021"/>
    <n v="2021"/>
    <n v="60"/>
    <n v="1"/>
    <n v="85"/>
    <n v="1.2"/>
    <s v="Dec  7 2021  9:50AM"/>
    <x v="88"/>
    <x v="84"/>
    <n v="51"/>
    <s v="QUINTAL"/>
    <n v="1"/>
    <s v="PRODUCTOS AGROPECUARIOS"/>
    <n v="4"/>
    <s v="AGRO INDUSTRIALES"/>
    <n v="100"/>
    <n v="45.45"/>
    <s v="Cacahuete Crudo"/>
    <m/>
    <n v="0"/>
    <n v="7"/>
    <x v="0"/>
    <n v="5"/>
    <x v="1"/>
  </r>
  <r>
    <n v="273225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12"/>
    <s v="DICIEMBRE"/>
    <n v="1"/>
    <s v="ADELMO URBINA"/>
    <n v="2021"/>
    <n v="2021"/>
    <n v="60"/>
    <n v="1"/>
    <n v="20"/>
    <n v="0.3"/>
    <s v="Dec  7 2021  9:50AM"/>
    <x v="70"/>
    <x v="66"/>
    <n v="51"/>
    <s v="QUINTAL"/>
    <n v="1"/>
    <s v="PRODUCTOS AGROPECUARIOS"/>
    <n v="1"/>
    <s v="GRANOS BASICOS"/>
    <n v="100"/>
    <n v="45.45"/>
    <s v="Sorgo"/>
    <m/>
    <n v="0"/>
    <n v="7"/>
    <x v="0"/>
    <n v="5"/>
    <x v="1"/>
  </r>
  <r>
    <n v="273225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12"/>
    <s v="DICIEMBRE"/>
    <n v="1"/>
    <s v="ADELMO URBINA"/>
    <n v="2021"/>
    <n v="2021"/>
    <n v="60"/>
    <n v="1"/>
    <n v="12"/>
    <n v="0.2"/>
    <s v="Dec  7 2021  9:50AM"/>
    <x v="89"/>
    <x v="85"/>
    <n v="51"/>
    <s v="QUINTAL"/>
    <n v="1"/>
    <s v="PRODUCTOS AGROPECUARIOS"/>
    <n v="4"/>
    <s v="AGRO INDUSTRIALES"/>
    <n v="100"/>
    <n v="45.45"/>
    <s v="Sal corriente yodada"/>
    <m/>
    <n v="0"/>
    <n v="7"/>
    <x v="0"/>
    <n v="5"/>
    <x v="1"/>
  </r>
  <r>
    <n v="273816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2"/>
    <s v="DICIEMBRE"/>
    <n v="5"/>
    <s v="MARIO LAZO"/>
    <n v="2021"/>
    <n v="2021"/>
    <n v="60"/>
    <n v="1"/>
    <n v="1.75"/>
    <m/>
    <s v="Dec  7 2021  9:50AM"/>
    <x v="90"/>
    <x v="86"/>
    <n v="45"/>
    <s v="LIBRA"/>
    <n v="1"/>
    <s v="PRODUCTOS AGROPECUARIOS"/>
    <n v="10"/>
    <s v="PRODUCTOS PESQUEROS"/>
    <n v="1"/>
    <n v="0.45"/>
    <s v="Macarela"/>
    <m/>
    <n v="0"/>
    <n v="7"/>
    <x v="0"/>
    <n v="10"/>
    <x v="0"/>
  </r>
  <r>
    <n v="273816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2"/>
    <s v="DICIEMBRE"/>
    <n v="5"/>
    <s v="MARIO LAZO"/>
    <n v="2021"/>
    <n v="2021"/>
    <n v="60"/>
    <n v="1"/>
    <n v="5"/>
    <m/>
    <s v="Dec  7 2021  9:50AM"/>
    <x v="91"/>
    <x v="87"/>
    <n v="45"/>
    <s v="LIBRA"/>
    <n v="1"/>
    <s v="PRODUCTOS AGROPECUARIOS"/>
    <n v="10"/>
    <s v="PRODUCTOS PESQUEROS"/>
    <n v="1"/>
    <n v="0.45"/>
    <s v="Pescado seco (macarela)"/>
    <m/>
    <n v="0"/>
    <n v="7"/>
    <x v="0"/>
    <n v="10"/>
    <x v="0"/>
  </r>
  <r>
    <n v="273816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2"/>
    <s v="DICIEMBRE"/>
    <n v="5"/>
    <s v="MARIO LAZO"/>
    <n v="2021"/>
    <n v="2021"/>
    <n v="60"/>
    <n v="1"/>
    <n v="2.5"/>
    <m/>
    <s v="Dec  7 2021  9:50AM"/>
    <x v="92"/>
    <x v="88"/>
    <n v="45"/>
    <s v="LIBRA"/>
    <n v="1"/>
    <s v="PRODUCTOS AGROPECUARIOS"/>
    <n v="10"/>
    <s v="PRODUCTOS PESQUEROS"/>
    <n v="1"/>
    <n v="0.45"/>
    <s v="Róbalo mediano"/>
    <m/>
    <n v="0"/>
    <n v="7"/>
    <x v="0"/>
    <n v="10"/>
    <x v="0"/>
  </r>
  <r>
    <n v="273816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2"/>
    <s v="SEGUNDA SEMANA"/>
    <n v="12"/>
    <s v="DICIEMBRE"/>
    <n v="5"/>
    <s v="MARIO LAZO"/>
    <n v="2021"/>
    <n v="2021"/>
    <n v="60"/>
    <n v="1"/>
    <n v="1.25"/>
    <m/>
    <s v="Dec  7 2021  9:50AM"/>
    <x v="93"/>
    <x v="89"/>
    <n v="45"/>
    <s v="LIBRA"/>
    <n v="1"/>
    <s v="PRODUCTOS AGROPECUARIOS"/>
    <n v="10"/>
    <s v="PRODUCTOS PESQUEROS"/>
    <n v="1"/>
    <n v="0.45"/>
    <s v="Tilapia"/>
    <m/>
    <n v="0"/>
    <n v="7"/>
    <x v="0"/>
    <n v="10"/>
    <x v="0"/>
  </r>
  <r>
    <n v="27363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2"/>
    <s v="DICIEMBRE"/>
    <n v="5"/>
    <s v="MARIO LAZO"/>
    <n v="2021"/>
    <n v="2021"/>
    <n v="60"/>
    <n v="1"/>
    <n v="50"/>
    <m/>
    <s v="Dec  7 2021  9:50AM"/>
    <x v="44"/>
    <x v="41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7"/>
    <x v="0"/>
    <n v="10"/>
    <x v="0"/>
  </r>
  <r>
    <n v="27363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2"/>
    <s v="DICIEMBRE"/>
    <n v="5"/>
    <s v="MARIO LAZO"/>
    <n v="2021"/>
    <n v="2021"/>
    <n v="89"/>
    <n v="1"/>
    <n v="75"/>
    <m/>
    <s v="Dec  7 2021  9:51AM"/>
    <x v="47"/>
    <x v="44"/>
    <n v="42"/>
    <s v="JABA 35-38 LIBRAS"/>
    <n v="1"/>
    <s v="PRODUCTOS AGROPECUARIOS"/>
    <n v="3"/>
    <s v="FRUTAS"/>
    <n v="36.5"/>
    <n v="16.59"/>
    <s v="Fresa Grande"/>
    <m/>
    <n v="0"/>
    <n v="7"/>
    <x v="0"/>
    <n v="10"/>
    <x v="0"/>
  </r>
  <r>
    <n v="27363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2"/>
    <s v="DICIEMBRE"/>
    <n v="5"/>
    <s v="MARIO LAZO"/>
    <n v="2021"/>
    <n v="2021"/>
    <n v="60"/>
    <n v="1"/>
    <n v="12"/>
    <m/>
    <s v="Dec  7 2021  9:51AM"/>
    <x v="42"/>
    <x v="39"/>
    <n v="10"/>
    <s v="BOLSA 25-30 LIBRAS"/>
    <n v="1"/>
    <s v="PRODUCTOS AGROPECUARIOS"/>
    <n v="3"/>
    <s v="FRUTAS"/>
    <n v="27.5"/>
    <n v="12.5"/>
    <s v="Guayaba Grande"/>
    <m/>
    <n v="0"/>
    <n v="7"/>
    <x v="0"/>
    <n v="10"/>
    <x v="0"/>
  </r>
  <r>
    <n v="27363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2"/>
    <s v="DICIEMBRE"/>
    <n v="5"/>
    <s v="MARIO LAZO"/>
    <n v="2021"/>
    <n v="2021"/>
    <n v="60"/>
    <n v="1"/>
    <n v="8"/>
    <m/>
    <s v="Dec  7 2021  9:51AM"/>
    <x v="43"/>
    <x v="4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7"/>
    <x v="0"/>
    <n v="10"/>
    <x v="0"/>
  </r>
  <r>
    <n v="27363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2"/>
    <s v="DICIEMBRE"/>
    <n v="5"/>
    <s v="MARIO LAZO"/>
    <n v="2021"/>
    <n v="2021"/>
    <n v="60"/>
    <n v="1"/>
    <n v="8"/>
    <m/>
    <s v="Dec  7 2021  9:51AM"/>
    <x v="52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10"/>
    <x v="0"/>
  </r>
  <r>
    <n v="27363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2"/>
    <s v="DICIEMBRE"/>
    <n v="5"/>
    <s v="MARIO LAZO"/>
    <n v="2021"/>
    <n v="2021"/>
    <n v="60"/>
    <n v="1"/>
    <n v="6"/>
    <m/>
    <s v="Dec  7 2021  9:51AM"/>
    <x v="53"/>
    <x v="5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7"/>
    <x v="0"/>
    <n v="10"/>
    <x v="0"/>
  </r>
  <r>
    <n v="27363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2"/>
    <s v="DICIEMBRE"/>
    <n v="5"/>
    <s v="MARIO LAZO"/>
    <n v="2021"/>
    <n v="2021"/>
    <n v="60"/>
    <n v="1"/>
    <n v="8"/>
    <m/>
    <s v="Dec  7 2021  9:51AM"/>
    <x v="54"/>
    <x v="5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7"/>
    <x v="0"/>
    <n v="10"/>
    <x v="0"/>
  </r>
  <r>
    <n v="27363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2"/>
    <s v="DICIEMBRE"/>
    <n v="5"/>
    <s v="MARIO LAZO"/>
    <n v="2021"/>
    <n v="2021"/>
    <n v="60"/>
    <n v="1"/>
    <n v="6"/>
    <m/>
    <s v="Dec  7 2021  9:51AM"/>
    <x v="55"/>
    <x v="5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7"/>
    <x v="0"/>
    <n v="10"/>
    <x v="0"/>
  </r>
  <r>
    <n v="27363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2"/>
    <s v="DICIEMBRE"/>
    <n v="5"/>
    <s v="MARIO LAZO"/>
    <n v="2021"/>
    <n v="2021"/>
    <n v="60"/>
    <n v="1"/>
    <n v="16"/>
    <m/>
    <s v="Dec  7 2021  9:51AM"/>
    <x v="56"/>
    <x v="53"/>
    <n v="33"/>
    <s v="CIENTO 40-50 LIBRAS"/>
    <n v="1"/>
    <s v="PRODUCTOS AGROPECUARIOS"/>
    <n v="3"/>
    <s v="FRUTAS"/>
    <n v="45"/>
    <n v="20.45"/>
    <s v="Mango Verde Grande"/>
    <m/>
    <n v="1"/>
    <n v="7"/>
    <x v="0"/>
    <n v="10"/>
    <x v="0"/>
  </r>
  <r>
    <n v="27363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2"/>
    <s v="DICIEMBRE"/>
    <n v="5"/>
    <s v="MARIO LAZO"/>
    <n v="2021"/>
    <n v="2021"/>
    <n v="60"/>
    <n v="1"/>
    <n v="12"/>
    <m/>
    <s v="Dec  7 2021  9:51AM"/>
    <x v="57"/>
    <x v="54"/>
    <n v="32"/>
    <s v="CIENTO 25-30 LIBRAS"/>
    <n v="1"/>
    <s v="PRODUCTOS AGROPECUARIOS"/>
    <n v="3"/>
    <s v="FRUTAS"/>
    <n v="27.5"/>
    <n v="12.5"/>
    <s v="Mango Verde Mediano"/>
    <m/>
    <n v="1"/>
    <n v="7"/>
    <x v="0"/>
    <n v="10"/>
    <x v="0"/>
  </r>
  <r>
    <n v="27363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2"/>
    <s v="DICIEMBRE"/>
    <n v="5"/>
    <s v="MARIO LAZO"/>
    <n v="2021"/>
    <n v="2021"/>
    <n v="89"/>
    <n v="1"/>
    <n v="10"/>
    <m/>
    <s v="Dec  7 2021  9:51AM"/>
    <x v="60"/>
    <x v="57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0"/>
    <x v="0"/>
  </r>
  <r>
    <n v="27363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2"/>
    <s v="DICIEMBRE"/>
    <n v="5"/>
    <s v="MARIO LAZO"/>
    <n v="2021"/>
    <n v="2021"/>
    <n v="89"/>
    <n v="1"/>
    <n v="9"/>
    <m/>
    <s v="Dec  7 2021  9:51AM"/>
    <x v="61"/>
    <x v="5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7"/>
    <x v="0"/>
    <n v="10"/>
    <x v="0"/>
  </r>
  <r>
    <n v="273224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2"/>
    <s v="DICIEMBRE"/>
    <n v="1"/>
    <s v="ADELMO URBINA"/>
    <n v="2021"/>
    <n v="2021"/>
    <n v="231"/>
    <n v="1"/>
    <n v="43"/>
    <n v="0.5"/>
    <s v="Dec  7 2021  9:51AM"/>
    <x v="94"/>
    <x v="90"/>
    <n v="51"/>
    <s v="QUINTAL"/>
    <n v="1"/>
    <s v="PRODUCTOS AGROPECUARIOS"/>
    <n v="1"/>
    <s v="GRANOS BASICOS"/>
    <n v="100"/>
    <n v="45.45"/>
    <s v="Arroz Clasificado Importado"/>
    <m/>
    <n v="0"/>
    <n v="7"/>
    <x v="0"/>
    <n v="5"/>
    <x v="1"/>
  </r>
  <r>
    <n v="273224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2"/>
    <s v="DICIEMBRE"/>
    <n v="1"/>
    <s v="ADELMO URBINA"/>
    <n v="2021"/>
    <n v="2021"/>
    <n v="60"/>
    <n v="1"/>
    <n v="25"/>
    <n v="0.3"/>
    <s v="Dec  7 2021  9:52AM"/>
    <x v="70"/>
    <x v="66"/>
    <n v="51"/>
    <s v="QUINTAL"/>
    <n v="1"/>
    <s v="PRODUCTOS AGROPECUARIOS"/>
    <n v="1"/>
    <s v="GRANOS BASICOS"/>
    <n v="100"/>
    <n v="45.45"/>
    <s v="Sorgo"/>
    <m/>
    <n v="0"/>
    <n v="7"/>
    <x v="0"/>
    <n v="5"/>
    <x v="1"/>
  </r>
  <r>
    <n v="273224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2"/>
    <s v="DICIEMBRE"/>
    <n v="1"/>
    <s v="ADELMO URBINA"/>
    <n v="2021"/>
    <n v="2021"/>
    <n v="60"/>
    <n v="1"/>
    <n v="58"/>
    <n v="0.75"/>
    <s v="Dec  7 2021  9:52AM"/>
    <x v="72"/>
    <x v="68"/>
    <n v="51"/>
    <s v="QUINTAL"/>
    <n v="1"/>
    <s v="PRODUCTOS AGROPECUARIOS"/>
    <n v="1"/>
    <s v="GRANOS BASICOS"/>
    <n v="100"/>
    <n v="45.45"/>
    <s v="Frijol Rojo Nacional"/>
    <m/>
    <n v="1"/>
    <n v="7"/>
    <x v="0"/>
    <n v="5"/>
    <x v="1"/>
  </r>
  <r>
    <n v="273224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2"/>
    <s v="DICIEMBRE"/>
    <n v="1"/>
    <s v="ADELMO URBINA"/>
    <n v="2021"/>
    <n v="2021"/>
    <n v="60"/>
    <n v="1"/>
    <n v="57"/>
    <n v="0.7"/>
    <s v="Dec  7 2021  9:52AM"/>
    <x v="73"/>
    <x v="69"/>
    <n v="51"/>
    <s v="QUINTAL"/>
    <n v="1"/>
    <s v="PRODUCTOS AGROPECUARIOS"/>
    <n v="1"/>
    <s v="GRANOS BASICOS"/>
    <n v="100"/>
    <n v="45.45"/>
    <s v="Frijol Tinto Nacional"/>
    <m/>
    <n v="1"/>
    <n v="7"/>
    <x v="0"/>
    <n v="5"/>
    <x v="1"/>
  </r>
  <r>
    <n v="273224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2"/>
    <s v="DICIEMBRE"/>
    <n v="1"/>
    <s v="ADELMO URBINA"/>
    <n v="2021"/>
    <n v="2021"/>
    <n v="60"/>
    <n v="1"/>
    <m/>
    <n v="1.3"/>
    <s v="Dec  7 2021  9:52AM"/>
    <x v="95"/>
    <x v="91"/>
    <n v="51"/>
    <s v="QUINTAL"/>
    <n v="1"/>
    <s v="PRODUCTOS AGROPECUARIOS"/>
    <n v="1"/>
    <s v="GRANOS BASICOS"/>
    <n v="100"/>
    <n v="45.45"/>
    <s v="Frijol Blanco"/>
    <m/>
    <n v="0"/>
    <n v="7"/>
    <x v="0"/>
    <n v="5"/>
    <x v="1"/>
  </r>
  <r>
    <n v="273224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2"/>
    <s v="DICIEMBRE"/>
    <n v="1"/>
    <s v="ADELMO URBINA"/>
    <n v="2021"/>
    <n v="2021"/>
    <n v="60"/>
    <n v="1"/>
    <n v="18"/>
    <n v="0.25"/>
    <s v="Dec  7 2021  9:52AM"/>
    <x v="74"/>
    <x v="70"/>
    <n v="51"/>
    <s v="QUINTAL"/>
    <n v="1"/>
    <s v="PRODUCTOS AGROPECUARIOS"/>
    <n v="1"/>
    <s v="GRANOS BASICOS"/>
    <n v="100"/>
    <n v="45.45"/>
    <s v="Maíz Blanco"/>
    <m/>
    <n v="0"/>
    <n v="7"/>
    <x v="0"/>
    <n v="5"/>
    <x v="1"/>
  </r>
  <r>
    <n v="273224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2"/>
    <s v="DICIEMBRE"/>
    <n v="1"/>
    <s v="ADELMO URBINA"/>
    <n v="2021"/>
    <n v="2021"/>
    <n v="60"/>
    <n v="1"/>
    <m/>
    <n v="1.1000000000000001"/>
    <s v="Dec  7 2021  9:52AM"/>
    <x v="87"/>
    <x v="83"/>
    <n v="51"/>
    <s v="QUINTAL"/>
    <n v="1"/>
    <s v="PRODUCTOS AGROPECUARIOS"/>
    <n v="4"/>
    <s v="AGRO INDUSTRIALES"/>
    <n v="100"/>
    <n v="45.45"/>
    <s v="Ajonjolí"/>
    <m/>
    <n v="0"/>
    <n v="7"/>
    <x v="0"/>
    <n v="5"/>
    <x v="1"/>
  </r>
  <r>
    <n v="27363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2"/>
    <s v="DICIEMBRE"/>
    <n v="5"/>
    <s v="MARIO LAZO"/>
    <n v="2021"/>
    <n v="2021"/>
    <n v="138"/>
    <n v="1"/>
    <n v="24"/>
    <m/>
    <s v="Dec  7 2021  9:52AM"/>
    <x v="58"/>
    <x v="55"/>
    <n v="23"/>
    <s v="CAJA 10 KG 50- 60 UNIDADES"/>
    <n v="1"/>
    <s v="PRODUCTOS AGROPECUARIOS"/>
    <n v="3"/>
    <s v="FRUTAS"/>
    <n v="22"/>
    <n v="10"/>
    <s v="Aguacate Hass Grande"/>
    <m/>
    <n v="0"/>
    <n v="7"/>
    <x v="0"/>
    <n v="10"/>
    <x v="0"/>
  </r>
  <r>
    <n v="27363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2"/>
    <s v="DICIEMBRE"/>
    <n v="5"/>
    <s v="MARIO LAZO"/>
    <n v="2021"/>
    <n v="2021"/>
    <n v="138"/>
    <n v="1"/>
    <n v="22"/>
    <m/>
    <s v="Dec  7 2021  9:52AM"/>
    <x v="59"/>
    <x v="56"/>
    <n v="24"/>
    <s v="CAJA 10 KG 60-70 UNIDADES"/>
    <n v="1"/>
    <s v="PRODUCTOS AGROPECUARIOS"/>
    <n v="3"/>
    <s v="FRUTAS"/>
    <n v="22"/>
    <n v="10"/>
    <s v="Aguacate Hass Mediano"/>
    <m/>
    <n v="0"/>
    <n v="7"/>
    <x v="0"/>
    <n v="10"/>
    <x v="0"/>
  </r>
  <r>
    <n v="27363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2"/>
    <s v="DICIEMBRE"/>
    <n v="5"/>
    <s v="MARIO LAZO"/>
    <n v="2021"/>
    <n v="2021"/>
    <n v="157"/>
    <n v="1"/>
    <n v="22"/>
    <m/>
    <s v="Dec  7 2021  9:52AM"/>
    <x v="62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7"/>
    <x v="0"/>
    <n v="10"/>
    <x v="0"/>
  </r>
  <r>
    <n v="27363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2"/>
    <s v="DICIEMBRE"/>
    <n v="5"/>
    <s v="MARIO LAZO"/>
    <n v="2021"/>
    <n v="2021"/>
    <n v="89"/>
    <n v="1"/>
    <n v="12"/>
    <m/>
    <s v="Dec  7 2021  9:52AM"/>
    <x v="48"/>
    <x v="45"/>
    <n v="38"/>
    <s v="JABA  10-12 UNIDADES"/>
    <n v="1"/>
    <s v="PRODUCTOS AGROPECUARIOS"/>
    <n v="3"/>
    <s v="FRUTAS"/>
    <n v="35.04"/>
    <n v="15.93"/>
    <s v="Papaya Tainung Grande"/>
    <m/>
    <n v="0"/>
    <n v="7"/>
    <x v="0"/>
    <n v="10"/>
    <x v="0"/>
  </r>
  <r>
    <n v="27363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2"/>
    <s v="DICIEMBRE"/>
    <n v="5"/>
    <s v="MARIO LAZO"/>
    <n v="2021"/>
    <n v="2021"/>
    <n v="89"/>
    <n v="1"/>
    <n v="10"/>
    <m/>
    <s v="Dec  7 2021  9:52AM"/>
    <x v="49"/>
    <x v="46"/>
    <n v="39"/>
    <s v="JABA  13-15 UNIDADES"/>
    <n v="1"/>
    <s v="PRODUCTOS AGROPECUARIOS"/>
    <n v="3"/>
    <s v="FRUTAS"/>
    <n v="35.19"/>
    <n v="16"/>
    <s v="Papaya Tainung Mediana"/>
    <m/>
    <n v="0"/>
    <n v="7"/>
    <x v="0"/>
    <n v="10"/>
    <x v="0"/>
  </r>
  <r>
    <n v="27363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2"/>
    <s v="DICIEMBRE"/>
    <n v="5"/>
    <s v="MARIO LAZO"/>
    <n v="2021"/>
    <n v="2021"/>
    <n v="89"/>
    <n v="1"/>
    <n v="95"/>
    <m/>
    <s v="Dec  7 2021  9:52AM"/>
    <x v="50"/>
    <x v="47"/>
    <n v="52"/>
    <s v="QUINTAL "/>
    <n v="1"/>
    <s v="PRODUCTOS AGROPECUARIOS"/>
    <n v="3"/>
    <s v="FRUTAS"/>
    <n v="100"/>
    <n v="45.45"/>
    <s v="Tamarindo sin Cáscara"/>
    <m/>
    <n v="0"/>
    <n v="7"/>
    <x v="0"/>
    <n v="10"/>
    <x v="0"/>
  </r>
  <r>
    <n v="27363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2"/>
    <s v="DICIEMBRE"/>
    <n v="5"/>
    <s v="MARIO LAZO"/>
    <n v="2021"/>
    <n v="2021"/>
    <n v="89"/>
    <n v="1"/>
    <n v="23"/>
    <m/>
    <s v="Dec  7 2021  9:52AM"/>
    <x v="51"/>
    <x v="48"/>
    <n v="56"/>
    <s v="RED  45-50 UNIDADES                                  "/>
    <n v="1"/>
    <s v="PRODUCTOS AGROPECUARIOS"/>
    <n v="3"/>
    <s v="FRUTAS"/>
    <n v="59"/>
    <n v="26.82"/>
    <s v="Zapote"/>
    <m/>
    <n v="0"/>
    <n v="7"/>
    <x v="0"/>
    <n v="10"/>
    <x v="0"/>
  </r>
  <r>
    <n v="27348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1"/>
    <n v="2021"/>
    <n v="60"/>
    <n v="1"/>
    <n v="18"/>
    <m/>
    <s v="Dec  7 2021  9:53AM"/>
    <x v="21"/>
    <x v="21"/>
    <n v="12"/>
    <s v="BOLSA 35-40 LIBRAS"/>
    <n v="1"/>
    <s v="PRODUCTOS AGROPECUARIOS"/>
    <n v="2"/>
    <s v="HORTALIZAS"/>
    <n v="37.19"/>
    <n v="16.899999999999999"/>
    <s v="Ejote Nacional"/>
    <m/>
    <n v="1"/>
    <n v="7"/>
    <x v="0"/>
    <n v="10"/>
    <x v="0"/>
  </r>
  <r>
    <n v="27348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1"/>
    <n v="2021"/>
    <n v="60"/>
    <n v="1"/>
    <n v="18"/>
    <m/>
    <s v="Dec  7 2021  9:53AM"/>
    <x v="20"/>
    <x v="20"/>
    <n v="34"/>
    <s v="CIENTO 50-60 LB"/>
    <n v="1"/>
    <s v="PRODUCTOS AGROPECUARIOS"/>
    <n v="2"/>
    <s v="HORTALIZAS"/>
    <n v="55"/>
    <n v="25"/>
    <s v="Ayote Tierno Grande"/>
    <m/>
    <n v="0"/>
    <n v="7"/>
    <x v="0"/>
    <n v="10"/>
    <x v="0"/>
  </r>
  <r>
    <n v="27348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1"/>
    <n v="2021"/>
    <n v="60"/>
    <n v="1"/>
    <n v="8"/>
    <m/>
    <s v="Dec  7 2021  9:53AM"/>
    <x v="26"/>
    <x v="25"/>
    <n v="70"/>
    <s v="SACO 170-190 UNIDADES"/>
    <n v="1"/>
    <s v="PRODUCTOS AGROPECUARIOS"/>
    <n v="2"/>
    <s v="HORTALIZAS"/>
    <n v="36.4"/>
    <n v="16.55"/>
    <s v="Chile  Verde Mediano"/>
    <m/>
    <n v="0"/>
    <n v="7"/>
    <x v="0"/>
    <n v="10"/>
    <x v="0"/>
  </r>
  <r>
    <n v="273224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2"/>
    <s v="DICIEMBRE"/>
    <n v="1"/>
    <s v="ADELMO URBINA"/>
    <n v="2021"/>
    <n v="2021"/>
    <n v="60"/>
    <n v="1"/>
    <n v="48"/>
    <n v="0.6"/>
    <s v="Dec  7 2021  9:53AM"/>
    <x v="75"/>
    <x v="71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5"/>
    <x v="1"/>
  </r>
  <r>
    <n v="273224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2"/>
    <s v="DICIEMBRE"/>
    <n v="1"/>
    <s v="ADELMO URBINA"/>
    <n v="2021"/>
    <n v="2021"/>
    <n v="60"/>
    <n v="1"/>
    <n v="85"/>
    <n v="1.2"/>
    <s v="Dec  7 2021  9:53AM"/>
    <x v="88"/>
    <x v="84"/>
    <n v="51"/>
    <s v="QUINTAL"/>
    <n v="1"/>
    <s v="PRODUCTOS AGROPECUARIOS"/>
    <n v="4"/>
    <s v="AGRO INDUSTRIALES"/>
    <n v="100"/>
    <n v="45.45"/>
    <s v="Cacahuete Crudo"/>
    <m/>
    <n v="0"/>
    <n v="7"/>
    <x v="0"/>
    <n v="5"/>
    <x v="1"/>
  </r>
  <r>
    <n v="273224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2"/>
    <s v="DICIEMBRE"/>
    <n v="1"/>
    <s v="ADELMO URBINA"/>
    <n v="2021"/>
    <n v="2021"/>
    <n v="60"/>
    <n v="1"/>
    <n v="145"/>
    <n v="2"/>
    <s v="Dec  7 2021  9:53AM"/>
    <x v="96"/>
    <x v="92"/>
    <n v="51"/>
    <s v="QUINTAL"/>
    <n v="1"/>
    <s v="PRODUCTOS AGROPECUARIOS"/>
    <n v="4"/>
    <s v="AGRO INDUSTRIALES"/>
    <n v="100"/>
    <n v="45.45"/>
    <s v="Cacao "/>
    <m/>
    <n v="0"/>
    <n v="7"/>
    <x v="0"/>
    <n v="5"/>
    <x v="1"/>
  </r>
  <r>
    <n v="273224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2"/>
    <s v="DICIEMBRE"/>
    <n v="1"/>
    <s v="ADELMO URBINA"/>
    <n v="2021"/>
    <n v="2021"/>
    <n v="60"/>
    <n v="1"/>
    <n v="20"/>
    <m/>
    <s v="Dec  7 2021  9:53AM"/>
    <x v="76"/>
    <x v="72"/>
    <n v="13"/>
    <s v="BOLSA 50 LB"/>
    <n v="1"/>
    <s v="PRODUCTOS AGROPECUARIOS"/>
    <n v="4"/>
    <s v="AGRO INDUSTRIALES"/>
    <n v="50"/>
    <n v="22.73"/>
    <s v="Harina de maíz MASECA"/>
    <m/>
    <n v="0"/>
    <n v="7"/>
    <x v="0"/>
    <n v="5"/>
    <x v="1"/>
  </r>
  <r>
    <n v="273224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2"/>
    <s v="DICIEMBRE"/>
    <n v="1"/>
    <s v="ADELMO URBINA"/>
    <n v="2021"/>
    <n v="2021"/>
    <n v="60"/>
    <n v="1"/>
    <n v="80"/>
    <n v="1"/>
    <s v="Dec  7 2021  9:53AM"/>
    <x v="97"/>
    <x v="93"/>
    <n v="1"/>
    <s v="96 UNIDADES 144 LB"/>
    <n v="1"/>
    <s v="PRODUCTOS AGROPECUARIOS"/>
    <n v="4"/>
    <s v="AGRO INDUSTRIALES"/>
    <n v="144"/>
    <n v="65.45"/>
    <s v="Panela de primera clase"/>
    <m/>
    <n v="0"/>
    <n v="7"/>
    <x v="0"/>
    <n v="5"/>
    <x v="1"/>
  </r>
  <r>
    <n v="273224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12"/>
    <s v="DICIEMBRE"/>
    <n v="1"/>
    <s v="ADELMO URBINA"/>
    <n v="2021"/>
    <n v="2021"/>
    <n v="60"/>
    <n v="1"/>
    <n v="12"/>
    <n v="0.2"/>
    <s v="Dec  7 2021  9:53AM"/>
    <x v="89"/>
    <x v="85"/>
    <n v="51"/>
    <s v="QUINTAL"/>
    <n v="1"/>
    <s v="PRODUCTOS AGROPECUARIOS"/>
    <n v="4"/>
    <s v="AGRO INDUSTRIALES"/>
    <n v="100"/>
    <n v="45.45"/>
    <s v="Sal corriente yodada"/>
    <m/>
    <n v="0"/>
    <n v="7"/>
    <x v="0"/>
    <n v="5"/>
    <x v="1"/>
  </r>
  <r>
    <n v="27322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12"/>
    <s v="DICIEMBRE"/>
    <n v="1"/>
    <s v="ADELMO URBINA"/>
    <n v="2021"/>
    <n v="2021"/>
    <n v="60"/>
    <n v="1"/>
    <n v="38"/>
    <n v="0.45"/>
    <s v="Dec  7 2021  9:54AM"/>
    <x v="71"/>
    <x v="67"/>
    <n v="51"/>
    <s v="QUINTAL"/>
    <n v="1"/>
    <s v="PRODUCTOS AGROPECUARIOS"/>
    <n v="1"/>
    <s v="GRANOS BASICOS"/>
    <n v="100"/>
    <n v="45.45"/>
    <s v="Arroz Nacional"/>
    <m/>
    <n v="1"/>
    <n v="7"/>
    <x v="0"/>
    <n v="5"/>
    <x v="1"/>
  </r>
  <r>
    <n v="27322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12"/>
    <s v="DICIEMBRE"/>
    <n v="1"/>
    <s v="ADELMO URBINA"/>
    <n v="2021"/>
    <n v="2021"/>
    <n v="60"/>
    <n v="1"/>
    <n v="60"/>
    <n v="0.75"/>
    <s v="Dec  7 2021  9:55AM"/>
    <x v="72"/>
    <x v="68"/>
    <n v="51"/>
    <s v="QUINTAL"/>
    <n v="1"/>
    <s v="PRODUCTOS AGROPECUARIOS"/>
    <n v="1"/>
    <s v="GRANOS BASICOS"/>
    <n v="100"/>
    <n v="45.45"/>
    <s v="Frijol Rojo Nacional"/>
    <m/>
    <n v="1"/>
    <n v="7"/>
    <x v="0"/>
    <n v="5"/>
    <x v="1"/>
  </r>
  <r>
    <n v="27322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12"/>
    <s v="DICIEMBRE"/>
    <n v="1"/>
    <s v="ADELMO URBINA"/>
    <n v="2021"/>
    <n v="2021"/>
    <n v="60"/>
    <n v="1"/>
    <n v="56"/>
    <n v="0.7"/>
    <s v="Dec  7 2021  9:55AM"/>
    <x v="73"/>
    <x v="69"/>
    <n v="51"/>
    <s v="QUINTAL"/>
    <n v="1"/>
    <s v="PRODUCTOS AGROPECUARIOS"/>
    <n v="1"/>
    <s v="GRANOS BASICOS"/>
    <n v="100"/>
    <n v="45.45"/>
    <s v="Frijol Tinto Nacional"/>
    <m/>
    <n v="1"/>
    <n v="7"/>
    <x v="0"/>
    <n v="5"/>
    <x v="1"/>
  </r>
  <r>
    <n v="27322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12"/>
    <s v="DICIEMBRE"/>
    <n v="1"/>
    <s v="ADELMO URBINA"/>
    <n v="2021"/>
    <n v="2021"/>
    <n v="60"/>
    <n v="1"/>
    <n v="18"/>
    <n v="0.25"/>
    <s v="Dec  7 2021  9:55AM"/>
    <x v="74"/>
    <x v="70"/>
    <n v="51"/>
    <s v="QUINTAL"/>
    <n v="1"/>
    <s v="PRODUCTOS AGROPECUARIOS"/>
    <n v="1"/>
    <s v="GRANOS BASICOS"/>
    <n v="100"/>
    <n v="45.45"/>
    <s v="Maíz Blanco"/>
    <m/>
    <n v="0"/>
    <n v="7"/>
    <x v="0"/>
    <n v="5"/>
    <x v="1"/>
  </r>
  <r>
    <n v="27322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12"/>
    <s v="DICIEMBRE"/>
    <n v="1"/>
    <s v="ADELMO URBINA"/>
    <n v="2021"/>
    <n v="2021"/>
    <n v="60"/>
    <n v="1"/>
    <n v="25"/>
    <n v="0.3"/>
    <s v="Dec  7 2021  9:55AM"/>
    <x v="70"/>
    <x v="66"/>
    <n v="51"/>
    <s v="QUINTAL"/>
    <n v="1"/>
    <s v="PRODUCTOS AGROPECUARIOS"/>
    <n v="1"/>
    <s v="GRANOS BASICOS"/>
    <n v="100"/>
    <n v="45.45"/>
    <s v="Sorgo"/>
    <m/>
    <n v="0"/>
    <n v="7"/>
    <x v="0"/>
    <n v="5"/>
    <x v="1"/>
  </r>
  <r>
    <n v="27322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12"/>
    <s v="DICIEMBRE"/>
    <n v="1"/>
    <s v="ADELMO URBINA"/>
    <n v="2021"/>
    <n v="2021"/>
    <n v="60"/>
    <n v="1"/>
    <n v="80"/>
    <n v="1"/>
    <s v="Dec  7 2021  9:55AM"/>
    <x v="97"/>
    <x v="93"/>
    <n v="1"/>
    <s v="96 UNIDADES 144 LB"/>
    <n v="1"/>
    <s v="PRODUCTOS AGROPECUARIOS"/>
    <n v="4"/>
    <s v="AGRO INDUSTRIALES"/>
    <n v="144"/>
    <n v="65.45"/>
    <s v="Panela de primera clase"/>
    <m/>
    <n v="0"/>
    <n v="7"/>
    <x v="0"/>
    <n v="5"/>
    <x v="1"/>
  </r>
  <r>
    <n v="27348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1"/>
    <n v="2021"/>
    <n v="60"/>
    <n v="1"/>
    <n v="10"/>
    <m/>
    <s v="Dec  7 2021  9:55AM"/>
    <x v="28"/>
    <x v="2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0"/>
    <x v="0"/>
  </r>
  <r>
    <n v="27348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1"/>
    <n v="2021"/>
    <n v="60"/>
    <n v="1"/>
    <n v="16"/>
    <m/>
    <s v="Dec  7 2021  9:56AM"/>
    <x v="22"/>
    <x v="22"/>
    <n v="30"/>
    <s v="CIENTO  100 UNIDADES       "/>
    <n v="1"/>
    <s v="PRODUCTOS AGROPECUARIOS"/>
    <n v="2"/>
    <s v="HORTALIZAS"/>
    <n v="100"/>
    <n v="45.45"/>
    <s v="Elote Blanco Grande"/>
    <m/>
    <n v="0"/>
    <n v="7"/>
    <x v="0"/>
    <n v="10"/>
    <x v="0"/>
  </r>
  <r>
    <n v="27348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1"/>
    <n v="2021"/>
    <n v="60"/>
    <n v="1"/>
    <n v="45"/>
    <m/>
    <s v="Dec  7 2021  9:56AM"/>
    <x v="23"/>
    <x v="22"/>
    <n v="55"/>
    <s v="RED  300-350 UNIDADES           "/>
    <n v="1"/>
    <s v="PRODUCTOS AGROPECUARIOS"/>
    <n v="2"/>
    <s v="HORTALIZAS"/>
    <n v="300"/>
    <n v="136.36000000000001"/>
    <s v="Elote Blanco Grande"/>
    <m/>
    <n v="0"/>
    <n v="7"/>
    <x v="0"/>
    <n v="10"/>
    <x v="0"/>
  </r>
  <r>
    <n v="27348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1"/>
    <n v="2021"/>
    <n v="60"/>
    <n v="1"/>
    <n v="7"/>
    <m/>
    <s v="Dec  7 2021  9:56AM"/>
    <x v="24"/>
    <x v="2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x v="0"/>
    <n v="10"/>
    <x v="0"/>
  </r>
  <r>
    <n v="27348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1"/>
    <n v="2021"/>
    <n v="60"/>
    <n v="1"/>
    <n v="5"/>
    <m/>
    <s v="Dec  7 2021  9:56AM"/>
    <x v="25"/>
    <x v="24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7"/>
    <x v="0"/>
    <n v="10"/>
    <x v="0"/>
  </r>
  <r>
    <n v="27348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1"/>
    <n v="2021"/>
    <n v="60"/>
    <n v="1"/>
    <n v="45"/>
    <m/>
    <s v="Dec  7 2021  9:56AM"/>
    <x v="27"/>
    <x v="26"/>
    <n v="41"/>
    <s v="JABA 30-40 LIBRAS"/>
    <n v="1"/>
    <s v="PRODUCTOS AGROPECUARIOS"/>
    <n v="2"/>
    <s v="HORTALIZAS"/>
    <n v="35"/>
    <n v="15.91"/>
    <s v="Loroco"/>
    <m/>
    <n v="0"/>
    <n v="7"/>
    <x v="0"/>
    <n v="10"/>
    <x v="0"/>
  </r>
  <r>
    <n v="27348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1"/>
    <n v="2021"/>
    <n v="60"/>
    <n v="1"/>
    <n v="20"/>
    <m/>
    <s v="Dec  7 2021  9:56AM"/>
    <x v="29"/>
    <x v="28"/>
    <n v="60"/>
    <s v="SACO   145-155 UNIDADES"/>
    <n v="1"/>
    <s v="PRODUCTOS AGROPECUARIOS"/>
    <n v="2"/>
    <s v="HORTALIZAS"/>
    <n v="139.57"/>
    <n v="63.44"/>
    <s v="Pepino Grande"/>
    <m/>
    <n v="0"/>
    <n v="7"/>
    <x v="0"/>
    <n v="10"/>
    <x v="0"/>
  </r>
  <r>
    <n v="27348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1"/>
    <n v="2021"/>
    <n v="60"/>
    <n v="1"/>
    <n v="18"/>
    <m/>
    <s v="Dec  7 2021  9:56AM"/>
    <x v="30"/>
    <x v="2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7"/>
    <x v="0"/>
    <n v="10"/>
    <x v="0"/>
  </r>
  <r>
    <n v="27348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1"/>
    <n v="2021"/>
    <n v="60"/>
    <n v="1"/>
    <n v="18"/>
    <m/>
    <s v="Dec  7 2021  9:56AM"/>
    <x v="31"/>
    <x v="3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7"/>
    <x v="0"/>
    <n v="10"/>
    <x v="0"/>
  </r>
  <r>
    <n v="27348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1"/>
    <n v="2021"/>
    <n v="60"/>
    <n v="1"/>
    <n v="16"/>
    <m/>
    <s v="Dec  7 2021  9:56AM"/>
    <x v="32"/>
    <x v="3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7"/>
    <x v="0"/>
    <n v="10"/>
    <x v="0"/>
  </r>
  <r>
    <n v="273220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12"/>
    <s v="DICIEMBRE"/>
    <n v="1"/>
    <s v="ADELMO URBINA"/>
    <n v="2021"/>
    <n v="2021"/>
    <n v="231"/>
    <n v="1"/>
    <n v="43"/>
    <n v="0.5"/>
    <s v="Dec  7 2021  9:56AM"/>
    <x v="94"/>
    <x v="90"/>
    <n v="51"/>
    <s v="QUINTAL"/>
    <n v="1"/>
    <s v="PRODUCTOS AGROPECUARIOS"/>
    <n v="1"/>
    <s v="GRANOS BASICOS"/>
    <n v="100"/>
    <n v="45.45"/>
    <s v="Arroz Clasificado Importado"/>
    <m/>
    <n v="0"/>
    <n v="7"/>
    <x v="0"/>
    <n v="5"/>
    <x v="1"/>
  </r>
  <r>
    <n v="273220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12"/>
    <s v="DICIEMBRE"/>
    <n v="1"/>
    <s v="ADELMO URBINA"/>
    <n v="2021"/>
    <n v="2021"/>
    <n v="60"/>
    <n v="1"/>
    <n v="26"/>
    <n v="0.3"/>
    <s v="Dec  7 2021  9:57AM"/>
    <x v="70"/>
    <x v="66"/>
    <n v="51"/>
    <s v="QUINTAL"/>
    <n v="1"/>
    <s v="PRODUCTOS AGROPECUARIOS"/>
    <n v="1"/>
    <s v="GRANOS BASICOS"/>
    <n v="100"/>
    <n v="45.45"/>
    <s v="Sorgo"/>
    <m/>
    <n v="0"/>
    <n v="7"/>
    <x v="0"/>
    <n v="5"/>
    <x v="1"/>
  </r>
  <r>
    <n v="273220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12"/>
    <s v="DICIEMBRE"/>
    <n v="1"/>
    <s v="ADELMO URBINA"/>
    <n v="2021"/>
    <n v="2021"/>
    <n v="60"/>
    <n v="1"/>
    <n v="60"/>
    <n v="0.75"/>
    <s v="Dec  7 2021  9:57AM"/>
    <x v="72"/>
    <x v="68"/>
    <n v="51"/>
    <s v="QUINTAL"/>
    <n v="1"/>
    <s v="PRODUCTOS AGROPECUARIOS"/>
    <n v="1"/>
    <s v="GRANOS BASICOS"/>
    <n v="100"/>
    <n v="45.45"/>
    <s v="Frijol Rojo Nacional"/>
    <m/>
    <n v="1"/>
    <n v="7"/>
    <x v="0"/>
    <n v="5"/>
    <x v="1"/>
  </r>
  <r>
    <n v="273220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12"/>
    <s v="DICIEMBRE"/>
    <n v="1"/>
    <s v="ADELMO URBINA"/>
    <n v="2021"/>
    <n v="2021"/>
    <n v="60"/>
    <n v="1"/>
    <n v="55"/>
    <n v="0.7"/>
    <s v="Dec  7 2021  9:57AM"/>
    <x v="73"/>
    <x v="69"/>
    <n v="51"/>
    <s v="QUINTAL"/>
    <n v="1"/>
    <s v="PRODUCTOS AGROPECUARIOS"/>
    <n v="1"/>
    <s v="GRANOS BASICOS"/>
    <n v="100"/>
    <n v="45.45"/>
    <s v="Frijol Tinto Nacional"/>
    <m/>
    <n v="1"/>
    <n v="7"/>
    <x v="0"/>
    <n v="5"/>
    <x v="1"/>
  </r>
  <r>
    <n v="273220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12"/>
    <s v="DICIEMBRE"/>
    <n v="1"/>
    <s v="ADELMO URBINA"/>
    <n v="2021"/>
    <n v="2021"/>
    <n v="60"/>
    <n v="1"/>
    <n v="18"/>
    <n v="0.25"/>
    <s v="Dec  7 2021  9:57AM"/>
    <x v="74"/>
    <x v="70"/>
    <n v="51"/>
    <s v="QUINTAL"/>
    <n v="1"/>
    <s v="PRODUCTOS AGROPECUARIOS"/>
    <n v="1"/>
    <s v="GRANOS BASICOS"/>
    <n v="100"/>
    <n v="45.45"/>
    <s v="Maíz Blanco"/>
    <m/>
    <n v="0"/>
    <n v="7"/>
    <x v="0"/>
    <n v="5"/>
    <x v="1"/>
  </r>
  <r>
    <n v="273220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12"/>
    <s v="DICIEMBRE"/>
    <n v="1"/>
    <s v="ADELMO URBINA"/>
    <n v="2021"/>
    <n v="2021"/>
    <n v="60"/>
    <n v="1"/>
    <n v="20"/>
    <m/>
    <s v="Dec  7 2021  9:57AM"/>
    <x v="76"/>
    <x v="72"/>
    <n v="13"/>
    <s v="BOLSA 50 LB"/>
    <n v="1"/>
    <s v="PRODUCTOS AGROPECUARIOS"/>
    <n v="4"/>
    <s v="AGRO INDUSTRIALES"/>
    <n v="50"/>
    <n v="22.73"/>
    <s v="Harina de maíz MASECA"/>
    <m/>
    <n v="0"/>
    <n v="7"/>
    <x v="0"/>
    <n v="5"/>
    <x v="1"/>
  </r>
  <r>
    <n v="27348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1"/>
    <n v="2021"/>
    <n v="89"/>
    <n v="1"/>
    <n v="20"/>
    <m/>
    <s v="Dec  7 2021  9:57AM"/>
    <x v="17"/>
    <x v="17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0"/>
  </r>
  <r>
    <n v="27348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1"/>
    <n v="2021"/>
    <n v="95"/>
    <n v="1"/>
    <n v="16"/>
    <m/>
    <s v="Dec  7 2021  9:57AM"/>
    <x v="17"/>
    <x v="17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0"/>
  </r>
  <r>
    <n v="27348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1"/>
    <n v="2021"/>
    <n v="89"/>
    <n v="1"/>
    <n v="22"/>
    <m/>
    <s v="Dec  7 2021  9:57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0"/>
  </r>
  <r>
    <n v="27348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1"/>
    <n v="2021"/>
    <n v="95"/>
    <n v="1"/>
    <n v="18"/>
    <m/>
    <s v="Dec  7 2021  9:57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0"/>
  </r>
  <r>
    <n v="27348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1"/>
    <n v="2021"/>
    <n v="60"/>
    <n v="1"/>
    <n v="25"/>
    <m/>
    <s v="Dec  7 2021  9:57AM"/>
    <x v="33"/>
    <x v="32"/>
    <n v="66"/>
    <s v="SACO 133-135 LIBRAS"/>
    <n v="1"/>
    <s v="PRODUCTOS AGROPECUARIOS"/>
    <n v="2"/>
    <s v="HORTALIZAS"/>
    <n v="134"/>
    <n v="60.91"/>
    <s v="Yuca Blanca"/>
    <m/>
    <n v="0"/>
    <n v="7"/>
    <x v="0"/>
    <n v="10"/>
    <x v="0"/>
  </r>
  <r>
    <n v="27348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1"/>
    <n v="2021"/>
    <n v="89"/>
    <n v="1"/>
    <n v="35"/>
    <m/>
    <s v="Dec  7 2021  9:57AM"/>
    <x v="8"/>
    <x v="8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10"/>
    <x v="0"/>
  </r>
  <r>
    <n v="27349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60"/>
    <n v="1"/>
    <n v="8"/>
    <m/>
    <s v="Dec  7 2021  9:58AM"/>
    <x v="26"/>
    <x v="25"/>
    <n v="70"/>
    <s v="SACO 170-190 UNIDADES"/>
    <n v="1"/>
    <s v="PRODUCTOS AGROPECUARIOS"/>
    <n v="2"/>
    <s v="HORTALIZAS"/>
    <n v="36.4"/>
    <n v="16.55"/>
    <s v="Chile  Verde Mediano"/>
    <m/>
    <n v="0"/>
    <n v="7"/>
    <x v="0"/>
    <n v="10"/>
    <x v="0"/>
  </r>
  <r>
    <n v="27349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60"/>
    <n v="1"/>
    <n v="10"/>
    <m/>
    <s v="Dec  7 2021  9:58AM"/>
    <x v="28"/>
    <x v="2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0"/>
    <x v="0"/>
  </r>
  <r>
    <n v="27349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89"/>
    <n v="1"/>
    <n v="20"/>
    <m/>
    <s v="Dec  7 2021  9:58AM"/>
    <x v="17"/>
    <x v="17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0"/>
  </r>
  <r>
    <n v="27349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95"/>
    <n v="1"/>
    <n v="16"/>
    <m/>
    <s v="Dec  7 2021  9:58AM"/>
    <x v="17"/>
    <x v="17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0"/>
  </r>
  <r>
    <n v="27349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89"/>
    <n v="1"/>
    <n v="22"/>
    <m/>
    <s v="Dec  7 2021  9:58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0"/>
  </r>
  <r>
    <n v="27349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95"/>
    <n v="1"/>
    <n v="18"/>
    <m/>
    <s v="Dec  7 2021  9:58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0"/>
  </r>
  <r>
    <n v="273227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2"/>
    <s v="DICIEMBRE"/>
    <n v="1"/>
    <s v="ADELMO URBINA"/>
    <n v="2021"/>
    <n v="2021"/>
    <n v="351"/>
    <n v="1"/>
    <n v="16"/>
    <m/>
    <s v="Dec  7 2021  9:58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5"/>
    <x v="1"/>
  </r>
  <r>
    <n v="273227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2"/>
    <s v="DICIEMBRE"/>
    <n v="1"/>
    <s v="ADELMO URBINA"/>
    <n v="2021"/>
    <n v="2021"/>
    <n v="89"/>
    <n v="1"/>
    <n v="8"/>
    <m/>
    <s v="Dec  7 2021  9:58AM"/>
    <x v="98"/>
    <x v="94"/>
    <n v="7"/>
    <s v="BOLSA  14-16 UNIDADES"/>
    <n v="1"/>
    <s v="PRODUCTOS AGROPECUARIOS"/>
    <n v="2"/>
    <s v="HORTALIZAS"/>
    <n v="30.62"/>
    <n v="13.92"/>
    <s v="Brocoli  Mediano"/>
    <m/>
    <n v="0"/>
    <n v="7"/>
    <x v="0"/>
    <n v="5"/>
    <x v="1"/>
  </r>
  <r>
    <n v="273227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2"/>
    <s v="DICIEMBRE"/>
    <n v="1"/>
    <s v="ADELMO URBINA"/>
    <n v="2021"/>
    <n v="2021"/>
    <n v="89"/>
    <n v="1"/>
    <n v="7"/>
    <m/>
    <s v="Dec  7 2021  9:59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7"/>
    <x v="0"/>
    <n v="5"/>
    <x v="1"/>
  </r>
  <r>
    <n v="273227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2"/>
    <s v="DICIEMBRE"/>
    <n v="1"/>
    <s v="ADELMO URBINA"/>
    <n v="2021"/>
    <n v="2021"/>
    <n v="89"/>
    <n v="1"/>
    <n v="22"/>
    <m/>
    <s v="Dec  7 2021  9:59AM"/>
    <x v="39"/>
    <x v="36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5"/>
    <x v="1"/>
  </r>
  <r>
    <n v="273227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2"/>
    <s v="DICIEMBRE"/>
    <n v="1"/>
    <s v="ADELMO URBINA"/>
    <n v="2021"/>
    <n v="2021"/>
    <n v="89"/>
    <n v="1"/>
    <n v="14"/>
    <m/>
    <s v="Dec  7 2021  9:59AM"/>
    <x v="28"/>
    <x v="2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5"/>
    <x v="1"/>
  </r>
  <r>
    <n v="273227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2"/>
    <s v="DICIEMBRE"/>
    <n v="1"/>
    <s v="ADELMO URBINA"/>
    <n v="2021"/>
    <n v="2021"/>
    <n v="89"/>
    <n v="1"/>
    <n v="12"/>
    <m/>
    <s v="Dec  7 2021  9:59AM"/>
    <x v="7"/>
    <x v="7"/>
    <n v="53"/>
    <s v="RED   12 UNIDADES"/>
    <n v="1"/>
    <s v="PRODUCTOS AGROPECUARIOS"/>
    <n v="2"/>
    <s v="HORTALIZAS"/>
    <n v="46.19"/>
    <n v="21"/>
    <s v="Coliflor  Grande"/>
    <m/>
    <n v="0"/>
    <n v="7"/>
    <x v="0"/>
    <n v="5"/>
    <x v="1"/>
  </r>
  <r>
    <n v="273227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2"/>
    <s v="DICIEMBRE"/>
    <n v="1"/>
    <s v="ADELMO URBINA"/>
    <n v="2021"/>
    <n v="2021"/>
    <n v="89"/>
    <n v="1"/>
    <n v="22"/>
    <m/>
    <s v="Dec  7 2021  9:59AM"/>
    <x v="11"/>
    <x v="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7"/>
    <x v="0"/>
    <n v="5"/>
    <x v="1"/>
  </r>
  <r>
    <n v="273227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2"/>
    <s v="DICIEMBRE"/>
    <n v="1"/>
    <s v="ADELMO URBINA"/>
    <n v="2021"/>
    <n v="2021"/>
    <n v="89"/>
    <n v="1"/>
    <n v="9"/>
    <m/>
    <s v="Dec  7 2021  9:59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5"/>
    <x v="1"/>
  </r>
  <r>
    <n v="27349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89"/>
    <n v="1"/>
    <n v="12"/>
    <m/>
    <s v="Dec  7 2021  9:59AM"/>
    <x v="7"/>
    <x v="7"/>
    <n v="53"/>
    <s v="RED   12 UNIDADES"/>
    <n v="1"/>
    <s v="PRODUCTOS AGROPECUARIOS"/>
    <n v="2"/>
    <s v="HORTALIZAS"/>
    <n v="46.19"/>
    <n v="21"/>
    <s v="Coliflor  Grande"/>
    <m/>
    <n v="0"/>
    <n v="7"/>
    <x v="0"/>
    <n v="10"/>
    <x v="0"/>
  </r>
  <r>
    <n v="27349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89"/>
    <n v="1"/>
    <n v="9"/>
    <m/>
    <s v="Dec  7 2021  9:59A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0"/>
    <x v="0"/>
  </r>
  <r>
    <n v="27349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89"/>
    <n v="1"/>
    <n v="17"/>
    <m/>
    <s v="Dec  7 2021  9:59AM"/>
    <x v="11"/>
    <x v="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7"/>
    <x v="0"/>
    <n v="10"/>
    <x v="0"/>
  </r>
  <r>
    <n v="27349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89"/>
    <n v="1"/>
    <n v="8"/>
    <m/>
    <s v="Dec  7 2021  9:59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0"/>
    <x v="0"/>
  </r>
  <r>
    <n v="27349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89"/>
    <n v="1"/>
    <n v="8"/>
    <m/>
    <s v="Dec  7 2021  9:59AM"/>
    <x v="13"/>
    <x v="13"/>
    <n v="8"/>
    <s v="BOLSA 25-30 LIBRAS"/>
    <n v="1"/>
    <s v="PRODUCTOS AGROPECUARIOS"/>
    <n v="2"/>
    <s v="HORTALIZAS"/>
    <n v="26.3"/>
    <n v="11.95"/>
    <s v="Rábano"/>
    <m/>
    <n v="0"/>
    <n v="7"/>
    <x v="0"/>
    <n v="10"/>
    <x v="0"/>
  </r>
  <r>
    <n v="27349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89"/>
    <n v="1"/>
    <n v="18"/>
    <m/>
    <s v="Dec  7 2021  9:59AM"/>
    <x v="14"/>
    <x v="14"/>
    <n v="75"/>
    <s v="SACO 90-100 LB"/>
    <n v="1"/>
    <s v="PRODUCTOS AGROPECUARIOS"/>
    <n v="2"/>
    <s v="HORTALIZAS"/>
    <n v="100"/>
    <n v="45.45"/>
    <s v="Remolacha Grande"/>
    <m/>
    <n v="0"/>
    <n v="7"/>
    <x v="0"/>
    <n v="10"/>
    <x v="0"/>
  </r>
  <r>
    <n v="27349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89"/>
    <n v="1"/>
    <n v="11"/>
    <m/>
    <s v="Dec  7 2021  9:59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10"/>
    <x v="0"/>
  </r>
  <r>
    <n v="27349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89"/>
    <n v="1"/>
    <n v="35"/>
    <m/>
    <s v="Dec  7 2021  9:59AM"/>
    <x v="8"/>
    <x v="8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10"/>
    <x v="0"/>
  </r>
  <r>
    <n v="27349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89"/>
    <n v="1"/>
    <n v="50"/>
    <m/>
    <s v="Dec  7 2021  9:59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7"/>
    <x v="0"/>
    <n v="10"/>
    <x v="0"/>
  </r>
  <r>
    <n v="27349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89"/>
    <n v="1"/>
    <n v="13"/>
    <m/>
    <s v="Dec  7 2021  9:59AM"/>
    <x v="3"/>
    <x v="3"/>
    <n v="20"/>
    <s v="CAJA  18-22 TALLOS"/>
    <n v="1"/>
    <s v="PRODUCTOS AGROPECUARIOS"/>
    <n v="2"/>
    <s v="HORTALIZAS"/>
    <n v="61.86"/>
    <n v="28.12"/>
    <s v="Apio Grande"/>
    <m/>
    <n v="0"/>
    <n v="7"/>
    <x v="0"/>
    <n v="10"/>
    <x v="0"/>
  </r>
  <r>
    <n v="27349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89"/>
    <n v="1"/>
    <n v="9"/>
    <m/>
    <s v="Dec  7 2021 10:00AM"/>
    <x v="16"/>
    <x v="1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7"/>
    <x v="0"/>
    <n v="10"/>
    <x v="0"/>
  </r>
  <r>
    <n v="27349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89"/>
    <n v="1"/>
    <n v="16"/>
    <m/>
    <s v="Dec  7 2021 10:00AM"/>
    <x v="9"/>
    <x v="9"/>
    <n v="51"/>
    <s v="QUINTAL"/>
    <n v="1"/>
    <s v="PRODUCTOS AGROPECUARIOS"/>
    <n v="2"/>
    <s v="HORTALIZAS"/>
    <n v="100"/>
    <n v="45.45"/>
    <s v="Zanahoria Grande"/>
    <m/>
    <n v="0"/>
    <n v="7"/>
    <x v="0"/>
    <n v="10"/>
    <x v="0"/>
  </r>
  <r>
    <n v="27349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89"/>
    <n v="1"/>
    <n v="7"/>
    <m/>
    <s v="Dec  7 2021 10:00AM"/>
    <x v="10"/>
    <x v="10"/>
    <n v="11"/>
    <s v="BOLSA 33-36 LIBRAS"/>
    <n v="1"/>
    <s v="PRODUCTOS AGROPECUARIOS"/>
    <n v="2"/>
    <s v="HORTALIZAS"/>
    <n v="34.94"/>
    <n v="15.88"/>
    <s v="Zanahoria Mediana"/>
    <m/>
    <n v="0"/>
    <n v="7"/>
    <x v="0"/>
    <n v="10"/>
    <x v="0"/>
  </r>
  <r>
    <n v="273227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2"/>
    <s v="DICIEMBRE"/>
    <n v="1"/>
    <s v="ADELMO URBINA"/>
    <n v="2021"/>
    <n v="2021"/>
    <n v="89"/>
    <n v="1"/>
    <n v="34"/>
    <m/>
    <s v="Dec  7 2021 10:00AM"/>
    <x v="36"/>
    <x v="33"/>
    <n v="51"/>
    <s v="QUINTAL"/>
    <n v="1"/>
    <s v="PRODUCTOS AGROPECUARIOS"/>
    <n v="2"/>
    <s v="HORTALIZAS"/>
    <n v="100"/>
    <n v="45.45"/>
    <s v="Papa Soloma Grande"/>
    <m/>
    <n v="0"/>
    <n v="7"/>
    <x v="0"/>
    <n v="5"/>
    <x v="1"/>
  </r>
  <r>
    <n v="273227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2"/>
    <s v="DICIEMBRE"/>
    <n v="1"/>
    <s v="ADELMO URBINA"/>
    <n v="2021"/>
    <n v="2021"/>
    <n v="89"/>
    <n v="1"/>
    <n v="15"/>
    <m/>
    <s v="Dec  7 2021 10:00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5"/>
    <x v="1"/>
  </r>
  <r>
    <n v="273227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2"/>
    <s v="DICIEMBRE"/>
    <n v="1"/>
    <s v="ADELMO URBINA"/>
    <n v="2021"/>
    <n v="2021"/>
    <n v="89"/>
    <n v="1"/>
    <n v="23"/>
    <m/>
    <s v="Dec  7 2021 10:00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7"/>
    <x v="0"/>
    <n v="5"/>
    <x v="1"/>
  </r>
  <r>
    <n v="273227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12"/>
    <s v="DICIEMBRE"/>
    <n v="1"/>
    <s v="ADELMO URBINA"/>
    <n v="2021"/>
    <n v="2021"/>
    <n v="89"/>
    <n v="1"/>
    <n v="17"/>
    <m/>
    <s v="Dec  7 2021 10:00AM"/>
    <x v="9"/>
    <x v="9"/>
    <n v="51"/>
    <s v="QUINTAL"/>
    <n v="1"/>
    <s v="PRODUCTOS AGROPECUARIOS"/>
    <n v="2"/>
    <s v="HORTALIZAS"/>
    <n v="100"/>
    <n v="45.45"/>
    <s v="Zanahoria Grande"/>
    <m/>
    <n v="0"/>
    <n v="7"/>
    <x v="0"/>
    <n v="5"/>
    <x v="1"/>
  </r>
  <r>
    <n v="273243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1"/>
    <n v="2021"/>
    <n v="351"/>
    <n v="1"/>
    <n v="16"/>
    <m/>
    <s v="Dec  7 2021 10:01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5"/>
    <x v="1"/>
  </r>
  <r>
    <n v="27348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2"/>
    <s v="DICIEMBRE"/>
    <n v="5"/>
    <s v="MARIO LAZO"/>
    <n v="2021"/>
    <n v="2021"/>
    <n v="351"/>
    <n v="1"/>
    <n v="16"/>
    <m/>
    <s v="Dec  7 2021 10:01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10"/>
    <x v="0"/>
  </r>
  <r>
    <n v="27348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2"/>
    <s v="DICIEMBRE"/>
    <n v="5"/>
    <s v="MARIO LAZO"/>
    <n v="2021"/>
    <n v="2021"/>
    <n v="138"/>
    <n v="1"/>
    <n v="22"/>
    <m/>
    <s v="Dec  7 2021 10:02AM"/>
    <x v="39"/>
    <x v="36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0"/>
    <x v="0"/>
  </r>
  <r>
    <n v="27348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2"/>
    <s v="DICIEMBRE"/>
    <n v="5"/>
    <s v="MARIO LAZO"/>
    <n v="2021"/>
    <n v="2021"/>
    <n v="89"/>
    <n v="1"/>
    <n v="30"/>
    <m/>
    <s v="Dec  7 2021 10:02AM"/>
    <x v="36"/>
    <x v="33"/>
    <n v="51"/>
    <s v="QUINTAL"/>
    <n v="1"/>
    <s v="PRODUCTOS AGROPECUARIOS"/>
    <n v="2"/>
    <s v="HORTALIZAS"/>
    <n v="100"/>
    <n v="45.45"/>
    <s v="Papa Soloma Grande"/>
    <m/>
    <n v="0"/>
    <n v="7"/>
    <x v="0"/>
    <n v="10"/>
    <x v="0"/>
  </r>
  <r>
    <n v="27348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2"/>
    <s v="DICIEMBRE"/>
    <n v="5"/>
    <s v="MARIO LAZO"/>
    <n v="2021"/>
    <n v="2021"/>
    <n v="89"/>
    <n v="1"/>
    <n v="28"/>
    <m/>
    <s v="Dec  7 2021 10:02AM"/>
    <x v="37"/>
    <x v="34"/>
    <n v="51"/>
    <s v="QUINTAL"/>
    <n v="1"/>
    <s v="PRODUCTOS AGROPECUARIOS"/>
    <n v="2"/>
    <s v="HORTALIZAS"/>
    <n v="100"/>
    <n v="45.45"/>
    <s v="Papa Soloma Mediana"/>
    <m/>
    <n v="0"/>
    <n v="7"/>
    <x v="0"/>
    <n v="10"/>
    <x v="0"/>
  </r>
  <r>
    <n v="273243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1"/>
    <n v="2021"/>
    <n v="89"/>
    <n v="1"/>
    <n v="8"/>
    <m/>
    <s v="Dec  7 2021 10:02AM"/>
    <x v="98"/>
    <x v="94"/>
    <n v="7"/>
    <s v="BOLSA  14-16 UNIDADES"/>
    <n v="1"/>
    <s v="PRODUCTOS AGROPECUARIOS"/>
    <n v="2"/>
    <s v="HORTALIZAS"/>
    <n v="30.62"/>
    <n v="13.92"/>
    <s v="Brocoli  Mediano"/>
    <m/>
    <n v="0"/>
    <n v="7"/>
    <x v="0"/>
    <n v="5"/>
    <x v="1"/>
  </r>
  <r>
    <n v="273243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1"/>
    <n v="2021"/>
    <n v="89"/>
    <n v="1"/>
    <n v="7"/>
    <m/>
    <s v="Dec  7 2021 10:02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7"/>
    <x v="0"/>
    <n v="5"/>
    <x v="1"/>
  </r>
  <r>
    <n v="273243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1"/>
    <n v="2021"/>
    <n v="89"/>
    <n v="1"/>
    <n v="22"/>
    <m/>
    <s v="Dec  7 2021 10:02AM"/>
    <x v="39"/>
    <x v="36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5"/>
    <x v="1"/>
  </r>
  <r>
    <n v="273243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1"/>
    <n v="2021"/>
    <n v="89"/>
    <n v="1"/>
    <n v="25"/>
    <m/>
    <s v="Dec  7 2021 10:02AM"/>
    <x v="41"/>
    <x v="3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5"/>
    <x v="1"/>
  </r>
  <r>
    <n v="273243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1"/>
    <n v="2021"/>
    <n v="89"/>
    <n v="1"/>
    <n v="34"/>
    <m/>
    <s v="Dec  7 2021 10:02AM"/>
    <x v="8"/>
    <x v="8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5"/>
    <x v="1"/>
  </r>
  <r>
    <n v="273243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1"/>
    <n v="2021"/>
    <n v="89"/>
    <n v="1"/>
    <n v="14"/>
    <m/>
    <s v="Dec  7 2021 10:02AM"/>
    <x v="28"/>
    <x v="2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5"/>
    <x v="1"/>
  </r>
  <r>
    <n v="273243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1"/>
    <n v="2021"/>
    <n v="89"/>
    <n v="1"/>
    <n v="12"/>
    <m/>
    <s v="Dec  7 2021 10:03AM"/>
    <x v="7"/>
    <x v="7"/>
    <n v="53"/>
    <s v="RED   12 UNIDADES"/>
    <n v="1"/>
    <s v="PRODUCTOS AGROPECUARIOS"/>
    <n v="2"/>
    <s v="HORTALIZAS"/>
    <n v="46.19"/>
    <n v="21"/>
    <s v="Coliflor  Grande"/>
    <m/>
    <n v="0"/>
    <n v="7"/>
    <x v="0"/>
    <n v="5"/>
    <x v="1"/>
  </r>
  <r>
    <n v="273243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1"/>
    <n v="2021"/>
    <n v="89"/>
    <n v="1"/>
    <n v="10"/>
    <m/>
    <s v="Dec  7 2021 10:03A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5"/>
    <x v="1"/>
  </r>
  <r>
    <n v="273243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1"/>
    <n v="2021"/>
    <n v="89"/>
    <n v="1"/>
    <n v="22"/>
    <m/>
    <s v="Dec  7 2021 10:03AM"/>
    <x v="11"/>
    <x v="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7"/>
    <x v="0"/>
    <n v="5"/>
    <x v="1"/>
  </r>
  <r>
    <n v="273243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1"/>
    <n v="2021"/>
    <n v="89"/>
    <n v="1"/>
    <n v="9"/>
    <m/>
    <s v="Dec  7 2021 10:03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5"/>
    <x v="1"/>
  </r>
  <r>
    <n v="273243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1"/>
    <n v="2021"/>
    <n v="89"/>
    <n v="1"/>
    <n v="34"/>
    <m/>
    <s v="Dec  7 2021 10:03AM"/>
    <x v="36"/>
    <x v="33"/>
    <n v="51"/>
    <s v="QUINTAL"/>
    <n v="1"/>
    <s v="PRODUCTOS AGROPECUARIOS"/>
    <n v="2"/>
    <s v="HORTALIZAS"/>
    <n v="100"/>
    <n v="45.45"/>
    <s v="Papa Soloma Grande"/>
    <m/>
    <n v="0"/>
    <n v="7"/>
    <x v="0"/>
    <n v="5"/>
    <x v="1"/>
  </r>
  <r>
    <n v="27348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2"/>
    <s v="DICIEMBRE"/>
    <n v="5"/>
    <s v="MARIO LAZO"/>
    <n v="2021"/>
    <n v="2021"/>
    <n v="138"/>
    <n v="1"/>
    <n v="20"/>
    <m/>
    <s v="Dec  7 2021 10:03AM"/>
    <x v="40"/>
    <x v="37"/>
    <n v="63"/>
    <s v="SACO  240-250 UNIDADES"/>
    <n v="1"/>
    <s v="PRODUCTOS AGROPECUARIOS"/>
    <n v="2"/>
    <s v="HORTALIZAS"/>
    <n v="49.43"/>
    <n v="22.47"/>
    <s v="Cebolla Blanca Sin Tallo Mediana"/>
    <m/>
    <n v="0"/>
    <n v="7"/>
    <x v="0"/>
    <n v="10"/>
    <x v="0"/>
  </r>
  <r>
    <n v="27348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2"/>
    <s v="DICIEMBRE"/>
    <n v="5"/>
    <s v="MARIO LAZO"/>
    <n v="2021"/>
    <n v="2021"/>
    <n v="138"/>
    <n v="1"/>
    <n v="25"/>
    <m/>
    <s v="Dec  7 2021 10:03AM"/>
    <x v="41"/>
    <x v="3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0"/>
    <x v="0"/>
  </r>
  <r>
    <n v="27349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2"/>
    <s v="DICIEMBRE"/>
    <n v="5"/>
    <s v="MARIO LAZO"/>
    <n v="2021"/>
    <n v="2021"/>
    <n v="95"/>
    <n v="1"/>
    <n v="16"/>
    <m/>
    <s v="Dec  7 2021 10:04AM"/>
    <x v="17"/>
    <x v="17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0"/>
  </r>
  <r>
    <n v="27349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2"/>
    <s v="DICIEMBRE"/>
    <n v="5"/>
    <s v="MARIO LAZO"/>
    <n v="2021"/>
    <n v="2021"/>
    <n v="95"/>
    <n v="1"/>
    <n v="18"/>
    <m/>
    <s v="Dec  7 2021 10:04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0"/>
  </r>
  <r>
    <n v="27349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2"/>
    <s v="DICIEMBRE"/>
    <n v="5"/>
    <s v="MARIO LAZO"/>
    <n v="2021"/>
    <n v="2021"/>
    <n v="95"/>
    <n v="1"/>
    <n v="10"/>
    <m/>
    <s v="Dec  7 2021 10:04A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0"/>
    <x v="0"/>
  </r>
  <r>
    <n v="27349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2"/>
    <s v="DICIEMBRE"/>
    <n v="5"/>
    <s v="MARIO LAZO"/>
    <n v="2021"/>
    <n v="2021"/>
    <n v="95"/>
    <n v="1"/>
    <n v="8"/>
    <m/>
    <s v="Dec  7 2021 10:04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0"/>
    <x v="0"/>
  </r>
  <r>
    <n v="273243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1"/>
    <n v="2021"/>
    <n v="89"/>
    <n v="1"/>
    <n v="15"/>
    <m/>
    <s v="Dec  7 2021 10:04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5"/>
    <x v="1"/>
  </r>
  <r>
    <n v="273243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1"/>
    <n v="2021"/>
    <n v="89"/>
    <n v="1"/>
    <n v="23"/>
    <m/>
    <s v="Dec  7 2021 10:04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7"/>
    <x v="0"/>
    <n v="5"/>
    <x v="1"/>
  </r>
  <r>
    <n v="273243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1"/>
    <n v="2021"/>
    <n v="89"/>
    <n v="1"/>
    <n v="17"/>
    <m/>
    <s v="Dec  7 2021 10:04AM"/>
    <x v="9"/>
    <x v="9"/>
    <n v="51"/>
    <s v="QUINTAL"/>
    <n v="1"/>
    <s v="PRODUCTOS AGROPECUARIOS"/>
    <n v="2"/>
    <s v="HORTALIZAS"/>
    <n v="100"/>
    <n v="45.45"/>
    <s v="Zanahoria Grande"/>
    <m/>
    <n v="0"/>
    <n v="7"/>
    <x v="0"/>
    <n v="5"/>
    <x v="1"/>
  </r>
  <r>
    <n v="273243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1"/>
    <n v="2021"/>
    <n v="89"/>
    <n v="1"/>
    <n v="10"/>
    <m/>
    <s v="Dec  7 2021 10:05AM"/>
    <x v="60"/>
    <x v="57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5"/>
    <x v="1"/>
  </r>
  <r>
    <n v="273243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1"/>
    <n v="2021"/>
    <n v="89"/>
    <n v="1"/>
    <n v="13"/>
    <m/>
    <s v="Dec  7 2021 10:05AM"/>
    <x v="48"/>
    <x v="45"/>
    <n v="38"/>
    <s v="JABA  10-12 UNIDADES"/>
    <n v="1"/>
    <s v="PRODUCTOS AGROPECUARIOS"/>
    <n v="3"/>
    <s v="FRUTAS"/>
    <n v="35.04"/>
    <n v="15.93"/>
    <s v="Papaya Tainung Grande"/>
    <m/>
    <n v="0"/>
    <n v="7"/>
    <x v="0"/>
    <n v="5"/>
    <x v="1"/>
  </r>
  <r>
    <n v="273243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1"/>
    <n v="2021"/>
    <n v="89"/>
    <n v="1"/>
    <n v="115"/>
    <m/>
    <s v="Dec  7 2021 10:05AM"/>
    <x v="65"/>
    <x v="6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x v="0"/>
    <n v="5"/>
    <x v="1"/>
  </r>
  <r>
    <n v="27349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2"/>
    <s v="DICIEMBRE"/>
    <n v="5"/>
    <s v="MARIO LAZO"/>
    <n v="2021"/>
    <n v="2021"/>
    <n v="95"/>
    <n v="1"/>
    <n v="11"/>
    <m/>
    <s v="Dec  7 2021 10:05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10"/>
    <x v="0"/>
  </r>
  <r>
    <n v="27349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2"/>
    <s v="DICIEMBRE"/>
    <n v="5"/>
    <s v="MARIO LAZO"/>
    <n v="2021"/>
    <n v="2021"/>
    <n v="95"/>
    <n v="1"/>
    <n v="9"/>
    <m/>
    <s v="Dec  7 2021 10:05AM"/>
    <x v="16"/>
    <x v="1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7"/>
    <x v="0"/>
    <n v="10"/>
    <x v="0"/>
  </r>
  <r>
    <n v="27349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2"/>
    <s v="DICIEMBRE"/>
    <n v="5"/>
    <s v="MARIO LAZO"/>
    <n v="2021"/>
    <n v="2021"/>
    <n v="95"/>
    <n v="1"/>
    <n v="7"/>
    <m/>
    <s v="Dec  7 2021 10:05AM"/>
    <x v="10"/>
    <x v="10"/>
    <n v="11"/>
    <s v="BOLSA 33-36 LIBRAS"/>
    <n v="1"/>
    <s v="PRODUCTOS AGROPECUARIOS"/>
    <n v="2"/>
    <s v="HORTALIZAS"/>
    <n v="34.94"/>
    <n v="15.88"/>
    <s v="Zanahoria Mediana"/>
    <m/>
    <n v="0"/>
    <n v="7"/>
    <x v="0"/>
    <n v="10"/>
    <x v="0"/>
  </r>
  <r>
    <n v="273484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2"/>
    <s v="DICIEMBRE"/>
    <n v="5"/>
    <s v="MARIO LAZO"/>
    <n v="2021"/>
    <n v="2021"/>
    <n v="89"/>
    <n v="1"/>
    <n v="10"/>
    <m/>
    <s v="Dec  7 2021 10:06A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0"/>
    <x v="0"/>
  </r>
  <r>
    <n v="273484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2"/>
    <s v="DICIEMBRE"/>
    <n v="5"/>
    <s v="MARIO LAZO"/>
    <n v="2021"/>
    <n v="2021"/>
    <n v="89"/>
    <n v="1"/>
    <n v="8"/>
    <m/>
    <s v="Dec  7 2021 10:06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0"/>
    <x v="0"/>
  </r>
  <r>
    <n v="273484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2"/>
    <s v="DICIEMBRE"/>
    <n v="5"/>
    <s v="MARIO LAZO"/>
    <n v="2021"/>
    <n v="2021"/>
    <n v="89"/>
    <n v="1"/>
    <n v="30"/>
    <m/>
    <s v="Dec  7 2021 10:06AM"/>
    <x v="36"/>
    <x v="33"/>
    <n v="51"/>
    <s v="QUINTAL"/>
    <n v="1"/>
    <s v="PRODUCTOS AGROPECUARIOS"/>
    <n v="2"/>
    <s v="HORTALIZAS"/>
    <n v="100"/>
    <n v="45.45"/>
    <s v="Papa Soloma Grande"/>
    <m/>
    <n v="0"/>
    <n v="7"/>
    <x v="0"/>
    <n v="10"/>
    <x v="0"/>
  </r>
  <r>
    <n v="273484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2"/>
    <s v="DICIEMBRE"/>
    <n v="5"/>
    <s v="MARIO LAZO"/>
    <n v="2021"/>
    <n v="2021"/>
    <n v="89"/>
    <n v="1"/>
    <n v="28"/>
    <m/>
    <s v="Dec  7 2021 10:06AM"/>
    <x v="37"/>
    <x v="34"/>
    <n v="51"/>
    <s v="QUINTAL"/>
    <n v="1"/>
    <s v="PRODUCTOS AGROPECUARIOS"/>
    <n v="2"/>
    <s v="HORTALIZAS"/>
    <n v="100"/>
    <n v="45.45"/>
    <s v="Papa Soloma Mediana"/>
    <m/>
    <n v="0"/>
    <n v="7"/>
    <x v="0"/>
    <n v="10"/>
    <x v="0"/>
  </r>
  <r>
    <n v="273484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2"/>
    <s v="DICIEMBRE"/>
    <n v="5"/>
    <s v="MARIO LAZO"/>
    <n v="2021"/>
    <n v="2021"/>
    <n v="89"/>
    <n v="1"/>
    <n v="10"/>
    <m/>
    <s v="Dec  7 2021 10:06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10"/>
    <x v="0"/>
  </r>
  <r>
    <n v="273484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2"/>
    <s v="DICIEMBRE"/>
    <n v="5"/>
    <s v="MARIO LAZO"/>
    <n v="2021"/>
    <n v="2021"/>
    <n v="89"/>
    <n v="1"/>
    <n v="9"/>
    <m/>
    <s v="Dec  7 2021 10:06AM"/>
    <x v="16"/>
    <x v="1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7"/>
    <x v="0"/>
    <n v="10"/>
    <x v="0"/>
  </r>
  <r>
    <n v="273484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2"/>
    <s v="DICIEMBRE"/>
    <n v="5"/>
    <s v="MARIO LAZO"/>
    <n v="2021"/>
    <n v="2021"/>
    <n v="89"/>
    <n v="1"/>
    <n v="15"/>
    <m/>
    <s v="Dec  7 2021 10:06AM"/>
    <x v="9"/>
    <x v="9"/>
    <n v="51"/>
    <s v="QUINTAL"/>
    <n v="1"/>
    <s v="PRODUCTOS AGROPECUARIOS"/>
    <n v="2"/>
    <s v="HORTALIZAS"/>
    <n v="100"/>
    <n v="45.45"/>
    <s v="Zanahoria Grande"/>
    <m/>
    <n v="0"/>
    <n v="7"/>
    <x v="0"/>
    <n v="10"/>
    <x v="0"/>
  </r>
  <r>
    <n v="273484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2"/>
    <s v="DICIEMBRE"/>
    <n v="5"/>
    <s v="MARIO LAZO"/>
    <n v="2021"/>
    <n v="2021"/>
    <n v="89"/>
    <n v="1"/>
    <n v="7"/>
    <m/>
    <s v="Dec  7 2021 10:06AM"/>
    <x v="10"/>
    <x v="10"/>
    <n v="11"/>
    <s v="BOLSA 33-36 LIBRAS"/>
    <n v="1"/>
    <s v="PRODUCTOS AGROPECUARIOS"/>
    <n v="2"/>
    <s v="HORTALIZAS"/>
    <n v="34.94"/>
    <n v="15.88"/>
    <s v="Zanahoria Mediana"/>
    <m/>
    <n v="0"/>
    <n v="7"/>
    <x v="0"/>
    <n v="10"/>
    <x v="0"/>
  </r>
  <r>
    <n v="273243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1"/>
    <n v="2021"/>
    <n v="95"/>
    <n v="1"/>
    <n v="8"/>
    <m/>
    <s v="Dec  7 2021 10:06AM"/>
    <x v="66"/>
    <x v="6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x v="0"/>
    <n v="5"/>
    <x v="1"/>
  </r>
  <r>
    <n v="273243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1"/>
    <n v="2021"/>
    <n v="95"/>
    <n v="1"/>
    <n v="14"/>
    <m/>
    <s v="Dec  7 2021 10:06AM"/>
    <x v="67"/>
    <x v="6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x v="0"/>
    <n v="5"/>
    <x v="1"/>
  </r>
  <r>
    <n v="273243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1"/>
    <n v="2021"/>
    <n v="60"/>
    <n v="1"/>
    <n v="50"/>
    <m/>
    <s v="Dec  7 2021 10:06AM"/>
    <x v="44"/>
    <x v="41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7"/>
    <x v="0"/>
    <n v="5"/>
    <x v="1"/>
  </r>
  <r>
    <n v="273243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1"/>
    <n v="2021"/>
    <n v="60"/>
    <n v="1"/>
    <n v="7"/>
    <m/>
    <s v="Dec  7 2021 10:06AM"/>
    <x v="43"/>
    <x v="4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7"/>
    <x v="0"/>
    <n v="5"/>
    <x v="1"/>
  </r>
  <r>
    <n v="273243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1"/>
    <n v="2021"/>
    <n v="138"/>
    <n v="1"/>
    <n v="20"/>
    <m/>
    <s v="Dec  7 2021 10:06AM"/>
    <x v="59"/>
    <x v="56"/>
    <n v="24"/>
    <s v="CAJA 10 KG 60-70 UNIDADES"/>
    <n v="1"/>
    <s v="PRODUCTOS AGROPECUARIOS"/>
    <n v="3"/>
    <s v="FRUTAS"/>
    <n v="22"/>
    <n v="10"/>
    <s v="Aguacate Hass Mediano"/>
    <m/>
    <n v="0"/>
    <n v="7"/>
    <x v="0"/>
    <n v="5"/>
    <x v="1"/>
  </r>
  <r>
    <n v="273243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1"/>
    <n v="2021"/>
    <n v="60"/>
    <n v="1"/>
    <n v="6"/>
    <m/>
    <s v="Dec  7 2021 10:07AM"/>
    <x v="52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5"/>
    <x v="1"/>
  </r>
  <r>
    <n v="273243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12"/>
    <s v="DICIEMBRE"/>
    <n v="1"/>
    <s v="ADELMO URBINA"/>
    <n v="2021"/>
    <n v="2021"/>
    <n v="60"/>
    <n v="1"/>
    <n v="10"/>
    <m/>
    <s v="Dec  7 2021 10:07AM"/>
    <x v="54"/>
    <x v="5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7"/>
    <x v="0"/>
    <n v="5"/>
    <x v="1"/>
  </r>
  <r>
    <n v="273484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2"/>
    <s v="DICIEMBRE"/>
    <n v="5"/>
    <s v="MARIO LAZO"/>
    <n v="2021"/>
    <n v="2021"/>
    <n v="138"/>
    <n v="1"/>
    <n v="22"/>
    <m/>
    <s v="Dec  7 2021 10:07AM"/>
    <x v="39"/>
    <x v="36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0"/>
    <x v="0"/>
  </r>
  <r>
    <n v="273484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2"/>
    <s v="DICIEMBRE"/>
    <n v="5"/>
    <s v="MARIO LAZO"/>
    <n v="2021"/>
    <n v="2021"/>
    <n v="138"/>
    <n v="1"/>
    <n v="20"/>
    <m/>
    <s v="Dec  7 2021 10:07AM"/>
    <x v="40"/>
    <x v="37"/>
    <n v="63"/>
    <s v="SACO  240-250 UNIDADES"/>
    <n v="1"/>
    <s v="PRODUCTOS AGROPECUARIOS"/>
    <n v="2"/>
    <s v="HORTALIZAS"/>
    <n v="49.43"/>
    <n v="22.47"/>
    <s v="Cebolla Blanca Sin Tallo Mediana"/>
    <m/>
    <n v="0"/>
    <n v="7"/>
    <x v="0"/>
    <n v="10"/>
    <x v="0"/>
  </r>
  <r>
    <n v="273484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2"/>
    <s v="DICIEMBRE"/>
    <n v="5"/>
    <s v="MARIO LAZO"/>
    <n v="2021"/>
    <n v="2021"/>
    <n v="138"/>
    <n v="1"/>
    <n v="23"/>
    <m/>
    <s v="Dec  7 2021 10:07AM"/>
    <x v="41"/>
    <x v="3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0"/>
    <x v="0"/>
  </r>
  <r>
    <n v="273498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12"/>
    <s v="DICIEMBRE"/>
    <n v="5"/>
    <s v="MARIO LAZO"/>
    <n v="2021"/>
    <n v="2021"/>
    <n v="351"/>
    <n v="1"/>
    <n v="15"/>
    <m/>
    <s v="Dec  7 2021 10:08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10"/>
    <x v="0"/>
  </r>
  <r>
    <n v="273498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12"/>
    <s v="DICIEMBRE"/>
    <n v="5"/>
    <s v="MARIO LAZO"/>
    <n v="2021"/>
    <n v="2021"/>
    <n v="60"/>
    <n v="1"/>
    <n v="16"/>
    <m/>
    <s v="Dec  7 2021 10:08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7"/>
    <x v="0"/>
    <n v="10"/>
    <x v="0"/>
  </r>
  <r>
    <n v="273498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12"/>
    <s v="DICIEMBRE"/>
    <n v="5"/>
    <s v="MARIO LAZO"/>
    <n v="2021"/>
    <n v="2021"/>
    <n v="89"/>
    <n v="1"/>
    <n v="28"/>
    <m/>
    <s v="Dec  7 2021 10:08AM"/>
    <x v="38"/>
    <x v="35"/>
    <n v="51"/>
    <s v="QUINTAL"/>
    <n v="1"/>
    <s v="PRODUCTOS AGROPECUARIOS"/>
    <n v="2"/>
    <s v="HORTALIZAS"/>
    <n v="100"/>
    <n v="45.45"/>
    <s v="Papa Lengua Grande"/>
    <m/>
    <n v="0"/>
    <n v="7"/>
    <x v="0"/>
    <n v="10"/>
    <x v="0"/>
  </r>
  <r>
    <n v="273498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12"/>
    <s v="DICIEMBRE"/>
    <n v="5"/>
    <s v="MARIO LAZO"/>
    <n v="2021"/>
    <n v="2021"/>
    <n v="89"/>
    <n v="1"/>
    <n v="30"/>
    <m/>
    <s v="Dec  7 2021 10:08AM"/>
    <x v="36"/>
    <x v="33"/>
    <n v="51"/>
    <s v="QUINTAL"/>
    <n v="1"/>
    <s v="PRODUCTOS AGROPECUARIOS"/>
    <n v="2"/>
    <s v="HORTALIZAS"/>
    <n v="100"/>
    <n v="45.45"/>
    <s v="Papa Soloma Grande"/>
    <m/>
    <n v="0"/>
    <n v="7"/>
    <x v="0"/>
    <n v="10"/>
    <x v="0"/>
  </r>
  <r>
    <n v="273498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12"/>
    <s v="DICIEMBRE"/>
    <n v="5"/>
    <s v="MARIO LAZO"/>
    <n v="2021"/>
    <n v="2021"/>
    <n v="89"/>
    <n v="1"/>
    <n v="28"/>
    <m/>
    <s v="Dec  7 2021 10:08AM"/>
    <x v="37"/>
    <x v="34"/>
    <n v="51"/>
    <s v="QUINTAL"/>
    <n v="1"/>
    <s v="PRODUCTOS AGROPECUARIOS"/>
    <n v="2"/>
    <s v="HORTALIZAS"/>
    <n v="100"/>
    <n v="45.45"/>
    <s v="Papa Soloma Mediana"/>
    <m/>
    <n v="0"/>
    <n v="7"/>
    <x v="0"/>
    <n v="10"/>
    <x v="0"/>
  </r>
  <r>
    <n v="273221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m/>
    <n v="2"/>
    <s v="SEGUNDA SEMANA"/>
    <n v="12"/>
    <s v="DICIEMBRE"/>
    <n v="1"/>
    <s v="ADELMO URBINA"/>
    <n v="2021"/>
    <n v="2021"/>
    <n v="60"/>
    <n v="1"/>
    <n v="18.5"/>
    <m/>
    <s v="Dec  7 2021 10:08AM"/>
    <x v="99"/>
    <x v="95"/>
    <n v="13"/>
    <s v="BOLSA 50 LB"/>
    <n v="1"/>
    <s v="PRODUCTOS AGROPECUARIOS"/>
    <n v="4"/>
    <s v="AGRO INDUSTRIALES"/>
    <n v="50"/>
    <n v="22.73"/>
    <s v="Harina de trigo fuerte"/>
    <m/>
    <n v="0"/>
    <n v="7"/>
    <x v="0"/>
    <n v="5"/>
    <x v="1"/>
  </r>
  <r>
    <n v="273221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m/>
    <n v="2"/>
    <s v="SEGUNDA SEMANA"/>
    <n v="12"/>
    <s v="DICIEMBRE"/>
    <n v="1"/>
    <s v="ADELMO URBINA"/>
    <n v="2021"/>
    <n v="2021"/>
    <n v="60"/>
    <n v="1"/>
    <n v="17.5"/>
    <m/>
    <s v="Dec  7 2021 10:08AM"/>
    <x v="100"/>
    <x v="96"/>
    <n v="13"/>
    <s v="BOLSA 50 LB"/>
    <n v="1"/>
    <s v="PRODUCTOS AGROPECUARIOS"/>
    <n v="4"/>
    <s v="AGRO INDUSTRIALES"/>
    <n v="50"/>
    <n v="22.73"/>
    <s v="Harina de trigo suave"/>
    <m/>
    <n v="0"/>
    <n v="7"/>
    <x v="0"/>
    <n v="5"/>
    <x v="1"/>
  </r>
  <r>
    <n v="273221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m/>
    <n v="2"/>
    <s v="SEGUNDA SEMANA"/>
    <n v="12"/>
    <s v="DICIEMBRE"/>
    <n v="1"/>
    <s v="ADELMO URBINA"/>
    <n v="2021"/>
    <n v="2021"/>
    <n v="60"/>
    <n v="1"/>
    <m/>
    <n v="1"/>
    <s v="Dec  7 2021 10:08AM"/>
    <x v="97"/>
    <x v="93"/>
    <n v="1"/>
    <s v="96 UNIDADES 144 LB"/>
    <n v="1"/>
    <s v="PRODUCTOS AGROPECUARIOS"/>
    <n v="4"/>
    <s v="AGRO INDUSTRIALES"/>
    <n v="144"/>
    <n v="65.45"/>
    <s v="Panela de primera clase"/>
    <m/>
    <n v="0"/>
    <n v="7"/>
    <x v="0"/>
    <n v="5"/>
    <x v="1"/>
  </r>
  <r>
    <n v="273497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2"/>
    <s v="SEGUNDA SEMANA"/>
    <n v="12"/>
    <s v="DICIEMBRE"/>
    <n v="5"/>
    <s v="MARIO LAZO"/>
    <n v="2021"/>
    <n v="2021"/>
    <n v="89"/>
    <n v="1"/>
    <n v="50"/>
    <m/>
    <s v="Dec  7 2021 10:09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7"/>
    <x v="0"/>
    <n v="10"/>
    <x v="0"/>
  </r>
  <r>
    <n v="273497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2"/>
    <s v="SEGUNDA SEMANA"/>
    <n v="12"/>
    <s v="DICIEMBRE"/>
    <n v="5"/>
    <s v="MARIO LAZO"/>
    <n v="2021"/>
    <n v="2021"/>
    <n v="89"/>
    <n v="1"/>
    <n v="14"/>
    <m/>
    <s v="Dec  7 2021 10:09AM"/>
    <x v="3"/>
    <x v="3"/>
    <n v="20"/>
    <s v="CAJA  18-22 TALLOS"/>
    <n v="1"/>
    <s v="PRODUCTOS AGROPECUARIOS"/>
    <n v="2"/>
    <s v="HORTALIZAS"/>
    <n v="61.86"/>
    <n v="28.12"/>
    <s v="Apio Grande"/>
    <m/>
    <n v="0"/>
    <n v="7"/>
    <x v="0"/>
    <n v="10"/>
    <x v="0"/>
  </r>
  <r>
    <n v="273496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12"/>
    <s v="DICIEMBRE"/>
    <n v="5"/>
    <s v="MARIO LAZO"/>
    <n v="2021"/>
    <n v="2021"/>
    <n v="95"/>
    <n v="1"/>
    <n v="14"/>
    <m/>
    <s v="Dec  7 2021 10:10AM"/>
    <x v="17"/>
    <x v="17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0"/>
  </r>
  <r>
    <n v="273231"/>
    <n v="782"/>
    <n v="3"/>
    <s v=" SONSONATE"/>
    <n v="15"/>
    <s v="SONSONATE"/>
    <s v="JOSE JAVIER"/>
    <s v="REYES"/>
    <s v="JOSE JAVIER REYES"/>
    <m/>
    <s v="JOSE JAVIER REYES"/>
    <m/>
    <n v="2"/>
    <s v="SEGUNDA SEMANA"/>
    <n v="12"/>
    <s v="DICIEMBRE"/>
    <n v="1"/>
    <s v="ADELMO URBINA"/>
    <n v="2021"/>
    <n v="2021"/>
    <n v="60"/>
    <n v="1"/>
    <n v="6"/>
    <m/>
    <s v="Dec  7 2021 10:10AM"/>
    <x v="52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5"/>
    <x v="1"/>
  </r>
  <r>
    <n v="273231"/>
    <n v="782"/>
    <n v="3"/>
    <s v=" SONSONATE"/>
    <n v="15"/>
    <s v="SONSONATE"/>
    <s v="JOSE JAVIER"/>
    <s v="REYES"/>
    <s v="JOSE JAVIER REYES"/>
    <m/>
    <s v="JOSE JAVIER REYES"/>
    <m/>
    <n v="2"/>
    <s v="SEGUNDA SEMANA"/>
    <n v="12"/>
    <s v="DICIEMBRE"/>
    <n v="1"/>
    <s v="ADELMO URBINA"/>
    <n v="2021"/>
    <n v="2021"/>
    <n v="95"/>
    <n v="1"/>
    <n v="8"/>
    <m/>
    <s v="Dec  7 2021 10:10AM"/>
    <x v="66"/>
    <x v="6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x v="0"/>
    <n v="5"/>
    <x v="1"/>
  </r>
  <r>
    <n v="273231"/>
    <n v="782"/>
    <n v="3"/>
    <s v=" SONSONATE"/>
    <n v="15"/>
    <s v="SONSONATE"/>
    <s v="JOSE JAVIER"/>
    <s v="REYES"/>
    <s v="JOSE JAVIER REYES"/>
    <m/>
    <s v="JOSE JAVIER REYES"/>
    <m/>
    <n v="2"/>
    <s v="SEGUNDA SEMANA"/>
    <n v="12"/>
    <s v="DICIEMBRE"/>
    <n v="1"/>
    <s v="ADELMO URBINA"/>
    <n v="2021"/>
    <n v="2021"/>
    <n v="95"/>
    <n v="1"/>
    <n v="14"/>
    <m/>
    <s v="Dec  7 2021 10:10AM"/>
    <x v="67"/>
    <x v="6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x v="0"/>
    <n v="5"/>
    <x v="1"/>
  </r>
  <r>
    <n v="273230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12"/>
    <s v="DICIEMBRE"/>
    <n v="1"/>
    <s v="ADELMO URBINA"/>
    <n v="2021"/>
    <n v="2021"/>
    <n v="89"/>
    <n v="1"/>
    <n v="13"/>
    <m/>
    <s v="Dec  7 2021 10:11AM"/>
    <x v="48"/>
    <x v="45"/>
    <n v="38"/>
    <s v="JABA  10-12 UNIDADES"/>
    <n v="1"/>
    <s v="PRODUCTOS AGROPECUARIOS"/>
    <n v="3"/>
    <s v="FRUTAS"/>
    <n v="35.04"/>
    <n v="15.93"/>
    <s v="Papaya Tainung Grande"/>
    <m/>
    <n v="0"/>
    <n v="7"/>
    <x v="0"/>
    <n v="5"/>
    <x v="1"/>
  </r>
  <r>
    <n v="273496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12"/>
    <s v="DICIEMBRE"/>
    <n v="5"/>
    <s v="MARIO LAZO"/>
    <n v="2021"/>
    <n v="2021"/>
    <n v="95"/>
    <n v="1"/>
    <n v="16"/>
    <m/>
    <s v="Dec  7 2021 10:11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0"/>
  </r>
  <r>
    <n v="273495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2"/>
    <s v="DICIEMBRE"/>
    <n v="5"/>
    <s v="MARIO LAZO"/>
    <n v="2021"/>
    <n v="2021"/>
    <n v="95"/>
    <n v="1"/>
    <n v="14"/>
    <m/>
    <s v="Dec  7 2021 10:11AM"/>
    <x v="17"/>
    <x v="17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0"/>
  </r>
  <r>
    <n v="273495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2"/>
    <s v="DICIEMBRE"/>
    <n v="5"/>
    <s v="MARIO LAZO"/>
    <n v="2021"/>
    <n v="2021"/>
    <n v="95"/>
    <n v="1"/>
    <n v="16"/>
    <m/>
    <s v="Dec  7 2021 10:11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0"/>
  </r>
  <r>
    <n v="27349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12"/>
    <s v="DICIEMBRE"/>
    <n v="5"/>
    <s v="MARIO LAZO"/>
    <n v="2021"/>
    <n v="2021"/>
    <n v="89"/>
    <n v="1"/>
    <n v="7"/>
    <m/>
    <s v="Dec  7 2021 10:12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7"/>
    <x v="0"/>
    <n v="10"/>
    <x v="0"/>
  </r>
  <r>
    <n v="27349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12"/>
    <s v="DICIEMBRE"/>
    <n v="5"/>
    <s v="MARIO LAZO"/>
    <n v="2021"/>
    <n v="2021"/>
    <n v="89"/>
    <n v="1"/>
    <n v="5"/>
    <m/>
    <s v="Dec  7 2021 10:12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7"/>
    <x v="0"/>
    <n v="10"/>
    <x v="0"/>
  </r>
  <r>
    <n v="27349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12"/>
    <s v="DICIEMBRE"/>
    <n v="5"/>
    <s v="MARIO LAZO"/>
    <n v="2021"/>
    <n v="2021"/>
    <n v="138"/>
    <n v="1"/>
    <n v="22"/>
    <m/>
    <s v="Dec  7 2021 10:12AM"/>
    <x v="39"/>
    <x v="36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0"/>
    <x v="0"/>
  </r>
  <r>
    <n v="27349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12"/>
    <s v="DICIEMBRE"/>
    <n v="5"/>
    <s v="MARIO LAZO"/>
    <n v="2021"/>
    <n v="2021"/>
    <n v="138"/>
    <n v="1"/>
    <n v="20"/>
    <m/>
    <s v="Dec  7 2021 10:12AM"/>
    <x v="40"/>
    <x v="37"/>
    <n v="63"/>
    <s v="SACO  240-250 UNIDADES"/>
    <n v="1"/>
    <s v="PRODUCTOS AGROPECUARIOS"/>
    <n v="2"/>
    <s v="HORTALIZAS"/>
    <n v="49.43"/>
    <n v="22.47"/>
    <s v="Cebolla Blanca Sin Tallo Mediana"/>
    <m/>
    <n v="0"/>
    <n v="7"/>
    <x v="0"/>
    <n v="10"/>
    <x v="0"/>
  </r>
  <r>
    <n v="27349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12"/>
    <s v="DICIEMBRE"/>
    <n v="5"/>
    <s v="MARIO LAZO"/>
    <n v="2021"/>
    <n v="2021"/>
    <n v="138"/>
    <n v="1"/>
    <n v="23"/>
    <m/>
    <s v="Dec  7 2021 10:12AM"/>
    <x v="41"/>
    <x v="3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0"/>
    <x v="0"/>
  </r>
  <r>
    <n v="273230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12"/>
    <s v="DICIEMBRE"/>
    <n v="1"/>
    <s v="ADELMO URBINA"/>
    <n v="2021"/>
    <n v="2021"/>
    <n v="89"/>
    <n v="1"/>
    <n v="115"/>
    <m/>
    <s v="Dec  7 2021 10:12AM"/>
    <x v="65"/>
    <x v="6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x v="0"/>
    <n v="5"/>
    <x v="1"/>
  </r>
  <r>
    <n v="273235"/>
    <n v="710"/>
    <n v="3"/>
    <s v=" SONSONATE"/>
    <n v="15"/>
    <s v="SONSONATE"/>
    <s v="EDUARDO"/>
    <s v="MOLINA"/>
    <s v="EDUARDO MOLINA"/>
    <s v="MEGAPLAZA PUESTO #237"/>
    <s v="EDUARDO MOLINA"/>
    <m/>
    <n v="2"/>
    <s v="SEGUNDA SEMANA"/>
    <n v="12"/>
    <s v="DICIEMBRE"/>
    <n v="1"/>
    <s v="ADELMO URBINA"/>
    <n v="2021"/>
    <n v="2021"/>
    <n v="60"/>
    <n v="1"/>
    <n v="3"/>
    <m/>
    <s v="Dec  7 2021 10:13AM"/>
    <x v="101"/>
    <x v="97"/>
    <n v="16"/>
    <s v="BOTELLA"/>
    <n v="1"/>
    <s v="PRODUCTOS AGROPECUARIOS"/>
    <n v="9"/>
    <s v="LACTEOS"/>
    <n v="1.6"/>
    <n v="0.73"/>
    <s v="Crema"/>
    <m/>
    <n v="0"/>
    <n v="7"/>
    <x v="0"/>
    <n v="5"/>
    <x v="1"/>
  </r>
  <r>
    <n v="273235"/>
    <n v="710"/>
    <n v="3"/>
    <s v=" SONSONATE"/>
    <n v="15"/>
    <s v="SONSONATE"/>
    <s v="EDUARDO"/>
    <s v="MOLINA"/>
    <s v="EDUARDO MOLINA"/>
    <s v="MEGAPLAZA PUESTO #237"/>
    <s v="EDUARDO MOLINA"/>
    <m/>
    <n v="2"/>
    <s v="SEGUNDA SEMANA"/>
    <n v="12"/>
    <s v="DICIEMBRE"/>
    <n v="1"/>
    <s v="ADELMO URBINA"/>
    <n v="2021"/>
    <n v="2021"/>
    <n v="60"/>
    <n v="1"/>
    <n v="2.2999999999999998"/>
    <m/>
    <s v="Dec  7 2021 10:13AM"/>
    <x v="102"/>
    <x v="98"/>
    <n v="45"/>
    <s v="LIBRA"/>
    <n v="1"/>
    <s v="PRODUCTOS AGROPECUARIOS"/>
    <n v="9"/>
    <s v="LACTEOS"/>
    <n v="1"/>
    <n v="0.45"/>
    <s v="Quesillo"/>
    <m/>
    <n v="0"/>
    <n v="7"/>
    <x v="0"/>
    <n v="5"/>
    <x v="1"/>
  </r>
  <r>
    <n v="273235"/>
    <n v="710"/>
    <n v="3"/>
    <s v=" SONSONATE"/>
    <n v="15"/>
    <s v="SONSONATE"/>
    <s v="EDUARDO"/>
    <s v="MOLINA"/>
    <s v="EDUARDO MOLINA"/>
    <s v="MEGAPLAZA PUESTO #237"/>
    <s v="EDUARDO MOLINA"/>
    <m/>
    <n v="2"/>
    <s v="SEGUNDA SEMANA"/>
    <n v="12"/>
    <s v="DICIEMBRE"/>
    <n v="1"/>
    <s v="ADELMO URBINA"/>
    <n v="2021"/>
    <n v="2021"/>
    <n v="60"/>
    <n v="1"/>
    <n v="3"/>
    <m/>
    <s v="Dec  7 2021 10:13AM"/>
    <x v="103"/>
    <x v="99"/>
    <n v="45"/>
    <s v="LIBRA"/>
    <n v="1"/>
    <s v="PRODUCTOS AGROPECUARIOS"/>
    <n v="9"/>
    <s v="LACTEOS"/>
    <n v="1"/>
    <n v="0.45"/>
    <s v="Queso Duro Blando"/>
    <m/>
    <n v="0"/>
    <n v="7"/>
    <x v="0"/>
    <n v="5"/>
    <x v="1"/>
  </r>
  <r>
    <n v="273235"/>
    <n v="710"/>
    <n v="3"/>
    <s v=" SONSONATE"/>
    <n v="15"/>
    <s v="SONSONATE"/>
    <s v="EDUARDO"/>
    <s v="MOLINA"/>
    <s v="EDUARDO MOLINA"/>
    <s v="MEGAPLAZA PUESTO #237"/>
    <s v="EDUARDO MOLINA"/>
    <m/>
    <n v="2"/>
    <s v="SEGUNDA SEMANA"/>
    <n v="12"/>
    <s v="DICIEMBRE"/>
    <n v="1"/>
    <s v="ADELMO URBINA"/>
    <n v="2021"/>
    <n v="2021"/>
    <n v="60"/>
    <n v="1"/>
    <n v="1.5"/>
    <m/>
    <s v="Dec  7 2021 10:13AM"/>
    <x v="104"/>
    <x v="100"/>
    <n v="45"/>
    <s v="LIBRA"/>
    <n v="1"/>
    <s v="PRODUCTOS AGROPECUARIOS"/>
    <n v="9"/>
    <s v="LACTEOS"/>
    <n v="1"/>
    <n v="0.45"/>
    <s v="Queso Fresco"/>
    <m/>
    <n v="0"/>
    <n v="7"/>
    <x v="0"/>
    <n v="5"/>
    <x v="1"/>
  </r>
  <r>
    <n v="27349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2"/>
    <s v="SEGUNDA SEMANA"/>
    <n v="12"/>
    <s v="DICIEMBRE"/>
    <n v="5"/>
    <s v="MARIO LAZO"/>
    <n v="2021"/>
    <n v="2021"/>
    <n v="95"/>
    <n v="1"/>
    <n v="14"/>
    <m/>
    <s v="Dec  7 2021 10:13AM"/>
    <x v="17"/>
    <x v="17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0"/>
  </r>
  <r>
    <n v="27349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2"/>
    <s v="SEGUNDA SEMANA"/>
    <n v="12"/>
    <s v="DICIEMBRE"/>
    <n v="5"/>
    <s v="MARIO LAZO"/>
    <n v="2021"/>
    <n v="2021"/>
    <n v="95"/>
    <n v="1"/>
    <n v="16"/>
    <m/>
    <s v="Dec  7 2021 10:13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0"/>
  </r>
  <r>
    <n v="273490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2"/>
    <s v="SEGUNDA SEMANA"/>
    <n v="12"/>
    <s v="DICIEMBRE"/>
    <n v="5"/>
    <s v="MARIO LAZO"/>
    <n v="2021"/>
    <n v="2021"/>
    <n v="95"/>
    <n v="1"/>
    <n v="14"/>
    <m/>
    <s v="Dec  7 2021 10:14AM"/>
    <x v="17"/>
    <x v="17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0"/>
  </r>
  <r>
    <n v="273234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2"/>
    <s v="DICIEMBRE"/>
    <n v="1"/>
    <s v="ADELMO URBINA"/>
    <n v="2021"/>
    <n v="2021"/>
    <n v="60"/>
    <n v="1"/>
    <n v="4"/>
    <m/>
    <s v="Dec  7 2021 10:14AM"/>
    <x v="105"/>
    <x v="101"/>
    <n v="45"/>
    <s v="LIBRA"/>
    <n v="1"/>
    <s v="PRODUCTOS AGROPECUARIOS"/>
    <n v="5"/>
    <s v="CARNE BOVINO"/>
    <n v="1"/>
    <n v="0.45"/>
    <s v="Lomo de Aguja"/>
    <m/>
    <n v="0"/>
    <n v="7"/>
    <x v="0"/>
    <n v="5"/>
    <x v="1"/>
  </r>
  <r>
    <n v="273234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2"/>
    <s v="DICIEMBRE"/>
    <n v="1"/>
    <s v="ADELMO URBINA"/>
    <n v="2021"/>
    <n v="2021"/>
    <n v="60"/>
    <n v="1"/>
    <n v="4"/>
    <m/>
    <s v="Dec  7 2021 10:14AM"/>
    <x v="106"/>
    <x v="102"/>
    <n v="45"/>
    <s v="LIBRA"/>
    <n v="1"/>
    <s v="PRODUCTOS AGROPECUARIOS"/>
    <n v="5"/>
    <s v="CARNE BOVINO"/>
    <n v="1"/>
    <n v="0.45"/>
    <s v="Lomo de Rollizo"/>
    <m/>
    <n v="0"/>
    <n v="7"/>
    <x v="0"/>
    <n v="5"/>
    <x v="1"/>
  </r>
  <r>
    <n v="273234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2"/>
    <s v="DICIEMBRE"/>
    <n v="1"/>
    <s v="ADELMO URBINA"/>
    <n v="2021"/>
    <n v="2021"/>
    <n v="60"/>
    <n v="1"/>
    <n v="4"/>
    <m/>
    <s v="Dec  7 2021 10:15AM"/>
    <x v="107"/>
    <x v="103"/>
    <n v="45"/>
    <s v="LIBRA"/>
    <n v="1"/>
    <s v="PRODUCTOS AGROPECUARIOS"/>
    <n v="5"/>
    <s v="CARNE BOVINO"/>
    <n v="1"/>
    <n v="0.45"/>
    <s v="Posta Angelina"/>
    <m/>
    <n v="0"/>
    <n v="7"/>
    <x v="0"/>
    <n v="5"/>
    <x v="1"/>
  </r>
  <r>
    <n v="273234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2"/>
    <s v="DICIEMBRE"/>
    <n v="1"/>
    <s v="ADELMO URBINA"/>
    <n v="2021"/>
    <n v="2021"/>
    <n v="60"/>
    <n v="1"/>
    <n v="3.5"/>
    <m/>
    <s v="Dec  7 2021 10:15AM"/>
    <x v="108"/>
    <x v="104"/>
    <n v="45"/>
    <s v="LIBRA"/>
    <n v="1"/>
    <s v="PRODUCTOS AGROPECUARIOS"/>
    <n v="5"/>
    <s v="CARNE BOVINO"/>
    <n v="1"/>
    <n v="0.45"/>
    <s v="Posta de Pecho"/>
    <m/>
    <n v="0"/>
    <n v="7"/>
    <x v="0"/>
    <n v="5"/>
    <x v="1"/>
  </r>
  <r>
    <n v="273234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2"/>
    <s v="DICIEMBRE"/>
    <n v="1"/>
    <s v="ADELMO URBINA"/>
    <n v="2021"/>
    <n v="2021"/>
    <n v="60"/>
    <n v="1"/>
    <n v="3.75"/>
    <m/>
    <s v="Dec  7 2021 10:15AM"/>
    <x v="109"/>
    <x v="105"/>
    <n v="45"/>
    <s v="LIBRA"/>
    <n v="1"/>
    <s v="PRODUCTOS AGROPECUARIOS"/>
    <n v="5"/>
    <s v="CARNE BOVINO"/>
    <n v="1"/>
    <n v="0.45"/>
    <s v="Posta Negra"/>
    <m/>
    <n v="0"/>
    <n v="7"/>
    <x v="0"/>
    <n v="5"/>
    <x v="1"/>
  </r>
  <r>
    <n v="273234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2"/>
    <s v="DICIEMBRE"/>
    <n v="1"/>
    <s v="ADELMO URBINA"/>
    <n v="2021"/>
    <n v="2021"/>
    <n v="60"/>
    <n v="1"/>
    <n v="3.75"/>
    <m/>
    <s v="Dec  7 2021 10:15AM"/>
    <x v="110"/>
    <x v="106"/>
    <n v="45"/>
    <s v="LIBRA"/>
    <n v="1"/>
    <s v="PRODUCTOS AGROPECUARIOS"/>
    <n v="5"/>
    <s v="CARNE BOVINO"/>
    <n v="1"/>
    <n v="0.45"/>
    <s v="Puyazo"/>
    <m/>
    <n v="0"/>
    <n v="7"/>
    <x v="0"/>
    <n v="5"/>
    <x v="1"/>
  </r>
  <r>
    <n v="273234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2"/>
    <s v="DICIEMBRE"/>
    <n v="1"/>
    <s v="ADELMO URBINA"/>
    <n v="2021"/>
    <n v="2021"/>
    <n v="60"/>
    <n v="1"/>
    <n v="3.45"/>
    <m/>
    <s v="Dec  7 2021 10:15AM"/>
    <x v="111"/>
    <x v="107"/>
    <n v="45"/>
    <s v="LIBRA"/>
    <n v="1"/>
    <s v="PRODUCTOS AGROPECUARIOS"/>
    <n v="5"/>
    <s v="CARNE BOVINO"/>
    <n v="1"/>
    <n v="0.45"/>
    <s v="Salon"/>
    <m/>
    <n v="0"/>
    <n v="7"/>
    <x v="0"/>
    <n v="5"/>
    <x v="1"/>
  </r>
  <r>
    <n v="273234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2"/>
    <s v="DICIEMBRE"/>
    <n v="1"/>
    <s v="ADELMO URBINA"/>
    <n v="2021"/>
    <n v="2021"/>
    <n v="60"/>
    <n v="1"/>
    <n v="3.75"/>
    <m/>
    <s v="Dec  7 2021 10:15AM"/>
    <x v="112"/>
    <x v="108"/>
    <n v="45"/>
    <s v="LIBRA"/>
    <n v="1"/>
    <s v="PRODUCTOS AGROPECUARIOS"/>
    <n v="5"/>
    <s v="CARNE BOVINO"/>
    <n v="1"/>
    <n v="0.45"/>
    <s v="Solomo"/>
    <m/>
    <n v="0"/>
    <n v="7"/>
    <x v="0"/>
    <n v="5"/>
    <x v="1"/>
  </r>
  <r>
    <n v="273234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2"/>
    <s v="DICIEMBRE"/>
    <n v="1"/>
    <s v="ADELMO URBINA"/>
    <n v="2021"/>
    <n v="2021"/>
    <n v="60"/>
    <n v="1"/>
    <n v="4"/>
    <m/>
    <s v="Dec  7 2021 10:15AM"/>
    <x v="113"/>
    <x v="109"/>
    <n v="45"/>
    <s v="LIBRA"/>
    <n v="1"/>
    <s v="PRODUCTOS AGROPECUARIOS"/>
    <n v="6"/>
    <s v="CARNE PORCINO"/>
    <n v="1"/>
    <n v="0.45"/>
    <s v="Chicharron"/>
    <m/>
    <n v="0"/>
    <n v="7"/>
    <x v="0"/>
    <n v="5"/>
    <x v="1"/>
  </r>
  <r>
    <n v="273490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2"/>
    <s v="SEGUNDA SEMANA"/>
    <n v="12"/>
    <s v="DICIEMBRE"/>
    <n v="5"/>
    <s v="MARIO LAZO"/>
    <n v="2021"/>
    <n v="2021"/>
    <n v="95"/>
    <n v="1"/>
    <n v="16"/>
    <m/>
    <s v="Dec  7 2021 10:15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0"/>
  </r>
  <r>
    <n v="273489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2"/>
    <s v="SEGUNDA SEMANA"/>
    <n v="12"/>
    <s v="DICIEMBRE"/>
    <n v="5"/>
    <s v="MARIO LAZO"/>
    <n v="2021"/>
    <n v="2021"/>
    <n v="60"/>
    <n v="1"/>
    <n v="100"/>
    <m/>
    <s v="Dec  7 2021 10:16AM"/>
    <x v="34"/>
    <x v="15"/>
    <n v="36"/>
    <s v="CIENTO 800-1000 LIBRAS"/>
    <n v="1"/>
    <s v="PRODUCTOS AGROPECUARIOS"/>
    <n v="2"/>
    <s v="HORTALIZAS"/>
    <n v="900"/>
    <n v="409.09"/>
    <s v="Repollo Verde Grande"/>
    <m/>
    <n v="0"/>
    <n v="7"/>
    <x v="0"/>
    <n v="10"/>
    <x v="0"/>
  </r>
  <r>
    <n v="273489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2"/>
    <s v="SEGUNDA SEMANA"/>
    <n v="12"/>
    <s v="DICIEMBRE"/>
    <n v="5"/>
    <s v="MARIO LAZO"/>
    <n v="2021"/>
    <n v="2021"/>
    <n v="60"/>
    <n v="1"/>
    <n v="50"/>
    <m/>
    <s v="Dec  7 2021 10:16AM"/>
    <x v="35"/>
    <x v="16"/>
    <n v="35"/>
    <s v="CIENTO 600-700 LIBRAS"/>
    <n v="1"/>
    <s v="PRODUCTOS AGROPECUARIOS"/>
    <n v="2"/>
    <s v="HORTALIZAS"/>
    <n v="650"/>
    <n v="295.45"/>
    <s v="Repollo Verde Mediano"/>
    <m/>
    <n v="0"/>
    <n v="7"/>
    <x v="0"/>
    <n v="10"/>
    <x v="0"/>
  </r>
  <r>
    <n v="27348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2"/>
    <s v="DICIEMBRE"/>
    <n v="5"/>
    <s v="MARIO LAZO"/>
    <n v="2021"/>
    <n v="2021"/>
    <n v="89"/>
    <n v="1"/>
    <n v="80"/>
    <m/>
    <s v="Dec  7 2021 10:16AM"/>
    <x v="114"/>
    <x v="11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7"/>
    <x v="0"/>
    <n v="10"/>
    <x v="0"/>
  </r>
  <r>
    <n v="273234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2"/>
    <s v="DICIEMBRE"/>
    <n v="1"/>
    <s v="ADELMO URBINA"/>
    <n v="2021"/>
    <n v="2021"/>
    <n v="60"/>
    <n v="1"/>
    <n v="2.5"/>
    <m/>
    <s v="Dec  7 2021 10:16AM"/>
    <x v="115"/>
    <x v="111"/>
    <n v="45"/>
    <s v="LIBRA"/>
    <n v="1"/>
    <s v="PRODUCTOS AGROPECUARIOS"/>
    <n v="6"/>
    <s v="CARNE PORCINO"/>
    <n v="1"/>
    <n v="0.45"/>
    <s v="Costilla"/>
    <m/>
    <n v="0"/>
    <n v="7"/>
    <x v="0"/>
    <n v="5"/>
    <x v="1"/>
  </r>
  <r>
    <n v="273234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2"/>
    <s v="DICIEMBRE"/>
    <n v="1"/>
    <s v="ADELMO URBINA"/>
    <n v="2021"/>
    <n v="2021"/>
    <n v="60"/>
    <n v="1"/>
    <n v="2.5"/>
    <m/>
    <s v="Dec  7 2021 10:16AM"/>
    <x v="116"/>
    <x v="112"/>
    <n v="45"/>
    <s v="LIBRA"/>
    <n v="1"/>
    <s v="PRODUCTOS AGROPECUARIOS"/>
    <n v="6"/>
    <s v="CARNE PORCINO"/>
    <n v="1"/>
    <n v="0.45"/>
    <s v="Lomo"/>
    <m/>
    <n v="0"/>
    <n v="7"/>
    <x v="0"/>
    <n v="5"/>
    <x v="1"/>
  </r>
  <r>
    <n v="273234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12"/>
    <s v="DICIEMBRE"/>
    <n v="1"/>
    <s v="ADELMO URBINA"/>
    <n v="2021"/>
    <n v="2021"/>
    <n v="60"/>
    <n v="1"/>
    <n v="2.5"/>
    <m/>
    <s v="Dec  7 2021 10:16AM"/>
    <x v="117"/>
    <x v="113"/>
    <n v="45"/>
    <s v="LIBRA"/>
    <n v="1"/>
    <s v="PRODUCTOS AGROPECUARIOS"/>
    <n v="6"/>
    <s v="CARNE PORCINO"/>
    <n v="1"/>
    <n v="0.45"/>
    <s v="Posta"/>
    <m/>
    <n v="0"/>
    <n v="7"/>
    <x v="0"/>
    <n v="5"/>
    <x v="1"/>
  </r>
  <r>
    <n v="273233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2"/>
    <s v="DICIEMBRE"/>
    <n v="1"/>
    <s v="ADELMO URBINA"/>
    <n v="2021"/>
    <n v="2021"/>
    <n v="60"/>
    <n v="1"/>
    <n v="4"/>
    <m/>
    <s v="Dec  7 2021 10:17AM"/>
    <x v="105"/>
    <x v="101"/>
    <n v="45"/>
    <s v="LIBRA"/>
    <n v="1"/>
    <s v="PRODUCTOS AGROPECUARIOS"/>
    <n v="5"/>
    <s v="CARNE BOVINO"/>
    <n v="1"/>
    <n v="0.45"/>
    <s v="Lomo de Aguja"/>
    <m/>
    <n v="0"/>
    <n v="7"/>
    <x v="0"/>
    <n v="5"/>
    <x v="1"/>
  </r>
  <r>
    <n v="273233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2"/>
    <s v="DICIEMBRE"/>
    <n v="1"/>
    <s v="ADELMO URBINA"/>
    <n v="2021"/>
    <n v="2021"/>
    <n v="60"/>
    <n v="1"/>
    <n v="4"/>
    <m/>
    <s v="Dec  7 2021 10:17AM"/>
    <x v="106"/>
    <x v="102"/>
    <n v="45"/>
    <s v="LIBRA"/>
    <n v="1"/>
    <s v="PRODUCTOS AGROPECUARIOS"/>
    <n v="5"/>
    <s v="CARNE BOVINO"/>
    <n v="1"/>
    <n v="0.45"/>
    <s v="Lomo de Rollizo"/>
    <m/>
    <n v="0"/>
    <n v="7"/>
    <x v="0"/>
    <n v="5"/>
    <x v="1"/>
  </r>
  <r>
    <n v="273233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2"/>
    <s v="DICIEMBRE"/>
    <n v="1"/>
    <s v="ADELMO URBINA"/>
    <n v="2021"/>
    <n v="2021"/>
    <n v="60"/>
    <n v="1"/>
    <n v="4"/>
    <m/>
    <s v="Dec  7 2021 10:17AM"/>
    <x v="107"/>
    <x v="103"/>
    <n v="45"/>
    <s v="LIBRA"/>
    <n v="1"/>
    <s v="PRODUCTOS AGROPECUARIOS"/>
    <n v="5"/>
    <s v="CARNE BOVINO"/>
    <n v="1"/>
    <n v="0.45"/>
    <s v="Posta Angelina"/>
    <m/>
    <n v="0"/>
    <n v="7"/>
    <x v="0"/>
    <n v="5"/>
    <x v="1"/>
  </r>
  <r>
    <n v="273233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2"/>
    <s v="DICIEMBRE"/>
    <n v="1"/>
    <s v="ADELMO URBINA"/>
    <n v="2021"/>
    <n v="2021"/>
    <n v="60"/>
    <n v="1"/>
    <n v="3.5"/>
    <m/>
    <s v="Dec  7 2021 10:17AM"/>
    <x v="108"/>
    <x v="104"/>
    <n v="45"/>
    <s v="LIBRA"/>
    <n v="1"/>
    <s v="PRODUCTOS AGROPECUARIOS"/>
    <n v="5"/>
    <s v="CARNE BOVINO"/>
    <n v="1"/>
    <n v="0.45"/>
    <s v="Posta de Pecho"/>
    <m/>
    <n v="0"/>
    <n v="7"/>
    <x v="0"/>
    <n v="5"/>
    <x v="1"/>
  </r>
  <r>
    <n v="273233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2"/>
    <s v="DICIEMBRE"/>
    <n v="1"/>
    <s v="ADELMO URBINA"/>
    <n v="2021"/>
    <n v="2021"/>
    <n v="60"/>
    <n v="1"/>
    <n v="3.75"/>
    <m/>
    <s v="Dec  7 2021 10:17AM"/>
    <x v="109"/>
    <x v="105"/>
    <n v="45"/>
    <s v="LIBRA"/>
    <n v="1"/>
    <s v="PRODUCTOS AGROPECUARIOS"/>
    <n v="5"/>
    <s v="CARNE BOVINO"/>
    <n v="1"/>
    <n v="0.45"/>
    <s v="Posta Negra"/>
    <m/>
    <n v="0"/>
    <n v="7"/>
    <x v="0"/>
    <n v="5"/>
    <x v="1"/>
  </r>
  <r>
    <n v="273233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2"/>
    <s v="DICIEMBRE"/>
    <n v="1"/>
    <s v="ADELMO URBINA"/>
    <n v="2021"/>
    <n v="2021"/>
    <n v="60"/>
    <n v="1"/>
    <n v="3.75"/>
    <m/>
    <s v="Dec  7 2021 10:17AM"/>
    <x v="110"/>
    <x v="106"/>
    <n v="45"/>
    <s v="LIBRA"/>
    <n v="1"/>
    <s v="PRODUCTOS AGROPECUARIOS"/>
    <n v="5"/>
    <s v="CARNE BOVINO"/>
    <n v="1"/>
    <n v="0.45"/>
    <s v="Puyazo"/>
    <m/>
    <n v="0"/>
    <n v="7"/>
    <x v="0"/>
    <n v="5"/>
    <x v="1"/>
  </r>
  <r>
    <n v="27348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2"/>
    <s v="DICIEMBRE"/>
    <n v="5"/>
    <s v="MARIO LAZO"/>
    <n v="2021"/>
    <n v="2021"/>
    <n v="89"/>
    <n v="1"/>
    <n v="60"/>
    <m/>
    <s v="Dec  7 2021 10:17AM"/>
    <x v="118"/>
    <x v="11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7"/>
    <x v="0"/>
    <n v="10"/>
    <x v="0"/>
  </r>
  <r>
    <n v="27348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2"/>
    <s v="DICIEMBRE"/>
    <n v="5"/>
    <s v="MARIO LAZO"/>
    <n v="2021"/>
    <n v="2021"/>
    <n v="89"/>
    <n v="1"/>
    <n v="175"/>
    <m/>
    <s v="Dec  7 2021 10:17AM"/>
    <x v="119"/>
    <x v="11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7"/>
    <x v="0"/>
    <n v="10"/>
    <x v="0"/>
  </r>
  <r>
    <n v="27348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2"/>
    <s v="DICIEMBRE"/>
    <n v="5"/>
    <s v="MARIO LAZO"/>
    <n v="2021"/>
    <n v="2021"/>
    <n v="89"/>
    <n v="1"/>
    <n v="100"/>
    <m/>
    <s v="Dec  7 2021 10:17AM"/>
    <x v="120"/>
    <x v="11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7"/>
    <x v="0"/>
    <n v="10"/>
    <x v="0"/>
  </r>
  <r>
    <n v="273483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2"/>
    <s v="DICIEMBRE"/>
    <n v="5"/>
    <s v="MARIO LAZO"/>
    <n v="2021"/>
    <n v="2021"/>
    <n v="60"/>
    <n v="1"/>
    <n v="10"/>
    <m/>
    <s v="Dec  7 2021 10:18AM"/>
    <x v="28"/>
    <x v="2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0"/>
    <x v="0"/>
  </r>
  <r>
    <n v="273483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2"/>
    <s v="DICIEMBRE"/>
    <n v="5"/>
    <s v="MARIO LAZO"/>
    <n v="2021"/>
    <n v="2021"/>
    <n v="60"/>
    <n v="1"/>
    <n v="8"/>
    <m/>
    <s v="Dec  7 2021 10:18AM"/>
    <x v="26"/>
    <x v="25"/>
    <n v="70"/>
    <s v="SACO 170-190 UNIDADES"/>
    <n v="1"/>
    <s v="PRODUCTOS AGROPECUARIOS"/>
    <n v="2"/>
    <s v="HORTALIZAS"/>
    <n v="36.4"/>
    <n v="16.55"/>
    <s v="Chile  Verde Mediano"/>
    <m/>
    <n v="0"/>
    <n v="7"/>
    <x v="0"/>
    <n v="10"/>
    <x v="0"/>
  </r>
  <r>
    <n v="27348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2"/>
    <s v="SEGUNDA SEMANA"/>
    <n v="12"/>
    <s v="DICIEMBRE"/>
    <n v="5"/>
    <s v="MARIO LAZO"/>
    <n v="2021"/>
    <n v="2021"/>
    <n v="60"/>
    <n v="1"/>
    <n v="45"/>
    <m/>
    <s v="Dec  7 2021 10:18AM"/>
    <x v="27"/>
    <x v="26"/>
    <n v="41"/>
    <s v="JABA 30-40 LIBRAS"/>
    <n v="1"/>
    <s v="PRODUCTOS AGROPECUARIOS"/>
    <n v="2"/>
    <s v="HORTALIZAS"/>
    <n v="35"/>
    <n v="15.91"/>
    <s v="Loroco"/>
    <m/>
    <n v="0"/>
    <n v="7"/>
    <x v="0"/>
    <n v="10"/>
    <x v="0"/>
  </r>
  <r>
    <n v="273233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2"/>
    <s v="DICIEMBRE"/>
    <n v="1"/>
    <s v="ADELMO URBINA"/>
    <n v="2021"/>
    <n v="2021"/>
    <n v="60"/>
    <n v="1"/>
    <n v="3.75"/>
    <m/>
    <s v="Dec  7 2021 10:18AM"/>
    <x v="111"/>
    <x v="107"/>
    <n v="45"/>
    <s v="LIBRA"/>
    <n v="1"/>
    <s v="PRODUCTOS AGROPECUARIOS"/>
    <n v="5"/>
    <s v="CARNE BOVINO"/>
    <n v="1"/>
    <n v="0.45"/>
    <s v="Salon"/>
    <m/>
    <n v="0"/>
    <n v="7"/>
    <x v="0"/>
    <n v="5"/>
    <x v="1"/>
  </r>
  <r>
    <n v="273233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2"/>
    <s v="DICIEMBRE"/>
    <n v="1"/>
    <s v="ADELMO URBINA"/>
    <n v="2021"/>
    <n v="2021"/>
    <n v="60"/>
    <n v="1"/>
    <n v="3.75"/>
    <m/>
    <s v="Dec  7 2021 10:18AM"/>
    <x v="112"/>
    <x v="108"/>
    <n v="45"/>
    <s v="LIBRA"/>
    <n v="1"/>
    <s v="PRODUCTOS AGROPECUARIOS"/>
    <n v="5"/>
    <s v="CARNE BOVINO"/>
    <n v="1"/>
    <n v="0.45"/>
    <s v="Solomo"/>
    <m/>
    <n v="0"/>
    <n v="7"/>
    <x v="0"/>
    <n v="5"/>
    <x v="1"/>
  </r>
  <r>
    <n v="273233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2"/>
    <s v="DICIEMBRE"/>
    <n v="1"/>
    <s v="ADELMO URBINA"/>
    <n v="2021"/>
    <n v="2021"/>
    <n v="60"/>
    <n v="1"/>
    <n v="4"/>
    <m/>
    <s v="Dec  7 2021 10:18AM"/>
    <x v="113"/>
    <x v="109"/>
    <n v="45"/>
    <s v="LIBRA"/>
    <n v="1"/>
    <s v="PRODUCTOS AGROPECUARIOS"/>
    <n v="6"/>
    <s v="CARNE PORCINO"/>
    <n v="1"/>
    <n v="0.45"/>
    <s v="Chicharron"/>
    <m/>
    <n v="0"/>
    <n v="7"/>
    <x v="0"/>
    <n v="5"/>
    <x v="1"/>
  </r>
  <r>
    <n v="273233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2"/>
    <s v="DICIEMBRE"/>
    <n v="1"/>
    <s v="ADELMO URBINA"/>
    <n v="2021"/>
    <n v="2021"/>
    <n v="60"/>
    <n v="1"/>
    <n v="2.5"/>
    <m/>
    <s v="Dec  7 2021 10:18AM"/>
    <x v="115"/>
    <x v="111"/>
    <n v="45"/>
    <s v="LIBRA"/>
    <n v="1"/>
    <s v="PRODUCTOS AGROPECUARIOS"/>
    <n v="6"/>
    <s v="CARNE PORCINO"/>
    <n v="1"/>
    <n v="0.45"/>
    <s v="Costilla"/>
    <m/>
    <n v="0"/>
    <n v="7"/>
    <x v="0"/>
    <n v="5"/>
    <x v="1"/>
  </r>
  <r>
    <n v="273233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2"/>
    <s v="DICIEMBRE"/>
    <n v="1"/>
    <s v="ADELMO URBINA"/>
    <n v="2021"/>
    <n v="2021"/>
    <n v="60"/>
    <n v="1"/>
    <n v="2.5"/>
    <m/>
    <s v="Dec  7 2021 10:18AM"/>
    <x v="116"/>
    <x v="112"/>
    <n v="45"/>
    <s v="LIBRA"/>
    <n v="1"/>
    <s v="PRODUCTOS AGROPECUARIOS"/>
    <n v="6"/>
    <s v="CARNE PORCINO"/>
    <n v="1"/>
    <n v="0.45"/>
    <s v="Lomo"/>
    <m/>
    <n v="0"/>
    <n v="7"/>
    <x v="0"/>
    <n v="5"/>
    <x v="1"/>
  </r>
  <r>
    <n v="273233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12"/>
    <s v="DICIEMBRE"/>
    <n v="1"/>
    <s v="ADELMO URBINA"/>
    <n v="2021"/>
    <n v="2021"/>
    <n v="60"/>
    <n v="1"/>
    <n v="2.5"/>
    <m/>
    <s v="Dec  7 2021 10:18AM"/>
    <x v="117"/>
    <x v="113"/>
    <n v="45"/>
    <s v="LIBRA"/>
    <n v="1"/>
    <s v="PRODUCTOS AGROPECUARIOS"/>
    <n v="6"/>
    <s v="CARNE PORCINO"/>
    <n v="1"/>
    <n v="0.45"/>
    <s v="Posta"/>
    <m/>
    <n v="0"/>
    <n v="7"/>
    <x v="0"/>
    <n v="5"/>
    <x v="1"/>
  </r>
  <r>
    <n v="273232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2"/>
    <s v="DICIEMBRE"/>
    <n v="1"/>
    <s v="ADELMO URBINA"/>
    <n v="2021"/>
    <n v="2021"/>
    <n v="60"/>
    <n v="1"/>
    <n v="4"/>
    <m/>
    <s v="Dec  7 2021 10:19AM"/>
    <x v="105"/>
    <x v="101"/>
    <n v="45"/>
    <s v="LIBRA"/>
    <n v="1"/>
    <s v="PRODUCTOS AGROPECUARIOS"/>
    <n v="5"/>
    <s v="CARNE BOVINO"/>
    <n v="1"/>
    <n v="0.45"/>
    <s v="Lomo de Aguja"/>
    <m/>
    <n v="0"/>
    <n v="7"/>
    <x v="0"/>
    <n v="5"/>
    <x v="1"/>
  </r>
  <r>
    <n v="273232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2"/>
    <s v="DICIEMBRE"/>
    <n v="1"/>
    <s v="ADELMO URBINA"/>
    <n v="2021"/>
    <n v="2021"/>
    <n v="60"/>
    <n v="1"/>
    <n v="4"/>
    <m/>
    <s v="Dec  7 2021 10:19AM"/>
    <x v="106"/>
    <x v="102"/>
    <n v="45"/>
    <s v="LIBRA"/>
    <n v="1"/>
    <s v="PRODUCTOS AGROPECUARIOS"/>
    <n v="5"/>
    <s v="CARNE BOVINO"/>
    <n v="1"/>
    <n v="0.45"/>
    <s v="Lomo de Rollizo"/>
    <m/>
    <n v="0"/>
    <n v="7"/>
    <x v="0"/>
    <n v="5"/>
    <x v="1"/>
  </r>
  <r>
    <n v="27348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12"/>
    <s v="DICIEMBRE"/>
    <n v="5"/>
    <s v="MARIO LAZO"/>
    <n v="2021"/>
    <n v="2021"/>
    <n v="138"/>
    <n v="1"/>
    <n v="22"/>
    <m/>
    <s v="Dec  7 2021 10:19AM"/>
    <x v="39"/>
    <x v="36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0"/>
    <x v="0"/>
  </r>
  <r>
    <n v="273483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2"/>
    <s v="DICIEMBRE"/>
    <n v="5"/>
    <s v="MARIO LAZO"/>
    <n v="2021"/>
    <n v="2021"/>
    <n v="89"/>
    <n v="1"/>
    <n v="35"/>
    <m/>
    <s v="Dec  7 2021 10:19AM"/>
    <x v="8"/>
    <x v="8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10"/>
    <x v="0"/>
  </r>
  <r>
    <n v="27364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2"/>
    <s v="DICIEMBRE"/>
    <n v="5"/>
    <s v="MARIO LAZO"/>
    <n v="2021"/>
    <n v="2021"/>
    <n v="89"/>
    <n v="1"/>
    <n v="10"/>
    <m/>
    <s v="Dec  7 2021 10:20AM"/>
    <x v="60"/>
    <x v="57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0"/>
    <x v="0"/>
  </r>
  <r>
    <n v="27364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2"/>
    <s v="DICIEMBRE"/>
    <n v="5"/>
    <s v="MARIO LAZO"/>
    <n v="2021"/>
    <n v="2021"/>
    <n v="89"/>
    <n v="1"/>
    <n v="80"/>
    <m/>
    <s v="Dec  7 2021 10:20AM"/>
    <x v="47"/>
    <x v="44"/>
    <n v="42"/>
    <s v="JABA 35-38 LIBRAS"/>
    <n v="1"/>
    <s v="PRODUCTOS AGROPECUARIOS"/>
    <n v="3"/>
    <s v="FRUTAS"/>
    <n v="36.5"/>
    <n v="16.59"/>
    <s v="Fresa Grande"/>
    <m/>
    <n v="0"/>
    <n v="7"/>
    <x v="0"/>
    <n v="10"/>
    <x v="0"/>
  </r>
  <r>
    <n v="27348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12"/>
    <s v="DICIEMBRE"/>
    <n v="5"/>
    <s v="MARIO LAZO"/>
    <n v="2021"/>
    <n v="2021"/>
    <n v="138"/>
    <n v="1"/>
    <n v="20"/>
    <m/>
    <s v="Dec  7 2021 10:20AM"/>
    <x v="40"/>
    <x v="37"/>
    <n v="63"/>
    <s v="SACO  240-250 UNIDADES"/>
    <n v="1"/>
    <s v="PRODUCTOS AGROPECUARIOS"/>
    <n v="2"/>
    <s v="HORTALIZAS"/>
    <n v="49.43"/>
    <n v="22.47"/>
    <s v="Cebolla Blanca Sin Tallo Mediana"/>
    <m/>
    <n v="0"/>
    <n v="7"/>
    <x v="0"/>
    <n v="10"/>
    <x v="0"/>
  </r>
  <r>
    <n v="27348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12"/>
    <s v="DICIEMBRE"/>
    <n v="5"/>
    <s v="MARIO LAZO"/>
    <n v="2021"/>
    <n v="2021"/>
    <n v="138"/>
    <n v="1"/>
    <n v="23"/>
    <m/>
    <s v="Dec  7 2021 10:20AM"/>
    <x v="41"/>
    <x v="3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0"/>
    <x v="0"/>
  </r>
  <r>
    <n v="273232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2"/>
    <s v="DICIEMBRE"/>
    <n v="1"/>
    <s v="ADELMO URBINA"/>
    <n v="2021"/>
    <n v="2021"/>
    <n v="60"/>
    <n v="1"/>
    <n v="4"/>
    <m/>
    <s v="Dec  7 2021 10:20AM"/>
    <x v="107"/>
    <x v="103"/>
    <n v="45"/>
    <s v="LIBRA"/>
    <n v="1"/>
    <s v="PRODUCTOS AGROPECUARIOS"/>
    <n v="5"/>
    <s v="CARNE BOVINO"/>
    <n v="1"/>
    <n v="0.45"/>
    <s v="Posta Angelina"/>
    <m/>
    <n v="0"/>
    <n v="7"/>
    <x v="0"/>
    <n v="5"/>
    <x v="1"/>
  </r>
  <r>
    <n v="273232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2"/>
    <s v="DICIEMBRE"/>
    <n v="1"/>
    <s v="ADELMO URBINA"/>
    <n v="2021"/>
    <n v="2021"/>
    <n v="60"/>
    <n v="1"/>
    <n v="3.25"/>
    <m/>
    <s v="Dec  7 2021 10:20AM"/>
    <x v="108"/>
    <x v="104"/>
    <n v="45"/>
    <s v="LIBRA"/>
    <n v="1"/>
    <s v="PRODUCTOS AGROPECUARIOS"/>
    <n v="5"/>
    <s v="CARNE BOVINO"/>
    <n v="1"/>
    <n v="0.45"/>
    <s v="Posta de Pecho"/>
    <m/>
    <n v="0"/>
    <n v="7"/>
    <x v="0"/>
    <n v="5"/>
    <x v="1"/>
  </r>
  <r>
    <n v="273232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2"/>
    <s v="DICIEMBRE"/>
    <n v="1"/>
    <s v="ADELMO URBINA"/>
    <n v="2021"/>
    <n v="2021"/>
    <n v="60"/>
    <n v="1"/>
    <n v="3.75"/>
    <m/>
    <s v="Dec  7 2021 10:20AM"/>
    <x v="109"/>
    <x v="105"/>
    <n v="45"/>
    <s v="LIBRA"/>
    <n v="1"/>
    <s v="PRODUCTOS AGROPECUARIOS"/>
    <n v="5"/>
    <s v="CARNE BOVINO"/>
    <n v="1"/>
    <n v="0.45"/>
    <s v="Posta Negra"/>
    <m/>
    <n v="0"/>
    <n v="7"/>
    <x v="0"/>
    <n v="5"/>
    <x v="1"/>
  </r>
  <r>
    <n v="273232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2"/>
    <s v="DICIEMBRE"/>
    <n v="1"/>
    <s v="ADELMO URBINA"/>
    <n v="2021"/>
    <n v="2021"/>
    <n v="60"/>
    <n v="1"/>
    <n v="3.75"/>
    <m/>
    <s v="Dec  7 2021 10:20AM"/>
    <x v="110"/>
    <x v="106"/>
    <n v="45"/>
    <s v="LIBRA"/>
    <n v="1"/>
    <s v="PRODUCTOS AGROPECUARIOS"/>
    <n v="5"/>
    <s v="CARNE BOVINO"/>
    <n v="1"/>
    <n v="0.45"/>
    <s v="Puyazo"/>
    <m/>
    <n v="0"/>
    <n v="7"/>
    <x v="0"/>
    <n v="5"/>
    <x v="1"/>
  </r>
  <r>
    <n v="273232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2"/>
    <s v="DICIEMBRE"/>
    <n v="1"/>
    <s v="ADELMO URBINA"/>
    <n v="2021"/>
    <n v="2021"/>
    <n v="60"/>
    <n v="1"/>
    <n v="3.75"/>
    <m/>
    <s v="Dec  7 2021 10:20AM"/>
    <x v="111"/>
    <x v="107"/>
    <n v="45"/>
    <s v="LIBRA"/>
    <n v="1"/>
    <s v="PRODUCTOS AGROPECUARIOS"/>
    <n v="5"/>
    <s v="CARNE BOVINO"/>
    <n v="1"/>
    <n v="0.45"/>
    <s v="Salon"/>
    <m/>
    <n v="0"/>
    <n v="7"/>
    <x v="0"/>
    <n v="5"/>
    <x v="1"/>
  </r>
  <r>
    <n v="273232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2"/>
    <s v="DICIEMBRE"/>
    <n v="1"/>
    <s v="ADELMO URBINA"/>
    <n v="2021"/>
    <n v="2021"/>
    <n v="60"/>
    <n v="1"/>
    <n v="3.75"/>
    <m/>
    <s v="Dec  7 2021 10:20AM"/>
    <x v="112"/>
    <x v="108"/>
    <n v="45"/>
    <s v="LIBRA"/>
    <n v="1"/>
    <s v="PRODUCTOS AGROPECUARIOS"/>
    <n v="5"/>
    <s v="CARNE BOVINO"/>
    <n v="1"/>
    <n v="0.45"/>
    <s v="Solomo"/>
    <m/>
    <n v="0"/>
    <n v="7"/>
    <x v="0"/>
    <n v="5"/>
    <x v="1"/>
  </r>
  <r>
    <n v="273232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2"/>
    <s v="DICIEMBRE"/>
    <n v="1"/>
    <s v="ADELMO URBINA"/>
    <n v="2021"/>
    <n v="2021"/>
    <n v="60"/>
    <n v="1"/>
    <n v="4"/>
    <m/>
    <s v="Dec  7 2021 10:20AM"/>
    <x v="113"/>
    <x v="109"/>
    <n v="45"/>
    <s v="LIBRA"/>
    <n v="1"/>
    <s v="PRODUCTOS AGROPECUARIOS"/>
    <n v="6"/>
    <s v="CARNE PORCINO"/>
    <n v="1"/>
    <n v="0.45"/>
    <s v="Chicharron"/>
    <m/>
    <n v="0"/>
    <n v="7"/>
    <x v="0"/>
    <n v="5"/>
    <x v="1"/>
  </r>
  <r>
    <n v="273232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2"/>
    <s v="DICIEMBRE"/>
    <n v="1"/>
    <s v="ADELMO URBINA"/>
    <n v="2021"/>
    <n v="2021"/>
    <n v="60"/>
    <n v="1"/>
    <n v="2.5"/>
    <m/>
    <s v="Dec  7 2021 10:21AM"/>
    <x v="115"/>
    <x v="111"/>
    <n v="45"/>
    <s v="LIBRA"/>
    <n v="1"/>
    <s v="PRODUCTOS AGROPECUARIOS"/>
    <n v="6"/>
    <s v="CARNE PORCINO"/>
    <n v="1"/>
    <n v="0.45"/>
    <s v="Costilla"/>
    <m/>
    <n v="0"/>
    <n v="7"/>
    <x v="0"/>
    <n v="5"/>
    <x v="1"/>
  </r>
  <r>
    <n v="273232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2"/>
    <s v="DICIEMBRE"/>
    <n v="1"/>
    <s v="ADELMO URBINA"/>
    <n v="2021"/>
    <n v="2021"/>
    <n v="60"/>
    <n v="1"/>
    <n v="2.52"/>
    <m/>
    <s v="Dec  7 2021 10:21AM"/>
    <x v="116"/>
    <x v="112"/>
    <n v="45"/>
    <s v="LIBRA"/>
    <n v="1"/>
    <s v="PRODUCTOS AGROPECUARIOS"/>
    <n v="6"/>
    <s v="CARNE PORCINO"/>
    <n v="1"/>
    <n v="0.45"/>
    <s v="Lomo"/>
    <m/>
    <n v="0"/>
    <n v="7"/>
    <x v="0"/>
    <n v="5"/>
    <x v="1"/>
  </r>
  <r>
    <n v="273232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12"/>
    <s v="DICIEMBRE"/>
    <n v="1"/>
    <s v="ADELMO URBINA"/>
    <n v="2021"/>
    <n v="2021"/>
    <n v="60"/>
    <n v="1"/>
    <n v="2.5"/>
    <m/>
    <s v="Dec  7 2021 10:21AM"/>
    <x v="117"/>
    <x v="113"/>
    <n v="45"/>
    <s v="LIBRA"/>
    <n v="1"/>
    <s v="PRODUCTOS AGROPECUARIOS"/>
    <n v="6"/>
    <s v="CARNE PORCINO"/>
    <n v="1"/>
    <n v="0.45"/>
    <s v="Posta"/>
    <m/>
    <n v="0"/>
    <n v="7"/>
    <x v="0"/>
    <n v="5"/>
    <x v="1"/>
  </r>
  <r>
    <n v="27364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2"/>
    <s v="DICIEMBRE"/>
    <n v="5"/>
    <s v="MARIO LAZO"/>
    <n v="2021"/>
    <n v="2021"/>
    <n v="89"/>
    <n v="1"/>
    <n v="11"/>
    <m/>
    <s v="Dec  7 2021 10:21AM"/>
    <x v="48"/>
    <x v="45"/>
    <n v="38"/>
    <s v="JABA  10-12 UNIDADES"/>
    <n v="1"/>
    <s v="PRODUCTOS AGROPECUARIOS"/>
    <n v="3"/>
    <s v="FRUTAS"/>
    <n v="35.04"/>
    <n v="15.93"/>
    <s v="Papaya Tainung Grande"/>
    <m/>
    <n v="0"/>
    <n v="7"/>
    <x v="0"/>
    <n v="10"/>
    <x v="0"/>
  </r>
  <r>
    <n v="27364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2"/>
    <s v="DICIEMBRE"/>
    <n v="5"/>
    <s v="MARIO LAZO"/>
    <n v="2021"/>
    <n v="2021"/>
    <n v="89"/>
    <n v="1"/>
    <n v="9"/>
    <m/>
    <s v="Dec  7 2021 10:21AM"/>
    <x v="49"/>
    <x v="46"/>
    <n v="39"/>
    <s v="JABA  13-15 UNIDADES"/>
    <n v="1"/>
    <s v="PRODUCTOS AGROPECUARIOS"/>
    <n v="3"/>
    <s v="FRUTAS"/>
    <n v="35.19"/>
    <n v="16"/>
    <s v="Papaya Tainung Mediana"/>
    <m/>
    <n v="0"/>
    <n v="7"/>
    <x v="0"/>
    <n v="10"/>
    <x v="0"/>
  </r>
  <r>
    <n v="27364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2"/>
    <s v="DICIEMBRE"/>
    <n v="5"/>
    <s v="MARIO LAZO"/>
    <n v="2021"/>
    <n v="2021"/>
    <n v="89"/>
    <n v="1"/>
    <n v="95"/>
    <m/>
    <s v="Dec  7 2021 10:21AM"/>
    <x v="50"/>
    <x v="47"/>
    <n v="52"/>
    <s v="QUINTAL "/>
    <n v="1"/>
    <s v="PRODUCTOS AGROPECUARIOS"/>
    <n v="3"/>
    <s v="FRUTAS"/>
    <n v="100"/>
    <n v="45.45"/>
    <s v="Tamarindo sin Cáscara"/>
    <m/>
    <n v="0"/>
    <n v="7"/>
    <x v="0"/>
    <n v="10"/>
    <x v="0"/>
  </r>
  <r>
    <n v="27364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2"/>
    <s v="DICIEMBRE"/>
    <n v="5"/>
    <s v="MARIO LAZO"/>
    <n v="2021"/>
    <n v="2021"/>
    <n v="138"/>
    <n v="1"/>
    <n v="23"/>
    <m/>
    <s v="Dec  7 2021 10:21AM"/>
    <x v="58"/>
    <x v="55"/>
    <n v="23"/>
    <s v="CAJA 10 KG 50- 60 UNIDADES"/>
    <n v="1"/>
    <s v="PRODUCTOS AGROPECUARIOS"/>
    <n v="3"/>
    <s v="FRUTAS"/>
    <n v="22"/>
    <n v="10"/>
    <s v="Aguacate Hass Grande"/>
    <m/>
    <n v="0"/>
    <n v="7"/>
    <x v="0"/>
    <n v="10"/>
    <x v="0"/>
  </r>
  <r>
    <n v="27364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2"/>
    <s v="DICIEMBRE"/>
    <n v="5"/>
    <s v="MARIO LAZO"/>
    <n v="2021"/>
    <n v="2021"/>
    <n v="138"/>
    <n v="1"/>
    <n v="21"/>
    <m/>
    <s v="Dec  7 2021 10:21AM"/>
    <x v="59"/>
    <x v="56"/>
    <n v="24"/>
    <s v="CAJA 10 KG 60-70 UNIDADES"/>
    <n v="1"/>
    <s v="PRODUCTOS AGROPECUARIOS"/>
    <n v="3"/>
    <s v="FRUTAS"/>
    <n v="22"/>
    <n v="10"/>
    <s v="Aguacate Hass Mediano"/>
    <m/>
    <n v="0"/>
    <n v="7"/>
    <x v="0"/>
    <n v="10"/>
    <x v="0"/>
  </r>
  <r>
    <n v="27363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2"/>
    <s v="DICIEMBRE"/>
    <n v="5"/>
    <s v="MARIO LAZO"/>
    <n v="2021"/>
    <n v="2021"/>
    <n v="138"/>
    <n v="1"/>
    <n v="24"/>
    <m/>
    <s v="Dec  7 2021 10:22AM"/>
    <x v="58"/>
    <x v="55"/>
    <n v="23"/>
    <s v="CAJA 10 KG 50- 60 UNIDADES"/>
    <n v="1"/>
    <s v="PRODUCTOS AGROPECUARIOS"/>
    <n v="3"/>
    <s v="FRUTAS"/>
    <n v="22"/>
    <n v="10"/>
    <s v="Aguacate Hass Grande"/>
    <m/>
    <n v="0"/>
    <n v="7"/>
    <x v="0"/>
    <n v="10"/>
    <x v="0"/>
  </r>
  <r>
    <n v="27363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2"/>
    <s v="DICIEMBRE"/>
    <n v="5"/>
    <s v="MARIO LAZO"/>
    <n v="2021"/>
    <n v="2021"/>
    <n v="138"/>
    <n v="1"/>
    <n v="22"/>
    <m/>
    <s v="Dec  7 2021 10:22AM"/>
    <x v="59"/>
    <x v="56"/>
    <n v="24"/>
    <s v="CAJA 10 KG 60-70 UNIDADES"/>
    <n v="1"/>
    <s v="PRODUCTOS AGROPECUARIOS"/>
    <n v="3"/>
    <s v="FRUTAS"/>
    <n v="22"/>
    <n v="10"/>
    <s v="Aguacate Hass Mediano"/>
    <m/>
    <n v="0"/>
    <n v="7"/>
    <x v="0"/>
    <n v="10"/>
    <x v="0"/>
  </r>
  <r>
    <n v="27363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2"/>
    <s v="DICIEMBRE"/>
    <n v="5"/>
    <s v="MARIO LAZO"/>
    <n v="2021"/>
    <n v="2021"/>
    <n v="89"/>
    <n v="1"/>
    <n v="10"/>
    <m/>
    <s v="Dec  7 2021 10:22AM"/>
    <x v="60"/>
    <x v="57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0"/>
    <x v="0"/>
  </r>
  <r>
    <n v="27363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2"/>
    <s v="DICIEMBRE"/>
    <n v="5"/>
    <s v="MARIO LAZO"/>
    <n v="2021"/>
    <n v="2021"/>
    <n v="89"/>
    <n v="1"/>
    <n v="80"/>
    <m/>
    <s v="Dec  7 2021 10:22AM"/>
    <x v="47"/>
    <x v="44"/>
    <n v="42"/>
    <s v="JABA 35-38 LIBRAS"/>
    <n v="1"/>
    <s v="PRODUCTOS AGROPECUARIOS"/>
    <n v="3"/>
    <s v="FRUTAS"/>
    <n v="36.5"/>
    <n v="16.59"/>
    <s v="Fresa Grande"/>
    <m/>
    <n v="0"/>
    <n v="7"/>
    <x v="0"/>
    <n v="10"/>
    <x v="0"/>
  </r>
  <r>
    <n v="27363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2"/>
    <s v="DICIEMBRE"/>
    <n v="5"/>
    <s v="MARIO LAZO"/>
    <n v="2021"/>
    <n v="2021"/>
    <n v="89"/>
    <n v="1"/>
    <n v="11"/>
    <m/>
    <s v="Dec  7 2021 10:22AM"/>
    <x v="48"/>
    <x v="45"/>
    <n v="38"/>
    <s v="JABA  10-12 UNIDADES"/>
    <n v="1"/>
    <s v="PRODUCTOS AGROPECUARIOS"/>
    <n v="3"/>
    <s v="FRUTAS"/>
    <n v="35.04"/>
    <n v="15.93"/>
    <s v="Papaya Tainung Grande"/>
    <m/>
    <n v="0"/>
    <n v="7"/>
    <x v="0"/>
    <n v="10"/>
    <x v="0"/>
  </r>
  <r>
    <n v="27363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2"/>
    <s v="DICIEMBRE"/>
    <n v="5"/>
    <s v="MARIO LAZO"/>
    <n v="2021"/>
    <n v="2021"/>
    <n v="89"/>
    <n v="1"/>
    <n v="9"/>
    <m/>
    <s v="Dec  7 2021 10:22AM"/>
    <x v="49"/>
    <x v="46"/>
    <n v="39"/>
    <s v="JABA  13-15 UNIDADES"/>
    <n v="1"/>
    <s v="PRODUCTOS AGROPECUARIOS"/>
    <n v="3"/>
    <s v="FRUTAS"/>
    <n v="35.19"/>
    <n v="16"/>
    <s v="Papaya Tainung Mediana"/>
    <m/>
    <n v="0"/>
    <n v="7"/>
    <x v="0"/>
    <n v="10"/>
    <x v="0"/>
  </r>
  <r>
    <n v="27363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2"/>
    <s v="DICIEMBRE"/>
    <n v="5"/>
    <s v="MARIO LAZO"/>
    <n v="2021"/>
    <n v="2021"/>
    <n v="89"/>
    <n v="1"/>
    <n v="95"/>
    <m/>
    <s v="Dec  7 2021 10:22AM"/>
    <x v="50"/>
    <x v="47"/>
    <n v="52"/>
    <s v="QUINTAL "/>
    <n v="1"/>
    <s v="PRODUCTOS AGROPECUARIOS"/>
    <n v="3"/>
    <s v="FRUTAS"/>
    <n v="100"/>
    <n v="45.45"/>
    <s v="Tamarindo sin Cáscara"/>
    <m/>
    <n v="0"/>
    <n v="7"/>
    <x v="0"/>
    <n v="10"/>
    <x v="0"/>
  </r>
  <r>
    <n v="27363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2"/>
    <s v="DICIEMBRE"/>
    <n v="5"/>
    <s v="MARIO LAZO"/>
    <n v="2021"/>
    <n v="2021"/>
    <n v="89"/>
    <n v="1"/>
    <n v="20"/>
    <m/>
    <s v="Dec  7 2021 10:22AM"/>
    <x v="51"/>
    <x v="48"/>
    <n v="56"/>
    <s v="RED  45-50 UNIDADES                                  "/>
    <n v="1"/>
    <s v="PRODUCTOS AGROPECUARIOS"/>
    <n v="3"/>
    <s v="FRUTAS"/>
    <n v="59"/>
    <n v="26.82"/>
    <s v="Zapote"/>
    <m/>
    <n v="0"/>
    <n v="7"/>
    <x v="0"/>
    <n v="10"/>
    <x v="0"/>
  </r>
  <r>
    <n v="273244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12"/>
    <s v="DICIEMBRE"/>
    <n v="1"/>
    <s v="ADELMO URBINA"/>
    <n v="2021"/>
    <n v="2021"/>
    <n v="60"/>
    <n v="1"/>
    <n v="2"/>
    <m/>
    <s v="Dec  7 2021 10:22AM"/>
    <x v="77"/>
    <x v="73"/>
    <n v="45"/>
    <s v="LIBRA"/>
    <n v="1"/>
    <s v="PRODUCTOS AGROPECUARIOS"/>
    <n v="10"/>
    <s v="PRODUCTOS PESQUEROS"/>
    <n v="1"/>
    <n v="0.45"/>
    <s v="Bagre"/>
    <m/>
    <n v="0"/>
    <n v="7"/>
    <x v="0"/>
    <n v="5"/>
    <x v="1"/>
  </r>
  <r>
    <n v="273244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12"/>
    <s v="DICIEMBRE"/>
    <n v="1"/>
    <s v="ADELMO URBINA"/>
    <n v="2021"/>
    <n v="2021"/>
    <n v="60"/>
    <n v="1"/>
    <n v="6"/>
    <m/>
    <s v="Dec  7 2021 10:22AM"/>
    <x v="79"/>
    <x v="75"/>
    <n v="45"/>
    <s v="LIBRA"/>
    <n v="1"/>
    <s v="PRODUCTOS AGROPECUARIOS"/>
    <n v="10"/>
    <s v="PRODUCTOS PESQUEROS"/>
    <n v="1"/>
    <n v="0.45"/>
    <s v="Camaron de mar mediano"/>
    <m/>
    <n v="0"/>
    <n v="7"/>
    <x v="0"/>
    <n v="5"/>
    <x v="1"/>
  </r>
  <r>
    <n v="273244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12"/>
    <s v="DICIEMBRE"/>
    <n v="1"/>
    <s v="ADELMO URBINA"/>
    <n v="2021"/>
    <n v="2021"/>
    <n v="60"/>
    <n v="1"/>
    <n v="8"/>
    <m/>
    <s v="Dec  7 2021 10:22AM"/>
    <x v="81"/>
    <x v="77"/>
    <n v="45"/>
    <s v="LIBRA"/>
    <n v="1"/>
    <s v="PRODUCTOS AGROPECUARIOS"/>
    <n v="10"/>
    <s v="PRODUCTOS PESQUEROS"/>
    <n v="1"/>
    <n v="0.45"/>
    <s v="Camaron de mar grande"/>
    <m/>
    <n v="0"/>
    <n v="7"/>
    <x v="0"/>
    <n v="5"/>
    <x v="1"/>
  </r>
  <r>
    <n v="273244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12"/>
    <s v="DICIEMBRE"/>
    <n v="1"/>
    <s v="ADELMO URBINA"/>
    <n v="2021"/>
    <n v="2021"/>
    <n v="60"/>
    <n v="1"/>
    <n v="3.25"/>
    <m/>
    <s v="Dec  7 2021 10:22AM"/>
    <x v="83"/>
    <x v="79"/>
    <n v="45"/>
    <s v="LIBRA"/>
    <n v="1"/>
    <s v="PRODUCTOS AGROPECUARIOS"/>
    <n v="10"/>
    <s v="PRODUCTOS PESQUEROS"/>
    <n v="1"/>
    <n v="0.45"/>
    <s v="Cola de camaron"/>
    <m/>
    <n v="0"/>
    <n v="7"/>
    <x v="0"/>
    <n v="5"/>
    <x v="1"/>
  </r>
  <r>
    <n v="273244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12"/>
    <s v="DICIEMBRE"/>
    <n v="1"/>
    <s v="ADELMO URBINA"/>
    <n v="2021"/>
    <n v="2021"/>
    <n v="60"/>
    <n v="1"/>
    <n v="2"/>
    <m/>
    <s v="Dec  7 2021 10:22AM"/>
    <x v="84"/>
    <x v="80"/>
    <n v="45"/>
    <s v="LIBRA"/>
    <n v="1"/>
    <s v="PRODUCTOS AGROPECUARIOS"/>
    <n v="10"/>
    <s v="PRODUCTOS PESQUEROS"/>
    <n v="1"/>
    <n v="0.45"/>
    <s v="Corvina"/>
    <m/>
    <n v="0"/>
    <n v="7"/>
    <x v="0"/>
    <n v="5"/>
    <x v="1"/>
  </r>
  <r>
    <n v="273244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12"/>
    <s v="DICIEMBRE"/>
    <n v="1"/>
    <s v="ADELMO URBINA"/>
    <n v="2021"/>
    <n v="2021"/>
    <n v="60"/>
    <n v="1"/>
    <n v="2"/>
    <m/>
    <s v="Dec  7 2021 10:22AM"/>
    <x v="90"/>
    <x v="86"/>
    <n v="45"/>
    <s v="LIBRA"/>
    <n v="1"/>
    <s v="PRODUCTOS AGROPECUARIOS"/>
    <n v="10"/>
    <s v="PRODUCTOS PESQUEROS"/>
    <n v="1"/>
    <n v="0.45"/>
    <s v="Macarela"/>
    <m/>
    <n v="0"/>
    <n v="7"/>
    <x v="0"/>
    <n v="5"/>
    <x v="1"/>
  </r>
  <r>
    <n v="273236"/>
    <n v="711"/>
    <n v="3"/>
    <s v=" SONSONATE"/>
    <n v="15"/>
    <s v="SONSONATE"/>
    <s v="WENDY"/>
    <s v="ESPINOZA"/>
    <s v="WENDY ESPINOZA"/>
    <s v="MEGAPLAZA PUESTO #203"/>
    <s v="WENDY ESPINOZA"/>
    <m/>
    <n v="2"/>
    <s v="SEGUNDA SEMANA"/>
    <n v="12"/>
    <s v="DICIEMBRE"/>
    <n v="1"/>
    <s v="ADELMO URBINA"/>
    <n v="2021"/>
    <n v="2021"/>
    <n v="60"/>
    <n v="1"/>
    <n v="1.4"/>
    <m/>
    <s v="Dec  7 2021 10:23AM"/>
    <x v="121"/>
    <x v="117"/>
    <n v="45"/>
    <s v="LIBRA"/>
    <n v="1"/>
    <s v="PRODUCTOS AGROPECUARIOS"/>
    <n v="7"/>
    <s v="CARNE DE POLLO"/>
    <n v="1"/>
    <n v="0.45"/>
    <s v="Pollo Entero( sin menudos)"/>
    <m/>
    <n v="0"/>
    <n v="7"/>
    <x v="0"/>
    <n v="5"/>
    <x v="1"/>
  </r>
  <r>
    <n v="273639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2"/>
    <s v="SEGUNDA SEMANA"/>
    <n v="12"/>
    <s v="DICIEMBRE"/>
    <n v="5"/>
    <s v="MARIO LAZO"/>
    <n v="2021"/>
    <n v="2021"/>
    <n v="157"/>
    <n v="1"/>
    <n v="22"/>
    <m/>
    <s v="Dec  7 2021 10:23AM"/>
    <x v="62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7"/>
    <x v="0"/>
    <n v="10"/>
    <x v="0"/>
  </r>
  <r>
    <n v="273638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12"/>
    <s v="DICIEMBRE"/>
    <n v="5"/>
    <s v="MARIO LAZO"/>
    <n v="2021"/>
    <n v="2021"/>
    <n v="89"/>
    <n v="1"/>
    <n v="180"/>
    <m/>
    <s v="Dec  7 2021 10:24AM"/>
    <x v="63"/>
    <x v="5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7"/>
    <x v="0"/>
    <n v="10"/>
    <x v="0"/>
  </r>
  <r>
    <n v="273638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12"/>
    <s v="DICIEMBRE"/>
    <n v="5"/>
    <s v="MARIO LAZO"/>
    <n v="2021"/>
    <n v="2021"/>
    <n v="89"/>
    <n v="1"/>
    <n v="130"/>
    <m/>
    <s v="Dec  7 2021 10:24AM"/>
    <x v="64"/>
    <x v="6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7"/>
    <x v="0"/>
    <n v="10"/>
    <x v="0"/>
  </r>
  <r>
    <n v="273638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12"/>
    <s v="DICIEMBRE"/>
    <n v="5"/>
    <s v="MARIO LAZO"/>
    <n v="2021"/>
    <n v="2021"/>
    <n v="89"/>
    <n v="1"/>
    <n v="125"/>
    <m/>
    <s v="Dec  7 2021 10:24AM"/>
    <x v="65"/>
    <x v="6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x v="0"/>
    <n v="10"/>
    <x v="0"/>
  </r>
  <r>
    <n v="273237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2"/>
    <s v="SEGUNDA SEMANA"/>
    <n v="12"/>
    <s v="DICIEMBRE"/>
    <n v="1"/>
    <s v="ADELMO URBINA"/>
    <n v="2021"/>
    <n v="2021"/>
    <n v="60"/>
    <n v="1"/>
    <n v="4"/>
    <m/>
    <s v="Dec  7 2021 10:24AM"/>
    <x v="122"/>
    <x v="118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5"/>
    <x v="1"/>
  </r>
  <r>
    <n v="273237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2"/>
    <s v="SEGUNDA SEMANA"/>
    <n v="12"/>
    <s v="DICIEMBRE"/>
    <n v="1"/>
    <s v="ADELMO URBINA"/>
    <n v="2021"/>
    <n v="2021"/>
    <n v="60"/>
    <n v="1"/>
    <n v="3.85"/>
    <m/>
    <s v="Dec  7 2021 10:24AM"/>
    <x v="123"/>
    <x v="119"/>
    <n v="29"/>
    <s v="CARTON 30 UNIDADES"/>
    <n v="1"/>
    <s v="PRODUCTOS AGROPECUARIOS"/>
    <n v="8"/>
    <s v="PRODUCTOS AVICOLAS"/>
    <n v="3.25"/>
    <n v="1.48"/>
    <s v="Huevo Mediano Cartón"/>
    <m/>
    <n v="0"/>
    <n v="7"/>
    <x v="0"/>
    <n v="5"/>
    <x v="1"/>
  </r>
  <r>
    <n v="273641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12"/>
    <s v="DICIEMBRE"/>
    <n v="5"/>
    <s v="MARIO LAZO"/>
    <n v="2021"/>
    <n v="2021"/>
    <n v="95"/>
    <n v="1"/>
    <n v="7"/>
    <m/>
    <s v="Dec  7 2021 10:26AM"/>
    <x v="66"/>
    <x v="6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x v="0"/>
    <n v="10"/>
    <x v="0"/>
  </r>
  <r>
    <n v="273641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12"/>
    <s v="DICIEMBRE"/>
    <n v="5"/>
    <s v="MARIO LAZO"/>
    <n v="2021"/>
    <n v="2021"/>
    <n v="95"/>
    <n v="1"/>
    <n v="12"/>
    <m/>
    <s v="Dec  7 2021 10:26AM"/>
    <x v="67"/>
    <x v="6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x v="0"/>
    <n v="10"/>
    <x v="0"/>
  </r>
  <r>
    <n v="273641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12"/>
    <s v="DICIEMBRE"/>
    <n v="5"/>
    <s v="MARIO LAZO"/>
    <n v="2021"/>
    <n v="2021"/>
    <n v="95"/>
    <n v="1"/>
    <n v="10"/>
    <m/>
    <s v="Dec  7 2021 10:26AM"/>
    <x v="68"/>
    <x v="6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7"/>
    <x v="0"/>
    <n v="10"/>
    <x v="0"/>
  </r>
  <r>
    <n v="273641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12"/>
    <s v="DICIEMBRE"/>
    <n v="5"/>
    <s v="MARIO LAZO"/>
    <n v="2021"/>
    <n v="2021"/>
    <n v="95"/>
    <n v="1"/>
    <n v="9"/>
    <m/>
    <s v="Dec  7 2021 10:26AM"/>
    <x v="69"/>
    <x v="6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7"/>
    <x v="0"/>
    <n v="10"/>
    <x v="0"/>
  </r>
  <r>
    <n v="273637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12"/>
    <s v="DICIEMBRE"/>
    <n v="5"/>
    <s v="MARIO LAZO"/>
    <n v="2021"/>
    <n v="2021"/>
    <n v="60"/>
    <n v="1"/>
    <n v="18"/>
    <m/>
    <s v="Dec  7 2021 10:27AM"/>
    <x v="124"/>
    <x v="120"/>
    <n v="40"/>
    <s v="JABA 12 UNIDADES"/>
    <n v="1"/>
    <s v="PRODUCTOS AGROPECUARIOS"/>
    <n v="3"/>
    <s v="FRUTAS"/>
    <n v="47.04"/>
    <n v="21.38"/>
    <s v="Papaya Red Lady Grande"/>
    <m/>
    <n v="0"/>
    <n v="7"/>
    <x v="0"/>
    <n v="10"/>
    <x v="0"/>
  </r>
  <r>
    <n v="274087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2"/>
    <s v="SEGUNDA SEMANA"/>
    <n v="12"/>
    <s v="DICIEMBRE"/>
    <n v="3"/>
    <s v="ANA HERMYS OSORIO"/>
    <n v="2021"/>
    <n v="2021"/>
    <n v="60"/>
    <n v="1"/>
    <n v="19"/>
    <m/>
    <s v="Dec  7 2021 10:29AM"/>
    <x v="74"/>
    <x v="70"/>
    <n v="51"/>
    <s v="QUINTAL"/>
    <n v="1"/>
    <s v="PRODUCTOS AGROPECUARIOS"/>
    <n v="1"/>
    <s v="GRANOS BASICOS"/>
    <n v="100"/>
    <n v="45.45"/>
    <s v="Maíz Blanco"/>
    <m/>
    <n v="0"/>
    <n v="7"/>
    <x v="0"/>
    <n v="19"/>
    <x v="2"/>
  </r>
  <r>
    <n v="27363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12"/>
    <s v="DICIEMBRE"/>
    <n v="5"/>
    <s v="MARIO LAZO"/>
    <n v="2021"/>
    <n v="2021"/>
    <n v="89"/>
    <n v="1"/>
    <n v="10"/>
    <m/>
    <s v="Dec  7 2021 10:30AM"/>
    <x v="60"/>
    <x v="57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0"/>
    <x v="0"/>
  </r>
  <r>
    <n v="27363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12"/>
    <s v="DICIEMBRE"/>
    <n v="5"/>
    <s v="MARIO LAZO"/>
    <n v="2021"/>
    <n v="2021"/>
    <n v="89"/>
    <n v="1"/>
    <n v="9"/>
    <m/>
    <s v="Dec  7 2021 10:30AM"/>
    <x v="61"/>
    <x v="5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7"/>
    <x v="0"/>
    <n v="10"/>
    <x v="0"/>
  </r>
  <r>
    <n v="27363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12"/>
    <s v="DICIEMBRE"/>
    <n v="5"/>
    <s v="MARIO LAZO"/>
    <n v="2021"/>
    <n v="2021"/>
    <n v="89"/>
    <n v="1"/>
    <n v="17"/>
    <m/>
    <s v="Dec  7 2021 10:30AM"/>
    <x v="45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0"/>
    <x v="0"/>
  </r>
  <r>
    <n v="27363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12"/>
    <s v="DICIEMBRE"/>
    <n v="5"/>
    <s v="MARIO LAZO"/>
    <n v="2021"/>
    <n v="2021"/>
    <n v="89"/>
    <n v="1"/>
    <n v="12"/>
    <m/>
    <s v="Dec  7 2021 10:30AM"/>
    <x v="46"/>
    <x v="4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x v="0"/>
    <n v="10"/>
    <x v="0"/>
  </r>
  <r>
    <n v="274087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2"/>
    <s v="SEGUNDA SEMANA"/>
    <n v="12"/>
    <s v="DICIEMBRE"/>
    <n v="3"/>
    <s v="ANA HERMYS OSORIO"/>
    <n v="2021"/>
    <n v="2021"/>
    <n v="60"/>
    <n v="1"/>
    <n v="26"/>
    <m/>
    <s v="Dec  7 2021 10:32AM"/>
    <x v="70"/>
    <x v="66"/>
    <n v="51"/>
    <s v="QUINTAL"/>
    <n v="1"/>
    <s v="PRODUCTOS AGROPECUARIOS"/>
    <n v="1"/>
    <s v="GRANOS BASICOS"/>
    <n v="100"/>
    <n v="45.45"/>
    <s v="Sorgo"/>
    <m/>
    <n v="0"/>
    <n v="7"/>
    <x v="0"/>
    <n v="19"/>
    <x v="2"/>
  </r>
  <r>
    <n v="27408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12"/>
    <s v="DICIEMBRE"/>
    <n v="3"/>
    <s v="ANA HERMYS OSORIO"/>
    <n v="2021"/>
    <n v="2021"/>
    <n v="231"/>
    <n v="1"/>
    <n v="42"/>
    <n v="0.5"/>
    <s v="Dec  7 2021 10:39AM"/>
    <x v="94"/>
    <x v="90"/>
    <n v="51"/>
    <s v="QUINTAL"/>
    <n v="1"/>
    <s v="PRODUCTOS AGROPECUARIOS"/>
    <n v="1"/>
    <s v="GRANOS BASICOS"/>
    <n v="100"/>
    <n v="45.45"/>
    <s v="Arroz Clasificado Importado"/>
    <m/>
    <n v="0"/>
    <n v="7"/>
    <x v="0"/>
    <n v="19"/>
    <x v="2"/>
  </r>
  <r>
    <n v="27408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12"/>
    <s v="DICIEMBRE"/>
    <n v="3"/>
    <s v="ANA HERMYS OSORIO"/>
    <n v="2021"/>
    <n v="2021"/>
    <n v="60"/>
    <n v="1"/>
    <n v="27"/>
    <n v="0.3"/>
    <s v="Dec  7 2021 10:39AM"/>
    <x v="70"/>
    <x v="66"/>
    <n v="51"/>
    <s v="QUINTAL"/>
    <n v="1"/>
    <s v="PRODUCTOS AGROPECUARIOS"/>
    <n v="1"/>
    <s v="GRANOS BASICOS"/>
    <n v="100"/>
    <n v="45.45"/>
    <s v="Sorgo"/>
    <m/>
    <n v="0"/>
    <n v="7"/>
    <x v="0"/>
    <n v="19"/>
    <x v="2"/>
  </r>
  <r>
    <n v="27408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12"/>
    <s v="DICIEMBRE"/>
    <n v="3"/>
    <s v="ANA HERMYS OSORIO"/>
    <n v="2021"/>
    <n v="2021"/>
    <n v="60"/>
    <n v="1"/>
    <n v="68"/>
    <n v="0.75"/>
    <s v="Dec  7 2021 10:39AM"/>
    <x v="72"/>
    <x v="68"/>
    <n v="51"/>
    <s v="QUINTAL"/>
    <n v="1"/>
    <s v="PRODUCTOS AGROPECUARIOS"/>
    <n v="1"/>
    <s v="GRANOS BASICOS"/>
    <n v="100"/>
    <n v="45.45"/>
    <s v="Frijol Rojo Nacional"/>
    <m/>
    <n v="1"/>
    <n v="7"/>
    <x v="0"/>
    <n v="19"/>
    <x v="2"/>
  </r>
  <r>
    <n v="27408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12"/>
    <s v="DICIEMBRE"/>
    <n v="3"/>
    <s v="ANA HERMYS OSORIO"/>
    <n v="2021"/>
    <n v="2021"/>
    <n v="60"/>
    <n v="1"/>
    <n v="65"/>
    <n v="0.7"/>
    <s v="Dec  7 2021 10:39AM"/>
    <x v="73"/>
    <x v="69"/>
    <n v="51"/>
    <s v="QUINTAL"/>
    <n v="1"/>
    <s v="PRODUCTOS AGROPECUARIOS"/>
    <n v="1"/>
    <s v="GRANOS BASICOS"/>
    <n v="100"/>
    <n v="45.45"/>
    <s v="Frijol Tinto Nacional"/>
    <m/>
    <n v="1"/>
    <n v="7"/>
    <x v="0"/>
    <n v="19"/>
    <x v="2"/>
  </r>
  <r>
    <n v="27408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12"/>
    <s v="DICIEMBRE"/>
    <n v="3"/>
    <s v="ANA HERMYS OSORIO"/>
    <n v="2021"/>
    <n v="2021"/>
    <n v="60"/>
    <n v="1"/>
    <n v="20"/>
    <n v="0.25"/>
    <s v="Dec  7 2021 10:39AM"/>
    <x v="74"/>
    <x v="70"/>
    <n v="51"/>
    <s v="QUINTAL"/>
    <n v="1"/>
    <s v="PRODUCTOS AGROPECUARIOS"/>
    <n v="1"/>
    <s v="GRANOS BASICOS"/>
    <n v="100"/>
    <n v="45.45"/>
    <s v="Maíz Blanco"/>
    <m/>
    <n v="0"/>
    <n v="7"/>
    <x v="0"/>
    <n v="19"/>
    <x v="2"/>
  </r>
  <r>
    <n v="27408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12"/>
    <s v="DICIEMBRE"/>
    <n v="3"/>
    <s v="ANA HERMYS OSORIO"/>
    <n v="2021"/>
    <n v="2021"/>
    <n v="60"/>
    <n v="1"/>
    <m/>
    <n v="1"/>
    <s v="Dec  7 2021 10:39AM"/>
    <x v="87"/>
    <x v="83"/>
    <n v="51"/>
    <s v="QUINTAL"/>
    <n v="1"/>
    <s v="PRODUCTOS AGROPECUARIOS"/>
    <n v="4"/>
    <s v="AGRO INDUSTRIALES"/>
    <n v="100"/>
    <n v="45.45"/>
    <s v="Ajonjolí"/>
    <m/>
    <n v="0"/>
    <n v="7"/>
    <x v="0"/>
    <n v="19"/>
    <x v="2"/>
  </r>
  <r>
    <n v="27408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12"/>
    <s v="DICIEMBRE"/>
    <n v="3"/>
    <s v="ANA HERMYS OSORIO"/>
    <n v="2021"/>
    <n v="2021"/>
    <n v="60"/>
    <n v="1"/>
    <n v="49"/>
    <n v="0.5"/>
    <s v="Dec  7 2021 10:39AM"/>
    <x v="75"/>
    <x v="71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19"/>
    <x v="2"/>
  </r>
  <r>
    <n v="27408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12"/>
    <s v="DICIEMBRE"/>
    <n v="3"/>
    <s v="ANA HERMYS OSORIO"/>
    <n v="2021"/>
    <n v="2021"/>
    <n v="157"/>
    <n v="1"/>
    <m/>
    <n v="1"/>
    <s v="Dec  7 2021 10:39AM"/>
    <x v="88"/>
    <x v="84"/>
    <n v="51"/>
    <s v="QUINTAL"/>
    <n v="1"/>
    <s v="PRODUCTOS AGROPECUARIOS"/>
    <n v="4"/>
    <s v="AGRO INDUSTRIALES"/>
    <n v="100"/>
    <n v="45.45"/>
    <s v="Cacahuete Crudo"/>
    <m/>
    <n v="0"/>
    <n v="7"/>
    <x v="0"/>
    <n v="19"/>
    <x v="2"/>
  </r>
  <r>
    <n v="27408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12"/>
    <s v="DICIEMBRE"/>
    <n v="3"/>
    <s v="ANA HERMYS OSORIO"/>
    <n v="2021"/>
    <n v="2021"/>
    <n v="157"/>
    <n v="1"/>
    <m/>
    <n v="2"/>
    <s v="Dec  7 2021 10:39AM"/>
    <x v="96"/>
    <x v="92"/>
    <n v="51"/>
    <s v="QUINTAL"/>
    <n v="1"/>
    <s v="PRODUCTOS AGROPECUARIOS"/>
    <n v="4"/>
    <s v="AGRO INDUSTRIALES"/>
    <n v="100"/>
    <n v="45.45"/>
    <s v="Cacao "/>
    <m/>
    <n v="0"/>
    <n v="7"/>
    <x v="0"/>
    <n v="19"/>
    <x v="2"/>
  </r>
  <r>
    <n v="27408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12"/>
    <s v="DICIEMBRE"/>
    <n v="3"/>
    <s v="ANA HERMYS OSORIO"/>
    <n v="2021"/>
    <n v="2021"/>
    <n v="60"/>
    <n v="1"/>
    <m/>
    <n v="0.5"/>
    <s v="Dec  7 2021 10:40AM"/>
    <x v="100"/>
    <x v="96"/>
    <n v="13"/>
    <s v="BOLSA 50 LB"/>
    <n v="1"/>
    <s v="PRODUCTOS AGROPECUARIOS"/>
    <n v="4"/>
    <s v="AGRO INDUSTRIALES"/>
    <n v="50"/>
    <n v="22.73"/>
    <s v="Harina de trigo suave"/>
    <m/>
    <n v="0"/>
    <n v="7"/>
    <x v="0"/>
    <n v="19"/>
    <x v="2"/>
  </r>
  <r>
    <n v="27408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12"/>
    <s v="DICIEMBRE"/>
    <n v="3"/>
    <s v="ANA HERMYS OSORIO"/>
    <n v="2021"/>
    <n v="2021"/>
    <n v="60"/>
    <n v="1"/>
    <n v="5"/>
    <m/>
    <s v="Dec  7 2021 10:40AM"/>
    <x v="125"/>
    <x v="121"/>
    <n v="16"/>
    <s v="BOTELLA"/>
    <n v="1"/>
    <s v="PRODUCTOS AGROPECUARIOS"/>
    <n v="4"/>
    <s v="AGRO INDUSTRIALES"/>
    <n v="2.6"/>
    <n v="1.18"/>
    <s v="Miel de abeja"/>
    <m/>
    <n v="0"/>
    <n v="7"/>
    <x v="0"/>
    <n v="19"/>
    <x v="2"/>
  </r>
  <r>
    <n v="27408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12"/>
    <s v="DICIEMBRE"/>
    <n v="3"/>
    <s v="ANA HERMYS OSORIO"/>
    <n v="2021"/>
    <n v="2021"/>
    <n v="60"/>
    <n v="1"/>
    <m/>
    <n v="1.2"/>
    <s v="Dec  7 2021 10:40AM"/>
    <x v="97"/>
    <x v="93"/>
    <n v="1"/>
    <s v="96 UNIDADES 144 LB"/>
    <n v="1"/>
    <s v="PRODUCTOS AGROPECUARIOS"/>
    <n v="4"/>
    <s v="AGRO INDUSTRIALES"/>
    <n v="144"/>
    <n v="65.45"/>
    <s v="Panela de primera clase"/>
    <m/>
    <n v="0"/>
    <n v="7"/>
    <x v="0"/>
    <n v="19"/>
    <x v="2"/>
  </r>
  <r>
    <n v="27408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12"/>
    <s v="DICIEMBRE"/>
    <n v="3"/>
    <s v="ANA HERMYS OSORIO"/>
    <n v="2021"/>
    <n v="2021"/>
    <n v="60"/>
    <n v="1"/>
    <n v="12"/>
    <n v="0.15"/>
    <s v="Dec  7 2021 10:40AM"/>
    <x v="89"/>
    <x v="85"/>
    <n v="51"/>
    <s v="QUINTAL"/>
    <n v="1"/>
    <s v="PRODUCTOS AGROPECUARIOS"/>
    <n v="4"/>
    <s v="AGRO INDUSTRIALES"/>
    <n v="100"/>
    <n v="45.45"/>
    <s v="Sal corriente yodada"/>
    <m/>
    <n v="0"/>
    <n v="7"/>
    <x v="0"/>
    <n v="19"/>
    <x v="2"/>
  </r>
  <r>
    <n v="27409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12"/>
    <s v="DICIEMBRE"/>
    <n v="3"/>
    <s v="ANA HERMYS OSORIO"/>
    <n v="2021"/>
    <n v="2021"/>
    <n v="231"/>
    <n v="1"/>
    <m/>
    <n v="0.5"/>
    <s v="Dec  7 2021 10:41AM"/>
    <x v="94"/>
    <x v="90"/>
    <n v="51"/>
    <s v="QUINTAL"/>
    <n v="1"/>
    <s v="PRODUCTOS AGROPECUARIOS"/>
    <n v="1"/>
    <s v="GRANOS BASICOS"/>
    <n v="100"/>
    <n v="45.45"/>
    <s v="Arroz Clasificado Importado"/>
    <m/>
    <n v="0"/>
    <n v="7"/>
    <x v="0"/>
    <n v="19"/>
    <x v="2"/>
  </r>
  <r>
    <n v="27409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12"/>
    <s v="DICIEMBRE"/>
    <n v="3"/>
    <s v="ANA HERMYS OSORIO"/>
    <n v="2021"/>
    <n v="2021"/>
    <n v="60"/>
    <n v="1"/>
    <m/>
    <n v="0.3"/>
    <s v="Dec  7 2021 10:42AM"/>
    <x v="70"/>
    <x v="66"/>
    <n v="51"/>
    <s v="QUINTAL"/>
    <n v="1"/>
    <s v="PRODUCTOS AGROPECUARIOS"/>
    <n v="1"/>
    <s v="GRANOS BASICOS"/>
    <n v="100"/>
    <n v="45.45"/>
    <s v="Sorgo"/>
    <m/>
    <n v="0"/>
    <n v="7"/>
    <x v="0"/>
    <n v="19"/>
    <x v="2"/>
  </r>
  <r>
    <n v="27409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12"/>
    <s v="DICIEMBRE"/>
    <n v="3"/>
    <s v="ANA HERMYS OSORIO"/>
    <n v="2021"/>
    <n v="2021"/>
    <n v="60"/>
    <n v="1"/>
    <m/>
    <n v="0.75"/>
    <s v="Dec  7 2021 10:42AM"/>
    <x v="72"/>
    <x v="68"/>
    <n v="51"/>
    <s v="QUINTAL"/>
    <n v="1"/>
    <s v="PRODUCTOS AGROPECUARIOS"/>
    <n v="1"/>
    <s v="GRANOS BASICOS"/>
    <n v="100"/>
    <n v="45.45"/>
    <s v="Frijol Rojo Nacional"/>
    <m/>
    <n v="1"/>
    <n v="7"/>
    <x v="0"/>
    <n v="19"/>
    <x v="2"/>
  </r>
  <r>
    <n v="27409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12"/>
    <s v="DICIEMBRE"/>
    <n v="3"/>
    <s v="ANA HERMYS OSORIO"/>
    <n v="2021"/>
    <n v="2021"/>
    <n v="60"/>
    <n v="1"/>
    <m/>
    <n v="0.75"/>
    <s v="Dec  7 2021 10:42AM"/>
    <x v="73"/>
    <x v="69"/>
    <n v="51"/>
    <s v="QUINTAL"/>
    <n v="1"/>
    <s v="PRODUCTOS AGROPECUARIOS"/>
    <n v="1"/>
    <s v="GRANOS BASICOS"/>
    <n v="100"/>
    <n v="45.45"/>
    <s v="Frijol Tinto Nacional"/>
    <m/>
    <n v="1"/>
    <n v="7"/>
    <x v="0"/>
    <n v="19"/>
    <x v="2"/>
  </r>
  <r>
    <n v="27409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12"/>
    <s v="DICIEMBRE"/>
    <n v="3"/>
    <s v="ANA HERMYS OSORIO"/>
    <n v="2021"/>
    <n v="2021"/>
    <n v="60"/>
    <n v="1"/>
    <m/>
    <n v="1.6"/>
    <s v="Dec  7 2021 10:42AM"/>
    <x v="95"/>
    <x v="91"/>
    <n v="51"/>
    <s v="QUINTAL"/>
    <n v="1"/>
    <s v="PRODUCTOS AGROPECUARIOS"/>
    <n v="1"/>
    <s v="GRANOS BASICOS"/>
    <n v="100"/>
    <n v="45.45"/>
    <s v="Frijol Blanco"/>
    <m/>
    <n v="0"/>
    <n v="7"/>
    <x v="0"/>
    <n v="19"/>
    <x v="2"/>
  </r>
  <r>
    <n v="27409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12"/>
    <s v="DICIEMBRE"/>
    <n v="3"/>
    <s v="ANA HERMYS OSORIO"/>
    <n v="2021"/>
    <n v="2021"/>
    <n v="60"/>
    <n v="1"/>
    <m/>
    <n v="0.25"/>
    <s v="Dec  7 2021 10:42AM"/>
    <x v="74"/>
    <x v="70"/>
    <n v="51"/>
    <s v="QUINTAL"/>
    <n v="1"/>
    <s v="PRODUCTOS AGROPECUARIOS"/>
    <n v="1"/>
    <s v="GRANOS BASICOS"/>
    <n v="100"/>
    <n v="45.45"/>
    <s v="Maíz Blanco"/>
    <m/>
    <n v="0"/>
    <n v="7"/>
    <x v="0"/>
    <n v="19"/>
    <x v="2"/>
  </r>
  <r>
    <n v="27409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12"/>
    <s v="DICIEMBRE"/>
    <n v="3"/>
    <s v="ANA HERMYS OSORIO"/>
    <n v="2021"/>
    <n v="2021"/>
    <n v="60"/>
    <n v="1"/>
    <m/>
    <n v="1"/>
    <s v="Dec  7 2021 10:43AM"/>
    <x v="87"/>
    <x v="83"/>
    <n v="51"/>
    <s v="QUINTAL"/>
    <n v="1"/>
    <s v="PRODUCTOS AGROPECUARIOS"/>
    <n v="4"/>
    <s v="AGRO INDUSTRIALES"/>
    <n v="100"/>
    <n v="45.45"/>
    <s v="Ajonjolí"/>
    <m/>
    <n v="0"/>
    <n v="7"/>
    <x v="0"/>
    <n v="19"/>
    <x v="2"/>
  </r>
  <r>
    <n v="27409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12"/>
    <s v="DICIEMBRE"/>
    <n v="3"/>
    <s v="ANA HERMYS OSORIO"/>
    <n v="2021"/>
    <n v="2021"/>
    <n v="60"/>
    <n v="1"/>
    <m/>
    <n v="0.5"/>
    <s v="Dec  7 2021 10:43AM"/>
    <x v="75"/>
    <x v="71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19"/>
    <x v="2"/>
  </r>
  <r>
    <n v="27409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12"/>
    <s v="DICIEMBRE"/>
    <n v="3"/>
    <s v="ANA HERMYS OSORIO"/>
    <n v="2021"/>
    <n v="2021"/>
    <n v="157"/>
    <n v="1"/>
    <m/>
    <n v="1"/>
    <s v="Dec  7 2021 10:44AM"/>
    <x v="88"/>
    <x v="84"/>
    <n v="51"/>
    <s v="QUINTAL"/>
    <n v="1"/>
    <s v="PRODUCTOS AGROPECUARIOS"/>
    <n v="4"/>
    <s v="AGRO INDUSTRIALES"/>
    <n v="100"/>
    <n v="45.45"/>
    <s v="Cacahuete Crudo"/>
    <m/>
    <n v="0"/>
    <n v="7"/>
    <x v="0"/>
    <n v="19"/>
    <x v="2"/>
  </r>
  <r>
    <n v="27409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12"/>
    <s v="DICIEMBRE"/>
    <n v="3"/>
    <s v="ANA HERMYS OSORIO"/>
    <n v="2021"/>
    <n v="2021"/>
    <n v="157"/>
    <n v="1"/>
    <m/>
    <n v="2"/>
    <s v="Dec  7 2021 10:44AM"/>
    <x v="96"/>
    <x v="92"/>
    <n v="51"/>
    <s v="QUINTAL"/>
    <n v="1"/>
    <s v="PRODUCTOS AGROPECUARIOS"/>
    <n v="4"/>
    <s v="AGRO INDUSTRIALES"/>
    <n v="100"/>
    <n v="45.45"/>
    <s v="Cacao "/>
    <m/>
    <n v="0"/>
    <n v="7"/>
    <x v="0"/>
    <n v="19"/>
    <x v="2"/>
  </r>
  <r>
    <n v="27409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12"/>
    <s v="DICIEMBRE"/>
    <n v="3"/>
    <s v="ANA HERMYS OSORIO"/>
    <n v="2021"/>
    <n v="2021"/>
    <n v="60"/>
    <n v="1"/>
    <m/>
    <n v="1.25"/>
    <s v="Dec  7 2021 10:44AM"/>
    <x v="97"/>
    <x v="93"/>
    <n v="1"/>
    <s v="96 UNIDADES 144 LB"/>
    <n v="1"/>
    <s v="PRODUCTOS AGROPECUARIOS"/>
    <n v="4"/>
    <s v="AGRO INDUSTRIALES"/>
    <n v="144"/>
    <n v="65.45"/>
    <s v="Panela de primera clase"/>
    <m/>
    <n v="0"/>
    <n v="7"/>
    <x v="0"/>
    <n v="19"/>
    <x v="2"/>
  </r>
  <r>
    <n v="274090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12"/>
    <s v="DICIEMBRE"/>
    <n v="3"/>
    <s v="ANA HERMYS OSORIO"/>
    <n v="2021"/>
    <n v="2021"/>
    <n v="60"/>
    <n v="1"/>
    <m/>
    <n v="0.15"/>
    <s v="Dec  7 2021 10:44AM"/>
    <x v="89"/>
    <x v="85"/>
    <n v="51"/>
    <s v="QUINTAL"/>
    <n v="1"/>
    <s v="PRODUCTOS AGROPECUARIOS"/>
    <n v="4"/>
    <s v="AGRO INDUSTRIALES"/>
    <n v="100"/>
    <n v="45.45"/>
    <s v="Sal corriente yodada"/>
    <m/>
    <n v="0"/>
    <n v="7"/>
    <x v="0"/>
    <n v="19"/>
    <x v="2"/>
  </r>
  <r>
    <n v="274091"/>
    <n v="530"/>
    <n v="14"/>
    <s v=" LA UNION"/>
    <n v="16"/>
    <s v="SANTA ROSA DE LIMA"/>
    <m/>
    <m/>
    <s v="VETERINARIA ESPINAL"/>
    <s v="AL COSTADO SUR DEL MERCADO"/>
    <m/>
    <m/>
    <n v="2"/>
    <s v="SEGUNDA SEMANA"/>
    <n v="12"/>
    <s v="DICIEMBRE"/>
    <n v="3"/>
    <s v="ANA HERMYS OSORIO"/>
    <n v="2021"/>
    <n v="2021"/>
    <n v="60"/>
    <n v="1"/>
    <n v="27"/>
    <n v="0.3"/>
    <s v="Dec  7 2021 10:47AM"/>
    <x v="70"/>
    <x v="66"/>
    <n v="51"/>
    <s v="QUINTAL"/>
    <n v="1"/>
    <s v="PRODUCTOS AGROPECUARIOS"/>
    <n v="1"/>
    <s v="GRANOS BASICOS"/>
    <n v="100"/>
    <n v="45.45"/>
    <s v="Sorgo"/>
    <m/>
    <n v="0"/>
    <n v="7"/>
    <x v="0"/>
    <n v="19"/>
    <x v="2"/>
  </r>
  <r>
    <n v="274091"/>
    <n v="530"/>
    <n v="14"/>
    <s v=" LA UNION"/>
    <n v="16"/>
    <s v="SANTA ROSA DE LIMA"/>
    <m/>
    <m/>
    <s v="VETERINARIA ESPINAL"/>
    <s v="AL COSTADO SUR DEL MERCADO"/>
    <m/>
    <m/>
    <n v="2"/>
    <s v="SEGUNDA SEMANA"/>
    <n v="12"/>
    <s v="DICIEMBRE"/>
    <n v="3"/>
    <s v="ANA HERMYS OSORIO"/>
    <n v="2021"/>
    <n v="2021"/>
    <n v="60"/>
    <n v="1"/>
    <n v="19"/>
    <n v="0.2"/>
    <s v="Dec  7 2021 10:47AM"/>
    <x v="74"/>
    <x v="70"/>
    <n v="51"/>
    <s v="QUINTAL"/>
    <n v="1"/>
    <s v="PRODUCTOS AGROPECUARIOS"/>
    <n v="1"/>
    <s v="GRANOS BASICOS"/>
    <n v="100"/>
    <n v="45.45"/>
    <s v="Maíz Blanco"/>
    <m/>
    <n v="0"/>
    <n v="7"/>
    <x v="0"/>
    <n v="19"/>
    <x v="2"/>
  </r>
  <r>
    <n v="27409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2"/>
    <s v="DICIEMBRE"/>
    <n v="3"/>
    <s v="ANA HERMYS OSORIO"/>
    <n v="2021"/>
    <n v="2021"/>
    <n v="60"/>
    <n v="1"/>
    <n v="3.5"/>
    <m/>
    <s v="Dec  7 2021 10:49AM"/>
    <x v="105"/>
    <x v="101"/>
    <n v="45"/>
    <s v="LIBRA"/>
    <n v="1"/>
    <s v="PRODUCTOS AGROPECUARIOS"/>
    <n v="5"/>
    <s v="CARNE BOVINO"/>
    <n v="1"/>
    <n v="0.45"/>
    <s v="Lomo de Aguja"/>
    <m/>
    <n v="0"/>
    <n v="7"/>
    <x v="0"/>
    <n v="19"/>
    <x v="2"/>
  </r>
  <r>
    <n v="27409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2"/>
    <s v="DICIEMBRE"/>
    <n v="3"/>
    <s v="ANA HERMYS OSORIO"/>
    <n v="2021"/>
    <n v="2021"/>
    <n v="60"/>
    <n v="1"/>
    <n v="3.5"/>
    <m/>
    <s v="Dec  7 2021 10:49AM"/>
    <x v="106"/>
    <x v="102"/>
    <n v="45"/>
    <s v="LIBRA"/>
    <n v="1"/>
    <s v="PRODUCTOS AGROPECUARIOS"/>
    <n v="5"/>
    <s v="CARNE BOVINO"/>
    <n v="1"/>
    <n v="0.45"/>
    <s v="Lomo de Rollizo"/>
    <m/>
    <n v="0"/>
    <n v="7"/>
    <x v="0"/>
    <n v="19"/>
    <x v="2"/>
  </r>
  <r>
    <n v="27409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2"/>
    <s v="DICIEMBRE"/>
    <n v="3"/>
    <s v="ANA HERMYS OSORIO"/>
    <n v="2021"/>
    <n v="2021"/>
    <n v="60"/>
    <n v="1"/>
    <n v="3.5"/>
    <m/>
    <s v="Dec  7 2021 10:49AM"/>
    <x v="107"/>
    <x v="103"/>
    <n v="45"/>
    <s v="LIBRA"/>
    <n v="1"/>
    <s v="PRODUCTOS AGROPECUARIOS"/>
    <n v="5"/>
    <s v="CARNE BOVINO"/>
    <n v="1"/>
    <n v="0.45"/>
    <s v="Posta Angelina"/>
    <m/>
    <n v="0"/>
    <n v="7"/>
    <x v="0"/>
    <n v="19"/>
    <x v="2"/>
  </r>
  <r>
    <n v="27409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2"/>
    <s v="DICIEMBRE"/>
    <n v="3"/>
    <s v="ANA HERMYS OSORIO"/>
    <n v="2021"/>
    <n v="2021"/>
    <n v="60"/>
    <n v="1"/>
    <n v="3.5"/>
    <m/>
    <s v="Dec  7 2021 10:49AM"/>
    <x v="108"/>
    <x v="104"/>
    <n v="45"/>
    <s v="LIBRA"/>
    <n v="1"/>
    <s v="PRODUCTOS AGROPECUARIOS"/>
    <n v="5"/>
    <s v="CARNE BOVINO"/>
    <n v="1"/>
    <n v="0.45"/>
    <s v="Posta de Pecho"/>
    <m/>
    <n v="0"/>
    <n v="7"/>
    <x v="0"/>
    <n v="19"/>
    <x v="2"/>
  </r>
  <r>
    <n v="27409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2"/>
    <s v="DICIEMBRE"/>
    <n v="3"/>
    <s v="ANA HERMYS OSORIO"/>
    <n v="2021"/>
    <n v="2021"/>
    <n v="60"/>
    <n v="1"/>
    <n v="3.5"/>
    <m/>
    <s v="Dec  7 2021 10:49AM"/>
    <x v="109"/>
    <x v="105"/>
    <n v="45"/>
    <s v="LIBRA"/>
    <n v="1"/>
    <s v="PRODUCTOS AGROPECUARIOS"/>
    <n v="5"/>
    <s v="CARNE BOVINO"/>
    <n v="1"/>
    <n v="0.45"/>
    <s v="Posta Negra"/>
    <m/>
    <n v="0"/>
    <n v="7"/>
    <x v="0"/>
    <n v="19"/>
    <x v="2"/>
  </r>
  <r>
    <n v="27409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2"/>
    <s v="DICIEMBRE"/>
    <n v="3"/>
    <s v="ANA HERMYS OSORIO"/>
    <n v="2021"/>
    <n v="2021"/>
    <n v="60"/>
    <n v="1"/>
    <n v="3.5"/>
    <m/>
    <s v="Dec  7 2021 10:50AM"/>
    <x v="110"/>
    <x v="106"/>
    <n v="45"/>
    <s v="LIBRA"/>
    <n v="1"/>
    <s v="PRODUCTOS AGROPECUARIOS"/>
    <n v="5"/>
    <s v="CARNE BOVINO"/>
    <n v="1"/>
    <n v="0.45"/>
    <s v="Puyazo"/>
    <m/>
    <n v="0"/>
    <n v="7"/>
    <x v="0"/>
    <n v="19"/>
    <x v="2"/>
  </r>
  <r>
    <n v="27409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2"/>
    <s v="DICIEMBRE"/>
    <n v="3"/>
    <s v="ANA HERMYS OSORIO"/>
    <n v="2021"/>
    <n v="2021"/>
    <n v="60"/>
    <n v="1"/>
    <n v="3.5"/>
    <m/>
    <s v="Dec  7 2021 10:50AM"/>
    <x v="111"/>
    <x v="107"/>
    <n v="45"/>
    <s v="LIBRA"/>
    <n v="1"/>
    <s v="PRODUCTOS AGROPECUARIOS"/>
    <n v="5"/>
    <s v="CARNE BOVINO"/>
    <n v="1"/>
    <n v="0.45"/>
    <s v="Salon"/>
    <m/>
    <n v="0"/>
    <n v="7"/>
    <x v="0"/>
    <n v="19"/>
    <x v="2"/>
  </r>
  <r>
    <n v="27409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2"/>
    <s v="DICIEMBRE"/>
    <n v="3"/>
    <s v="ANA HERMYS OSORIO"/>
    <n v="2021"/>
    <n v="2021"/>
    <n v="60"/>
    <n v="1"/>
    <n v="3.5"/>
    <m/>
    <s v="Dec  7 2021 10:50AM"/>
    <x v="112"/>
    <x v="108"/>
    <n v="45"/>
    <s v="LIBRA"/>
    <n v="1"/>
    <s v="PRODUCTOS AGROPECUARIOS"/>
    <n v="5"/>
    <s v="CARNE BOVINO"/>
    <n v="1"/>
    <n v="0.45"/>
    <s v="Solomo"/>
    <m/>
    <n v="0"/>
    <n v="7"/>
    <x v="0"/>
    <n v="19"/>
    <x v="2"/>
  </r>
  <r>
    <n v="27409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2"/>
    <s v="DICIEMBRE"/>
    <n v="3"/>
    <s v="ANA HERMYS OSORIO"/>
    <n v="2021"/>
    <n v="2021"/>
    <n v="60"/>
    <n v="1"/>
    <n v="6"/>
    <m/>
    <s v="Dec  7 2021 10:50AM"/>
    <x v="113"/>
    <x v="109"/>
    <n v="45"/>
    <s v="LIBRA"/>
    <n v="1"/>
    <s v="PRODUCTOS AGROPECUARIOS"/>
    <n v="6"/>
    <s v="CARNE PORCINO"/>
    <n v="1"/>
    <n v="0.45"/>
    <s v="Chicharron"/>
    <m/>
    <n v="0"/>
    <n v="7"/>
    <x v="0"/>
    <n v="19"/>
    <x v="2"/>
  </r>
  <r>
    <n v="27409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2"/>
    <s v="DICIEMBRE"/>
    <n v="3"/>
    <s v="ANA HERMYS OSORIO"/>
    <n v="2021"/>
    <n v="2021"/>
    <n v="60"/>
    <n v="1"/>
    <n v="3"/>
    <m/>
    <s v="Dec  7 2021 10:51AM"/>
    <x v="115"/>
    <x v="111"/>
    <n v="45"/>
    <s v="LIBRA"/>
    <n v="1"/>
    <s v="PRODUCTOS AGROPECUARIOS"/>
    <n v="6"/>
    <s v="CARNE PORCINO"/>
    <n v="1"/>
    <n v="0.45"/>
    <s v="Costilla"/>
    <m/>
    <n v="0"/>
    <n v="7"/>
    <x v="0"/>
    <n v="19"/>
    <x v="2"/>
  </r>
  <r>
    <n v="27409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2"/>
    <s v="DICIEMBRE"/>
    <n v="3"/>
    <s v="ANA HERMYS OSORIO"/>
    <n v="2021"/>
    <n v="2021"/>
    <n v="60"/>
    <n v="1"/>
    <n v="3"/>
    <m/>
    <s v="Dec  7 2021 10:51AM"/>
    <x v="116"/>
    <x v="112"/>
    <n v="45"/>
    <s v="LIBRA"/>
    <n v="1"/>
    <s v="PRODUCTOS AGROPECUARIOS"/>
    <n v="6"/>
    <s v="CARNE PORCINO"/>
    <n v="1"/>
    <n v="0.45"/>
    <s v="Lomo"/>
    <m/>
    <n v="0"/>
    <n v="7"/>
    <x v="0"/>
    <n v="19"/>
    <x v="2"/>
  </r>
  <r>
    <n v="27409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2"/>
    <s v="DICIEMBRE"/>
    <n v="3"/>
    <s v="ANA HERMYS OSORIO"/>
    <n v="2021"/>
    <n v="2021"/>
    <n v="60"/>
    <n v="1"/>
    <n v="3"/>
    <m/>
    <s v="Dec  7 2021 10:51AM"/>
    <x v="117"/>
    <x v="113"/>
    <n v="45"/>
    <s v="LIBRA"/>
    <n v="1"/>
    <s v="PRODUCTOS AGROPECUARIOS"/>
    <n v="6"/>
    <s v="CARNE PORCINO"/>
    <n v="1"/>
    <n v="0.45"/>
    <s v="Posta"/>
    <m/>
    <n v="0"/>
    <n v="7"/>
    <x v="0"/>
    <n v="19"/>
    <x v="2"/>
  </r>
  <r>
    <n v="27409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2"/>
    <s v="DICIEMBRE"/>
    <n v="3"/>
    <s v="ANA HERMYS OSORIO"/>
    <n v="2021"/>
    <n v="2021"/>
    <n v="60"/>
    <n v="1"/>
    <n v="1.3"/>
    <m/>
    <s v="Dec  7 2021 10:52AM"/>
    <x v="126"/>
    <x v="122"/>
    <n v="45"/>
    <s v="LIBRA"/>
    <n v="1"/>
    <s v="PRODUCTOS AGROPECUARIOS"/>
    <n v="7"/>
    <s v="CARNE DE POLLO"/>
    <n v="1"/>
    <n v="0.45"/>
    <s v="Pollo, Muslos"/>
    <m/>
    <n v="0"/>
    <n v="7"/>
    <x v="0"/>
    <n v="19"/>
    <x v="2"/>
  </r>
  <r>
    <n v="27409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2"/>
    <s v="DICIEMBRE"/>
    <n v="3"/>
    <s v="ANA HERMYS OSORIO"/>
    <n v="2021"/>
    <n v="2021"/>
    <n v="60"/>
    <n v="1"/>
    <n v="1.75"/>
    <m/>
    <s v="Dec  7 2021 10:52AM"/>
    <x v="127"/>
    <x v="123"/>
    <n v="45"/>
    <s v="LIBRA"/>
    <n v="1"/>
    <s v="PRODUCTOS AGROPECUARIOS"/>
    <n v="7"/>
    <s v="CARNE DE POLLO"/>
    <n v="1"/>
    <n v="0.45"/>
    <s v="Pollo, Pechuga"/>
    <m/>
    <n v="0"/>
    <n v="7"/>
    <x v="0"/>
    <n v="19"/>
    <x v="2"/>
  </r>
  <r>
    <n v="27409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2"/>
    <s v="DICIEMBRE"/>
    <n v="3"/>
    <s v="ANA HERMYS OSORIO"/>
    <n v="2021"/>
    <n v="2021"/>
    <n v="60"/>
    <n v="1"/>
    <n v="3"/>
    <m/>
    <s v="Dec  7 2021 10:53AM"/>
    <x v="101"/>
    <x v="97"/>
    <n v="16"/>
    <s v="BOTELLA"/>
    <n v="1"/>
    <s v="PRODUCTOS AGROPECUARIOS"/>
    <n v="9"/>
    <s v="LACTEOS"/>
    <n v="1.6"/>
    <n v="0.73"/>
    <s v="Crema"/>
    <m/>
    <n v="0"/>
    <n v="7"/>
    <x v="0"/>
    <n v="19"/>
    <x v="2"/>
  </r>
  <r>
    <n v="27409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2"/>
    <s v="DICIEMBRE"/>
    <n v="3"/>
    <s v="ANA HERMYS OSORIO"/>
    <n v="2021"/>
    <n v="2021"/>
    <n v="60"/>
    <n v="1"/>
    <n v="2.5"/>
    <m/>
    <s v="Dec  7 2021 10:53AM"/>
    <x v="102"/>
    <x v="98"/>
    <n v="45"/>
    <s v="LIBRA"/>
    <n v="1"/>
    <s v="PRODUCTOS AGROPECUARIOS"/>
    <n v="9"/>
    <s v="LACTEOS"/>
    <n v="1"/>
    <n v="0.45"/>
    <s v="Quesillo"/>
    <m/>
    <n v="0"/>
    <n v="7"/>
    <x v="0"/>
    <n v="19"/>
    <x v="2"/>
  </r>
  <r>
    <n v="27409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2"/>
    <s v="DICIEMBRE"/>
    <n v="3"/>
    <s v="ANA HERMYS OSORIO"/>
    <n v="2021"/>
    <n v="2021"/>
    <n v="60"/>
    <n v="1"/>
    <n v="5"/>
    <m/>
    <s v="Dec  7 2021 10:53AM"/>
    <x v="128"/>
    <x v="124"/>
    <n v="45"/>
    <s v="LIBRA"/>
    <n v="1"/>
    <s v="PRODUCTOS AGROPECUARIOS"/>
    <n v="9"/>
    <s v="LACTEOS"/>
    <n v="1"/>
    <n v="0.45"/>
    <s v="Queso Duro Viejo"/>
    <m/>
    <n v="0"/>
    <n v="7"/>
    <x v="0"/>
    <n v="19"/>
    <x v="2"/>
  </r>
  <r>
    <n v="274092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12"/>
    <s v="DICIEMBRE"/>
    <n v="3"/>
    <s v="ANA HERMYS OSORIO"/>
    <n v="2021"/>
    <n v="2021"/>
    <n v="60"/>
    <n v="1"/>
    <n v="3.75"/>
    <m/>
    <s v="Dec  7 2021 10:54AM"/>
    <x v="103"/>
    <x v="99"/>
    <n v="45"/>
    <s v="LIBRA"/>
    <n v="1"/>
    <s v="PRODUCTOS AGROPECUARIOS"/>
    <n v="9"/>
    <s v="LACTEOS"/>
    <n v="1"/>
    <n v="0.45"/>
    <s v="Queso Duro Blando"/>
    <m/>
    <n v="0"/>
    <n v="7"/>
    <x v="0"/>
    <n v="19"/>
    <x v="2"/>
  </r>
  <r>
    <n v="27409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2"/>
    <s v="DICIEMBRE"/>
    <n v="3"/>
    <s v="ANA HERMYS OSORIO"/>
    <n v="2021"/>
    <n v="2021"/>
    <n v="60"/>
    <n v="1"/>
    <n v="3.5"/>
    <m/>
    <s v="Dec  7 2021 10:56AM"/>
    <x v="105"/>
    <x v="101"/>
    <n v="45"/>
    <s v="LIBRA"/>
    <n v="1"/>
    <s v="PRODUCTOS AGROPECUARIOS"/>
    <n v="5"/>
    <s v="CARNE BOVINO"/>
    <n v="1"/>
    <n v="0.45"/>
    <s v="Lomo de Aguja"/>
    <m/>
    <n v="0"/>
    <n v="7"/>
    <x v="0"/>
    <n v="19"/>
    <x v="2"/>
  </r>
  <r>
    <n v="27409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2"/>
    <s v="DICIEMBRE"/>
    <n v="3"/>
    <s v="ANA HERMYS OSORIO"/>
    <n v="2021"/>
    <n v="2021"/>
    <n v="60"/>
    <n v="1"/>
    <n v="3.5"/>
    <m/>
    <s v="Dec  7 2021 10:56AM"/>
    <x v="106"/>
    <x v="102"/>
    <n v="45"/>
    <s v="LIBRA"/>
    <n v="1"/>
    <s v="PRODUCTOS AGROPECUARIOS"/>
    <n v="5"/>
    <s v="CARNE BOVINO"/>
    <n v="1"/>
    <n v="0.45"/>
    <s v="Lomo de Rollizo"/>
    <m/>
    <n v="0"/>
    <n v="7"/>
    <x v="0"/>
    <n v="19"/>
    <x v="2"/>
  </r>
  <r>
    <n v="27409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2"/>
    <s v="DICIEMBRE"/>
    <n v="3"/>
    <s v="ANA HERMYS OSORIO"/>
    <n v="2021"/>
    <n v="2021"/>
    <n v="60"/>
    <n v="1"/>
    <n v="3.5"/>
    <m/>
    <s v="Dec  7 2021 10:56AM"/>
    <x v="107"/>
    <x v="103"/>
    <n v="45"/>
    <s v="LIBRA"/>
    <n v="1"/>
    <s v="PRODUCTOS AGROPECUARIOS"/>
    <n v="5"/>
    <s v="CARNE BOVINO"/>
    <n v="1"/>
    <n v="0.45"/>
    <s v="Posta Angelina"/>
    <m/>
    <n v="0"/>
    <n v="7"/>
    <x v="0"/>
    <n v="19"/>
    <x v="2"/>
  </r>
  <r>
    <n v="27409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2"/>
    <s v="DICIEMBRE"/>
    <n v="3"/>
    <s v="ANA HERMYS OSORIO"/>
    <n v="2021"/>
    <n v="2021"/>
    <n v="60"/>
    <n v="1"/>
    <n v="3.5"/>
    <m/>
    <s v="Dec  7 2021 10:56AM"/>
    <x v="108"/>
    <x v="104"/>
    <n v="45"/>
    <s v="LIBRA"/>
    <n v="1"/>
    <s v="PRODUCTOS AGROPECUARIOS"/>
    <n v="5"/>
    <s v="CARNE BOVINO"/>
    <n v="1"/>
    <n v="0.45"/>
    <s v="Posta de Pecho"/>
    <m/>
    <n v="0"/>
    <n v="7"/>
    <x v="0"/>
    <n v="19"/>
    <x v="2"/>
  </r>
  <r>
    <n v="27409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2"/>
    <s v="DICIEMBRE"/>
    <n v="3"/>
    <s v="ANA HERMYS OSORIO"/>
    <n v="2021"/>
    <n v="2021"/>
    <n v="60"/>
    <n v="1"/>
    <n v="3.5"/>
    <m/>
    <s v="Dec  7 2021 10:56AM"/>
    <x v="109"/>
    <x v="105"/>
    <n v="45"/>
    <s v="LIBRA"/>
    <n v="1"/>
    <s v="PRODUCTOS AGROPECUARIOS"/>
    <n v="5"/>
    <s v="CARNE BOVINO"/>
    <n v="1"/>
    <n v="0.45"/>
    <s v="Posta Negra"/>
    <m/>
    <n v="0"/>
    <n v="7"/>
    <x v="0"/>
    <n v="19"/>
    <x v="2"/>
  </r>
  <r>
    <n v="27409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2"/>
    <s v="DICIEMBRE"/>
    <n v="3"/>
    <s v="ANA HERMYS OSORIO"/>
    <n v="2021"/>
    <n v="2021"/>
    <n v="60"/>
    <n v="1"/>
    <n v="3.5"/>
    <m/>
    <s v="Dec  7 2021 10:56AM"/>
    <x v="110"/>
    <x v="106"/>
    <n v="45"/>
    <s v="LIBRA"/>
    <n v="1"/>
    <s v="PRODUCTOS AGROPECUARIOS"/>
    <n v="5"/>
    <s v="CARNE BOVINO"/>
    <n v="1"/>
    <n v="0.45"/>
    <s v="Puyazo"/>
    <m/>
    <n v="0"/>
    <n v="7"/>
    <x v="0"/>
    <n v="19"/>
    <x v="2"/>
  </r>
  <r>
    <n v="27409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2"/>
    <s v="DICIEMBRE"/>
    <n v="3"/>
    <s v="ANA HERMYS OSORIO"/>
    <n v="2021"/>
    <n v="2021"/>
    <n v="60"/>
    <n v="1"/>
    <n v="3.5"/>
    <m/>
    <s v="Dec  7 2021 10:56AM"/>
    <x v="111"/>
    <x v="107"/>
    <n v="45"/>
    <s v="LIBRA"/>
    <n v="1"/>
    <s v="PRODUCTOS AGROPECUARIOS"/>
    <n v="5"/>
    <s v="CARNE BOVINO"/>
    <n v="1"/>
    <n v="0.45"/>
    <s v="Salon"/>
    <m/>
    <n v="0"/>
    <n v="7"/>
    <x v="0"/>
    <n v="19"/>
    <x v="2"/>
  </r>
  <r>
    <n v="27409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2"/>
    <s v="DICIEMBRE"/>
    <n v="3"/>
    <s v="ANA HERMYS OSORIO"/>
    <n v="2021"/>
    <n v="2021"/>
    <n v="60"/>
    <n v="1"/>
    <n v="3.5"/>
    <m/>
    <s v="Dec  7 2021 10:56AM"/>
    <x v="112"/>
    <x v="108"/>
    <n v="45"/>
    <s v="LIBRA"/>
    <n v="1"/>
    <s v="PRODUCTOS AGROPECUARIOS"/>
    <n v="5"/>
    <s v="CARNE BOVINO"/>
    <n v="1"/>
    <n v="0.45"/>
    <s v="Solomo"/>
    <m/>
    <n v="0"/>
    <n v="7"/>
    <x v="0"/>
    <n v="19"/>
    <x v="2"/>
  </r>
  <r>
    <n v="27409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2"/>
    <s v="DICIEMBRE"/>
    <n v="3"/>
    <s v="ANA HERMYS OSORIO"/>
    <n v="2021"/>
    <n v="2021"/>
    <n v="60"/>
    <n v="1"/>
    <n v="6"/>
    <m/>
    <s v="Dec  7 2021 10:57AM"/>
    <x v="113"/>
    <x v="109"/>
    <n v="45"/>
    <s v="LIBRA"/>
    <n v="1"/>
    <s v="PRODUCTOS AGROPECUARIOS"/>
    <n v="6"/>
    <s v="CARNE PORCINO"/>
    <n v="1"/>
    <n v="0.45"/>
    <s v="Chicharron"/>
    <m/>
    <n v="0"/>
    <n v="7"/>
    <x v="0"/>
    <n v="19"/>
    <x v="2"/>
  </r>
  <r>
    <n v="27409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2"/>
    <s v="DICIEMBRE"/>
    <n v="3"/>
    <s v="ANA HERMYS OSORIO"/>
    <n v="2021"/>
    <n v="2021"/>
    <n v="60"/>
    <n v="1"/>
    <n v="3"/>
    <m/>
    <s v="Dec  7 2021 10:57AM"/>
    <x v="115"/>
    <x v="111"/>
    <n v="45"/>
    <s v="LIBRA"/>
    <n v="1"/>
    <s v="PRODUCTOS AGROPECUARIOS"/>
    <n v="6"/>
    <s v="CARNE PORCINO"/>
    <n v="1"/>
    <n v="0.45"/>
    <s v="Costilla"/>
    <m/>
    <n v="0"/>
    <n v="7"/>
    <x v="0"/>
    <n v="19"/>
    <x v="2"/>
  </r>
  <r>
    <n v="27409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2"/>
    <s v="DICIEMBRE"/>
    <n v="3"/>
    <s v="ANA HERMYS OSORIO"/>
    <n v="2021"/>
    <n v="2021"/>
    <n v="60"/>
    <n v="1"/>
    <n v="3"/>
    <m/>
    <s v="Dec  7 2021 10:57AM"/>
    <x v="116"/>
    <x v="112"/>
    <n v="45"/>
    <s v="LIBRA"/>
    <n v="1"/>
    <s v="PRODUCTOS AGROPECUARIOS"/>
    <n v="6"/>
    <s v="CARNE PORCINO"/>
    <n v="1"/>
    <n v="0.45"/>
    <s v="Lomo"/>
    <m/>
    <n v="0"/>
    <n v="7"/>
    <x v="0"/>
    <n v="19"/>
    <x v="2"/>
  </r>
  <r>
    <n v="27409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2"/>
    <s v="DICIEMBRE"/>
    <n v="3"/>
    <s v="ANA HERMYS OSORIO"/>
    <n v="2021"/>
    <n v="2021"/>
    <n v="60"/>
    <n v="1"/>
    <n v="3"/>
    <m/>
    <s v="Dec  7 2021 10:57AM"/>
    <x v="117"/>
    <x v="113"/>
    <n v="45"/>
    <s v="LIBRA"/>
    <n v="1"/>
    <s v="PRODUCTOS AGROPECUARIOS"/>
    <n v="6"/>
    <s v="CARNE PORCINO"/>
    <n v="1"/>
    <n v="0.45"/>
    <s v="Posta"/>
    <m/>
    <n v="0"/>
    <n v="7"/>
    <x v="0"/>
    <n v="19"/>
    <x v="2"/>
  </r>
  <r>
    <n v="27409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2"/>
    <s v="DICIEMBRE"/>
    <n v="3"/>
    <s v="ANA HERMYS OSORIO"/>
    <n v="2021"/>
    <n v="2021"/>
    <n v="60"/>
    <n v="1"/>
    <n v="1.3"/>
    <m/>
    <s v="Dec  7 2021 10:58AM"/>
    <x v="126"/>
    <x v="122"/>
    <n v="45"/>
    <s v="LIBRA"/>
    <n v="1"/>
    <s v="PRODUCTOS AGROPECUARIOS"/>
    <n v="7"/>
    <s v="CARNE DE POLLO"/>
    <n v="1"/>
    <n v="0.45"/>
    <s v="Pollo, Muslos"/>
    <m/>
    <n v="0"/>
    <n v="7"/>
    <x v="0"/>
    <n v="19"/>
    <x v="2"/>
  </r>
  <r>
    <n v="27409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2"/>
    <s v="DICIEMBRE"/>
    <n v="3"/>
    <s v="ANA HERMYS OSORIO"/>
    <n v="2021"/>
    <n v="2021"/>
    <n v="60"/>
    <n v="1"/>
    <n v="1.7"/>
    <m/>
    <s v="Dec  7 2021 10:58AM"/>
    <x v="127"/>
    <x v="123"/>
    <n v="45"/>
    <s v="LIBRA"/>
    <n v="1"/>
    <s v="PRODUCTOS AGROPECUARIOS"/>
    <n v="7"/>
    <s v="CARNE DE POLLO"/>
    <n v="1"/>
    <n v="0.45"/>
    <s v="Pollo, Pechuga"/>
    <m/>
    <n v="0"/>
    <n v="7"/>
    <x v="0"/>
    <n v="19"/>
    <x v="2"/>
  </r>
  <r>
    <n v="27409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2"/>
    <s v="DICIEMBRE"/>
    <n v="3"/>
    <s v="ANA HERMYS OSORIO"/>
    <n v="2021"/>
    <n v="2021"/>
    <n v="60"/>
    <n v="1"/>
    <n v="3"/>
    <m/>
    <s v="Dec  7 2021 10:59AM"/>
    <x v="101"/>
    <x v="97"/>
    <n v="16"/>
    <s v="BOTELLA"/>
    <n v="1"/>
    <s v="PRODUCTOS AGROPECUARIOS"/>
    <n v="9"/>
    <s v="LACTEOS"/>
    <n v="1.6"/>
    <n v="0.73"/>
    <s v="Crema"/>
    <m/>
    <n v="0"/>
    <n v="7"/>
    <x v="0"/>
    <n v="19"/>
    <x v="2"/>
  </r>
  <r>
    <n v="27409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12"/>
    <s v="DICIEMBRE"/>
    <n v="3"/>
    <s v="ANA HERMYS OSORIO"/>
    <n v="2021"/>
    <n v="2021"/>
    <n v="60"/>
    <n v="1"/>
    <n v="2.5"/>
    <m/>
    <s v="Dec  7 2021 10:59AM"/>
    <x v="102"/>
    <x v="98"/>
    <n v="45"/>
    <s v="LIBRA"/>
    <n v="1"/>
    <s v="PRODUCTOS AGROPECUARIOS"/>
    <n v="9"/>
    <s v="LACTEOS"/>
    <n v="1"/>
    <n v="0.45"/>
    <s v="Quesillo"/>
    <m/>
    <n v="0"/>
    <n v="7"/>
    <x v="0"/>
    <n v="19"/>
    <x v="2"/>
  </r>
  <r>
    <n v="27409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12"/>
    <s v="DICIEMBRE"/>
    <n v="3"/>
    <s v="ANA HERMYS OSORIO"/>
    <n v="2021"/>
    <n v="2021"/>
    <n v="60"/>
    <n v="1"/>
    <n v="1.25"/>
    <m/>
    <s v="Dec  7 2021 11:00AM"/>
    <x v="126"/>
    <x v="122"/>
    <n v="45"/>
    <s v="LIBRA"/>
    <n v="1"/>
    <s v="PRODUCTOS AGROPECUARIOS"/>
    <n v="7"/>
    <s v="CARNE DE POLLO"/>
    <n v="1"/>
    <n v="0.45"/>
    <s v="Pollo, Muslos"/>
    <m/>
    <n v="0"/>
    <n v="7"/>
    <x v="0"/>
    <n v="19"/>
    <x v="2"/>
  </r>
  <r>
    <n v="27409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12"/>
    <s v="DICIEMBRE"/>
    <n v="3"/>
    <s v="ANA HERMYS OSORIO"/>
    <n v="2021"/>
    <n v="2021"/>
    <n v="60"/>
    <n v="1"/>
    <n v="1.75"/>
    <m/>
    <s v="Dec  7 2021 11:00AM"/>
    <x v="127"/>
    <x v="123"/>
    <n v="45"/>
    <s v="LIBRA"/>
    <n v="1"/>
    <s v="PRODUCTOS AGROPECUARIOS"/>
    <n v="7"/>
    <s v="CARNE DE POLLO"/>
    <n v="1"/>
    <n v="0.45"/>
    <s v="Pollo, Pechuga"/>
    <m/>
    <n v="0"/>
    <n v="7"/>
    <x v="0"/>
    <n v="19"/>
    <x v="2"/>
  </r>
  <r>
    <n v="27409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12"/>
    <s v="DICIEMBRE"/>
    <n v="3"/>
    <s v="ANA HERMYS OSORIO"/>
    <n v="2021"/>
    <n v="2021"/>
    <n v="60"/>
    <n v="1"/>
    <n v="5"/>
    <m/>
    <s v="Dec  7 2021 11:01AM"/>
    <x v="122"/>
    <x v="118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19"/>
    <x v="2"/>
  </r>
  <r>
    <n v="27409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12"/>
    <s v="DICIEMBRE"/>
    <n v="3"/>
    <s v="ANA HERMYS OSORIO"/>
    <n v="2021"/>
    <n v="2021"/>
    <n v="60"/>
    <n v="1"/>
    <n v="4.5"/>
    <m/>
    <s v="Dec  7 2021 11:02AM"/>
    <x v="123"/>
    <x v="119"/>
    <n v="29"/>
    <s v="CARTON 30 UNIDADES"/>
    <n v="1"/>
    <s v="PRODUCTOS AGROPECUARIOS"/>
    <n v="8"/>
    <s v="PRODUCTOS AVICOLAS"/>
    <n v="3.25"/>
    <n v="1.48"/>
    <s v="Huevo Mediano Cartón"/>
    <m/>
    <n v="0"/>
    <n v="7"/>
    <x v="0"/>
    <n v="19"/>
    <x v="2"/>
  </r>
  <r>
    <n v="27409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12"/>
    <s v="DICIEMBRE"/>
    <n v="3"/>
    <s v="ANA HERMYS OSORIO"/>
    <n v="2021"/>
    <n v="2021"/>
    <n v="95"/>
    <n v="1"/>
    <n v="3"/>
    <m/>
    <s v="Dec  7 2021 11:03AM"/>
    <x v="101"/>
    <x v="97"/>
    <n v="16"/>
    <s v="BOTELLA"/>
    <n v="1"/>
    <s v="PRODUCTOS AGROPECUARIOS"/>
    <n v="9"/>
    <s v="LACTEOS"/>
    <n v="1.6"/>
    <n v="0.73"/>
    <s v="Crema"/>
    <m/>
    <n v="0"/>
    <n v="7"/>
    <x v="0"/>
    <n v="19"/>
    <x v="2"/>
  </r>
  <r>
    <n v="27409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12"/>
    <s v="DICIEMBRE"/>
    <n v="3"/>
    <s v="ANA HERMYS OSORIO"/>
    <n v="2021"/>
    <n v="2021"/>
    <n v="95"/>
    <n v="1"/>
    <n v="2"/>
    <m/>
    <s v="Dec  7 2021 11:03AM"/>
    <x v="102"/>
    <x v="98"/>
    <n v="45"/>
    <s v="LIBRA"/>
    <n v="1"/>
    <s v="PRODUCTOS AGROPECUARIOS"/>
    <n v="9"/>
    <s v="LACTEOS"/>
    <n v="1"/>
    <n v="0.45"/>
    <s v="Quesillo"/>
    <m/>
    <n v="0"/>
    <n v="7"/>
    <x v="0"/>
    <n v="19"/>
    <x v="2"/>
  </r>
  <r>
    <n v="27409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12"/>
    <s v="DICIEMBRE"/>
    <n v="3"/>
    <s v="ANA HERMYS OSORIO"/>
    <n v="2021"/>
    <n v="2021"/>
    <n v="95"/>
    <n v="1"/>
    <n v="3"/>
    <m/>
    <s v="Dec  7 2021 11:03AM"/>
    <x v="103"/>
    <x v="99"/>
    <n v="45"/>
    <s v="LIBRA"/>
    <n v="1"/>
    <s v="PRODUCTOS AGROPECUARIOS"/>
    <n v="9"/>
    <s v="LACTEOS"/>
    <n v="1"/>
    <n v="0.45"/>
    <s v="Queso Duro Blando"/>
    <m/>
    <n v="0"/>
    <n v="7"/>
    <x v="0"/>
    <n v="19"/>
    <x v="2"/>
  </r>
  <r>
    <n v="27409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12"/>
    <s v="DICIEMBRE"/>
    <n v="3"/>
    <s v="ANA HERMYS OSORIO"/>
    <n v="2021"/>
    <n v="2021"/>
    <n v="157"/>
    <n v="1"/>
    <n v="4"/>
    <m/>
    <s v="Dec  7 2021 11:03AM"/>
    <x v="128"/>
    <x v="124"/>
    <n v="45"/>
    <s v="LIBRA"/>
    <n v="1"/>
    <s v="PRODUCTOS AGROPECUARIOS"/>
    <n v="9"/>
    <s v="LACTEOS"/>
    <n v="1"/>
    <n v="0.45"/>
    <s v="Queso Duro Viejo"/>
    <m/>
    <n v="0"/>
    <n v="7"/>
    <x v="0"/>
    <n v="19"/>
    <x v="2"/>
  </r>
  <r>
    <n v="274096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12"/>
    <s v="DICIEMBRE"/>
    <n v="3"/>
    <s v="ANA HERMYS OSORIO"/>
    <n v="2021"/>
    <n v="2021"/>
    <n v="60"/>
    <n v="1"/>
    <n v="3"/>
    <m/>
    <s v="Dec  7 2021 11:10AM"/>
    <x v="101"/>
    <x v="97"/>
    <n v="16"/>
    <s v="BOTELLA"/>
    <n v="1"/>
    <s v="PRODUCTOS AGROPECUARIOS"/>
    <n v="9"/>
    <s v="LACTEOS"/>
    <n v="1.6"/>
    <n v="0.73"/>
    <s v="Crema"/>
    <m/>
    <n v="0"/>
    <n v="7"/>
    <x v="0"/>
    <n v="19"/>
    <x v="2"/>
  </r>
  <r>
    <n v="274096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12"/>
    <s v="DICIEMBRE"/>
    <n v="3"/>
    <s v="ANA HERMYS OSORIO"/>
    <n v="2021"/>
    <n v="2021"/>
    <n v="60"/>
    <n v="1"/>
    <n v="2.5"/>
    <m/>
    <s v="Dec  7 2021 11:10AM"/>
    <x v="102"/>
    <x v="98"/>
    <n v="45"/>
    <s v="LIBRA"/>
    <n v="1"/>
    <s v="PRODUCTOS AGROPECUARIOS"/>
    <n v="9"/>
    <s v="LACTEOS"/>
    <n v="1"/>
    <n v="0.45"/>
    <s v="Quesillo"/>
    <m/>
    <n v="0"/>
    <n v="7"/>
    <x v="0"/>
    <n v="19"/>
    <x v="2"/>
  </r>
  <r>
    <n v="274096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12"/>
    <s v="DICIEMBRE"/>
    <n v="3"/>
    <s v="ANA HERMYS OSORIO"/>
    <n v="2021"/>
    <n v="2021"/>
    <n v="60"/>
    <n v="1"/>
    <n v="4"/>
    <m/>
    <s v="Dec  7 2021 11:10AM"/>
    <x v="103"/>
    <x v="99"/>
    <n v="45"/>
    <s v="LIBRA"/>
    <n v="1"/>
    <s v="PRODUCTOS AGROPECUARIOS"/>
    <n v="9"/>
    <s v="LACTEOS"/>
    <n v="1"/>
    <n v="0.45"/>
    <s v="Queso Duro Blando"/>
    <m/>
    <n v="0"/>
    <n v="7"/>
    <x v="0"/>
    <n v="19"/>
    <x v="2"/>
  </r>
  <r>
    <n v="274096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12"/>
    <s v="DICIEMBRE"/>
    <n v="3"/>
    <s v="ANA HERMYS OSORIO"/>
    <n v="2021"/>
    <n v="2021"/>
    <n v="60"/>
    <n v="1"/>
    <n v="5"/>
    <m/>
    <s v="Dec  7 2021 11:10AM"/>
    <x v="128"/>
    <x v="124"/>
    <n v="45"/>
    <s v="LIBRA"/>
    <n v="1"/>
    <s v="PRODUCTOS AGROPECUARIOS"/>
    <n v="9"/>
    <s v="LACTEOS"/>
    <n v="1"/>
    <n v="0.45"/>
    <s v="Queso Duro Viejo"/>
    <m/>
    <n v="0"/>
    <n v="7"/>
    <x v="0"/>
    <n v="19"/>
    <x v="2"/>
  </r>
  <r>
    <n v="27409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12"/>
    <s v="DICIEMBRE"/>
    <n v="3"/>
    <s v="ANA HERMYS OSORIO"/>
    <n v="2021"/>
    <n v="2021"/>
    <n v="60"/>
    <n v="1"/>
    <n v="3.5"/>
    <m/>
    <s v="Dec  7 2021 11:12AM"/>
    <x v="101"/>
    <x v="97"/>
    <n v="16"/>
    <s v="BOTELLA"/>
    <n v="1"/>
    <s v="PRODUCTOS AGROPECUARIOS"/>
    <n v="9"/>
    <s v="LACTEOS"/>
    <n v="1.6"/>
    <n v="0.73"/>
    <s v="Crema"/>
    <m/>
    <n v="0"/>
    <n v="7"/>
    <x v="0"/>
    <n v="19"/>
    <x v="2"/>
  </r>
  <r>
    <n v="27409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12"/>
    <s v="DICIEMBRE"/>
    <n v="3"/>
    <s v="ANA HERMYS OSORIO"/>
    <n v="2021"/>
    <n v="2021"/>
    <n v="60"/>
    <n v="1"/>
    <n v="2.5"/>
    <m/>
    <s v="Dec  7 2021 11:12AM"/>
    <x v="102"/>
    <x v="98"/>
    <n v="45"/>
    <s v="LIBRA"/>
    <n v="1"/>
    <s v="PRODUCTOS AGROPECUARIOS"/>
    <n v="9"/>
    <s v="LACTEOS"/>
    <n v="1"/>
    <n v="0.45"/>
    <s v="Quesillo"/>
    <m/>
    <n v="0"/>
    <n v="7"/>
    <x v="0"/>
    <n v="19"/>
    <x v="2"/>
  </r>
  <r>
    <n v="27409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12"/>
    <s v="DICIEMBRE"/>
    <n v="3"/>
    <s v="ANA HERMYS OSORIO"/>
    <n v="2021"/>
    <n v="2021"/>
    <n v="60"/>
    <n v="1"/>
    <n v="4"/>
    <m/>
    <s v="Dec  7 2021 11:12AM"/>
    <x v="103"/>
    <x v="99"/>
    <n v="45"/>
    <s v="LIBRA"/>
    <n v="1"/>
    <s v="PRODUCTOS AGROPECUARIOS"/>
    <n v="9"/>
    <s v="LACTEOS"/>
    <n v="1"/>
    <n v="0.45"/>
    <s v="Queso Duro Blando"/>
    <m/>
    <n v="0"/>
    <n v="7"/>
    <x v="0"/>
    <n v="19"/>
    <x v="2"/>
  </r>
  <r>
    <n v="274097"/>
    <n v="844"/>
    <n v="14"/>
    <s v=" LA UNION"/>
    <n v="16"/>
    <s v="SANTA ROSA DE LIMA"/>
    <s v="YESSICA"/>
    <s v="NUÑEZ"/>
    <s v="YESSICA NUÑEZ"/>
    <s v="MERCADO MUNICIPAL"/>
    <m/>
    <m/>
    <n v="2"/>
    <s v="SEGUNDA SEMANA"/>
    <n v="12"/>
    <s v="DICIEMBRE"/>
    <n v="3"/>
    <s v="ANA HERMYS OSORIO"/>
    <n v="2021"/>
    <n v="2021"/>
    <n v="60"/>
    <n v="1"/>
    <n v="5"/>
    <m/>
    <s v="Dec  7 2021 11:12AM"/>
    <x v="128"/>
    <x v="124"/>
    <n v="45"/>
    <s v="LIBRA"/>
    <n v="1"/>
    <s v="PRODUCTOS AGROPECUARIOS"/>
    <n v="9"/>
    <s v="LACTEOS"/>
    <n v="1"/>
    <n v="0.45"/>
    <s v="Queso Duro Viejo"/>
    <m/>
    <n v="0"/>
    <n v="7"/>
    <x v="0"/>
    <n v="19"/>
    <x v="2"/>
  </r>
  <r>
    <n v="27409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12"/>
    <s v="DICIEMBRE"/>
    <n v="3"/>
    <s v="ANA HERMYS OSORIO"/>
    <n v="2021"/>
    <n v="2021"/>
    <n v="231"/>
    <n v="1"/>
    <n v="42"/>
    <n v="0.5"/>
    <s v="Dec  7 2021 11:15AM"/>
    <x v="94"/>
    <x v="90"/>
    <n v="51"/>
    <s v="QUINTAL"/>
    <n v="1"/>
    <s v="PRODUCTOS AGROPECUARIOS"/>
    <n v="1"/>
    <s v="GRANOS BASICOS"/>
    <n v="100"/>
    <n v="45.45"/>
    <s v="Arroz Clasificado Importado"/>
    <m/>
    <n v="0"/>
    <n v="7"/>
    <x v="0"/>
    <n v="19"/>
    <x v="2"/>
  </r>
  <r>
    <n v="27409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12"/>
    <s v="DICIEMBRE"/>
    <n v="3"/>
    <s v="ANA HERMYS OSORIO"/>
    <n v="2021"/>
    <n v="2021"/>
    <n v="60"/>
    <n v="1"/>
    <n v="67"/>
    <n v="0.75"/>
    <s v="Dec  7 2021 11:15AM"/>
    <x v="72"/>
    <x v="68"/>
    <n v="51"/>
    <s v="QUINTAL"/>
    <n v="1"/>
    <s v="PRODUCTOS AGROPECUARIOS"/>
    <n v="1"/>
    <s v="GRANOS BASICOS"/>
    <n v="100"/>
    <n v="45.45"/>
    <s v="Frijol Rojo Nacional"/>
    <m/>
    <n v="1"/>
    <n v="7"/>
    <x v="0"/>
    <n v="19"/>
    <x v="2"/>
  </r>
  <r>
    <n v="27409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12"/>
    <s v="DICIEMBRE"/>
    <n v="3"/>
    <s v="ANA HERMYS OSORIO"/>
    <n v="2021"/>
    <n v="2021"/>
    <n v="60"/>
    <n v="1"/>
    <n v="62"/>
    <n v="0.75"/>
    <s v="Dec  7 2021 11:16AM"/>
    <x v="73"/>
    <x v="69"/>
    <n v="51"/>
    <s v="QUINTAL"/>
    <n v="1"/>
    <s v="PRODUCTOS AGROPECUARIOS"/>
    <n v="1"/>
    <s v="GRANOS BASICOS"/>
    <n v="100"/>
    <n v="45.45"/>
    <s v="Frijol Tinto Nacional"/>
    <m/>
    <n v="1"/>
    <n v="7"/>
    <x v="0"/>
    <n v="19"/>
    <x v="2"/>
  </r>
  <r>
    <n v="27409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12"/>
    <s v="DICIEMBRE"/>
    <n v="3"/>
    <s v="ANA HERMYS OSORIO"/>
    <n v="2021"/>
    <n v="2021"/>
    <n v="60"/>
    <n v="1"/>
    <n v="48.5"/>
    <n v="0.5"/>
    <s v="Dec  7 2021 11:16AM"/>
    <x v="75"/>
    <x v="71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19"/>
    <x v="2"/>
  </r>
  <r>
    <n v="27409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12"/>
    <s v="DICIEMBRE"/>
    <n v="3"/>
    <s v="ANA HERMYS OSORIO"/>
    <n v="2021"/>
    <n v="2021"/>
    <n v="60"/>
    <n v="1"/>
    <n v="18"/>
    <n v="0.5"/>
    <s v="Dec  7 2021 11:16AM"/>
    <x v="99"/>
    <x v="95"/>
    <n v="13"/>
    <s v="BOLSA 50 LB"/>
    <n v="1"/>
    <s v="PRODUCTOS AGROPECUARIOS"/>
    <n v="4"/>
    <s v="AGRO INDUSTRIALES"/>
    <n v="50"/>
    <n v="22.73"/>
    <s v="Harina de trigo fuerte"/>
    <m/>
    <n v="0"/>
    <n v="7"/>
    <x v="0"/>
    <n v="19"/>
    <x v="2"/>
  </r>
  <r>
    <n v="27409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12"/>
    <s v="DICIEMBRE"/>
    <n v="3"/>
    <s v="ANA HERMYS OSORIO"/>
    <n v="2021"/>
    <n v="2021"/>
    <n v="60"/>
    <n v="1"/>
    <n v="17.5"/>
    <n v="0.45"/>
    <s v="Dec  7 2021 11:16AM"/>
    <x v="100"/>
    <x v="96"/>
    <n v="13"/>
    <s v="BOLSA 50 LB"/>
    <n v="1"/>
    <s v="PRODUCTOS AGROPECUARIOS"/>
    <n v="4"/>
    <s v="AGRO INDUSTRIALES"/>
    <n v="50"/>
    <n v="22.73"/>
    <s v="Harina de trigo suave"/>
    <m/>
    <n v="0"/>
    <n v="7"/>
    <x v="0"/>
    <n v="19"/>
    <x v="2"/>
  </r>
  <r>
    <n v="27410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2"/>
    <s v="DICIEMBRE"/>
    <n v="3"/>
    <s v="ANA HERMYS OSORIO"/>
    <n v="2021"/>
    <n v="2021"/>
    <n v="231"/>
    <n v="1"/>
    <n v="42"/>
    <n v="0.5"/>
    <s v="Dec  7 2021 11:22AM"/>
    <x v="94"/>
    <x v="90"/>
    <n v="51"/>
    <s v="QUINTAL"/>
    <n v="1"/>
    <s v="PRODUCTOS AGROPECUARIOS"/>
    <n v="1"/>
    <s v="GRANOS BASICOS"/>
    <n v="100"/>
    <n v="45.45"/>
    <s v="Arroz Clasificado Importado"/>
    <m/>
    <n v="0"/>
    <n v="7"/>
    <x v="0"/>
    <n v="19"/>
    <x v="2"/>
  </r>
  <r>
    <n v="27410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2"/>
    <s v="DICIEMBRE"/>
    <n v="3"/>
    <s v="ANA HERMYS OSORIO"/>
    <n v="2021"/>
    <n v="2021"/>
    <n v="60"/>
    <n v="1"/>
    <n v="68"/>
    <n v="0.75"/>
    <s v="Dec  7 2021 11:22AM"/>
    <x v="72"/>
    <x v="68"/>
    <n v="51"/>
    <s v="QUINTAL"/>
    <n v="1"/>
    <s v="PRODUCTOS AGROPECUARIOS"/>
    <n v="1"/>
    <s v="GRANOS BASICOS"/>
    <n v="100"/>
    <n v="45.45"/>
    <s v="Frijol Rojo Nacional"/>
    <m/>
    <n v="1"/>
    <n v="7"/>
    <x v="0"/>
    <n v="19"/>
    <x v="2"/>
  </r>
  <r>
    <n v="27410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2"/>
    <s v="DICIEMBRE"/>
    <n v="3"/>
    <s v="ANA HERMYS OSORIO"/>
    <n v="2021"/>
    <n v="2021"/>
    <n v="60"/>
    <n v="1"/>
    <n v="60"/>
    <n v="0.7"/>
    <s v="Dec  7 2021 11:22AM"/>
    <x v="73"/>
    <x v="69"/>
    <n v="51"/>
    <s v="QUINTAL"/>
    <n v="1"/>
    <s v="PRODUCTOS AGROPECUARIOS"/>
    <n v="1"/>
    <s v="GRANOS BASICOS"/>
    <n v="100"/>
    <n v="45.45"/>
    <s v="Frijol Tinto Nacional"/>
    <m/>
    <n v="1"/>
    <n v="7"/>
    <x v="0"/>
    <n v="19"/>
    <x v="2"/>
  </r>
  <r>
    <n v="27410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2"/>
    <s v="DICIEMBRE"/>
    <n v="3"/>
    <s v="ANA HERMYS OSORIO"/>
    <n v="2021"/>
    <n v="2021"/>
    <n v="60"/>
    <n v="1"/>
    <n v="21"/>
    <n v="0.25"/>
    <s v="Dec  7 2021 11:22AM"/>
    <x v="74"/>
    <x v="70"/>
    <n v="51"/>
    <s v="QUINTAL"/>
    <n v="1"/>
    <s v="PRODUCTOS AGROPECUARIOS"/>
    <n v="1"/>
    <s v="GRANOS BASICOS"/>
    <n v="100"/>
    <n v="45.45"/>
    <s v="Maíz Blanco"/>
    <m/>
    <n v="0"/>
    <n v="7"/>
    <x v="0"/>
    <n v="19"/>
    <x v="2"/>
  </r>
  <r>
    <n v="27410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2"/>
    <s v="DICIEMBRE"/>
    <n v="3"/>
    <s v="ANA HERMYS OSORIO"/>
    <n v="2021"/>
    <n v="2021"/>
    <n v="60"/>
    <n v="1"/>
    <m/>
    <n v="1"/>
    <s v="Dec  7 2021 11:23AM"/>
    <x v="87"/>
    <x v="83"/>
    <n v="51"/>
    <s v="QUINTAL"/>
    <n v="1"/>
    <s v="PRODUCTOS AGROPECUARIOS"/>
    <n v="4"/>
    <s v="AGRO INDUSTRIALES"/>
    <n v="100"/>
    <n v="45.45"/>
    <s v="Ajonjolí"/>
    <m/>
    <n v="0"/>
    <n v="7"/>
    <x v="0"/>
    <n v="19"/>
    <x v="2"/>
  </r>
  <r>
    <n v="27410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2"/>
    <s v="DICIEMBRE"/>
    <n v="3"/>
    <s v="ANA HERMYS OSORIO"/>
    <n v="2021"/>
    <n v="2021"/>
    <n v="60"/>
    <n v="1"/>
    <n v="48"/>
    <n v="0.5"/>
    <s v="Dec  7 2021 11:23AM"/>
    <x v="75"/>
    <x v="71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19"/>
    <x v="2"/>
  </r>
  <r>
    <n v="27410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2"/>
    <s v="DICIEMBRE"/>
    <n v="3"/>
    <s v="ANA HERMYS OSORIO"/>
    <n v="2021"/>
    <n v="2021"/>
    <n v="157"/>
    <n v="1"/>
    <m/>
    <n v="1"/>
    <s v="Dec  7 2021 11:23AM"/>
    <x v="88"/>
    <x v="84"/>
    <n v="51"/>
    <s v="QUINTAL"/>
    <n v="1"/>
    <s v="PRODUCTOS AGROPECUARIOS"/>
    <n v="4"/>
    <s v="AGRO INDUSTRIALES"/>
    <n v="100"/>
    <n v="45.45"/>
    <s v="Cacahuete Crudo"/>
    <m/>
    <n v="0"/>
    <n v="7"/>
    <x v="0"/>
    <n v="19"/>
    <x v="2"/>
  </r>
  <r>
    <n v="27410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2"/>
    <s v="DICIEMBRE"/>
    <n v="3"/>
    <s v="ANA HERMYS OSORIO"/>
    <n v="2021"/>
    <n v="2021"/>
    <n v="157"/>
    <n v="1"/>
    <m/>
    <n v="1.9"/>
    <s v="Dec  7 2021 11:23AM"/>
    <x v="96"/>
    <x v="92"/>
    <n v="51"/>
    <s v="QUINTAL"/>
    <n v="1"/>
    <s v="PRODUCTOS AGROPECUARIOS"/>
    <n v="4"/>
    <s v="AGRO INDUSTRIALES"/>
    <n v="100"/>
    <n v="45.45"/>
    <s v="Cacao "/>
    <m/>
    <n v="0"/>
    <n v="7"/>
    <x v="0"/>
    <n v="19"/>
    <x v="2"/>
  </r>
  <r>
    <n v="27410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2"/>
    <s v="DICIEMBRE"/>
    <n v="3"/>
    <s v="ANA HERMYS OSORIO"/>
    <n v="2021"/>
    <n v="2021"/>
    <n v="60"/>
    <n v="1"/>
    <n v="29"/>
    <n v="0.35"/>
    <s v="Dec  7 2021 11:23AM"/>
    <x v="70"/>
    <x v="66"/>
    <n v="51"/>
    <s v="QUINTAL"/>
    <n v="1"/>
    <s v="PRODUCTOS AGROPECUARIOS"/>
    <n v="1"/>
    <s v="GRANOS BASICOS"/>
    <n v="100"/>
    <n v="45.45"/>
    <s v="Sorgo"/>
    <m/>
    <n v="0"/>
    <n v="7"/>
    <x v="0"/>
    <n v="19"/>
    <x v="2"/>
  </r>
  <r>
    <n v="27410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2"/>
    <s v="DICIEMBRE"/>
    <n v="3"/>
    <s v="ANA HERMYS OSORIO"/>
    <n v="2021"/>
    <n v="2021"/>
    <n v="60"/>
    <n v="1"/>
    <n v="18.5"/>
    <n v="0.5"/>
    <s v="Dec  7 2021 11:23AM"/>
    <x v="99"/>
    <x v="95"/>
    <n v="13"/>
    <s v="BOLSA 50 LB"/>
    <n v="1"/>
    <s v="PRODUCTOS AGROPECUARIOS"/>
    <n v="4"/>
    <s v="AGRO INDUSTRIALES"/>
    <n v="50"/>
    <n v="22.73"/>
    <s v="Harina de trigo fuerte"/>
    <m/>
    <n v="0"/>
    <n v="7"/>
    <x v="0"/>
    <n v="19"/>
    <x v="2"/>
  </r>
  <r>
    <n v="27410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2"/>
    <s v="DICIEMBRE"/>
    <n v="3"/>
    <s v="ANA HERMYS OSORIO"/>
    <n v="2021"/>
    <n v="2021"/>
    <n v="60"/>
    <n v="1"/>
    <n v="17.5"/>
    <n v="0.45"/>
    <s v="Dec  7 2021 11:24AM"/>
    <x v="100"/>
    <x v="96"/>
    <n v="13"/>
    <s v="BOLSA 50 LB"/>
    <n v="1"/>
    <s v="PRODUCTOS AGROPECUARIOS"/>
    <n v="4"/>
    <s v="AGRO INDUSTRIALES"/>
    <n v="50"/>
    <n v="22.73"/>
    <s v="Harina de trigo suave"/>
    <m/>
    <n v="0"/>
    <n v="7"/>
    <x v="0"/>
    <n v="19"/>
    <x v="2"/>
  </r>
  <r>
    <n v="27410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2"/>
    <s v="DICIEMBRE"/>
    <n v="3"/>
    <s v="ANA HERMYS OSORIO"/>
    <n v="2021"/>
    <n v="2021"/>
    <n v="60"/>
    <n v="1"/>
    <m/>
    <n v="1.25"/>
    <s v="Dec  7 2021 11:24AM"/>
    <x v="97"/>
    <x v="93"/>
    <n v="1"/>
    <s v="96 UNIDADES 144 LB"/>
    <n v="1"/>
    <s v="PRODUCTOS AGROPECUARIOS"/>
    <n v="4"/>
    <s v="AGRO INDUSTRIALES"/>
    <n v="144"/>
    <n v="65.45"/>
    <s v="Panela de primera clase"/>
    <m/>
    <n v="0"/>
    <n v="7"/>
    <x v="0"/>
    <n v="19"/>
    <x v="2"/>
  </r>
  <r>
    <n v="27410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12"/>
    <s v="DICIEMBRE"/>
    <n v="3"/>
    <s v="ANA HERMYS OSORIO"/>
    <n v="2021"/>
    <n v="2021"/>
    <n v="60"/>
    <n v="1"/>
    <n v="13"/>
    <n v="0.25"/>
    <s v="Dec  7 2021 11:24AM"/>
    <x v="89"/>
    <x v="85"/>
    <n v="51"/>
    <s v="QUINTAL"/>
    <n v="1"/>
    <s v="PRODUCTOS AGROPECUARIOS"/>
    <n v="4"/>
    <s v="AGRO INDUSTRIALES"/>
    <n v="100"/>
    <n v="45.45"/>
    <s v="Sal corriente yodada"/>
    <m/>
    <n v="0"/>
    <n v="7"/>
    <x v="0"/>
    <n v="19"/>
    <x v="2"/>
  </r>
  <r>
    <n v="27410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2"/>
    <s v="DICIEMBRE"/>
    <n v="3"/>
    <s v="ANA HERMYS OSORIO"/>
    <n v="2021"/>
    <n v="2021"/>
    <n v="351"/>
    <n v="1"/>
    <n v="20"/>
    <m/>
    <s v="Dec  7 2021 11:25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19"/>
    <x v="2"/>
  </r>
  <r>
    <n v="27410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2"/>
    <s v="DICIEMBRE"/>
    <n v="3"/>
    <s v="ANA HERMYS OSORIO"/>
    <n v="2021"/>
    <n v="2021"/>
    <n v="60"/>
    <n v="1"/>
    <n v="20"/>
    <m/>
    <s v="Dec  7 2021 11:26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7"/>
    <x v="0"/>
    <n v="19"/>
    <x v="2"/>
  </r>
  <r>
    <n v="27410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2"/>
    <s v="DICIEMBRE"/>
    <n v="3"/>
    <s v="ANA HERMYS OSORIO"/>
    <n v="2021"/>
    <n v="2021"/>
    <n v="89"/>
    <n v="1"/>
    <n v="13"/>
    <m/>
    <s v="Dec  7 2021 11:26AM"/>
    <x v="3"/>
    <x v="3"/>
    <n v="20"/>
    <s v="CAJA  18-22 TALLOS"/>
    <n v="1"/>
    <s v="PRODUCTOS AGROPECUARIOS"/>
    <n v="2"/>
    <s v="HORTALIZAS"/>
    <n v="61.86"/>
    <n v="28.12"/>
    <s v="Apio Grande"/>
    <m/>
    <n v="0"/>
    <n v="7"/>
    <x v="0"/>
    <n v="19"/>
    <x v="2"/>
  </r>
  <r>
    <n v="27410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2"/>
    <s v="DICIEMBRE"/>
    <n v="3"/>
    <s v="ANA HERMYS OSORIO"/>
    <n v="2021"/>
    <n v="2021"/>
    <n v="89"/>
    <n v="1"/>
    <n v="10"/>
    <m/>
    <s v="Dec  7 2021 11:26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9"/>
    <x v="2"/>
  </r>
  <r>
    <n v="27410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2"/>
    <s v="DICIEMBRE"/>
    <n v="3"/>
    <s v="ANA HERMYS OSORIO"/>
    <n v="2021"/>
    <n v="2021"/>
    <n v="89"/>
    <n v="1"/>
    <n v="24"/>
    <m/>
    <s v="Dec  7 2021 11:27AM"/>
    <x v="39"/>
    <x v="36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9"/>
    <x v="2"/>
  </r>
  <r>
    <n v="27410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2"/>
    <s v="DICIEMBRE"/>
    <n v="3"/>
    <s v="ANA HERMYS OSORIO"/>
    <n v="2021"/>
    <n v="2021"/>
    <n v="89"/>
    <n v="1"/>
    <n v="26"/>
    <m/>
    <s v="Dec  7 2021 11:27AM"/>
    <x v="41"/>
    <x v="3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9"/>
    <x v="2"/>
  </r>
  <r>
    <n v="27410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2"/>
    <s v="DICIEMBRE"/>
    <n v="3"/>
    <s v="ANA HERMYS OSORIO"/>
    <n v="2021"/>
    <n v="2021"/>
    <n v="89"/>
    <n v="1"/>
    <n v="28"/>
    <m/>
    <s v="Dec  7 2021 11:27AM"/>
    <x v="8"/>
    <x v="8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19"/>
    <x v="2"/>
  </r>
  <r>
    <n v="27410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2"/>
    <s v="DICIEMBRE"/>
    <n v="3"/>
    <s v="ANA HERMYS OSORIO"/>
    <n v="2021"/>
    <n v="2021"/>
    <n v="89"/>
    <n v="1"/>
    <n v="15"/>
    <m/>
    <s v="Dec  7 2021 11:27AM"/>
    <x v="28"/>
    <x v="2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9"/>
    <x v="2"/>
  </r>
  <r>
    <n v="27410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2"/>
    <s v="DICIEMBRE"/>
    <n v="3"/>
    <s v="ANA HERMYS OSORIO"/>
    <n v="2021"/>
    <n v="2021"/>
    <n v="89"/>
    <n v="1"/>
    <n v="14"/>
    <m/>
    <s v="Dec  7 2021 11:27AM"/>
    <x v="7"/>
    <x v="7"/>
    <n v="53"/>
    <s v="RED   12 UNIDADES"/>
    <n v="1"/>
    <s v="PRODUCTOS AGROPECUARIOS"/>
    <n v="2"/>
    <s v="HORTALIZAS"/>
    <n v="46.19"/>
    <n v="21"/>
    <s v="Coliflor  Grande"/>
    <m/>
    <n v="0"/>
    <n v="7"/>
    <x v="0"/>
    <n v="19"/>
    <x v="2"/>
  </r>
  <r>
    <n v="27410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2"/>
    <s v="DICIEMBRE"/>
    <n v="3"/>
    <s v="ANA HERMYS OSORIO"/>
    <n v="2021"/>
    <n v="2021"/>
    <n v="89"/>
    <n v="1"/>
    <n v="12"/>
    <m/>
    <s v="Dec  7 2021 11:27A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9"/>
    <x v="2"/>
  </r>
  <r>
    <n v="27410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2"/>
    <s v="DICIEMBRE"/>
    <n v="3"/>
    <s v="ANA HERMYS OSORIO"/>
    <n v="2021"/>
    <n v="2021"/>
    <n v="60"/>
    <n v="1"/>
    <n v="10"/>
    <m/>
    <s v="Dec  7 2021 11:28AM"/>
    <x v="24"/>
    <x v="2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x v="0"/>
    <n v="19"/>
    <x v="2"/>
  </r>
  <r>
    <n v="27410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2"/>
    <s v="DICIEMBRE"/>
    <n v="3"/>
    <s v="ANA HERMYS OSORIO"/>
    <n v="2021"/>
    <n v="2021"/>
    <n v="89"/>
    <n v="1"/>
    <n v="24"/>
    <m/>
    <s v="Dec  7 2021 11:28AM"/>
    <x v="11"/>
    <x v="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7"/>
    <x v="0"/>
    <n v="19"/>
    <x v="2"/>
  </r>
  <r>
    <n v="27410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2"/>
    <s v="DICIEMBRE"/>
    <n v="3"/>
    <s v="ANA HERMYS OSORIO"/>
    <n v="2021"/>
    <n v="2021"/>
    <n v="89"/>
    <n v="1"/>
    <n v="12"/>
    <m/>
    <s v="Dec  7 2021 11:28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9"/>
    <x v="2"/>
  </r>
  <r>
    <n v="27410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2"/>
    <s v="DICIEMBRE"/>
    <n v="3"/>
    <s v="ANA HERMYS OSORIO"/>
    <n v="2021"/>
    <n v="2021"/>
    <n v="89"/>
    <n v="1"/>
    <n v="150"/>
    <m/>
    <s v="Dec  7 2021 11:28AM"/>
    <x v="114"/>
    <x v="11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7"/>
    <x v="0"/>
    <n v="19"/>
    <x v="2"/>
  </r>
  <r>
    <n v="27410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2"/>
    <s v="DICIEMBRE"/>
    <n v="3"/>
    <s v="ANA HERMYS OSORIO"/>
    <n v="2021"/>
    <n v="2021"/>
    <n v="89"/>
    <n v="1"/>
    <n v="34"/>
    <m/>
    <s v="Dec  7 2021 11:28AM"/>
    <x v="36"/>
    <x v="33"/>
    <n v="51"/>
    <s v="QUINTAL"/>
    <n v="1"/>
    <s v="PRODUCTOS AGROPECUARIOS"/>
    <n v="2"/>
    <s v="HORTALIZAS"/>
    <n v="100"/>
    <n v="45.45"/>
    <s v="Papa Soloma Grande"/>
    <m/>
    <n v="0"/>
    <n v="7"/>
    <x v="0"/>
    <n v="19"/>
    <x v="2"/>
  </r>
  <r>
    <n v="27410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2"/>
    <s v="DICIEMBRE"/>
    <n v="3"/>
    <s v="ANA HERMYS OSORIO"/>
    <n v="2021"/>
    <n v="2021"/>
    <n v="89"/>
    <n v="1"/>
    <n v="18"/>
    <m/>
    <s v="Dec  7 2021 11:28AM"/>
    <x v="29"/>
    <x v="28"/>
    <n v="60"/>
    <s v="SACO   145-155 UNIDADES"/>
    <n v="1"/>
    <s v="PRODUCTOS AGROPECUARIOS"/>
    <n v="2"/>
    <s v="HORTALIZAS"/>
    <n v="139.57"/>
    <n v="63.44"/>
    <s v="Pepino Grande"/>
    <m/>
    <n v="0"/>
    <n v="7"/>
    <x v="0"/>
    <n v="19"/>
    <x v="2"/>
  </r>
  <r>
    <n v="27410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2"/>
    <s v="DICIEMBRE"/>
    <n v="3"/>
    <s v="ANA HERMYS OSORIO"/>
    <n v="2021"/>
    <n v="2021"/>
    <n v="89"/>
    <n v="1"/>
    <n v="10"/>
    <m/>
    <s v="Dec  7 2021 11:29AM"/>
    <x v="13"/>
    <x v="13"/>
    <n v="8"/>
    <s v="BOLSA 25-30 LIBRAS"/>
    <n v="1"/>
    <s v="PRODUCTOS AGROPECUARIOS"/>
    <n v="2"/>
    <s v="HORTALIZAS"/>
    <n v="26.3"/>
    <n v="11.95"/>
    <s v="Rábano"/>
    <m/>
    <n v="0"/>
    <n v="7"/>
    <x v="0"/>
    <n v="19"/>
    <x v="2"/>
  </r>
  <r>
    <n v="27410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2"/>
    <s v="DICIEMBRE"/>
    <n v="3"/>
    <s v="ANA HERMYS OSORIO"/>
    <n v="2021"/>
    <n v="2021"/>
    <n v="89"/>
    <n v="1"/>
    <n v="14"/>
    <m/>
    <s v="Dec  7 2021 11:29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19"/>
    <x v="2"/>
  </r>
  <r>
    <n v="27410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2"/>
    <s v="DICIEMBRE"/>
    <n v="3"/>
    <s v="ANA HERMYS OSORIO"/>
    <n v="2021"/>
    <n v="2021"/>
    <n v="95"/>
    <n v="1"/>
    <n v="200"/>
    <m/>
    <s v="Dec  7 2021 11:29AM"/>
    <x v="119"/>
    <x v="11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7"/>
    <x v="0"/>
    <n v="19"/>
    <x v="2"/>
  </r>
  <r>
    <n v="27410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2"/>
    <s v="DICIEMBRE"/>
    <n v="3"/>
    <s v="ANA HERMYS OSORIO"/>
    <n v="2021"/>
    <n v="2021"/>
    <n v="89"/>
    <n v="1"/>
    <n v="23"/>
    <m/>
    <s v="Dec  7 2021 11:29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7"/>
    <x v="0"/>
    <n v="19"/>
    <x v="2"/>
  </r>
  <r>
    <n v="27410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2"/>
    <s v="DICIEMBRE"/>
    <n v="3"/>
    <s v="ANA HERMYS OSORIO"/>
    <n v="2021"/>
    <n v="2021"/>
    <n v="60"/>
    <n v="1"/>
    <n v="25"/>
    <m/>
    <s v="Dec  7 2021 11:29AM"/>
    <x v="33"/>
    <x v="32"/>
    <n v="66"/>
    <s v="SACO 133-135 LIBRAS"/>
    <n v="1"/>
    <s v="PRODUCTOS AGROPECUARIOS"/>
    <n v="2"/>
    <s v="HORTALIZAS"/>
    <n v="134"/>
    <n v="60.91"/>
    <s v="Yuca Blanca"/>
    <m/>
    <n v="0"/>
    <n v="7"/>
    <x v="0"/>
    <n v="19"/>
    <x v="2"/>
  </r>
  <r>
    <n v="27410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2"/>
    <s v="DICIEMBRE"/>
    <n v="3"/>
    <s v="ANA HERMYS OSORIO"/>
    <n v="2021"/>
    <n v="2021"/>
    <n v="89"/>
    <n v="1"/>
    <n v="18"/>
    <m/>
    <s v="Dec  7 2021 11:29AM"/>
    <x v="9"/>
    <x v="9"/>
    <n v="51"/>
    <s v="QUINTAL"/>
    <n v="1"/>
    <s v="PRODUCTOS AGROPECUARIOS"/>
    <n v="2"/>
    <s v="HORTALIZAS"/>
    <n v="100"/>
    <n v="45.45"/>
    <s v="Zanahoria Grande"/>
    <m/>
    <n v="0"/>
    <n v="7"/>
    <x v="0"/>
    <n v="19"/>
    <x v="2"/>
  </r>
  <r>
    <n v="27410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2"/>
    <s v="DICIEMBRE"/>
    <n v="3"/>
    <s v="ANA HERMYS OSORIO"/>
    <n v="2021"/>
    <n v="2021"/>
    <n v="89"/>
    <n v="1"/>
    <n v="10"/>
    <m/>
    <s v="Dec  7 2021 11:30AM"/>
    <x v="10"/>
    <x v="10"/>
    <n v="11"/>
    <s v="BOLSA 33-36 LIBRAS"/>
    <n v="1"/>
    <s v="PRODUCTOS AGROPECUARIOS"/>
    <n v="2"/>
    <s v="HORTALIZAS"/>
    <n v="34.94"/>
    <n v="15.88"/>
    <s v="Zanahoria Mediana"/>
    <m/>
    <n v="0"/>
    <n v="7"/>
    <x v="0"/>
    <n v="19"/>
    <x v="2"/>
  </r>
  <r>
    <n v="27410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2"/>
    <s v="DICIEMBRE"/>
    <n v="3"/>
    <s v="ANA HERMYS OSORIO"/>
    <n v="2021"/>
    <n v="2021"/>
    <n v="138"/>
    <n v="1"/>
    <n v="30"/>
    <m/>
    <s v="Dec  7 2021 11:30AM"/>
    <x v="58"/>
    <x v="55"/>
    <n v="23"/>
    <s v="CAJA 10 KG 50- 60 UNIDADES"/>
    <n v="1"/>
    <s v="PRODUCTOS AGROPECUARIOS"/>
    <n v="3"/>
    <s v="FRUTAS"/>
    <n v="22"/>
    <n v="10"/>
    <s v="Aguacate Hass Grande"/>
    <m/>
    <n v="0"/>
    <n v="7"/>
    <x v="0"/>
    <n v="19"/>
    <x v="2"/>
  </r>
  <r>
    <n v="27410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2"/>
    <s v="DICIEMBRE"/>
    <n v="3"/>
    <s v="ANA HERMYS OSORIO"/>
    <n v="2021"/>
    <n v="2021"/>
    <n v="138"/>
    <n v="1"/>
    <n v="24"/>
    <m/>
    <s v="Dec  7 2021 11:30AM"/>
    <x v="59"/>
    <x v="56"/>
    <n v="24"/>
    <s v="CAJA 10 KG 60-70 UNIDADES"/>
    <n v="1"/>
    <s v="PRODUCTOS AGROPECUARIOS"/>
    <n v="3"/>
    <s v="FRUTAS"/>
    <n v="22"/>
    <n v="10"/>
    <s v="Aguacate Hass Mediano"/>
    <m/>
    <n v="0"/>
    <n v="7"/>
    <x v="0"/>
    <n v="19"/>
    <x v="2"/>
  </r>
  <r>
    <n v="27410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2"/>
    <s v="DICIEMBRE"/>
    <n v="3"/>
    <s v="ANA HERMYS OSORIO"/>
    <n v="2021"/>
    <n v="2021"/>
    <n v="89"/>
    <n v="1"/>
    <n v="10"/>
    <m/>
    <s v="Dec  7 2021 11:30AM"/>
    <x v="60"/>
    <x v="57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9"/>
    <x v="2"/>
  </r>
  <r>
    <n v="27410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2"/>
    <s v="DICIEMBRE"/>
    <n v="3"/>
    <s v="ANA HERMYS OSORIO"/>
    <n v="2021"/>
    <n v="2021"/>
    <n v="89"/>
    <n v="1"/>
    <n v="7"/>
    <m/>
    <s v="Dec  7 2021 11:30AM"/>
    <x v="61"/>
    <x v="5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7"/>
    <x v="0"/>
    <n v="19"/>
    <x v="2"/>
  </r>
  <r>
    <n v="27410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2"/>
    <s v="DICIEMBRE"/>
    <n v="3"/>
    <s v="ANA HERMYS OSORIO"/>
    <n v="2021"/>
    <n v="2021"/>
    <n v="60"/>
    <n v="1"/>
    <n v="13"/>
    <m/>
    <s v="Dec  7 2021 11:31AM"/>
    <x v="42"/>
    <x v="39"/>
    <n v="10"/>
    <s v="BOLSA 25-30 LIBRAS"/>
    <n v="1"/>
    <s v="PRODUCTOS AGROPECUARIOS"/>
    <n v="3"/>
    <s v="FRUTAS"/>
    <n v="27.5"/>
    <n v="12.5"/>
    <s v="Guayaba Grande"/>
    <m/>
    <n v="0"/>
    <n v="7"/>
    <x v="0"/>
    <n v="19"/>
    <x v="2"/>
  </r>
  <r>
    <n v="27410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2"/>
    <s v="DICIEMBRE"/>
    <n v="3"/>
    <s v="ANA HERMYS OSORIO"/>
    <n v="2021"/>
    <n v="2021"/>
    <n v="60"/>
    <n v="1"/>
    <n v="10"/>
    <m/>
    <s v="Dec  7 2021 11:31AM"/>
    <x v="52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19"/>
    <x v="2"/>
  </r>
  <r>
    <n v="27410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2"/>
    <s v="DICIEMBRE"/>
    <n v="3"/>
    <s v="ANA HERMYS OSORIO"/>
    <n v="2021"/>
    <n v="2021"/>
    <n v="89"/>
    <n v="1"/>
    <n v="24"/>
    <m/>
    <s v="Dec  7 2021 11:31AM"/>
    <x v="62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7"/>
    <x v="0"/>
    <n v="19"/>
    <x v="2"/>
  </r>
  <r>
    <n v="27410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2"/>
    <s v="DICIEMBRE"/>
    <n v="3"/>
    <s v="ANA HERMYS OSORIO"/>
    <n v="2021"/>
    <n v="2021"/>
    <n v="95"/>
    <n v="1"/>
    <n v="7"/>
    <m/>
    <s v="Dec  7 2021 11:31AM"/>
    <x v="66"/>
    <x v="6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x v="0"/>
    <n v="19"/>
    <x v="2"/>
  </r>
  <r>
    <n v="27410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2"/>
    <s v="DICIEMBRE"/>
    <n v="3"/>
    <s v="ANA HERMYS OSORIO"/>
    <n v="2021"/>
    <n v="2021"/>
    <n v="95"/>
    <n v="1"/>
    <n v="9"/>
    <m/>
    <s v="Dec  7 2021 11:31AM"/>
    <x v="67"/>
    <x v="6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x v="0"/>
    <n v="19"/>
    <x v="2"/>
  </r>
  <r>
    <n v="27410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2"/>
    <s v="DICIEMBRE"/>
    <n v="3"/>
    <s v="ANA HERMYS OSORIO"/>
    <n v="2021"/>
    <n v="2021"/>
    <n v="89"/>
    <n v="1"/>
    <n v="15"/>
    <m/>
    <s v="Dec  7 2021 11:31AM"/>
    <x v="48"/>
    <x v="45"/>
    <n v="38"/>
    <s v="JABA  10-12 UNIDADES"/>
    <n v="1"/>
    <s v="PRODUCTOS AGROPECUARIOS"/>
    <n v="3"/>
    <s v="FRUTAS"/>
    <n v="35.04"/>
    <n v="15.93"/>
    <s v="Papaya Tainung Grande"/>
    <m/>
    <n v="0"/>
    <n v="7"/>
    <x v="0"/>
    <n v="19"/>
    <x v="2"/>
  </r>
  <r>
    <n v="27410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2"/>
    <s v="DICIEMBRE"/>
    <n v="3"/>
    <s v="ANA HERMYS OSORIO"/>
    <n v="2021"/>
    <n v="2021"/>
    <n v="48"/>
    <n v="1"/>
    <n v="200"/>
    <m/>
    <s v="Dec  7 2021 11:32AM"/>
    <x v="63"/>
    <x v="5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7"/>
    <x v="0"/>
    <n v="19"/>
    <x v="2"/>
  </r>
  <r>
    <n v="27410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2"/>
    <s v="DICIEMBRE"/>
    <n v="3"/>
    <s v="ANA HERMYS OSORIO"/>
    <n v="2021"/>
    <n v="2021"/>
    <n v="89"/>
    <n v="1"/>
    <n v="150"/>
    <m/>
    <s v="Dec  7 2021 11:32AM"/>
    <x v="65"/>
    <x v="6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x v="0"/>
    <n v="19"/>
    <x v="2"/>
  </r>
  <r>
    <n v="27410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2"/>
    <s v="DICIEMBRE"/>
    <n v="3"/>
    <s v="ANA HERMYS OSORIO"/>
    <n v="2021"/>
    <n v="2021"/>
    <n v="89"/>
    <n v="1"/>
    <n v="16"/>
    <m/>
    <s v="Dec  7 2021 11:32AM"/>
    <x v="45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9"/>
    <x v="2"/>
  </r>
  <r>
    <n v="27410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2"/>
    <s v="DICIEMBRE"/>
    <n v="3"/>
    <s v="ANA HERMYS OSORIO"/>
    <n v="2021"/>
    <n v="2021"/>
    <n v="89"/>
    <n v="1"/>
    <n v="13"/>
    <m/>
    <s v="Dec  7 2021 11:32AM"/>
    <x v="46"/>
    <x v="4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x v="0"/>
    <n v="19"/>
    <x v="2"/>
  </r>
  <r>
    <n v="274101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12"/>
    <s v="DICIEMBRE"/>
    <n v="3"/>
    <s v="ANA HERMYS OSORIO"/>
    <n v="2021"/>
    <n v="2021"/>
    <n v="89"/>
    <n v="1"/>
    <n v="125"/>
    <m/>
    <s v="Dec  7 2021 11:32AM"/>
    <x v="50"/>
    <x v="47"/>
    <n v="52"/>
    <s v="QUINTAL "/>
    <n v="1"/>
    <s v="PRODUCTOS AGROPECUARIOS"/>
    <n v="3"/>
    <s v="FRUTAS"/>
    <n v="100"/>
    <n v="45.45"/>
    <s v="Tamarindo sin Cáscara"/>
    <m/>
    <n v="0"/>
    <n v="7"/>
    <x v="0"/>
    <n v="19"/>
    <x v="2"/>
  </r>
  <r>
    <n v="27410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12"/>
    <s v="DICIEMBRE"/>
    <n v="3"/>
    <s v="ANA HERMYS OSORIO"/>
    <n v="2021"/>
    <n v="2021"/>
    <n v="60"/>
    <n v="1"/>
    <n v="1.75"/>
    <m/>
    <s v="Dec  7 2021 11:33AM"/>
    <x v="77"/>
    <x v="73"/>
    <n v="45"/>
    <s v="LIBRA"/>
    <n v="1"/>
    <s v="PRODUCTOS AGROPECUARIOS"/>
    <n v="10"/>
    <s v="PRODUCTOS PESQUEROS"/>
    <n v="1"/>
    <n v="0.45"/>
    <s v="Bagre"/>
    <m/>
    <n v="0"/>
    <n v="7"/>
    <x v="0"/>
    <n v="19"/>
    <x v="2"/>
  </r>
  <r>
    <n v="27410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12"/>
    <s v="DICIEMBRE"/>
    <n v="3"/>
    <s v="ANA HERMYS OSORIO"/>
    <n v="2021"/>
    <n v="2021"/>
    <n v="60"/>
    <n v="1"/>
    <n v="3.5"/>
    <m/>
    <s v="Dec  7 2021 11:33AM"/>
    <x v="78"/>
    <x v="74"/>
    <n v="45"/>
    <s v="LIBRA"/>
    <n v="1"/>
    <s v="PRODUCTOS AGROPECUARIOS"/>
    <n v="10"/>
    <s v="PRODUCTOS PESQUEROS"/>
    <n v="1"/>
    <n v="0.45"/>
    <s v="Boca colorada mediano"/>
    <m/>
    <n v="0"/>
    <n v="7"/>
    <x v="0"/>
    <n v="19"/>
    <x v="2"/>
  </r>
  <r>
    <n v="27410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12"/>
    <s v="DICIEMBRE"/>
    <n v="3"/>
    <s v="ANA HERMYS OSORIO"/>
    <n v="2021"/>
    <n v="2021"/>
    <n v="60"/>
    <n v="1"/>
    <n v="4"/>
    <m/>
    <s v="Dec  7 2021 11:33AM"/>
    <x v="79"/>
    <x v="75"/>
    <n v="45"/>
    <s v="LIBRA"/>
    <n v="1"/>
    <s v="PRODUCTOS AGROPECUARIOS"/>
    <n v="10"/>
    <s v="PRODUCTOS PESQUEROS"/>
    <n v="1"/>
    <n v="0.45"/>
    <s v="Camaron de mar mediano"/>
    <m/>
    <n v="0"/>
    <n v="7"/>
    <x v="0"/>
    <n v="19"/>
    <x v="2"/>
  </r>
  <r>
    <n v="27410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12"/>
    <s v="DICIEMBRE"/>
    <n v="3"/>
    <s v="ANA HERMYS OSORIO"/>
    <n v="2021"/>
    <n v="2021"/>
    <n v="60"/>
    <n v="1"/>
    <n v="5"/>
    <m/>
    <s v="Dec  7 2021 11:33AM"/>
    <x v="81"/>
    <x v="77"/>
    <n v="45"/>
    <s v="LIBRA"/>
    <n v="1"/>
    <s v="PRODUCTOS AGROPECUARIOS"/>
    <n v="10"/>
    <s v="PRODUCTOS PESQUEROS"/>
    <n v="1"/>
    <n v="0.45"/>
    <s v="Camaron de mar grande"/>
    <m/>
    <n v="0"/>
    <n v="7"/>
    <x v="0"/>
    <n v="19"/>
    <x v="2"/>
  </r>
  <r>
    <n v="27410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12"/>
    <s v="DICIEMBRE"/>
    <n v="3"/>
    <s v="ANA HERMYS OSORIO"/>
    <n v="2021"/>
    <n v="2021"/>
    <n v="60"/>
    <n v="1"/>
    <n v="4.5"/>
    <m/>
    <s v="Dec  7 2021 11:33AM"/>
    <x v="82"/>
    <x v="78"/>
    <n v="45"/>
    <s v="LIBRA"/>
    <n v="1"/>
    <s v="PRODUCTOS AGROPECUARIOS"/>
    <n v="10"/>
    <s v="PRODUCTOS PESQUEROS"/>
    <n v="1"/>
    <n v="0.45"/>
    <s v="Camaroncillo Seco Salado"/>
    <m/>
    <n v="0"/>
    <n v="7"/>
    <x v="0"/>
    <n v="19"/>
    <x v="2"/>
  </r>
  <r>
    <n v="27410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12"/>
    <s v="DICIEMBRE"/>
    <n v="3"/>
    <s v="ANA HERMYS OSORIO"/>
    <n v="2021"/>
    <n v="2021"/>
    <n v="60"/>
    <n v="1"/>
    <n v="3"/>
    <m/>
    <s v="Dec  7 2021 11:33AM"/>
    <x v="83"/>
    <x v="79"/>
    <n v="45"/>
    <s v="LIBRA"/>
    <n v="1"/>
    <s v="PRODUCTOS AGROPECUARIOS"/>
    <n v="10"/>
    <s v="PRODUCTOS PESQUEROS"/>
    <n v="1"/>
    <n v="0.45"/>
    <s v="Cola de camaron"/>
    <m/>
    <n v="0"/>
    <n v="7"/>
    <x v="0"/>
    <n v="19"/>
    <x v="2"/>
  </r>
  <r>
    <n v="27410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12"/>
    <s v="DICIEMBRE"/>
    <n v="3"/>
    <s v="ANA HERMYS OSORIO"/>
    <n v="2021"/>
    <n v="2021"/>
    <n v="60"/>
    <n v="1"/>
    <n v="3"/>
    <m/>
    <s v="Dec  7 2021 11:34AM"/>
    <x v="84"/>
    <x v="80"/>
    <n v="45"/>
    <s v="LIBRA"/>
    <n v="1"/>
    <s v="PRODUCTOS AGROPECUARIOS"/>
    <n v="10"/>
    <s v="PRODUCTOS PESQUEROS"/>
    <n v="1"/>
    <n v="0.45"/>
    <s v="Corvina"/>
    <m/>
    <n v="0"/>
    <n v="7"/>
    <x v="0"/>
    <n v="19"/>
    <x v="2"/>
  </r>
  <r>
    <n v="27410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12"/>
    <s v="DICIEMBRE"/>
    <n v="3"/>
    <s v="ANA HERMYS OSORIO"/>
    <n v="2021"/>
    <n v="2021"/>
    <n v="60"/>
    <n v="1"/>
    <n v="4"/>
    <m/>
    <s v="Dec  7 2021 11:34AM"/>
    <x v="91"/>
    <x v="87"/>
    <n v="45"/>
    <s v="LIBRA"/>
    <n v="1"/>
    <s v="PRODUCTOS AGROPECUARIOS"/>
    <n v="10"/>
    <s v="PRODUCTOS PESQUEROS"/>
    <n v="1"/>
    <n v="0.45"/>
    <s v="Pescado seco (macarela)"/>
    <m/>
    <n v="0"/>
    <n v="7"/>
    <x v="0"/>
    <n v="19"/>
    <x v="2"/>
  </r>
  <r>
    <n v="274103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12"/>
    <s v="DICIEMBRE"/>
    <n v="3"/>
    <s v="ANA HERMYS OSORIO"/>
    <n v="2021"/>
    <n v="2021"/>
    <n v="60"/>
    <n v="1"/>
    <n v="3"/>
    <m/>
    <s v="Dec  7 2021 11:34AM"/>
    <x v="92"/>
    <x v="88"/>
    <n v="45"/>
    <s v="LIBRA"/>
    <n v="1"/>
    <s v="PRODUCTOS AGROPECUARIOS"/>
    <n v="10"/>
    <s v="PRODUCTOS PESQUEROS"/>
    <n v="1"/>
    <n v="0.45"/>
    <s v="Róbalo mediano"/>
    <m/>
    <n v="0"/>
    <n v="7"/>
    <x v="0"/>
    <n v="19"/>
    <x v="2"/>
  </r>
  <r>
    <n v="27410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12"/>
    <s v="DICIEMBRE"/>
    <n v="3"/>
    <s v="ANA HERMYS OSORIO"/>
    <n v="2021"/>
    <n v="2021"/>
    <n v="60"/>
    <n v="1"/>
    <n v="1.5"/>
    <m/>
    <s v="Dec  7 2021 11:34AM"/>
    <x v="77"/>
    <x v="73"/>
    <n v="45"/>
    <s v="LIBRA"/>
    <n v="1"/>
    <s v="PRODUCTOS AGROPECUARIOS"/>
    <n v="10"/>
    <s v="PRODUCTOS PESQUEROS"/>
    <n v="1"/>
    <n v="0.45"/>
    <s v="Bagre"/>
    <m/>
    <n v="0"/>
    <n v="7"/>
    <x v="0"/>
    <n v="19"/>
    <x v="2"/>
  </r>
  <r>
    <n v="27410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12"/>
    <s v="DICIEMBRE"/>
    <n v="3"/>
    <s v="ANA HERMYS OSORIO"/>
    <n v="2021"/>
    <n v="2021"/>
    <n v="60"/>
    <n v="1"/>
    <n v="3"/>
    <m/>
    <s v="Dec  7 2021 11:34AM"/>
    <x v="78"/>
    <x v="74"/>
    <n v="45"/>
    <s v="LIBRA"/>
    <n v="1"/>
    <s v="PRODUCTOS AGROPECUARIOS"/>
    <n v="10"/>
    <s v="PRODUCTOS PESQUEROS"/>
    <n v="1"/>
    <n v="0.45"/>
    <s v="Boca colorada mediano"/>
    <m/>
    <n v="0"/>
    <n v="7"/>
    <x v="0"/>
    <n v="19"/>
    <x v="2"/>
  </r>
  <r>
    <n v="27410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12"/>
    <s v="DICIEMBRE"/>
    <n v="3"/>
    <s v="ANA HERMYS OSORIO"/>
    <n v="2021"/>
    <n v="2021"/>
    <n v="60"/>
    <n v="1"/>
    <n v="4"/>
    <m/>
    <s v="Dec  7 2021 11:34AM"/>
    <x v="79"/>
    <x v="75"/>
    <n v="45"/>
    <s v="LIBRA"/>
    <n v="1"/>
    <s v="PRODUCTOS AGROPECUARIOS"/>
    <n v="10"/>
    <s v="PRODUCTOS PESQUEROS"/>
    <n v="1"/>
    <n v="0.45"/>
    <s v="Camaron de mar mediano"/>
    <m/>
    <n v="0"/>
    <n v="7"/>
    <x v="0"/>
    <n v="19"/>
    <x v="2"/>
  </r>
  <r>
    <n v="27333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2"/>
    <s v="DICIEMBRE"/>
    <n v="6"/>
    <s v="GILBERTO RECINOS"/>
    <n v="2021"/>
    <n v="2021"/>
    <n v="231"/>
    <n v="1"/>
    <n v="38"/>
    <n v="0.5"/>
    <s v="Dec  7 2021 11:34AM"/>
    <x v="94"/>
    <x v="90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3"/>
  </r>
  <r>
    <n v="27333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2"/>
    <s v="DICIEMBRE"/>
    <n v="6"/>
    <s v="GILBERTO RECINOS"/>
    <n v="2021"/>
    <n v="2021"/>
    <n v="60"/>
    <n v="1"/>
    <n v="24"/>
    <n v="0.3"/>
    <s v="Dec  7 2021 11:34AM"/>
    <x v="70"/>
    <x v="66"/>
    <n v="51"/>
    <s v="QUINTAL"/>
    <n v="1"/>
    <s v="PRODUCTOS AGROPECUARIOS"/>
    <n v="1"/>
    <s v="GRANOS BASICOS"/>
    <n v="100"/>
    <n v="45.45"/>
    <s v="Sorgo"/>
    <m/>
    <n v="0"/>
    <n v="7"/>
    <x v="0"/>
    <n v="8"/>
    <x v="3"/>
  </r>
  <r>
    <n v="27333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2"/>
    <s v="DICIEMBRE"/>
    <n v="6"/>
    <s v="GILBERTO RECINOS"/>
    <n v="2021"/>
    <n v="2021"/>
    <n v="157"/>
    <n v="1"/>
    <n v="55"/>
    <n v="0.75"/>
    <s v="Dec  7 2021 11:34AM"/>
    <x v="129"/>
    <x v="125"/>
    <n v="51"/>
    <s v="QUINTAL"/>
    <n v="1"/>
    <s v="PRODUCTOS AGROPECUARIOS"/>
    <n v="1"/>
    <s v="GRANOS BASICOS"/>
    <n v="100"/>
    <n v="45.45"/>
    <s v="Frijol Rojo Importado"/>
    <m/>
    <n v="0"/>
    <n v="7"/>
    <x v="0"/>
    <n v="8"/>
    <x v="3"/>
  </r>
  <r>
    <n v="27333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2"/>
    <s v="DICIEMBRE"/>
    <n v="6"/>
    <s v="GILBERTO RECINOS"/>
    <n v="2021"/>
    <n v="2021"/>
    <n v="157"/>
    <n v="1"/>
    <n v="50"/>
    <n v="0.7"/>
    <s v="Dec  7 2021 11:34AM"/>
    <x v="130"/>
    <x v="126"/>
    <n v="51"/>
    <s v="QUINTAL"/>
    <n v="1"/>
    <s v="PRODUCTOS AGROPECUARIOS"/>
    <n v="1"/>
    <s v="GRANOS BASICOS"/>
    <n v="100"/>
    <n v="45.45"/>
    <s v="Frijol Tinto Importado"/>
    <m/>
    <n v="0"/>
    <n v="7"/>
    <x v="0"/>
    <n v="8"/>
    <x v="3"/>
  </r>
  <r>
    <n v="27333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2"/>
    <s v="DICIEMBRE"/>
    <n v="6"/>
    <s v="GILBERTO RECINOS"/>
    <n v="2021"/>
    <n v="2021"/>
    <n v="60"/>
    <n v="1"/>
    <n v="19"/>
    <n v="0.25"/>
    <s v="Dec  7 2021 11:34AM"/>
    <x v="74"/>
    <x v="70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73329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1"/>
    <n v="2021"/>
    <n v="231"/>
    <n v="1"/>
    <n v="42"/>
    <n v="0.5"/>
    <s v="Dec  7 2021 11:35AM"/>
    <x v="94"/>
    <x v="90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3"/>
  </r>
  <r>
    <n v="273329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1"/>
    <n v="2021"/>
    <n v="60"/>
    <n v="1"/>
    <n v="40"/>
    <n v="0.5"/>
    <s v="Dec  7 2021 11:35AM"/>
    <x v="71"/>
    <x v="67"/>
    <n v="51"/>
    <s v="QUINTAL"/>
    <n v="1"/>
    <s v="PRODUCTOS AGROPECUARIOS"/>
    <n v="1"/>
    <s v="GRANOS BASICOS"/>
    <n v="100"/>
    <n v="45.45"/>
    <s v="Arroz Nacional"/>
    <m/>
    <n v="1"/>
    <n v="7"/>
    <x v="0"/>
    <n v="8"/>
    <x v="3"/>
  </r>
  <r>
    <n v="273329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1"/>
    <n v="2021"/>
    <n v="157"/>
    <n v="1"/>
    <n v="55"/>
    <n v="0.75"/>
    <s v="Dec  7 2021 11:35AM"/>
    <x v="129"/>
    <x v="125"/>
    <n v="51"/>
    <s v="QUINTAL"/>
    <n v="1"/>
    <s v="PRODUCTOS AGROPECUARIOS"/>
    <n v="1"/>
    <s v="GRANOS BASICOS"/>
    <n v="100"/>
    <n v="45.45"/>
    <s v="Frijol Rojo Importado"/>
    <m/>
    <n v="0"/>
    <n v="7"/>
    <x v="0"/>
    <n v="8"/>
    <x v="3"/>
  </r>
  <r>
    <n v="273329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1"/>
    <n v="2021"/>
    <n v="157"/>
    <n v="1"/>
    <n v="50"/>
    <n v="0.7"/>
    <s v="Dec  7 2021 11:35AM"/>
    <x v="130"/>
    <x v="126"/>
    <n v="51"/>
    <s v="QUINTAL"/>
    <n v="1"/>
    <s v="PRODUCTOS AGROPECUARIOS"/>
    <n v="1"/>
    <s v="GRANOS BASICOS"/>
    <n v="100"/>
    <n v="45.45"/>
    <s v="Frijol Tinto Importado"/>
    <m/>
    <n v="0"/>
    <n v="7"/>
    <x v="0"/>
    <n v="8"/>
    <x v="3"/>
  </r>
  <r>
    <n v="273329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1"/>
    <n v="2021"/>
    <n v="60"/>
    <n v="1"/>
    <n v="19"/>
    <n v="0.25"/>
    <s v="Dec  7 2021 11:35AM"/>
    <x v="74"/>
    <x v="70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7410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12"/>
    <s v="DICIEMBRE"/>
    <n v="3"/>
    <s v="ANA HERMYS OSORIO"/>
    <n v="2021"/>
    <n v="2021"/>
    <n v="60"/>
    <n v="1"/>
    <n v="6"/>
    <m/>
    <s v="Dec  7 2021 11:35AM"/>
    <x v="81"/>
    <x v="77"/>
    <n v="45"/>
    <s v="LIBRA"/>
    <n v="1"/>
    <s v="PRODUCTOS AGROPECUARIOS"/>
    <n v="10"/>
    <s v="PRODUCTOS PESQUEROS"/>
    <n v="1"/>
    <n v="0.45"/>
    <s v="Camaron de mar grande"/>
    <m/>
    <n v="0"/>
    <n v="7"/>
    <x v="0"/>
    <n v="19"/>
    <x v="2"/>
  </r>
  <r>
    <n v="27410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12"/>
    <s v="DICIEMBRE"/>
    <n v="3"/>
    <s v="ANA HERMYS OSORIO"/>
    <n v="2021"/>
    <n v="2021"/>
    <n v="60"/>
    <n v="1"/>
    <n v="4.5"/>
    <m/>
    <s v="Dec  7 2021 11:35AM"/>
    <x v="82"/>
    <x v="78"/>
    <n v="45"/>
    <s v="LIBRA"/>
    <n v="1"/>
    <s v="PRODUCTOS AGROPECUARIOS"/>
    <n v="10"/>
    <s v="PRODUCTOS PESQUEROS"/>
    <n v="1"/>
    <n v="0.45"/>
    <s v="Camaroncillo Seco Salado"/>
    <m/>
    <n v="0"/>
    <n v="7"/>
    <x v="0"/>
    <n v="19"/>
    <x v="2"/>
  </r>
  <r>
    <n v="27410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12"/>
    <s v="DICIEMBRE"/>
    <n v="3"/>
    <s v="ANA HERMYS OSORIO"/>
    <n v="2021"/>
    <n v="2021"/>
    <n v="60"/>
    <n v="1"/>
    <n v="3"/>
    <m/>
    <s v="Dec  7 2021 11:35AM"/>
    <x v="83"/>
    <x v="79"/>
    <n v="45"/>
    <s v="LIBRA"/>
    <n v="1"/>
    <s v="PRODUCTOS AGROPECUARIOS"/>
    <n v="10"/>
    <s v="PRODUCTOS PESQUEROS"/>
    <n v="1"/>
    <n v="0.45"/>
    <s v="Cola de camaron"/>
    <m/>
    <n v="0"/>
    <n v="7"/>
    <x v="0"/>
    <n v="19"/>
    <x v="2"/>
  </r>
  <r>
    <n v="27410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12"/>
    <s v="DICIEMBRE"/>
    <n v="3"/>
    <s v="ANA HERMYS OSORIO"/>
    <n v="2021"/>
    <n v="2021"/>
    <n v="60"/>
    <n v="1"/>
    <n v="3"/>
    <m/>
    <s v="Dec  7 2021 11:35AM"/>
    <x v="84"/>
    <x v="80"/>
    <n v="45"/>
    <s v="LIBRA"/>
    <n v="1"/>
    <s v="PRODUCTOS AGROPECUARIOS"/>
    <n v="10"/>
    <s v="PRODUCTOS PESQUEROS"/>
    <n v="1"/>
    <n v="0.45"/>
    <s v="Corvina"/>
    <m/>
    <n v="0"/>
    <n v="7"/>
    <x v="0"/>
    <n v="19"/>
    <x v="2"/>
  </r>
  <r>
    <n v="27410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12"/>
    <s v="DICIEMBRE"/>
    <n v="3"/>
    <s v="ANA HERMYS OSORIO"/>
    <n v="2021"/>
    <n v="2021"/>
    <n v="60"/>
    <n v="1"/>
    <n v="2"/>
    <m/>
    <s v="Dec  7 2021 11:35AM"/>
    <x v="90"/>
    <x v="86"/>
    <n v="45"/>
    <s v="LIBRA"/>
    <n v="1"/>
    <s v="PRODUCTOS AGROPECUARIOS"/>
    <n v="10"/>
    <s v="PRODUCTOS PESQUEROS"/>
    <n v="1"/>
    <n v="0.45"/>
    <s v="Macarela"/>
    <m/>
    <n v="0"/>
    <n v="7"/>
    <x v="0"/>
    <n v="19"/>
    <x v="2"/>
  </r>
  <r>
    <n v="274104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12"/>
    <s v="DICIEMBRE"/>
    <n v="3"/>
    <s v="ANA HERMYS OSORIO"/>
    <n v="2021"/>
    <n v="2021"/>
    <n v="60"/>
    <n v="1"/>
    <n v="4"/>
    <m/>
    <s v="Dec  7 2021 11:35AM"/>
    <x v="91"/>
    <x v="87"/>
    <n v="45"/>
    <s v="LIBRA"/>
    <n v="1"/>
    <s v="PRODUCTOS AGROPECUARIOS"/>
    <n v="10"/>
    <s v="PRODUCTOS PESQUEROS"/>
    <n v="1"/>
    <n v="0.45"/>
    <s v="Pescado seco (macarela)"/>
    <m/>
    <n v="0"/>
    <n v="7"/>
    <x v="0"/>
    <n v="19"/>
    <x v="2"/>
  </r>
  <r>
    <n v="274105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2"/>
    <s v="SEGUNDA SEMANA"/>
    <n v="12"/>
    <s v="DICIEMBRE"/>
    <n v="3"/>
    <s v="ANA HERMYS OSORIO"/>
    <n v="2021"/>
    <n v="2021"/>
    <n v="60"/>
    <n v="1"/>
    <n v="1.5"/>
    <m/>
    <s v="Dec  7 2021 11:36AM"/>
    <x v="77"/>
    <x v="73"/>
    <n v="45"/>
    <s v="LIBRA"/>
    <n v="1"/>
    <s v="PRODUCTOS AGROPECUARIOS"/>
    <n v="10"/>
    <s v="PRODUCTOS PESQUEROS"/>
    <n v="1"/>
    <n v="0.45"/>
    <s v="Bagre"/>
    <m/>
    <n v="0"/>
    <n v="7"/>
    <x v="0"/>
    <n v="19"/>
    <x v="2"/>
  </r>
  <r>
    <n v="274105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2"/>
    <s v="SEGUNDA SEMANA"/>
    <n v="12"/>
    <s v="DICIEMBRE"/>
    <n v="3"/>
    <s v="ANA HERMYS OSORIO"/>
    <n v="2021"/>
    <n v="2021"/>
    <n v="60"/>
    <n v="1"/>
    <n v="3"/>
    <m/>
    <s v="Dec  7 2021 11:36AM"/>
    <x v="78"/>
    <x v="74"/>
    <n v="45"/>
    <s v="LIBRA"/>
    <n v="1"/>
    <s v="PRODUCTOS AGROPECUARIOS"/>
    <n v="10"/>
    <s v="PRODUCTOS PESQUEROS"/>
    <n v="1"/>
    <n v="0.45"/>
    <s v="Boca colorada mediano"/>
    <m/>
    <n v="0"/>
    <n v="7"/>
    <x v="0"/>
    <n v="19"/>
    <x v="2"/>
  </r>
  <r>
    <n v="274105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2"/>
    <s v="SEGUNDA SEMANA"/>
    <n v="12"/>
    <s v="DICIEMBRE"/>
    <n v="3"/>
    <s v="ANA HERMYS OSORIO"/>
    <n v="2021"/>
    <n v="2021"/>
    <n v="60"/>
    <n v="1"/>
    <n v="4"/>
    <m/>
    <s v="Dec  7 2021 11:36AM"/>
    <x v="79"/>
    <x v="75"/>
    <n v="45"/>
    <s v="LIBRA"/>
    <n v="1"/>
    <s v="PRODUCTOS AGROPECUARIOS"/>
    <n v="10"/>
    <s v="PRODUCTOS PESQUEROS"/>
    <n v="1"/>
    <n v="0.45"/>
    <s v="Camaron de mar mediano"/>
    <m/>
    <n v="0"/>
    <n v="7"/>
    <x v="0"/>
    <n v="19"/>
    <x v="2"/>
  </r>
  <r>
    <n v="274105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2"/>
    <s v="SEGUNDA SEMANA"/>
    <n v="12"/>
    <s v="DICIEMBRE"/>
    <n v="3"/>
    <s v="ANA HERMYS OSORIO"/>
    <n v="2021"/>
    <n v="2021"/>
    <n v="60"/>
    <n v="1"/>
    <n v="4.5"/>
    <m/>
    <s v="Dec  7 2021 11:36AM"/>
    <x v="82"/>
    <x v="78"/>
    <n v="45"/>
    <s v="LIBRA"/>
    <n v="1"/>
    <s v="PRODUCTOS AGROPECUARIOS"/>
    <n v="10"/>
    <s v="PRODUCTOS PESQUEROS"/>
    <n v="1"/>
    <n v="0.45"/>
    <s v="Camaroncillo Seco Salado"/>
    <m/>
    <n v="0"/>
    <n v="7"/>
    <x v="0"/>
    <n v="19"/>
    <x v="2"/>
  </r>
  <r>
    <n v="274105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2"/>
    <s v="SEGUNDA SEMANA"/>
    <n v="12"/>
    <s v="DICIEMBRE"/>
    <n v="3"/>
    <s v="ANA HERMYS OSORIO"/>
    <n v="2021"/>
    <n v="2021"/>
    <n v="60"/>
    <n v="1"/>
    <n v="3"/>
    <m/>
    <s v="Dec  7 2021 11:36AM"/>
    <x v="83"/>
    <x v="79"/>
    <n v="45"/>
    <s v="LIBRA"/>
    <n v="1"/>
    <s v="PRODUCTOS AGROPECUARIOS"/>
    <n v="10"/>
    <s v="PRODUCTOS PESQUEROS"/>
    <n v="1"/>
    <n v="0.45"/>
    <s v="Cola de camaron"/>
    <m/>
    <n v="0"/>
    <n v="7"/>
    <x v="0"/>
    <n v="19"/>
    <x v="2"/>
  </r>
  <r>
    <n v="273329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2"/>
    <s v="DICIEMBRE"/>
    <n v="6"/>
    <s v="GILBERTO RECINOS"/>
    <n v="2021"/>
    <n v="2021"/>
    <n v="60"/>
    <n v="1"/>
    <n v="24"/>
    <n v="0.3"/>
    <s v="Dec  7 2021 11:36AM"/>
    <x v="70"/>
    <x v="66"/>
    <n v="51"/>
    <s v="QUINTAL"/>
    <n v="1"/>
    <s v="PRODUCTOS AGROPECUARIOS"/>
    <n v="1"/>
    <s v="GRANOS BASICOS"/>
    <n v="100"/>
    <n v="45.45"/>
    <s v="Sorgo"/>
    <m/>
    <n v="0"/>
    <n v="7"/>
    <x v="0"/>
    <n v="8"/>
    <x v="3"/>
  </r>
  <r>
    <n v="273328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2"/>
    <s v="DICIEMBRE"/>
    <n v="6"/>
    <s v="GILBERTO RECINOS"/>
    <n v="2021"/>
    <n v="2021"/>
    <n v="231"/>
    <n v="1"/>
    <n v="40"/>
    <n v="0.5"/>
    <s v="Dec  7 2021 11:36AM"/>
    <x v="94"/>
    <x v="90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3"/>
  </r>
  <r>
    <n v="273328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2"/>
    <s v="DICIEMBRE"/>
    <n v="6"/>
    <s v="GILBERTO RECINOS"/>
    <n v="2021"/>
    <n v="2021"/>
    <n v="157"/>
    <n v="1"/>
    <n v="55"/>
    <n v="0.75"/>
    <s v="Dec  7 2021 11:36AM"/>
    <x v="129"/>
    <x v="125"/>
    <n v="51"/>
    <s v="QUINTAL"/>
    <n v="1"/>
    <s v="PRODUCTOS AGROPECUARIOS"/>
    <n v="1"/>
    <s v="GRANOS BASICOS"/>
    <n v="100"/>
    <n v="45.45"/>
    <s v="Frijol Rojo Importado"/>
    <m/>
    <n v="0"/>
    <n v="7"/>
    <x v="0"/>
    <n v="8"/>
    <x v="3"/>
  </r>
  <r>
    <n v="273328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2"/>
    <s v="DICIEMBRE"/>
    <n v="6"/>
    <s v="GILBERTO RECINOS"/>
    <n v="2021"/>
    <n v="2021"/>
    <n v="157"/>
    <n v="1"/>
    <n v="50"/>
    <n v="0.7"/>
    <s v="Dec  7 2021 11:37AM"/>
    <x v="130"/>
    <x v="126"/>
    <n v="51"/>
    <s v="QUINTAL"/>
    <n v="1"/>
    <s v="PRODUCTOS AGROPECUARIOS"/>
    <n v="1"/>
    <s v="GRANOS BASICOS"/>
    <n v="100"/>
    <n v="45.45"/>
    <s v="Frijol Tinto Importado"/>
    <m/>
    <n v="0"/>
    <n v="7"/>
    <x v="0"/>
    <n v="8"/>
    <x v="3"/>
  </r>
  <r>
    <n v="273328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2"/>
    <s v="DICIEMBRE"/>
    <n v="6"/>
    <s v="GILBERTO RECINOS"/>
    <n v="2021"/>
    <n v="2021"/>
    <n v="231"/>
    <n v="1"/>
    <n v="22"/>
    <n v="0.25"/>
    <s v="Dec  7 2021 11:37AM"/>
    <x v="74"/>
    <x v="70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73328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2"/>
    <s v="DICIEMBRE"/>
    <n v="6"/>
    <s v="GILBERTO RECINOS"/>
    <n v="2021"/>
    <n v="2021"/>
    <n v="60"/>
    <n v="1"/>
    <n v="20"/>
    <n v="0.25"/>
    <s v="Dec  7 2021 11:37AM"/>
    <x v="74"/>
    <x v="70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73328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2"/>
    <s v="DICIEMBRE"/>
    <n v="6"/>
    <s v="GILBERTO RECINOS"/>
    <n v="2021"/>
    <n v="2021"/>
    <n v="60"/>
    <n v="1"/>
    <n v="26"/>
    <n v="0.3"/>
    <s v="Dec  7 2021 11:37AM"/>
    <x v="70"/>
    <x v="66"/>
    <n v="51"/>
    <s v="QUINTAL"/>
    <n v="1"/>
    <s v="PRODUCTOS AGROPECUARIOS"/>
    <n v="1"/>
    <s v="GRANOS BASICOS"/>
    <n v="100"/>
    <n v="45.45"/>
    <s v="Sorgo"/>
    <m/>
    <n v="0"/>
    <n v="7"/>
    <x v="0"/>
    <n v="8"/>
    <x v="3"/>
  </r>
  <r>
    <n v="274105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2"/>
    <s v="SEGUNDA SEMANA"/>
    <n v="12"/>
    <s v="DICIEMBRE"/>
    <n v="3"/>
    <s v="ANA HERMYS OSORIO"/>
    <n v="2021"/>
    <n v="2021"/>
    <n v="60"/>
    <n v="1"/>
    <n v="3"/>
    <m/>
    <s v="Dec  7 2021 11:37AM"/>
    <x v="84"/>
    <x v="80"/>
    <n v="45"/>
    <s v="LIBRA"/>
    <n v="1"/>
    <s v="PRODUCTOS AGROPECUARIOS"/>
    <n v="10"/>
    <s v="PRODUCTOS PESQUEROS"/>
    <n v="1"/>
    <n v="0.45"/>
    <s v="Corvina"/>
    <m/>
    <n v="0"/>
    <n v="7"/>
    <x v="0"/>
    <n v="19"/>
    <x v="2"/>
  </r>
  <r>
    <n v="274105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2"/>
    <s v="SEGUNDA SEMANA"/>
    <n v="12"/>
    <s v="DICIEMBRE"/>
    <n v="3"/>
    <s v="ANA HERMYS OSORIO"/>
    <n v="2021"/>
    <n v="2021"/>
    <n v="60"/>
    <n v="1"/>
    <n v="3.5"/>
    <m/>
    <s v="Dec  7 2021 11:37AM"/>
    <x v="91"/>
    <x v="87"/>
    <n v="45"/>
    <s v="LIBRA"/>
    <n v="1"/>
    <s v="PRODUCTOS AGROPECUARIOS"/>
    <n v="10"/>
    <s v="PRODUCTOS PESQUEROS"/>
    <n v="1"/>
    <n v="0.45"/>
    <s v="Pescado seco (macarela)"/>
    <m/>
    <n v="0"/>
    <n v="7"/>
    <x v="0"/>
    <n v="19"/>
    <x v="2"/>
  </r>
  <r>
    <n v="274105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2"/>
    <s v="SEGUNDA SEMANA"/>
    <n v="12"/>
    <s v="DICIEMBRE"/>
    <n v="3"/>
    <s v="ANA HERMYS OSORIO"/>
    <n v="2021"/>
    <n v="2021"/>
    <n v="60"/>
    <n v="1"/>
    <n v="3"/>
    <m/>
    <s v="Dec  7 2021 11:37AM"/>
    <x v="92"/>
    <x v="88"/>
    <n v="45"/>
    <s v="LIBRA"/>
    <n v="1"/>
    <s v="PRODUCTOS AGROPECUARIOS"/>
    <n v="10"/>
    <s v="PRODUCTOS PESQUEROS"/>
    <n v="1"/>
    <n v="0.45"/>
    <s v="Róbalo mediano"/>
    <m/>
    <n v="0"/>
    <n v="7"/>
    <x v="0"/>
    <n v="19"/>
    <x v="2"/>
  </r>
  <r>
    <n v="274105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2"/>
    <s v="SEGUNDA SEMANA"/>
    <n v="12"/>
    <s v="DICIEMBRE"/>
    <n v="3"/>
    <s v="ANA HERMYS OSORIO"/>
    <n v="2021"/>
    <n v="2021"/>
    <n v="60"/>
    <n v="1"/>
    <n v="5"/>
    <m/>
    <s v="Dec  7 2021 11:37AM"/>
    <x v="81"/>
    <x v="77"/>
    <n v="45"/>
    <s v="LIBRA"/>
    <n v="1"/>
    <s v="PRODUCTOS AGROPECUARIOS"/>
    <n v="10"/>
    <s v="PRODUCTOS PESQUEROS"/>
    <n v="1"/>
    <n v="0.45"/>
    <s v="Camaron de mar grande"/>
    <m/>
    <n v="0"/>
    <n v="7"/>
    <x v="0"/>
    <n v="19"/>
    <x v="2"/>
  </r>
  <r>
    <n v="27332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1"/>
    <n v="2021"/>
    <n v="231"/>
    <n v="1"/>
    <n v="38"/>
    <n v="0.5"/>
    <s v="Dec  7 2021 11:38AM"/>
    <x v="94"/>
    <x v="90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3"/>
  </r>
  <r>
    <n v="27332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1"/>
    <n v="2021"/>
    <n v="60"/>
    <n v="1"/>
    <n v="26"/>
    <n v="0.3"/>
    <s v="Dec  7 2021 11:38AM"/>
    <x v="70"/>
    <x v="66"/>
    <n v="51"/>
    <s v="QUINTAL"/>
    <n v="1"/>
    <s v="PRODUCTOS AGROPECUARIOS"/>
    <n v="1"/>
    <s v="GRANOS BASICOS"/>
    <n v="100"/>
    <n v="45.45"/>
    <s v="Sorgo"/>
    <m/>
    <n v="0"/>
    <n v="7"/>
    <x v="0"/>
    <n v="8"/>
    <x v="3"/>
  </r>
  <r>
    <n v="27332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1"/>
    <n v="2021"/>
    <n v="60"/>
    <n v="1"/>
    <n v="9"/>
    <m/>
    <s v="Dec  7 2021 11:38AM"/>
    <x v="89"/>
    <x v="85"/>
    <n v="51"/>
    <s v="QUINTAL"/>
    <n v="1"/>
    <s v="PRODUCTOS AGROPECUARIOS"/>
    <n v="4"/>
    <s v="AGRO INDUSTRIALES"/>
    <n v="100"/>
    <n v="45.45"/>
    <s v="Sal corriente yodada"/>
    <m/>
    <n v="0"/>
    <n v="7"/>
    <x v="0"/>
    <n v="8"/>
    <x v="3"/>
  </r>
  <r>
    <n v="27332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1"/>
    <n v="2021"/>
    <n v="60"/>
    <n v="1"/>
    <n v="62"/>
    <n v="0.75"/>
    <s v="Dec  7 2021 11:38AM"/>
    <x v="72"/>
    <x v="68"/>
    <n v="51"/>
    <s v="QUINTAL"/>
    <n v="1"/>
    <s v="PRODUCTOS AGROPECUARIOS"/>
    <n v="1"/>
    <s v="GRANOS BASICOS"/>
    <n v="100"/>
    <n v="45.45"/>
    <s v="Frijol Rojo Nacional"/>
    <m/>
    <n v="1"/>
    <n v="7"/>
    <x v="0"/>
    <n v="8"/>
    <x v="3"/>
  </r>
  <r>
    <n v="27332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1"/>
    <n v="2021"/>
    <n v="60"/>
    <n v="1"/>
    <n v="53"/>
    <n v="0.7"/>
    <s v="Dec  7 2021 11:38AM"/>
    <x v="73"/>
    <x v="69"/>
    <n v="51"/>
    <s v="QUINTAL"/>
    <n v="1"/>
    <s v="PRODUCTOS AGROPECUARIOS"/>
    <n v="1"/>
    <s v="GRANOS BASICOS"/>
    <n v="100"/>
    <n v="45.45"/>
    <s v="Frijol Tinto Nacional"/>
    <m/>
    <n v="1"/>
    <n v="7"/>
    <x v="0"/>
    <n v="8"/>
    <x v="3"/>
  </r>
  <r>
    <n v="27332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1"/>
    <n v="2021"/>
    <n v="60"/>
    <n v="1"/>
    <m/>
    <n v="1"/>
    <s v="Dec  7 2021 11:38AM"/>
    <x v="95"/>
    <x v="91"/>
    <n v="51"/>
    <s v="QUINTAL"/>
    <n v="1"/>
    <s v="PRODUCTOS AGROPECUARIOS"/>
    <n v="1"/>
    <s v="GRANOS BASICOS"/>
    <n v="100"/>
    <n v="45.45"/>
    <s v="Frijol Blanco"/>
    <m/>
    <n v="0"/>
    <n v="7"/>
    <x v="0"/>
    <n v="8"/>
    <x v="3"/>
  </r>
  <r>
    <n v="27332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1"/>
    <n v="2021"/>
    <n v="60"/>
    <n v="1"/>
    <m/>
    <n v="0.5"/>
    <s v="Dec  7 2021 11:38AM"/>
    <x v="131"/>
    <x v="127"/>
    <n v="51"/>
    <s v="QUINTAL"/>
    <n v="1"/>
    <s v="PRODUCTOS AGROPECUARIOS"/>
    <n v="1"/>
    <s v="GRANOS BASICOS"/>
    <n v="100"/>
    <n v="45.45"/>
    <s v="Frijol Negro"/>
    <m/>
    <n v="0"/>
    <n v="7"/>
    <x v="0"/>
    <n v="8"/>
    <x v="3"/>
  </r>
  <r>
    <n v="27332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1"/>
    <n v="2021"/>
    <n v="60"/>
    <n v="1"/>
    <n v="20"/>
    <n v="0.25"/>
    <s v="Dec  7 2021 11:38AM"/>
    <x v="74"/>
    <x v="70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7332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1"/>
    <n v="2021"/>
    <n v="60"/>
    <n v="1"/>
    <n v="46"/>
    <n v="0.5"/>
    <s v="Dec  7 2021 11:38AM"/>
    <x v="75"/>
    <x v="71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8"/>
    <x v="3"/>
  </r>
  <r>
    <n v="27332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1"/>
    <n v="2021"/>
    <n v="60"/>
    <n v="1"/>
    <n v="21"/>
    <m/>
    <s v="Dec  7 2021 11:38AM"/>
    <x v="76"/>
    <x v="72"/>
    <n v="13"/>
    <s v="BOLSA 50 LB"/>
    <n v="1"/>
    <s v="PRODUCTOS AGROPECUARIOS"/>
    <n v="4"/>
    <s v="AGRO INDUSTRIALES"/>
    <n v="50"/>
    <n v="22.73"/>
    <s v="Harina de maíz MASECA"/>
    <m/>
    <n v="0"/>
    <n v="7"/>
    <x v="0"/>
    <n v="8"/>
    <x v="3"/>
  </r>
  <r>
    <n v="27332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2"/>
    <s v="DICIEMBRE"/>
    <n v="6"/>
    <s v="GILBERTO RECINOS"/>
    <n v="2021"/>
    <n v="2021"/>
    <n v="231"/>
    <n v="1"/>
    <n v="38"/>
    <n v="0.5"/>
    <s v="Dec  7 2021 11:39AM"/>
    <x v="94"/>
    <x v="90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3"/>
  </r>
  <r>
    <n v="27332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2"/>
    <s v="DICIEMBRE"/>
    <n v="6"/>
    <s v="GILBERTO RECINOS"/>
    <n v="2021"/>
    <n v="2021"/>
    <n v="60"/>
    <n v="1"/>
    <n v="55"/>
    <n v="0.75"/>
    <s v="Dec  7 2021 11:39AM"/>
    <x v="72"/>
    <x v="68"/>
    <n v="51"/>
    <s v="QUINTAL"/>
    <n v="1"/>
    <s v="PRODUCTOS AGROPECUARIOS"/>
    <n v="1"/>
    <s v="GRANOS BASICOS"/>
    <n v="100"/>
    <n v="45.45"/>
    <s v="Frijol Rojo Nacional"/>
    <m/>
    <n v="1"/>
    <n v="7"/>
    <x v="0"/>
    <n v="8"/>
    <x v="3"/>
  </r>
  <r>
    <n v="27410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1"/>
    <n v="2021"/>
    <n v="231"/>
    <n v="1"/>
    <n v="40"/>
    <n v="0.5"/>
    <s v="Dec  7 2021 11:39AM"/>
    <x v="94"/>
    <x v="90"/>
    <n v="51"/>
    <s v="QUINTAL"/>
    <n v="1"/>
    <s v="PRODUCTOS AGROPECUARIOS"/>
    <n v="1"/>
    <s v="GRANOS BASICOS"/>
    <n v="100"/>
    <n v="45.45"/>
    <s v="Arroz Clasificado Importado"/>
    <m/>
    <n v="0"/>
    <n v="7"/>
    <x v="0"/>
    <n v="19"/>
    <x v="2"/>
  </r>
  <r>
    <n v="27410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1"/>
    <n v="2021"/>
    <n v="60"/>
    <n v="1"/>
    <n v="65"/>
    <n v="0.75"/>
    <s v="Dec  7 2021 11:39AM"/>
    <x v="72"/>
    <x v="68"/>
    <n v="51"/>
    <s v="QUINTAL"/>
    <n v="1"/>
    <s v="PRODUCTOS AGROPECUARIOS"/>
    <n v="1"/>
    <s v="GRANOS BASICOS"/>
    <n v="100"/>
    <n v="45.45"/>
    <s v="Frijol Rojo Nacional"/>
    <m/>
    <n v="1"/>
    <n v="7"/>
    <x v="0"/>
    <n v="19"/>
    <x v="2"/>
  </r>
  <r>
    <n v="27332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2"/>
    <s v="DICIEMBRE"/>
    <n v="6"/>
    <s v="GILBERTO RECINOS"/>
    <n v="2021"/>
    <n v="2021"/>
    <n v="60"/>
    <n v="1"/>
    <n v="19"/>
    <n v="0.25"/>
    <s v="Dec  7 2021 11:40AM"/>
    <x v="74"/>
    <x v="70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7332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2"/>
    <s v="DICIEMBRE"/>
    <n v="6"/>
    <s v="GILBERTO RECINOS"/>
    <n v="2021"/>
    <n v="2021"/>
    <n v="60"/>
    <n v="1"/>
    <n v="24"/>
    <n v="0.3"/>
    <s v="Dec  7 2021 11:40AM"/>
    <x v="70"/>
    <x v="66"/>
    <n v="51"/>
    <s v="QUINTAL"/>
    <n v="1"/>
    <s v="PRODUCTOS AGROPECUARIOS"/>
    <n v="1"/>
    <s v="GRANOS BASICOS"/>
    <n v="100"/>
    <n v="45.45"/>
    <s v="Sorgo"/>
    <m/>
    <n v="0"/>
    <n v="7"/>
    <x v="0"/>
    <n v="8"/>
    <x v="3"/>
  </r>
  <r>
    <n v="27332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2"/>
    <s v="DICIEMBRE"/>
    <n v="6"/>
    <s v="GILBERTO RECINOS"/>
    <n v="2021"/>
    <n v="2021"/>
    <n v="60"/>
    <n v="1"/>
    <n v="38"/>
    <n v="0.5"/>
    <s v="Dec  7 2021 11:40AM"/>
    <x v="71"/>
    <x v="67"/>
    <n v="51"/>
    <s v="QUINTAL"/>
    <n v="1"/>
    <s v="PRODUCTOS AGROPECUARIOS"/>
    <n v="1"/>
    <s v="GRANOS BASICOS"/>
    <n v="100"/>
    <n v="45.45"/>
    <s v="Arroz Nacional"/>
    <m/>
    <n v="1"/>
    <n v="7"/>
    <x v="0"/>
    <n v="8"/>
    <x v="3"/>
  </r>
  <r>
    <n v="27332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2"/>
    <s v="DICIEMBRE"/>
    <n v="6"/>
    <s v="GILBERTO RECINOS"/>
    <n v="2021"/>
    <n v="2021"/>
    <n v="60"/>
    <n v="1"/>
    <n v="55"/>
    <n v="0.75"/>
    <s v="Dec  7 2021 11:40AM"/>
    <x v="72"/>
    <x v="68"/>
    <n v="51"/>
    <s v="QUINTAL"/>
    <n v="1"/>
    <s v="PRODUCTOS AGROPECUARIOS"/>
    <n v="1"/>
    <s v="GRANOS BASICOS"/>
    <n v="100"/>
    <n v="45.45"/>
    <s v="Frijol Rojo Nacional"/>
    <m/>
    <n v="1"/>
    <n v="7"/>
    <x v="0"/>
    <n v="8"/>
    <x v="3"/>
  </r>
  <r>
    <n v="27332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2"/>
    <s v="DICIEMBRE"/>
    <n v="6"/>
    <s v="GILBERTO RECINOS"/>
    <n v="2021"/>
    <n v="2021"/>
    <n v="60"/>
    <n v="1"/>
    <n v="50"/>
    <n v="0.7"/>
    <s v="Dec  7 2021 11:40AM"/>
    <x v="73"/>
    <x v="69"/>
    <n v="51"/>
    <s v="QUINTAL"/>
    <n v="1"/>
    <s v="PRODUCTOS AGROPECUARIOS"/>
    <n v="1"/>
    <s v="GRANOS BASICOS"/>
    <n v="100"/>
    <n v="45.45"/>
    <s v="Frijol Tinto Nacional"/>
    <m/>
    <n v="1"/>
    <n v="7"/>
    <x v="0"/>
    <n v="8"/>
    <x v="3"/>
  </r>
  <r>
    <n v="27332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2"/>
    <s v="DICIEMBRE"/>
    <n v="6"/>
    <s v="GILBERTO RECINOS"/>
    <n v="2021"/>
    <n v="2021"/>
    <n v="60"/>
    <n v="1"/>
    <n v="20"/>
    <n v="0.25"/>
    <s v="Dec  7 2021 11:41AM"/>
    <x v="74"/>
    <x v="70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7332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1"/>
    <n v="2021"/>
    <n v="60"/>
    <n v="1"/>
    <n v="62"/>
    <n v="0.75"/>
    <s v="Dec  7 2021 11:41AM"/>
    <x v="72"/>
    <x v="68"/>
    <n v="51"/>
    <s v="QUINTAL"/>
    <n v="1"/>
    <s v="PRODUCTOS AGROPECUARIOS"/>
    <n v="1"/>
    <s v="GRANOS BASICOS"/>
    <n v="100"/>
    <n v="45.45"/>
    <s v="Frijol Rojo Nacional"/>
    <m/>
    <n v="1"/>
    <n v="7"/>
    <x v="0"/>
    <n v="8"/>
    <x v="3"/>
  </r>
  <r>
    <n v="27332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1"/>
    <n v="2021"/>
    <n v="60"/>
    <n v="1"/>
    <n v="53"/>
    <n v="0.7"/>
    <s v="Dec  7 2021 11:41AM"/>
    <x v="73"/>
    <x v="69"/>
    <n v="51"/>
    <s v="QUINTAL"/>
    <n v="1"/>
    <s v="PRODUCTOS AGROPECUARIOS"/>
    <n v="1"/>
    <s v="GRANOS BASICOS"/>
    <n v="100"/>
    <n v="45.45"/>
    <s v="Frijol Tinto Nacional"/>
    <m/>
    <n v="1"/>
    <n v="7"/>
    <x v="0"/>
    <n v="8"/>
    <x v="3"/>
  </r>
  <r>
    <n v="27332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1"/>
    <n v="2021"/>
    <n v="231"/>
    <n v="1"/>
    <n v="40"/>
    <n v="0.5"/>
    <s v="Dec  7 2021 11:41AM"/>
    <x v="94"/>
    <x v="90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3"/>
  </r>
  <r>
    <n v="27332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2"/>
    <s v="DICIEMBRE"/>
    <n v="6"/>
    <s v="GILBERTO RECINOS"/>
    <n v="2021"/>
    <n v="2021"/>
    <n v="60"/>
    <n v="1"/>
    <n v="24"/>
    <n v="0.3"/>
    <s v="Dec  7 2021 11:41AM"/>
    <x v="70"/>
    <x v="66"/>
    <n v="51"/>
    <s v="QUINTAL"/>
    <n v="1"/>
    <s v="PRODUCTOS AGROPECUARIOS"/>
    <n v="1"/>
    <s v="GRANOS BASICOS"/>
    <n v="100"/>
    <n v="45.45"/>
    <s v="Sorgo"/>
    <m/>
    <n v="0"/>
    <n v="7"/>
    <x v="0"/>
    <n v="8"/>
    <x v="3"/>
  </r>
  <r>
    <n v="27410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1"/>
    <n v="2021"/>
    <n v="60"/>
    <n v="1"/>
    <n v="60"/>
    <n v="0.75"/>
    <s v="Dec  7 2021 11:41AM"/>
    <x v="73"/>
    <x v="69"/>
    <n v="51"/>
    <s v="QUINTAL"/>
    <n v="1"/>
    <s v="PRODUCTOS AGROPECUARIOS"/>
    <n v="1"/>
    <s v="GRANOS BASICOS"/>
    <n v="100"/>
    <n v="45.45"/>
    <s v="Frijol Tinto Nacional"/>
    <m/>
    <n v="1"/>
    <n v="7"/>
    <x v="0"/>
    <n v="19"/>
    <x v="2"/>
  </r>
  <r>
    <n v="27410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1"/>
    <n v="2021"/>
    <n v="60"/>
    <n v="1"/>
    <n v="28"/>
    <n v="0.3"/>
    <s v="Dec  7 2021 11:42AM"/>
    <x v="70"/>
    <x v="66"/>
    <n v="51"/>
    <s v="QUINTAL"/>
    <n v="1"/>
    <s v="PRODUCTOS AGROPECUARIOS"/>
    <n v="1"/>
    <s v="GRANOS BASICOS"/>
    <n v="100"/>
    <n v="45.45"/>
    <s v="Sorgo"/>
    <m/>
    <n v="0"/>
    <n v="7"/>
    <x v="0"/>
    <n v="19"/>
    <x v="2"/>
  </r>
  <r>
    <n v="27410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1"/>
    <n v="2021"/>
    <n v="60"/>
    <n v="1"/>
    <m/>
    <n v="1"/>
    <s v="Dec  7 2021 11:42AM"/>
    <x v="87"/>
    <x v="83"/>
    <n v="51"/>
    <s v="QUINTAL"/>
    <n v="1"/>
    <s v="PRODUCTOS AGROPECUARIOS"/>
    <n v="4"/>
    <s v="AGRO INDUSTRIALES"/>
    <n v="100"/>
    <n v="45.45"/>
    <s v="Ajonjolí"/>
    <m/>
    <n v="0"/>
    <n v="7"/>
    <x v="0"/>
    <n v="19"/>
    <x v="2"/>
  </r>
  <r>
    <n v="27410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1"/>
    <n v="2021"/>
    <n v="60"/>
    <n v="1"/>
    <m/>
    <n v="0.5"/>
    <s v="Dec  7 2021 11:42AM"/>
    <x v="75"/>
    <x v="71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19"/>
    <x v="2"/>
  </r>
  <r>
    <n v="27410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1"/>
    <n v="2021"/>
    <n v="60"/>
    <n v="1"/>
    <n v="20"/>
    <n v="0.25"/>
    <s v="Dec  7 2021 11:42AM"/>
    <x v="74"/>
    <x v="70"/>
    <n v="51"/>
    <s v="QUINTAL"/>
    <n v="1"/>
    <s v="PRODUCTOS AGROPECUARIOS"/>
    <n v="1"/>
    <s v="GRANOS BASICOS"/>
    <n v="100"/>
    <n v="45.45"/>
    <s v="Maíz Blanco"/>
    <m/>
    <n v="0"/>
    <n v="7"/>
    <x v="0"/>
    <n v="19"/>
    <x v="2"/>
  </r>
  <r>
    <n v="27332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1"/>
    <n v="2021"/>
    <n v="60"/>
    <n v="1"/>
    <n v="26"/>
    <n v="0.3"/>
    <s v="Dec  7 2021 11:42AM"/>
    <x v="70"/>
    <x v="66"/>
    <n v="51"/>
    <s v="QUINTAL"/>
    <n v="1"/>
    <s v="PRODUCTOS AGROPECUARIOS"/>
    <n v="1"/>
    <s v="GRANOS BASICOS"/>
    <n v="100"/>
    <n v="45.45"/>
    <s v="Sorgo"/>
    <m/>
    <n v="0"/>
    <n v="7"/>
    <x v="0"/>
    <n v="8"/>
    <x v="3"/>
  </r>
  <r>
    <n v="27332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1"/>
    <n v="2021"/>
    <n v="60"/>
    <n v="1"/>
    <n v="9"/>
    <n v="0.1"/>
    <s v="Dec  7 2021 11:42AM"/>
    <x v="89"/>
    <x v="85"/>
    <n v="51"/>
    <s v="QUINTAL"/>
    <n v="1"/>
    <s v="PRODUCTOS AGROPECUARIOS"/>
    <n v="4"/>
    <s v="AGRO INDUSTRIALES"/>
    <n v="100"/>
    <n v="45.45"/>
    <s v="Sal corriente yodada"/>
    <m/>
    <n v="0"/>
    <n v="7"/>
    <x v="0"/>
    <n v="8"/>
    <x v="3"/>
  </r>
  <r>
    <n v="27332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1"/>
    <n v="2021"/>
    <n v="231"/>
    <n v="1"/>
    <n v="38"/>
    <n v="0.5"/>
    <s v="Dec  7 2021 11:42AM"/>
    <x v="94"/>
    <x v="90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3"/>
  </r>
  <r>
    <n v="27332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1"/>
    <n v="2021"/>
    <n v="60"/>
    <n v="1"/>
    <n v="20"/>
    <n v="0.25"/>
    <s v="Dec  7 2021 11:42AM"/>
    <x v="74"/>
    <x v="70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7332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1"/>
    <n v="2021"/>
    <n v="60"/>
    <n v="1"/>
    <n v="46"/>
    <n v="0.5"/>
    <s v="Dec  7 2021 11:42AM"/>
    <x v="75"/>
    <x v="71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8"/>
    <x v="3"/>
  </r>
  <r>
    <n v="27332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1"/>
    <n v="2021"/>
    <n v="60"/>
    <n v="1"/>
    <n v="26"/>
    <n v="0.3"/>
    <s v="Dec  7 2021 11:43AM"/>
    <x v="70"/>
    <x v="66"/>
    <n v="51"/>
    <s v="QUINTAL"/>
    <n v="1"/>
    <s v="PRODUCTOS AGROPECUARIOS"/>
    <n v="1"/>
    <s v="GRANOS BASICOS"/>
    <n v="100"/>
    <n v="45.45"/>
    <s v="Sorgo"/>
    <m/>
    <n v="0"/>
    <n v="7"/>
    <x v="0"/>
    <n v="8"/>
    <x v="3"/>
  </r>
  <r>
    <n v="27332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1"/>
    <n v="2021"/>
    <n v="60"/>
    <n v="1"/>
    <n v="9"/>
    <n v="0.1"/>
    <s v="Dec  7 2021 11:43AM"/>
    <x v="89"/>
    <x v="85"/>
    <n v="51"/>
    <s v="QUINTAL"/>
    <n v="1"/>
    <s v="PRODUCTOS AGROPECUARIOS"/>
    <n v="4"/>
    <s v="AGRO INDUSTRIALES"/>
    <n v="100"/>
    <n v="45.45"/>
    <s v="Sal corriente yodada"/>
    <m/>
    <n v="0"/>
    <n v="7"/>
    <x v="0"/>
    <n v="8"/>
    <x v="3"/>
  </r>
  <r>
    <n v="27332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1"/>
    <n v="2021"/>
    <n v="60"/>
    <n v="1"/>
    <n v="62"/>
    <n v="0.75"/>
    <s v="Dec  7 2021 11:43AM"/>
    <x v="72"/>
    <x v="68"/>
    <n v="51"/>
    <s v="QUINTAL"/>
    <n v="1"/>
    <s v="PRODUCTOS AGROPECUARIOS"/>
    <n v="1"/>
    <s v="GRANOS BASICOS"/>
    <n v="100"/>
    <n v="45.45"/>
    <s v="Frijol Rojo Nacional"/>
    <m/>
    <n v="1"/>
    <n v="7"/>
    <x v="0"/>
    <n v="8"/>
    <x v="3"/>
  </r>
  <r>
    <n v="27332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1"/>
    <n v="2021"/>
    <n v="60"/>
    <n v="1"/>
    <n v="53"/>
    <n v="0.7"/>
    <s v="Dec  7 2021 11:43AM"/>
    <x v="73"/>
    <x v="69"/>
    <n v="51"/>
    <s v="QUINTAL"/>
    <n v="1"/>
    <s v="PRODUCTOS AGROPECUARIOS"/>
    <n v="1"/>
    <s v="GRANOS BASICOS"/>
    <n v="100"/>
    <n v="45.45"/>
    <s v="Frijol Tinto Nacional"/>
    <m/>
    <n v="1"/>
    <n v="7"/>
    <x v="0"/>
    <n v="8"/>
    <x v="3"/>
  </r>
  <r>
    <n v="27332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1"/>
    <n v="2021"/>
    <n v="60"/>
    <n v="1"/>
    <n v="20"/>
    <n v="0.25"/>
    <s v="Dec  7 2021 11:43AM"/>
    <x v="74"/>
    <x v="70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7332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1"/>
    <n v="2021"/>
    <n v="60"/>
    <n v="1"/>
    <n v="46"/>
    <n v="0.5"/>
    <s v="Dec  7 2021 11:43AM"/>
    <x v="75"/>
    <x v="71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8"/>
    <x v="3"/>
  </r>
  <r>
    <n v="27410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1"/>
    <n v="2021"/>
    <n v="157"/>
    <n v="1"/>
    <m/>
    <n v="1"/>
    <s v="Dec  7 2021 11:43AM"/>
    <x v="88"/>
    <x v="84"/>
    <n v="51"/>
    <s v="QUINTAL"/>
    <n v="1"/>
    <s v="PRODUCTOS AGROPECUARIOS"/>
    <n v="4"/>
    <s v="AGRO INDUSTRIALES"/>
    <n v="100"/>
    <n v="45.45"/>
    <s v="Cacahuete Crudo"/>
    <m/>
    <n v="0"/>
    <n v="7"/>
    <x v="0"/>
    <n v="19"/>
    <x v="2"/>
  </r>
  <r>
    <n v="27410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1"/>
    <n v="2021"/>
    <n v="157"/>
    <n v="1"/>
    <m/>
    <n v="2"/>
    <s v="Dec  7 2021 11:43AM"/>
    <x v="96"/>
    <x v="92"/>
    <n v="51"/>
    <s v="QUINTAL"/>
    <n v="1"/>
    <s v="PRODUCTOS AGROPECUARIOS"/>
    <n v="4"/>
    <s v="AGRO INDUSTRIALES"/>
    <n v="100"/>
    <n v="45.45"/>
    <s v="Cacao "/>
    <m/>
    <n v="0"/>
    <n v="7"/>
    <x v="0"/>
    <n v="19"/>
    <x v="2"/>
  </r>
  <r>
    <n v="27410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1"/>
    <n v="2021"/>
    <n v="60"/>
    <n v="1"/>
    <n v="18"/>
    <n v="0.5"/>
    <s v="Dec  7 2021 11:43AM"/>
    <x v="99"/>
    <x v="95"/>
    <n v="13"/>
    <s v="BOLSA 50 LB"/>
    <n v="1"/>
    <s v="PRODUCTOS AGROPECUARIOS"/>
    <n v="4"/>
    <s v="AGRO INDUSTRIALES"/>
    <n v="50"/>
    <n v="22.73"/>
    <s v="Harina de trigo fuerte"/>
    <m/>
    <n v="0"/>
    <n v="7"/>
    <x v="0"/>
    <n v="19"/>
    <x v="2"/>
  </r>
  <r>
    <n v="27410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1"/>
    <n v="2021"/>
    <n v="60"/>
    <n v="1"/>
    <n v="17"/>
    <n v="0.45"/>
    <s v="Dec  7 2021 11:43AM"/>
    <x v="100"/>
    <x v="96"/>
    <n v="13"/>
    <s v="BOLSA 50 LB"/>
    <n v="1"/>
    <s v="PRODUCTOS AGROPECUARIOS"/>
    <n v="4"/>
    <s v="AGRO INDUSTRIALES"/>
    <n v="50"/>
    <n v="22.73"/>
    <s v="Harina de trigo suave"/>
    <m/>
    <n v="0"/>
    <n v="7"/>
    <x v="0"/>
    <n v="19"/>
    <x v="2"/>
  </r>
  <r>
    <n v="27410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1"/>
    <n v="2021"/>
    <n v="60"/>
    <n v="1"/>
    <n v="5"/>
    <m/>
    <s v="Dec  7 2021 11:43AM"/>
    <x v="125"/>
    <x v="121"/>
    <n v="16"/>
    <s v="BOTELLA"/>
    <n v="1"/>
    <s v="PRODUCTOS AGROPECUARIOS"/>
    <n v="4"/>
    <s v="AGRO INDUSTRIALES"/>
    <n v="2.6"/>
    <n v="1.18"/>
    <s v="Miel de abeja"/>
    <m/>
    <n v="0"/>
    <n v="7"/>
    <x v="0"/>
    <n v="19"/>
    <x v="2"/>
  </r>
  <r>
    <n v="27410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1"/>
    <n v="2021"/>
    <n v="60"/>
    <n v="1"/>
    <m/>
    <n v="1.25"/>
    <s v="Dec  7 2021 11:43AM"/>
    <x v="97"/>
    <x v="93"/>
    <n v="1"/>
    <s v="96 UNIDADES 144 LB"/>
    <n v="1"/>
    <s v="PRODUCTOS AGROPECUARIOS"/>
    <n v="4"/>
    <s v="AGRO INDUSTRIALES"/>
    <n v="144"/>
    <n v="65.45"/>
    <s v="Panela de primera clase"/>
    <m/>
    <n v="0"/>
    <n v="7"/>
    <x v="0"/>
    <n v="19"/>
    <x v="2"/>
  </r>
  <r>
    <n v="27410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1"/>
    <n v="2021"/>
    <n v="60"/>
    <n v="1"/>
    <n v="12"/>
    <n v="1.25"/>
    <s v="Dec  7 2021 11:43AM"/>
    <x v="89"/>
    <x v="85"/>
    <n v="51"/>
    <s v="QUINTAL"/>
    <n v="1"/>
    <s v="PRODUCTOS AGROPECUARIOS"/>
    <n v="4"/>
    <s v="AGRO INDUSTRIALES"/>
    <n v="100"/>
    <n v="45.45"/>
    <s v="Sal corriente yodada"/>
    <m/>
    <n v="0"/>
    <n v="7"/>
    <x v="0"/>
    <n v="19"/>
    <x v="2"/>
  </r>
  <r>
    <n v="27410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1"/>
    <n v="2021"/>
    <n v="60"/>
    <n v="1"/>
    <n v="1.25"/>
    <m/>
    <s v="Dec  7 2021 11:44AM"/>
    <x v="126"/>
    <x v="122"/>
    <n v="45"/>
    <s v="LIBRA"/>
    <n v="1"/>
    <s v="PRODUCTOS AGROPECUARIOS"/>
    <n v="7"/>
    <s v="CARNE DE POLLO"/>
    <n v="1"/>
    <n v="0.45"/>
    <s v="Pollo, Muslos"/>
    <m/>
    <n v="0"/>
    <n v="7"/>
    <x v="0"/>
    <n v="19"/>
    <x v="2"/>
  </r>
  <r>
    <n v="27410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1"/>
    <n v="2021"/>
    <n v="60"/>
    <n v="1"/>
    <n v="1.7"/>
    <m/>
    <s v="Dec  7 2021 11:44AM"/>
    <x v="127"/>
    <x v="123"/>
    <n v="45"/>
    <s v="LIBRA"/>
    <n v="1"/>
    <s v="PRODUCTOS AGROPECUARIOS"/>
    <n v="7"/>
    <s v="CARNE DE POLLO"/>
    <n v="1"/>
    <n v="0.45"/>
    <s v="Pollo, Pechuga"/>
    <m/>
    <n v="0"/>
    <n v="7"/>
    <x v="0"/>
    <n v="19"/>
    <x v="2"/>
  </r>
  <r>
    <n v="27410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1"/>
    <n v="2021"/>
    <n v="60"/>
    <n v="1"/>
    <n v="4.5"/>
    <m/>
    <s v="Dec  7 2021 11:44AM"/>
    <x v="123"/>
    <x v="119"/>
    <n v="29"/>
    <s v="CARTON 30 UNIDADES"/>
    <n v="1"/>
    <s v="PRODUCTOS AGROPECUARIOS"/>
    <n v="8"/>
    <s v="PRODUCTOS AVICOLAS"/>
    <n v="3.25"/>
    <n v="1.48"/>
    <s v="Huevo Mediano Cartón"/>
    <m/>
    <n v="0"/>
    <n v="7"/>
    <x v="0"/>
    <n v="19"/>
    <x v="2"/>
  </r>
  <r>
    <n v="27332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2"/>
    <s v="DICIEMBRE"/>
    <n v="6"/>
    <s v="GILBERTO RECINOS"/>
    <n v="2021"/>
    <n v="2021"/>
    <n v="60"/>
    <n v="1"/>
    <n v="24"/>
    <n v="0.3"/>
    <s v="Dec  7 2021 11:44AM"/>
    <x v="70"/>
    <x v="66"/>
    <n v="51"/>
    <s v="QUINTAL"/>
    <n v="1"/>
    <s v="PRODUCTOS AGROPECUARIOS"/>
    <n v="1"/>
    <s v="GRANOS BASICOS"/>
    <n v="100"/>
    <n v="45.45"/>
    <s v="Sorgo"/>
    <m/>
    <n v="0"/>
    <n v="7"/>
    <x v="0"/>
    <n v="8"/>
    <x v="3"/>
  </r>
  <r>
    <n v="27332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2"/>
    <s v="DICIEMBRE"/>
    <n v="6"/>
    <s v="GILBERTO RECINOS"/>
    <n v="2021"/>
    <n v="2021"/>
    <n v="60"/>
    <n v="1"/>
    <n v="38"/>
    <n v="0.5"/>
    <s v="Dec  7 2021 11:44AM"/>
    <x v="71"/>
    <x v="67"/>
    <n v="51"/>
    <s v="QUINTAL"/>
    <n v="1"/>
    <s v="PRODUCTOS AGROPECUARIOS"/>
    <n v="1"/>
    <s v="GRANOS BASICOS"/>
    <n v="100"/>
    <n v="45.45"/>
    <s v="Arroz Nacional"/>
    <m/>
    <n v="1"/>
    <n v="7"/>
    <x v="0"/>
    <n v="8"/>
    <x v="3"/>
  </r>
  <r>
    <n v="27332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2"/>
    <s v="DICIEMBRE"/>
    <n v="6"/>
    <s v="GILBERTO RECINOS"/>
    <n v="2021"/>
    <n v="2021"/>
    <n v="60"/>
    <n v="1"/>
    <n v="55"/>
    <n v="0.75"/>
    <s v="Dec  7 2021 11:44AM"/>
    <x v="72"/>
    <x v="68"/>
    <n v="51"/>
    <s v="QUINTAL"/>
    <n v="1"/>
    <s v="PRODUCTOS AGROPECUARIOS"/>
    <n v="1"/>
    <s v="GRANOS BASICOS"/>
    <n v="100"/>
    <n v="45.45"/>
    <s v="Frijol Rojo Nacional"/>
    <m/>
    <n v="1"/>
    <n v="7"/>
    <x v="0"/>
    <n v="8"/>
    <x v="3"/>
  </r>
  <r>
    <n v="27332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2"/>
    <s v="DICIEMBRE"/>
    <n v="6"/>
    <s v="GILBERTO RECINOS"/>
    <n v="2021"/>
    <n v="2021"/>
    <n v="60"/>
    <n v="1"/>
    <n v="50"/>
    <n v="0.7"/>
    <s v="Dec  7 2021 11:44AM"/>
    <x v="73"/>
    <x v="69"/>
    <n v="51"/>
    <s v="QUINTAL"/>
    <n v="1"/>
    <s v="PRODUCTOS AGROPECUARIOS"/>
    <n v="1"/>
    <s v="GRANOS BASICOS"/>
    <n v="100"/>
    <n v="45.45"/>
    <s v="Frijol Tinto Nacional"/>
    <m/>
    <n v="1"/>
    <n v="7"/>
    <x v="0"/>
    <n v="8"/>
    <x v="3"/>
  </r>
  <r>
    <n v="27332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2"/>
    <s v="DICIEMBRE"/>
    <n v="6"/>
    <s v="GILBERTO RECINOS"/>
    <n v="2021"/>
    <n v="2021"/>
    <n v="60"/>
    <n v="1"/>
    <n v="19"/>
    <n v="0.25"/>
    <s v="Dec  7 2021 11:44AM"/>
    <x v="74"/>
    <x v="70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7332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2"/>
    <s v="DICIEMBRE"/>
    <n v="6"/>
    <s v="GILBERTO RECINOS"/>
    <n v="2021"/>
    <n v="2021"/>
    <n v="60"/>
    <n v="1"/>
    <n v="46"/>
    <n v="0.5"/>
    <s v="Dec  7 2021 11:44AM"/>
    <x v="75"/>
    <x v="71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8"/>
    <x v="3"/>
  </r>
  <r>
    <n v="27332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2"/>
    <s v="DICIEMBRE"/>
    <n v="6"/>
    <s v="GILBERTO RECINOS"/>
    <n v="2021"/>
    <n v="2021"/>
    <n v="60"/>
    <n v="1"/>
    <n v="9"/>
    <n v="0.1"/>
    <s v="Dec  7 2021 11:45AM"/>
    <x v="89"/>
    <x v="85"/>
    <n v="51"/>
    <s v="QUINTAL"/>
    <n v="1"/>
    <s v="PRODUCTOS AGROPECUARIOS"/>
    <n v="4"/>
    <s v="AGRO INDUSTRIALES"/>
    <n v="100"/>
    <n v="45.45"/>
    <s v="Sal corriente yodada"/>
    <m/>
    <n v="0"/>
    <n v="7"/>
    <x v="0"/>
    <n v="8"/>
    <x v="3"/>
  </r>
  <r>
    <n v="27410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1"/>
    <n v="2021"/>
    <n v="89"/>
    <n v="1"/>
    <n v="14"/>
    <m/>
    <s v="Dec  7 2021 11:45AM"/>
    <x v="3"/>
    <x v="3"/>
    <n v="20"/>
    <s v="CAJA  18-22 TALLOS"/>
    <n v="1"/>
    <s v="PRODUCTOS AGROPECUARIOS"/>
    <n v="2"/>
    <s v="HORTALIZAS"/>
    <n v="61.86"/>
    <n v="28.12"/>
    <s v="Apio Grande"/>
    <m/>
    <n v="0"/>
    <n v="7"/>
    <x v="0"/>
    <n v="19"/>
    <x v="2"/>
  </r>
  <r>
    <n v="27410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1"/>
    <n v="2021"/>
    <n v="351"/>
    <n v="1"/>
    <n v="19"/>
    <m/>
    <s v="Dec  7 2021 11:45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19"/>
    <x v="2"/>
  </r>
  <r>
    <n v="27410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1"/>
    <n v="2021"/>
    <n v="60"/>
    <n v="1"/>
    <n v="19"/>
    <m/>
    <s v="Dec  7 2021 11:46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7"/>
    <x v="0"/>
    <n v="19"/>
    <x v="2"/>
  </r>
  <r>
    <n v="27410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1"/>
    <n v="2021"/>
    <n v="89"/>
    <n v="1"/>
    <n v="10"/>
    <m/>
    <s v="Dec  7 2021 11:46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9"/>
    <x v="2"/>
  </r>
  <r>
    <n v="27410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1"/>
    <n v="2021"/>
    <n v="89"/>
    <n v="1"/>
    <n v="26"/>
    <m/>
    <s v="Dec  7 2021 11:46AM"/>
    <x v="39"/>
    <x v="36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9"/>
    <x v="2"/>
  </r>
  <r>
    <n v="27410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1"/>
    <n v="2021"/>
    <n v="89"/>
    <n v="1"/>
    <n v="26"/>
    <m/>
    <s v="Dec  7 2021 11:46AM"/>
    <x v="41"/>
    <x v="3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9"/>
    <x v="2"/>
  </r>
  <r>
    <n v="27410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1"/>
    <n v="2021"/>
    <n v="89"/>
    <n v="1"/>
    <n v="30"/>
    <m/>
    <s v="Dec  7 2021 11:46AM"/>
    <x v="8"/>
    <x v="8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19"/>
    <x v="2"/>
  </r>
  <r>
    <n v="27331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2"/>
    <s v="DICIEMBRE"/>
    <n v="6"/>
    <s v="GILBERTO RECINOS"/>
    <n v="2021"/>
    <n v="2021"/>
    <n v="60"/>
    <n v="1"/>
    <n v="62"/>
    <n v="0.75"/>
    <s v="Dec  7 2021 11:46AM"/>
    <x v="72"/>
    <x v="68"/>
    <n v="51"/>
    <s v="QUINTAL"/>
    <n v="1"/>
    <s v="PRODUCTOS AGROPECUARIOS"/>
    <n v="1"/>
    <s v="GRANOS BASICOS"/>
    <n v="100"/>
    <n v="45.45"/>
    <s v="Frijol Rojo Nacional"/>
    <m/>
    <n v="1"/>
    <n v="7"/>
    <x v="0"/>
    <n v="8"/>
    <x v="3"/>
  </r>
  <r>
    <n v="27331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2"/>
    <s v="DICIEMBRE"/>
    <n v="6"/>
    <s v="GILBERTO RECINOS"/>
    <n v="2021"/>
    <n v="2021"/>
    <n v="60"/>
    <n v="1"/>
    <n v="53"/>
    <n v="0.7"/>
    <s v="Dec  7 2021 11:46AM"/>
    <x v="73"/>
    <x v="69"/>
    <n v="51"/>
    <s v="QUINTAL"/>
    <n v="1"/>
    <s v="PRODUCTOS AGROPECUARIOS"/>
    <n v="1"/>
    <s v="GRANOS BASICOS"/>
    <n v="100"/>
    <n v="45.45"/>
    <s v="Frijol Tinto Nacional"/>
    <m/>
    <n v="1"/>
    <n v="7"/>
    <x v="0"/>
    <n v="8"/>
    <x v="3"/>
  </r>
  <r>
    <n v="27331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2"/>
    <s v="DICIEMBRE"/>
    <n v="6"/>
    <s v="GILBERTO RECINOS"/>
    <n v="2021"/>
    <n v="2021"/>
    <n v="60"/>
    <n v="1"/>
    <n v="20"/>
    <n v="0.25"/>
    <s v="Dec  7 2021 11:46AM"/>
    <x v="74"/>
    <x v="70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7331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2"/>
    <s v="DICIEMBRE"/>
    <n v="6"/>
    <s v="GILBERTO RECINOS"/>
    <n v="2021"/>
    <n v="2021"/>
    <n v="231"/>
    <n v="1"/>
    <n v="38"/>
    <n v="0.5"/>
    <s v="Dec  7 2021 11:46AM"/>
    <x v="94"/>
    <x v="90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3"/>
  </r>
  <r>
    <n v="27331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2"/>
    <s v="DICIEMBRE"/>
    <n v="6"/>
    <s v="GILBERTO RECINOS"/>
    <n v="2021"/>
    <n v="2021"/>
    <n v="60"/>
    <n v="1"/>
    <n v="26"/>
    <n v="0.3"/>
    <s v="Dec  7 2021 11:47AM"/>
    <x v="70"/>
    <x v="66"/>
    <n v="51"/>
    <s v="QUINTAL"/>
    <n v="1"/>
    <s v="PRODUCTOS AGROPECUARIOS"/>
    <n v="1"/>
    <s v="GRANOS BASICOS"/>
    <n v="100"/>
    <n v="45.45"/>
    <s v="Sorgo"/>
    <m/>
    <n v="0"/>
    <n v="7"/>
    <x v="0"/>
    <n v="8"/>
    <x v="3"/>
  </r>
  <r>
    <n v="27331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2"/>
    <s v="DICIEMBRE"/>
    <n v="6"/>
    <s v="GILBERTO RECINOS"/>
    <n v="2021"/>
    <n v="2021"/>
    <n v="60"/>
    <n v="1"/>
    <n v="9"/>
    <n v="0.18"/>
    <s v="Dec  7 2021 11:47AM"/>
    <x v="89"/>
    <x v="85"/>
    <n v="51"/>
    <s v="QUINTAL"/>
    <n v="1"/>
    <s v="PRODUCTOS AGROPECUARIOS"/>
    <n v="4"/>
    <s v="AGRO INDUSTRIALES"/>
    <n v="100"/>
    <n v="45.45"/>
    <s v="Sal corriente yodada"/>
    <m/>
    <n v="0"/>
    <n v="7"/>
    <x v="0"/>
    <n v="8"/>
    <x v="3"/>
  </r>
  <r>
    <n v="27331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2"/>
    <s v="DICIEMBRE"/>
    <n v="6"/>
    <s v="GILBERTO RECINOS"/>
    <n v="2021"/>
    <n v="2021"/>
    <n v="60"/>
    <n v="1"/>
    <n v="46"/>
    <n v="0.5"/>
    <s v="Dec  7 2021 11:47AM"/>
    <x v="75"/>
    <x v="71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8"/>
    <x v="3"/>
  </r>
  <r>
    <n v="27410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1"/>
    <n v="2021"/>
    <n v="89"/>
    <n v="1"/>
    <n v="14"/>
    <m/>
    <s v="Dec  7 2021 11:47AM"/>
    <x v="28"/>
    <x v="2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9"/>
    <x v="2"/>
  </r>
  <r>
    <n v="27410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1"/>
    <n v="2021"/>
    <n v="89"/>
    <n v="1"/>
    <n v="14"/>
    <m/>
    <s v="Dec  7 2021 11:47AM"/>
    <x v="7"/>
    <x v="7"/>
    <n v="53"/>
    <s v="RED   12 UNIDADES"/>
    <n v="1"/>
    <s v="PRODUCTOS AGROPECUARIOS"/>
    <n v="2"/>
    <s v="HORTALIZAS"/>
    <n v="46.19"/>
    <n v="21"/>
    <s v="Coliflor  Grande"/>
    <m/>
    <n v="0"/>
    <n v="7"/>
    <x v="0"/>
    <n v="19"/>
    <x v="2"/>
  </r>
  <r>
    <n v="27410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1"/>
    <n v="2021"/>
    <n v="89"/>
    <n v="1"/>
    <n v="12"/>
    <m/>
    <s v="Dec  7 2021 11:48A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9"/>
    <x v="2"/>
  </r>
  <r>
    <n v="27410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1"/>
    <n v="2021"/>
    <n v="60"/>
    <n v="1"/>
    <n v="12"/>
    <m/>
    <s v="Dec  7 2021 11:48AM"/>
    <x v="24"/>
    <x v="2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x v="0"/>
    <n v="19"/>
    <x v="2"/>
  </r>
  <r>
    <n v="27410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1"/>
    <n v="2021"/>
    <n v="89"/>
    <n v="1"/>
    <n v="20"/>
    <m/>
    <s v="Dec  7 2021 11:48AM"/>
    <x v="11"/>
    <x v="11"/>
    <n v="76"/>
    <s v="SACO 90-100 UNIDADES                        "/>
    <n v="1"/>
    <s v="PRODUCTOS AGROPECUARIOS"/>
    <n v="2"/>
    <s v="HORTALIZAS"/>
    <n v="119.38"/>
    <n v="54.26"/>
    <s v="Guisquil Oscuro Grande"/>
    <m/>
    <n v="0"/>
    <n v="7"/>
    <x v="0"/>
    <n v="19"/>
    <x v="2"/>
  </r>
  <r>
    <n v="27410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1"/>
    <n v="2021"/>
    <n v="89"/>
    <n v="1"/>
    <n v="12"/>
    <m/>
    <s v="Dec  7 2021 11:48AM"/>
    <x v="12"/>
    <x v="1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9"/>
    <x v="2"/>
  </r>
  <r>
    <n v="27410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1"/>
    <n v="2021"/>
    <n v="89"/>
    <n v="1"/>
    <n v="150"/>
    <m/>
    <s v="Dec  7 2021 11:48AM"/>
    <x v="114"/>
    <x v="11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7"/>
    <x v="0"/>
    <n v="19"/>
    <x v="2"/>
  </r>
  <r>
    <n v="2733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2"/>
    <s v="DICIEMBRE"/>
    <n v="6"/>
    <s v="GILBERTO RECINOS"/>
    <n v="2021"/>
    <n v="2021"/>
    <n v="231"/>
    <n v="1"/>
    <n v="38"/>
    <n v="0.5"/>
    <s v="Dec  7 2021 11:48AM"/>
    <x v="94"/>
    <x v="90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3"/>
  </r>
  <r>
    <n v="2733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2"/>
    <s v="DICIEMBRE"/>
    <n v="6"/>
    <s v="GILBERTO RECINOS"/>
    <n v="2021"/>
    <n v="2021"/>
    <n v="60"/>
    <n v="1"/>
    <n v="24"/>
    <n v="0.3"/>
    <s v="Dec  7 2021 11:48AM"/>
    <x v="70"/>
    <x v="66"/>
    <n v="51"/>
    <s v="QUINTAL"/>
    <n v="1"/>
    <s v="PRODUCTOS AGROPECUARIOS"/>
    <n v="1"/>
    <s v="GRANOS BASICOS"/>
    <n v="100"/>
    <n v="45.45"/>
    <s v="Sorgo"/>
    <m/>
    <n v="0"/>
    <n v="7"/>
    <x v="0"/>
    <n v="8"/>
    <x v="3"/>
  </r>
  <r>
    <n v="2733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2"/>
    <s v="DICIEMBRE"/>
    <n v="6"/>
    <s v="GILBERTO RECINOS"/>
    <n v="2021"/>
    <n v="2021"/>
    <n v="60"/>
    <n v="1"/>
    <n v="55"/>
    <n v="0.75"/>
    <s v="Dec  7 2021 11:48AM"/>
    <x v="72"/>
    <x v="68"/>
    <n v="51"/>
    <s v="QUINTAL"/>
    <n v="1"/>
    <s v="PRODUCTOS AGROPECUARIOS"/>
    <n v="1"/>
    <s v="GRANOS BASICOS"/>
    <n v="100"/>
    <n v="45.45"/>
    <s v="Frijol Rojo Nacional"/>
    <m/>
    <n v="1"/>
    <n v="7"/>
    <x v="0"/>
    <n v="8"/>
    <x v="3"/>
  </r>
  <r>
    <n v="2733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2"/>
    <s v="DICIEMBRE"/>
    <n v="6"/>
    <s v="GILBERTO RECINOS"/>
    <n v="2021"/>
    <n v="2021"/>
    <n v="60"/>
    <n v="1"/>
    <n v="50"/>
    <n v="0.7"/>
    <s v="Dec  7 2021 11:48AM"/>
    <x v="73"/>
    <x v="69"/>
    <n v="51"/>
    <s v="QUINTAL"/>
    <n v="1"/>
    <s v="PRODUCTOS AGROPECUARIOS"/>
    <n v="1"/>
    <s v="GRANOS BASICOS"/>
    <n v="100"/>
    <n v="45.45"/>
    <s v="Frijol Tinto Nacional"/>
    <m/>
    <n v="1"/>
    <n v="7"/>
    <x v="0"/>
    <n v="8"/>
    <x v="3"/>
  </r>
  <r>
    <n v="2733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2"/>
    <s v="DICIEMBRE"/>
    <n v="6"/>
    <s v="GILBERTO RECINOS"/>
    <n v="2021"/>
    <n v="2021"/>
    <n v="60"/>
    <n v="1"/>
    <n v="19"/>
    <n v="0.25"/>
    <s v="Dec  7 2021 11:48AM"/>
    <x v="74"/>
    <x v="70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7331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2"/>
    <s v="DICIEMBRE"/>
    <n v="6"/>
    <s v="GILBERTO RECINOS"/>
    <n v="2021"/>
    <n v="2021"/>
    <n v="231"/>
    <n v="1"/>
    <n v="38"/>
    <n v="0.5"/>
    <s v="Dec  7 2021 11:49AM"/>
    <x v="94"/>
    <x v="90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3"/>
  </r>
  <r>
    <n v="27410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1"/>
    <n v="2021"/>
    <n v="89"/>
    <n v="1"/>
    <n v="100"/>
    <m/>
    <s v="Dec  7 2021 11:49AM"/>
    <x v="118"/>
    <x v="11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7"/>
    <x v="0"/>
    <n v="19"/>
    <x v="2"/>
  </r>
  <r>
    <n v="27410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1"/>
    <n v="2021"/>
    <n v="89"/>
    <n v="1"/>
    <n v="32"/>
    <m/>
    <s v="Dec  7 2021 11:49AM"/>
    <x v="36"/>
    <x v="33"/>
    <n v="51"/>
    <s v="QUINTAL"/>
    <n v="1"/>
    <s v="PRODUCTOS AGROPECUARIOS"/>
    <n v="2"/>
    <s v="HORTALIZAS"/>
    <n v="100"/>
    <n v="45.45"/>
    <s v="Papa Soloma Grande"/>
    <m/>
    <n v="0"/>
    <n v="7"/>
    <x v="0"/>
    <n v="19"/>
    <x v="2"/>
  </r>
  <r>
    <n v="27410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1"/>
    <n v="2021"/>
    <n v="89"/>
    <n v="1"/>
    <n v="18"/>
    <m/>
    <s v="Dec  7 2021 11:49AM"/>
    <x v="29"/>
    <x v="28"/>
    <n v="60"/>
    <s v="SACO   145-155 UNIDADES"/>
    <n v="1"/>
    <s v="PRODUCTOS AGROPECUARIOS"/>
    <n v="2"/>
    <s v="HORTALIZAS"/>
    <n v="139.57"/>
    <n v="63.44"/>
    <s v="Pepino Grande"/>
    <m/>
    <n v="0"/>
    <n v="7"/>
    <x v="0"/>
    <n v="19"/>
    <x v="2"/>
  </r>
  <r>
    <n v="27410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1"/>
    <n v="2021"/>
    <n v="89"/>
    <n v="1"/>
    <n v="10"/>
    <m/>
    <s v="Dec  7 2021 11:49AM"/>
    <x v="13"/>
    <x v="13"/>
    <n v="8"/>
    <s v="BOLSA 25-30 LIBRAS"/>
    <n v="1"/>
    <s v="PRODUCTOS AGROPECUARIOS"/>
    <n v="2"/>
    <s v="HORTALIZAS"/>
    <n v="26.3"/>
    <n v="11.95"/>
    <s v="Rábano"/>
    <m/>
    <n v="0"/>
    <n v="7"/>
    <x v="0"/>
    <n v="19"/>
    <x v="2"/>
  </r>
  <r>
    <n v="27410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1"/>
    <n v="2021"/>
    <n v="89"/>
    <n v="1"/>
    <n v="14"/>
    <m/>
    <s v="Dec  7 2021 11:49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19"/>
    <x v="2"/>
  </r>
  <r>
    <n v="27410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1"/>
    <n v="2021"/>
    <n v="95"/>
    <n v="1"/>
    <n v="200"/>
    <m/>
    <s v="Dec  7 2021 11:50AM"/>
    <x v="119"/>
    <x v="11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7"/>
    <x v="0"/>
    <n v="19"/>
    <x v="2"/>
  </r>
  <r>
    <n v="27410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1"/>
    <n v="2021"/>
    <n v="95"/>
    <n v="1"/>
    <n v="150"/>
    <m/>
    <s v="Dec  7 2021 11:50AM"/>
    <x v="120"/>
    <x v="11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7"/>
    <x v="0"/>
    <n v="19"/>
    <x v="2"/>
  </r>
  <r>
    <n v="27410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1"/>
    <n v="2021"/>
    <n v="89"/>
    <n v="1"/>
    <n v="22"/>
    <m/>
    <s v="Dec  7 2021 11:50AM"/>
    <x v="18"/>
    <x v="18"/>
    <n v="21"/>
    <s v="CAJA  275-300 UNIDADES"/>
    <n v="1"/>
    <s v="PRODUCTOS AGROPECUARIOS"/>
    <n v="2"/>
    <s v="HORTALIZAS"/>
    <n v="56.65"/>
    <n v="25.75"/>
    <s v="Tomate de Pasta"/>
    <m/>
    <n v="0"/>
    <n v="7"/>
    <x v="0"/>
    <n v="19"/>
    <x v="2"/>
  </r>
  <r>
    <n v="27410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1"/>
    <n v="2021"/>
    <n v="60"/>
    <n v="1"/>
    <n v="24"/>
    <m/>
    <s v="Dec  7 2021 11:50AM"/>
    <x v="33"/>
    <x v="32"/>
    <n v="66"/>
    <s v="SACO 133-135 LIBRAS"/>
    <n v="1"/>
    <s v="PRODUCTOS AGROPECUARIOS"/>
    <n v="2"/>
    <s v="HORTALIZAS"/>
    <n v="134"/>
    <n v="60.91"/>
    <s v="Yuca Blanca"/>
    <m/>
    <n v="0"/>
    <n v="7"/>
    <x v="0"/>
    <n v="19"/>
    <x v="2"/>
  </r>
  <r>
    <n v="27410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1"/>
    <n v="2021"/>
    <n v="89"/>
    <n v="1"/>
    <n v="20"/>
    <m/>
    <s v="Dec  7 2021 11:50AM"/>
    <x v="9"/>
    <x v="9"/>
    <n v="51"/>
    <s v="QUINTAL"/>
    <n v="1"/>
    <s v="PRODUCTOS AGROPECUARIOS"/>
    <n v="2"/>
    <s v="HORTALIZAS"/>
    <n v="100"/>
    <n v="45.45"/>
    <s v="Zanahoria Grande"/>
    <m/>
    <n v="0"/>
    <n v="7"/>
    <x v="0"/>
    <n v="19"/>
    <x v="2"/>
  </r>
  <r>
    <n v="27410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1"/>
    <n v="2021"/>
    <n v="89"/>
    <n v="1"/>
    <n v="10"/>
    <m/>
    <s v="Dec  7 2021 11:50AM"/>
    <x v="10"/>
    <x v="10"/>
    <n v="11"/>
    <s v="BOLSA 33-36 LIBRAS"/>
    <n v="1"/>
    <s v="PRODUCTOS AGROPECUARIOS"/>
    <n v="2"/>
    <s v="HORTALIZAS"/>
    <n v="34.94"/>
    <n v="15.88"/>
    <s v="Zanahoria Mediana"/>
    <m/>
    <n v="0"/>
    <n v="7"/>
    <x v="0"/>
    <n v="19"/>
    <x v="2"/>
  </r>
  <r>
    <n v="27331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2"/>
    <s v="DICIEMBRE"/>
    <n v="6"/>
    <s v="GILBERTO RECINOS"/>
    <n v="2021"/>
    <n v="2021"/>
    <n v="60"/>
    <n v="1"/>
    <n v="26"/>
    <n v="0.3"/>
    <s v="Dec  7 2021 11:50AM"/>
    <x v="70"/>
    <x v="66"/>
    <n v="51"/>
    <s v="QUINTAL"/>
    <n v="1"/>
    <s v="PRODUCTOS AGROPECUARIOS"/>
    <n v="1"/>
    <s v="GRANOS BASICOS"/>
    <n v="100"/>
    <n v="45.45"/>
    <s v="Sorgo"/>
    <m/>
    <n v="0"/>
    <n v="7"/>
    <x v="0"/>
    <n v="8"/>
    <x v="3"/>
  </r>
  <r>
    <n v="27331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2"/>
    <s v="DICIEMBRE"/>
    <n v="6"/>
    <s v="GILBERTO RECINOS"/>
    <n v="2021"/>
    <n v="2021"/>
    <n v="60"/>
    <n v="1"/>
    <n v="9"/>
    <n v="0.1"/>
    <s v="Dec  7 2021 11:50AM"/>
    <x v="89"/>
    <x v="85"/>
    <n v="51"/>
    <s v="QUINTAL"/>
    <n v="1"/>
    <s v="PRODUCTOS AGROPECUARIOS"/>
    <n v="4"/>
    <s v="AGRO INDUSTRIALES"/>
    <n v="100"/>
    <n v="45.45"/>
    <s v="Sal corriente yodada"/>
    <m/>
    <n v="0"/>
    <n v="7"/>
    <x v="0"/>
    <n v="8"/>
    <x v="3"/>
  </r>
  <r>
    <n v="27331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2"/>
    <s v="DICIEMBRE"/>
    <n v="6"/>
    <s v="GILBERTO RECINOS"/>
    <n v="2021"/>
    <n v="2021"/>
    <n v="60"/>
    <n v="1"/>
    <n v="62"/>
    <n v="0.75"/>
    <s v="Dec  7 2021 11:50AM"/>
    <x v="72"/>
    <x v="68"/>
    <n v="51"/>
    <s v="QUINTAL"/>
    <n v="1"/>
    <s v="PRODUCTOS AGROPECUARIOS"/>
    <n v="1"/>
    <s v="GRANOS BASICOS"/>
    <n v="100"/>
    <n v="45.45"/>
    <s v="Frijol Rojo Nacional"/>
    <m/>
    <n v="1"/>
    <n v="7"/>
    <x v="0"/>
    <n v="8"/>
    <x v="3"/>
  </r>
  <r>
    <n v="27331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2"/>
    <s v="DICIEMBRE"/>
    <n v="6"/>
    <s v="GILBERTO RECINOS"/>
    <n v="2021"/>
    <n v="2021"/>
    <n v="60"/>
    <n v="1"/>
    <n v="53"/>
    <n v="0.7"/>
    <s v="Dec  7 2021 11:50AM"/>
    <x v="73"/>
    <x v="69"/>
    <n v="51"/>
    <s v="QUINTAL"/>
    <n v="1"/>
    <s v="PRODUCTOS AGROPECUARIOS"/>
    <n v="1"/>
    <s v="GRANOS BASICOS"/>
    <n v="100"/>
    <n v="45.45"/>
    <s v="Frijol Tinto Nacional"/>
    <m/>
    <n v="1"/>
    <n v="7"/>
    <x v="0"/>
    <n v="8"/>
    <x v="3"/>
  </r>
  <r>
    <n v="27331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2"/>
    <s v="DICIEMBRE"/>
    <n v="6"/>
    <s v="GILBERTO RECINOS"/>
    <n v="2021"/>
    <n v="2021"/>
    <n v="60"/>
    <n v="1"/>
    <n v="20"/>
    <n v="0.25"/>
    <s v="Dec  7 2021 11:50AM"/>
    <x v="74"/>
    <x v="70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7331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2"/>
    <s v="DICIEMBRE"/>
    <n v="6"/>
    <s v="GILBERTO RECINOS"/>
    <n v="2021"/>
    <n v="2021"/>
    <n v="60"/>
    <n v="1"/>
    <n v="46"/>
    <n v="0.5"/>
    <s v="Dec  7 2021 11:50AM"/>
    <x v="75"/>
    <x v="71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8"/>
    <x v="3"/>
  </r>
  <r>
    <n v="273718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2"/>
    <s v="SEGUNDA SEMANA"/>
    <n v="12"/>
    <s v="DICIEMBRE"/>
    <n v="6"/>
    <s v="GILBERTO RECINOS"/>
    <n v="2021"/>
    <n v="2021"/>
    <n v="60"/>
    <n v="1"/>
    <n v="1.25"/>
    <m/>
    <s v="Dec  7 2021 11:51AM"/>
    <x v="121"/>
    <x v="117"/>
    <n v="45"/>
    <s v="LIBRA"/>
    <n v="1"/>
    <s v="PRODUCTOS AGROPECUARIOS"/>
    <n v="7"/>
    <s v="CARNE DE POLLO"/>
    <n v="1"/>
    <n v="0.45"/>
    <s v="Pollo Entero( sin menudos)"/>
    <m/>
    <n v="0"/>
    <n v="7"/>
    <x v="0"/>
    <n v="9"/>
    <x v="4"/>
  </r>
  <r>
    <n v="273718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2"/>
    <s v="SEGUNDA SEMANA"/>
    <n v="12"/>
    <s v="DICIEMBRE"/>
    <n v="6"/>
    <s v="GILBERTO RECINOS"/>
    <n v="2021"/>
    <n v="2021"/>
    <n v="60"/>
    <n v="1"/>
    <n v="1.35"/>
    <m/>
    <s v="Dec  7 2021 11:51AM"/>
    <x v="126"/>
    <x v="122"/>
    <n v="45"/>
    <s v="LIBRA"/>
    <n v="1"/>
    <s v="PRODUCTOS AGROPECUARIOS"/>
    <n v="7"/>
    <s v="CARNE DE POLLO"/>
    <n v="1"/>
    <n v="0.45"/>
    <s v="Pollo, Muslos"/>
    <m/>
    <n v="0"/>
    <n v="7"/>
    <x v="0"/>
    <n v="9"/>
    <x v="4"/>
  </r>
  <r>
    <n v="273718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2"/>
    <s v="SEGUNDA SEMANA"/>
    <n v="12"/>
    <s v="DICIEMBRE"/>
    <n v="6"/>
    <s v="GILBERTO RECINOS"/>
    <n v="2021"/>
    <n v="2021"/>
    <n v="60"/>
    <n v="1"/>
    <n v="1.4"/>
    <m/>
    <s v="Dec  7 2021 11:51AM"/>
    <x v="127"/>
    <x v="123"/>
    <n v="45"/>
    <s v="LIBRA"/>
    <n v="1"/>
    <s v="PRODUCTOS AGROPECUARIOS"/>
    <n v="7"/>
    <s v="CARNE DE POLLO"/>
    <n v="1"/>
    <n v="0.45"/>
    <s v="Pollo, Pechuga"/>
    <m/>
    <n v="0"/>
    <n v="7"/>
    <x v="0"/>
    <n v="9"/>
    <x v="4"/>
  </r>
  <r>
    <n v="27410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1"/>
    <n v="2021"/>
    <n v="138"/>
    <n v="1"/>
    <n v="29"/>
    <m/>
    <s v="Dec  7 2021 11:51AM"/>
    <x v="58"/>
    <x v="55"/>
    <n v="23"/>
    <s v="CAJA 10 KG 50- 60 UNIDADES"/>
    <n v="1"/>
    <s v="PRODUCTOS AGROPECUARIOS"/>
    <n v="3"/>
    <s v="FRUTAS"/>
    <n v="22"/>
    <n v="10"/>
    <s v="Aguacate Hass Grande"/>
    <m/>
    <n v="0"/>
    <n v="7"/>
    <x v="0"/>
    <n v="19"/>
    <x v="2"/>
  </r>
  <r>
    <n v="27410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1"/>
    <n v="2021"/>
    <n v="138"/>
    <n v="1"/>
    <n v="23"/>
    <m/>
    <s v="Dec  7 2021 11:51AM"/>
    <x v="59"/>
    <x v="56"/>
    <n v="24"/>
    <s v="CAJA 10 KG 60-70 UNIDADES"/>
    <n v="1"/>
    <s v="PRODUCTOS AGROPECUARIOS"/>
    <n v="3"/>
    <s v="FRUTAS"/>
    <n v="22"/>
    <n v="10"/>
    <s v="Aguacate Hass Mediano"/>
    <m/>
    <n v="0"/>
    <n v="7"/>
    <x v="0"/>
    <n v="19"/>
    <x v="2"/>
  </r>
  <r>
    <n v="27410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1"/>
    <n v="2021"/>
    <n v="89"/>
    <n v="1"/>
    <n v="9"/>
    <m/>
    <s v="Dec  7 2021 11:51AM"/>
    <x v="60"/>
    <x v="57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9"/>
    <x v="2"/>
  </r>
  <r>
    <n v="27410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1"/>
    <n v="2021"/>
    <n v="89"/>
    <n v="1"/>
    <n v="6"/>
    <m/>
    <s v="Dec  7 2021 11:51AM"/>
    <x v="61"/>
    <x v="5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7"/>
    <x v="0"/>
    <n v="19"/>
    <x v="2"/>
  </r>
  <r>
    <n v="27410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1"/>
    <n v="2021"/>
    <n v="60"/>
    <n v="1"/>
    <n v="12"/>
    <m/>
    <s v="Dec  7 2021 11:51AM"/>
    <x v="42"/>
    <x v="39"/>
    <n v="10"/>
    <s v="BOLSA 25-30 LIBRAS"/>
    <n v="1"/>
    <s v="PRODUCTOS AGROPECUARIOS"/>
    <n v="3"/>
    <s v="FRUTAS"/>
    <n v="27.5"/>
    <n v="12.5"/>
    <s v="Guayaba Grande"/>
    <m/>
    <n v="0"/>
    <n v="7"/>
    <x v="0"/>
    <n v="19"/>
    <x v="2"/>
  </r>
  <r>
    <n v="27410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1"/>
    <n v="2021"/>
    <n v="60"/>
    <n v="1"/>
    <n v="10"/>
    <m/>
    <s v="Dec  7 2021 11:51AM"/>
    <x v="52"/>
    <x v="4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19"/>
    <x v="2"/>
  </r>
  <r>
    <n v="27410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1"/>
    <n v="2021"/>
    <n v="60"/>
    <n v="1"/>
    <n v="6"/>
    <m/>
    <s v="Dec  7 2021 11:52AM"/>
    <x v="54"/>
    <x v="5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7"/>
    <x v="0"/>
    <n v="19"/>
    <x v="2"/>
  </r>
  <r>
    <n v="27410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1"/>
    <n v="2021"/>
    <n v="95"/>
    <n v="1"/>
    <n v="6.5"/>
    <m/>
    <s v="Dec  7 2021 11:52AM"/>
    <x v="66"/>
    <x v="6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x v="0"/>
    <n v="19"/>
    <x v="2"/>
  </r>
  <r>
    <n v="27410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1"/>
    <n v="2021"/>
    <n v="95"/>
    <n v="1"/>
    <n v="10"/>
    <m/>
    <s v="Dec  7 2021 11:52AM"/>
    <x v="67"/>
    <x v="6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x v="0"/>
    <n v="19"/>
    <x v="2"/>
  </r>
  <r>
    <n v="27410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1"/>
    <n v="2021"/>
    <n v="89"/>
    <n v="1"/>
    <n v="14"/>
    <m/>
    <s v="Dec  7 2021 11:52AM"/>
    <x v="48"/>
    <x v="45"/>
    <n v="38"/>
    <s v="JABA  10-12 UNIDADES"/>
    <n v="1"/>
    <s v="PRODUCTOS AGROPECUARIOS"/>
    <n v="3"/>
    <s v="FRUTAS"/>
    <n v="35.04"/>
    <n v="15.93"/>
    <s v="Papaya Tainung Grande"/>
    <m/>
    <n v="0"/>
    <n v="7"/>
    <x v="0"/>
    <n v="19"/>
    <x v="2"/>
  </r>
  <r>
    <n v="273716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12"/>
    <s v="DICIEMBRE"/>
    <n v="6"/>
    <s v="GILBERTO RECINOS"/>
    <n v="2021"/>
    <n v="2021"/>
    <n v="60"/>
    <n v="1"/>
    <n v="4"/>
    <m/>
    <s v="Dec  7 2021 11:52AM"/>
    <x v="122"/>
    <x v="118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9"/>
    <x v="4"/>
  </r>
  <r>
    <n v="273716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12"/>
    <s v="DICIEMBRE"/>
    <n v="6"/>
    <s v="GILBERTO RECINOS"/>
    <n v="2021"/>
    <n v="2021"/>
    <n v="60"/>
    <n v="1"/>
    <n v="3.9"/>
    <m/>
    <s v="Dec  7 2021 11:52AM"/>
    <x v="123"/>
    <x v="119"/>
    <n v="29"/>
    <s v="CARTON 30 UNIDADES"/>
    <n v="1"/>
    <s v="PRODUCTOS AGROPECUARIOS"/>
    <n v="8"/>
    <s v="PRODUCTOS AVICOLAS"/>
    <n v="3.25"/>
    <n v="1.48"/>
    <s v="Huevo Mediano Cartón"/>
    <m/>
    <n v="0"/>
    <n v="7"/>
    <x v="0"/>
    <n v="9"/>
    <x v="4"/>
  </r>
  <r>
    <n v="273716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12"/>
    <s v="DICIEMBRE"/>
    <n v="6"/>
    <s v="GILBERTO RECINOS"/>
    <n v="2021"/>
    <n v="2021"/>
    <n v="60"/>
    <n v="1"/>
    <n v="45"/>
    <m/>
    <s v="Dec  7 2021 11:52AM"/>
    <x v="132"/>
    <x v="128"/>
    <n v="25"/>
    <s v="CAJA 12 CARTONES"/>
    <n v="1"/>
    <s v="PRODUCTOS AGROPECUARIOS"/>
    <n v="8"/>
    <s v="PRODUCTOS AVICOLAS"/>
    <n v="45"/>
    <n v="20.45"/>
    <s v="Huevo Grande Caja"/>
    <m/>
    <n v="0"/>
    <n v="7"/>
    <x v="0"/>
    <n v="9"/>
    <x v="4"/>
  </r>
  <r>
    <n v="273717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12"/>
    <s v="DICIEMBRE"/>
    <n v="6"/>
    <s v="GILBERTO RECINOS"/>
    <n v="2021"/>
    <n v="2021"/>
    <n v="60"/>
    <n v="1"/>
    <n v="4.25"/>
    <m/>
    <s v="Dec  7 2021 11:52AM"/>
    <x v="122"/>
    <x v="118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9"/>
    <x v="4"/>
  </r>
  <r>
    <n v="273717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12"/>
    <s v="DICIEMBRE"/>
    <n v="6"/>
    <s v="GILBERTO RECINOS"/>
    <n v="2021"/>
    <n v="2021"/>
    <n v="60"/>
    <n v="1"/>
    <n v="4"/>
    <m/>
    <s v="Dec  7 2021 11:52AM"/>
    <x v="123"/>
    <x v="119"/>
    <n v="29"/>
    <s v="CARTON 30 UNIDADES"/>
    <n v="1"/>
    <s v="PRODUCTOS AGROPECUARIOS"/>
    <n v="8"/>
    <s v="PRODUCTOS AVICOLAS"/>
    <n v="3.25"/>
    <n v="1.48"/>
    <s v="Huevo Mediano Cartón"/>
    <m/>
    <n v="0"/>
    <n v="7"/>
    <x v="0"/>
    <n v="9"/>
    <x v="4"/>
  </r>
  <r>
    <n v="273717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12"/>
    <s v="DICIEMBRE"/>
    <n v="6"/>
    <s v="GILBERTO RECINOS"/>
    <n v="2021"/>
    <n v="2021"/>
    <n v="60"/>
    <n v="1"/>
    <n v="46"/>
    <m/>
    <s v="Dec  7 2021 11:52AM"/>
    <x v="132"/>
    <x v="128"/>
    <n v="25"/>
    <s v="CAJA 12 CARTONES"/>
    <n v="1"/>
    <s v="PRODUCTOS AGROPECUARIOS"/>
    <n v="8"/>
    <s v="PRODUCTOS AVICOLAS"/>
    <n v="45"/>
    <n v="20.45"/>
    <s v="Huevo Grande Caja"/>
    <m/>
    <n v="0"/>
    <n v="7"/>
    <x v="0"/>
    <n v="9"/>
    <x v="4"/>
  </r>
  <r>
    <n v="273717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12"/>
    <s v="DICIEMBRE"/>
    <n v="6"/>
    <s v="GILBERTO RECINOS"/>
    <n v="2021"/>
    <n v="2021"/>
    <n v="60"/>
    <n v="1"/>
    <n v="44"/>
    <m/>
    <s v="Dec  7 2021 11:52AM"/>
    <x v="133"/>
    <x v="129"/>
    <n v="25"/>
    <s v="CAJA 12 CARTONES"/>
    <n v="1"/>
    <s v="PRODUCTOS AGROPECUARIOS"/>
    <n v="8"/>
    <s v="PRODUCTOS AVICOLAS"/>
    <n v="40"/>
    <n v="18.18"/>
    <s v="Huevo Mediano Caja"/>
    <m/>
    <n v="0"/>
    <n v="7"/>
    <x v="0"/>
    <n v="9"/>
    <x v="4"/>
  </r>
  <r>
    <n v="273716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12"/>
    <s v="DICIEMBRE"/>
    <n v="6"/>
    <s v="GILBERTO RECINOS"/>
    <n v="2021"/>
    <n v="2021"/>
    <n v="60"/>
    <n v="1"/>
    <n v="43"/>
    <m/>
    <s v="Dec  7 2021 11:53AM"/>
    <x v="133"/>
    <x v="129"/>
    <n v="25"/>
    <s v="CAJA 12 CARTONES"/>
    <n v="1"/>
    <s v="PRODUCTOS AGROPECUARIOS"/>
    <n v="8"/>
    <s v="PRODUCTOS AVICOLAS"/>
    <n v="40"/>
    <n v="18.18"/>
    <s v="Huevo Mediano Caja"/>
    <m/>
    <n v="0"/>
    <n v="7"/>
    <x v="0"/>
    <n v="9"/>
    <x v="4"/>
  </r>
  <r>
    <n v="273715"/>
    <n v="418"/>
    <n v="6"/>
    <s v=" SAN SALVADOR"/>
    <n v="14"/>
    <s v="SAN SALVADOR"/>
    <s v="JESY"/>
    <s v="MEDRANO"/>
    <s v="JESY MEDRANO"/>
    <s v="7° AVENIDA SUR EDIFICIO 4 PUESTO # 184"/>
    <s v="JESY MEDRANO"/>
    <m/>
    <n v="2"/>
    <s v="SEGUNDA SEMANA"/>
    <n v="12"/>
    <s v="DICIEMBRE"/>
    <n v="6"/>
    <s v="GILBERTO RECINOS"/>
    <n v="2021"/>
    <n v="2021"/>
    <n v="60"/>
    <n v="1"/>
    <n v="1.25"/>
    <m/>
    <s v="Dec  7 2021 11:53AM"/>
    <x v="121"/>
    <x v="117"/>
    <n v="45"/>
    <s v="LIBRA"/>
    <n v="1"/>
    <s v="PRODUCTOS AGROPECUARIOS"/>
    <n v="7"/>
    <s v="CARNE DE POLLO"/>
    <n v="1"/>
    <n v="0.45"/>
    <s v="Pollo Entero( sin menudos)"/>
    <m/>
    <n v="0"/>
    <n v="7"/>
    <x v="0"/>
    <n v="9"/>
    <x v="4"/>
  </r>
  <r>
    <n v="273715"/>
    <n v="418"/>
    <n v="6"/>
    <s v=" SAN SALVADOR"/>
    <n v="14"/>
    <s v="SAN SALVADOR"/>
    <s v="JESY"/>
    <s v="MEDRANO"/>
    <s v="JESY MEDRANO"/>
    <s v="7° AVENIDA SUR EDIFICIO 4 PUESTO # 184"/>
    <s v="JESY MEDRANO"/>
    <m/>
    <n v="2"/>
    <s v="SEGUNDA SEMANA"/>
    <n v="12"/>
    <s v="DICIEMBRE"/>
    <n v="6"/>
    <s v="GILBERTO RECINOS"/>
    <n v="2021"/>
    <n v="2021"/>
    <n v="60"/>
    <n v="1"/>
    <n v="1.25"/>
    <m/>
    <s v="Dec  7 2021 11:53AM"/>
    <x v="126"/>
    <x v="122"/>
    <n v="45"/>
    <s v="LIBRA"/>
    <n v="1"/>
    <s v="PRODUCTOS AGROPECUARIOS"/>
    <n v="7"/>
    <s v="CARNE DE POLLO"/>
    <n v="1"/>
    <n v="0.45"/>
    <s v="Pollo, Muslos"/>
    <m/>
    <n v="0"/>
    <n v="7"/>
    <x v="0"/>
    <n v="9"/>
    <x v="4"/>
  </r>
  <r>
    <n v="273715"/>
    <n v="418"/>
    <n v="6"/>
    <s v=" SAN SALVADOR"/>
    <n v="14"/>
    <s v="SAN SALVADOR"/>
    <s v="JESY"/>
    <s v="MEDRANO"/>
    <s v="JESY MEDRANO"/>
    <s v="7° AVENIDA SUR EDIFICIO 4 PUESTO # 184"/>
    <s v="JESY MEDRANO"/>
    <m/>
    <n v="2"/>
    <s v="SEGUNDA SEMANA"/>
    <n v="12"/>
    <s v="DICIEMBRE"/>
    <n v="6"/>
    <s v="GILBERTO RECINOS"/>
    <n v="2021"/>
    <n v="2021"/>
    <n v="60"/>
    <n v="1"/>
    <n v="1.35"/>
    <m/>
    <s v="Dec  7 2021 11:53AM"/>
    <x v="127"/>
    <x v="123"/>
    <n v="45"/>
    <s v="LIBRA"/>
    <n v="1"/>
    <s v="PRODUCTOS AGROPECUARIOS"/>
    <n v="7"/>
    <s v="CARNE DE POLLO"/>
    <n v="1"/>
    <n v="0.45"/>
    <s v="Pollo, Pechuga"/>
    <m/>
    <n v="0"/>
    <n v="7"/>
    <x v="0"/>
    <n v="9"/>
    <x v="4"/>
  </r>
  <r>
    <n v="27410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1"/>
    <n v="2021"/>
    <n v="89"/>
    <n v="1"/>
    <n v="150"/>
    <m/>
    <s v="Dec  7 2021 11:53AM"/>
    <x v="65"/>
    <x v="6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x v="0"/>
    <n v="19"/>
    <x v="2"/>
  </r>
  <r>
    <n v="27410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1"/>
    <n v="2021"/>
    <n v="89"/>
    <n v="1"/>
    <n v="16"/>
    <m/>
    <s v="Dec  7 2021 11:53AM"/>
    <x v="45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9"/>
    <x v="2"/>
  </r>
  <r>
    <n v="274108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12"/>
    <s v="DICIEMBRE"/>
    <n v="3"/>
    <s v="ANA HERMYS OSORIO"/>
    <n v="2021"/>
    <n v="2021"/>
    <n v="89"/>
    <n v="1"/>
    <n v="125"/>
    <m/>
    <s v="Dec  7 2021 11:53AM"/>
    <x v="50"/>
    <x v="47"/>
    <n v="52"/>
    <s v="QUINTAL "/>
    <n v="1"/>
    <s v="PRODUCTOS AGROPECUARIOS"/>
    <n v="3"/>
    <s v="FRUTAS"/>
    <n v="100"/>
    <n v="45.45"/>
    <s v="Tamarindo sin Cáscara"/>
    <m/>
    <n v="0"/>
    <n v="7"/>
    <x v="0"/>
    <n v="19"/>
    <x v="2"/>
  </r>
  <r>
    <n v="273714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12"/>
    <s v="DICIEMBRE"/>
    <n v="6"/>
    <s v="GILBERTO RECINOS"/>
    <n v="2021"/>
    <n v="2021"/>
    <n v="60"/>
    <n v="1"/>
    <n v="3"/>
    <m/>
    <s v="Dec  7 2021 11:54AM"/>
    <x v="101"/>
    <x v="97"/>
    <n v="16"/>
    <s v="BOTELLA"/>
    <n v="1"/>
    <s v="PRODUCTOS AGROPECUARIOS"/>
    <n v="9"/>
    <s v="LACTEOS"/>
    <n v="1.6"/>
    <n v="0.73"/>
    <s v="Crema"/>
    <m/>
    <n v="0"/>
    <n v="7"/>
    <x v="0"/>
    <n v="9"/>
    <x v="4"/>
  </r>
  <r>
    <n v="273714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12"/>
    <s v="DICIEMBRE"/>
    <n v="6"/>
    <s v="GILBERTO RECINOS"/>
    <n v="2021"/>
    <n v="2021"/>
    <n v="157"/>
    <n v="1"/>
    <n v="2"/>
    <m/>
    <s v="Dec  7 2021 11:54AM"/>
    <x v="102"/>
    <x v="98"/>
    <n v="45"/>
    <s v="LIBRA"/>
    <n v="1"/>
    <s v="PRODUCTOS AGROPECUARIOS"/>
    <n v="9"/>
    <s v="LACTEOS"/>
    <n v="1"/>
    <n v="0.45"/>
    <s v="Quesillo"/>
    <m/>
    <n v="0"/>
    <n v="7"/>
    <x v="0"/>
    <n v="9"/>
    <x v="4"/>
  </r>
  <r>
    <n v="273714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12"/>
    <s v="DICIEMBRE"/>
    <n v="6"/>
    <s v="GILBERTO RECINOS"/>
    <n v="2021"/>
    <n v="2021"/>
    <n v="157"/>
    <n v="1"/>
    <n v="3"/>
    <m/>
    <s v="Dec  7 2021 11:54AM"/>
    <x v="103"/>
    <x v="99"/>
    <n v="45"/>
    <s v="LIBRA"/>
    <n v="1"/>
    <s v="PRODUCTOS AGROPECUARIOS"/>
    <n v="9"/>
    <s v="LACTEOS"/>
    <n v="1"/>
    <n v="0.45"/>
    <s v="Queso Duro Blando"/>
    <m/>
    <n v="0"/>
    <n v="7"/>
    <x v="0"/>
    <n v="9"/>
    <x v="4"/>
  </r>
  <r>
    <n v="273714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12"/>
    <s v="DICIEMBRE"/>
    <n v="6"/>
    <s v="GILBERTO RECINOS"/>
    <n v="2021"/>
    <n v="2021"/>
    <n v="157"/>
    <n v="1"/>
    <n v="4"/>
    <m/>
    <s v="Dec  7 2021 11:54AM"/>
    <x v="128"/>
    <x v="124"/>
    <n v="45"/>
    <s v="LIBRA"/>
    <n v="1"/>
    <s v="PRODUCTOS AGROPECUARIOS"/>
    <n v="9"/>
    <s v="LACTEOS"/>
    <n v="1"/>
    <n v="0.45"/>
    <s v="Queso Duro Viejo"/>
    <m/>
    <n v="0"/>
    <n v="7"/>
    <x v="0"/>
    <n v="9"/>
    <x v="4"/>
  </r>
  <r>
    <n v="273714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12"/>
    <s v="DICIEMBRE"/>
    <n v="6"/>
    <s v="GILBERTO RECINOS"/>
    <n v="2021"/>
    <n v="2021"/>
    <n v="60"/>
    <n v="1"/>
    <n v="1.5"/>
    <m/>
    <s v="Dec  7 2021 11:54AM"/>
    <x v="104"/>
    <x v="100"/>
    <n v="45"/>
    <s v="LIBRA"/>
    <n v="1"/>
    <s v="PRODUCTOS AGROPECUARIOS"/>
    <n v="9"/>
    <s v="LACTEOS"/>
    <n v="1"/>
    <n v="0.45"/>
    <s v="Queso Fresco"/>
    <m/>
    <n v="0"/>
    <n v="7"/>
    <x v="0"/>
    <n v="9"/>
    <x v="4"/>
  </r>
  <r>
    <n v="273713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2"/>
    <s v="DICIEMBRE"/>
    <n v="6"/>
    <s v="GILBERTO RECINOS"/>
    <n v="2021"/>
    <n v="2021"/>
    <n v="60"/>
    <n v="1"/>
    <n v="4.8"/>
    <m/>
    <s v="Dec  7 2021 11:56AM"/>
    <x v="105"/>
    <x v="101"/>
    <n v="45"/>
    <s v="LIBRA"/>
    <n v="1"/>
    <s v="PRODUCTOS AGROPECUARIOS"/>
    <n v="5"/>
    <s v="CARNE BOVINO"/>
    <n v="1"/>
    <n v="0.45"/>
    <s v="Lomo de Aguja"/>
    <m/>
    <n v="0"/>
    <n v="7"/>
    <x v="0"/>
    <n v="9"/>
    <x v="4"/>
  </r>
  <r>
    <n v="273713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2"/>
    <s v="DICIEMBRE"/>
    <n v="6"/>
    <s v="GILBERTO RECINOS"/>
    <n v="2021"/>
    <n v="2021"/>
    <n v="60"/>
    <n v="1"/>
    <n v="4.5999999999999996"/>
    <m/>
    <s v="Dec  7 2021 11:56AM"/>
    <x v="106"/>
    <x v="102"/>
    <n v="45"/>
    <s v="LIBRA"/>
    <n v="1"/>
    <s v="PRODUCTOS AGROPECUARIOS"/>
    <n v="5"/>
    <s v="CARNE BOVINO"/>
    <n v="1"/>
    <n v="0.45"/>
    <s v="Lomo de Rollizo"/>
    <m/>
    <n v="0"/>
    <n v="7"/>
    <x v="0"/>
    <n v="9"/>
    <x v="4"/>
  </r>
  <r>
    <n v="273713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2"/>
    <s v="DICIEMBRE"/>
    <n v="6"/>
    <s v="GILBERTO RECINOS"/>
    <n v="2021"/>
    <n v="2021"/>
    <n v="60"/>
    <n v="1"/>
    <n v="4.5999999999999996"/>
    <m/>
    <s v="Dec  7 2021 11:56AM"/>
    <x v="107"/>
    <x v="103"/>
    <n v="45"/>
    <s v="LIBRA"/>
    <n v="1"/>
    <s v="PRODUCTOS AGROPECUARIOS"/>
    <n v="5"/>
    <s v="CARNE BOVINO"/>
    <n v="1"/>
    <n v="0.45"/>
    <s v="Posta Angelina"/>
    <m/>
    <n v="0"/>
    <n v="7"/>
    <x v="0"/>
    <n v="9"/>
    <x v="4"/>
  </r>
  <r>
    <n v="273713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2"/>
    <s v="DICIEMBRE"/>
    <n v="6"/>
    <s v="GILBERTO RECINOS"/>
    <n v="2021"/>
    <n v="2021"/>
    <n v="60"/>
    <n v="1"/>
    <n v="3.5"/>
    <m/>
    <s v="Dec  7 2021 11:56AM"/>
    <x v="108"/>
    <x v="104"/>
    <n v="45"/>
    <s v="LIBRA"/>
    <n v="1"/>
    <s v="PRODUCTOS AGROPECUARIOS"/>
    <n v="5"/>
    <s v="CARNE BOVINO"/>
    <n v="1"/>
    <n v="0.45"/>
    <s v="Posta de Pecho"/>
    <m/>
    <n v="0"/>
    <n v="7"/>
    <x v="0"/>
    <n v="9"/>
    <x v="4"/>
  </r>
  <r>
    <n v="273713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2"/>
    <s v="DICIEMBRE"/>
    <n v="6"/>
    <s v="GILBERTO RECINOS"/>
    <n v="2021"/>
    <n v="2021"/>
    <n v="60"/>
    <n v="1"/>
    <n v="3.9"/>
    <m/>
    <s v="Dec  7 2021 11:57AM"/>
    <x v="109"/>
    <x v="105"/>
    <n v="45"/>
    <s v="LIBRA"/>
    <n v="1"/>
    <s v="PRODUCTOS AGROPECUARIOS"/>
    <n v="5"/>
    <s v="CARNE BOVINO"/>
    <n v="1"/>
    <n v="0.45"/>
    <s v="Posta Negra"/>
    <m/>
    <n v="0"/>
    <n v="7"/>
    <x v="0"/>
    <n v="9"/>
    <x v="4"/>
  </r>
  <r>
    <n v="273713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2"/>
    <s v="DICIEMBRE"/>
    <n v="6"/>
    <s v="GILBERTO RECINOS"/>
    <n v="2021"/>
    <n v="2021"/>
    <n v="60"/>
    <n v="1"/>
    <n v="3.9"/>
    <m/>
    <s v="Dec  7 2021 11:57AM"/>
    <x v="110"/>
    <x v="106"/>
    <n v="45"/>
    <s v="LIBRA"/>
    <n v="1"/>
    <s v="PRODUCTOS AGROPECUARIOS"/>
    <n v="5"/>
    <s v="CARNE BOVINO"/>
    <n v="1"/>
    <n v="0.45"/>
    <s v="Puyazo"/>
    <m/>
    <n v="0"/>
    <n v="7"/>
    <x v="0"/>
    <n v="9"/>
    <x v="4"/>
  </r>
  <r>
    <n v="273713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2"/>
    <s v="DICIEMBRE"/>
    <n v="6"/>
    <s v="GILBERTO RECINOS"/>
    <n v="2021"/>
    <n v="2021"/>
    <n v="60"/>
    <n v="1"/>
    <n v="3.5"/>
    <m/>
    <s v="Dec  7 2021 11:57AM"/>
    <x v="111"/>
    <x v="107"/>
    <n v="45"/>
    <s v="LIBRA"/>
    <n v="1"/>
    <s v="PRODUCTOS AGROPECUARIOS"/>
    <n v="5"/>
    <s v="CARNE BOVINO"/>
    <n v="1"/>
    <n v="0.45"/>
    <s v="Salon"/>
    <m/>
    <n v="0"/>
    <n v="7"/>
    <x v="0"/>
    <n v="9"/>
    <x v="4"/>
  </r>
  <r>
    <n v="273713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2"/>
    <s v="DICIEMBRE"/>
    <n v="6"/>
    <s v="GILBERTO RECINOS"/>
    <n v="2021"/>
    <n v="2021"/>
    <n v="60"/>
    <n v="1"/>
    <n v="3.9"/>
    <m/>
    <s v="Dec  7 2021 11:57AM"/>
    <x v="112"/>
    <x v="108"/>
    <n v="45"/>
    <s v="LIBRA"/>
    <n v="1"/>
    <s v="PRODUCTOS AGROPECUARIOS"/>
    <n v="5"/>
    <s v="CARNE BOVINO"/>
    <n v="1"/>
    <n v="0.45"/>
    <s v="Solomo"/>
    <m/>
    <n v="0"/>
    <n v="7"/>
    <x v="0"/>
    <n v="9"/>
    <x v="4"/>
  </r>
  <r>
    <n v="273713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2"/>
    <s v="DICIEMBRE"/>
    <n v="6"/>
    <s v="GILBERTO RECINOS"/>
    <n v="2021"/>
    <n v="2021"/>
    <n v="60"/>
    <n v="1"/>
    <n v="6"/>
    <m/>
    <s v="Dec  7 2021 11:57AM"/>
    <x v="113"/>
    <x v="109"/>
    <n v="45"/>
    <s v="LIBRA"/>
    <n v="1"/>
    <s v="PRODUCTOS AGROPECUARIOS"/>
    <n v="6"/>
    <s v="CARNE PORCINO"/>
    <n v="1"/>
    <n v="0.45"/>
    <s v="Chicharron"/>
    <m/>
    <n v="0"/>
    <n v="7"/>
    <x v="0"/>
    <n v="9"/>
    <x v="4"/>
  </r>
  <r>
    <n v="273713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2"/>
    <s v="DICIEMBRE"/>
    <n v="6"/>
    <s v="GILBERTO RECINOS"/>
    <n v="2021"/>
    <n v="2021"/>
    <n v="60"/>
    <n v="1"/>
    <n v="3"/>
    <m/>
    <s v="Dec  7 2021 11:57AM"/>
    <x v="115"/>
    <x v="111"/>
    <n v="45"/>
    <s v="LIBRA"/>
    <n v="1"/>
    <s v="PRODUCTOS AGROPECUARIOS"/>
    <n v="6"/>
    <s v="CARNE PORCINO"/>
    <n v="1"/>
    <n v="0.45"/>
    <s v="Costilla"/>
    <m/>
    <n v="0"/>
    <n v="7"/>
    <x v="0"/>
    <n v="9"/>
    <x v="4"/>
  </r>
  <r>
    <n v="273713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2"/>
    <s v="DICIEMBRE"/>
    <n v="6"/>
    <s v="GILBERTO RECINOS"/>
    <n v="2021"/>
    <n v="2021"/>
    <n v="60"/>
    <n v="1"/>
    <n v="3"/>
    <m/>
    <s v="Dec  7 2021 11:57AM"/>
    <x v="116"/>
    <x v="112"/>
    <n v="45"/>
    <s v="LIBRA"/>
    <n v="1"/>
    <s v="PRODUCTOS AGROPECUARIOS"/>
    <n v="6"/>
    <s v="CARNE PORCINO"/>
    <n v="1"/>
    <n v="0.45"/>
    <s v="Lomo"/>
    <m/>
    <n v="0"/>
    <n v="7"/>
    <x v="0"/>
    <n v="9"/>
    <x v="4"/>
  </r>
  <r>
    <n v="273713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12"/>
    <s v="DICIEMBRE"/>
    <n v="6"/>
    <s v="GILBERTO RECINOS"/>
    <n v="2021"/>
    <n v="2021"/>
    <n v="60"/>
    <n v="1"/>
    <n v="2.7"/>
    <m/>
    <s v="Dec  7 2021 11:57AM"/>
    <x v="117"/>
    <x v="113"/>
    <n v="45"/>
    <s v="LIBRA"/>
    <n v="1"/>
    <s v="PRODUCTOS AGROPECUARIOS"/>
    <n v="6"/>
    <s v="CARNE PORCINO"/>
    <n v="1"/>
    <n v="0.45"/>
    <s v="Posta"/>
    <m/>
    <n v="0"/>
    <n v="7"/>
    <x v="0"/>
    <n v="9"/>
    <x v="4"/>
  </r>
  <r>
    <n v="273819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2"/>
    <s v="DICIEMBRE"/>
    <n v="6"/>
    <s v="GILBERTO RECINOS"/>
    <n v="2021"/>
    <n v="2021"/>
    <n v="60"/>
    <n v="1"/>
    <n v="2"/>
    <m/>
    <s v="Dec  7 2021 11:58AM"/>
    <x v="77"/>
    <x v="73"/>
    <n v="45"/>
    <s v="LIBRA"/>
    <n v="1"/>
    <s v="PRODUCTOS AGROPECUARIOS"/>
    <n v="10"/>
    <s v="PRODUCTOS PESQUEROS"/>
    <n v="1"/>
    <n v="0.45"/>
    <s v="Bagre"/>
    <m/>
    <n v="0"/>
    <n v="7"/>
    <x v="0"/>
    <n v="9"/>
    <x v="4"/>
  </r>
  <r>
    <n v="273819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2"/>
    <s v="DICIEMBRE"/>
    <n v="6"/>
    <s v="GILBERTO RECINOS"/>
    <n v="2021"/>
    <n v="2021"/>
    <n v="60"/>
    <n v="1"/>
    <n v="3.5"/>
    <m/>
    <s v="Dec  7 2021 11:58AM"/>
    <x v="78"/>
    <x v="74"/>
    <n v="45"/>
    <s v="LIBRA"/>
    <n v="1"/>
    <s v="PRODUCTOS AGROPECUARIOS"/>
    <n v="10"/>
    <s v="PRODUCTOS PESQUEROS"/>
    <n v="1"/>
    <n v="0.45"/>
    <s v="Boca colorada mediano"/>
    <m/>
    <n v="0"/>
    <n v="7"/>
    <x v="0"/>
    <n v="9"/>
    <x v="4"/>
  </r>
  <r>
    <n v="273819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2"/>
    <s v="DICIEMBRE"/>
    <n v="6"/>
    <s v="GILBERTO RECINOS"/>
    <n v="2021"/>
    <n v="2021"/>
    <n v="60"/>
    <n v="1"/>
    <n v="6"/>
    <m/>
    <s v="Dec  7 2021 11:58AM"/>
    <x v="79"/>
    <x v="75"/>
    <n v="45"/>
    <s v="LIBRA"/>
    <n v="1"/>
    <s v="PRODUCTOS AGROPECUARIOS"/>
    <n v="10"/>
    <s v="PRODUCTOS PESQUEROS"/>
    <n v="1"/>
    <n v="0.45"/>
    <s v="Camaron de mar mediano"/>
    <m/>
    <n v="0"/>
    <n v="7"/>
    <x v="0"/>
    <n v="9"/>
    <x v="4"/>
  </r>
  <r>
    <n v="273819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2"/>
    <s v="DICIEMBRE"/>
    <n v="6"/>
    <s v="GILBERTO RECINOS"/>
    <n v="2021"/>
    <n v="2021"/>
    <n v="60"/>
    <n v="1"/>
    <n v="3.5"/>
    <m/>
    <s v="Dec  7 2021 11:58AM"/>
    <x v="80"/>
    <x v="76"/>
    <n v="45"/>
    <s v="LIBRA"/>
    <n v="1"/>
    <s v="PRODUCTOS AGROPECUARIOS"/>
    <n v="10"/>
    <s v="PRODUCTOS PESQUEROS"/>
    <n v="1"/>
    <n v="0.45"/>
    <s v="Camaron cultivado"/>
    <m/>
    <n v="0"/>
    <n v="7"/>
    <x v="0"/>
    <n v="9"/>
    <x v="4"/>
  </r>
  <r>
    <n v="273819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2"/>
    <s v="DICIEMBRE"/>
    <n v="6"/>
    <s v="GILBERTO RECINOS"/>
    <n v="2021"/>
    <n v="2021"/>
    <n v="60"/>
    <n v="1"/>
    <n v="8"/>
    <m/>
    <s v="Dec  7 2021 11:58AM"/>
    <x v="81"/>
    <x v="77"/>
    <n v="45"/>
    <s v="LIBRA"/>
    <n v="1"/>
    <s v="PRODUCTOS AGROPECUARIOS"/>
    <n v="10"/>
    <s v="PRODUCTOS PESQUEROS"/>
    <n v="1"/>
    <n v="0.45"/>
    <s v="Camaron de mar grande"/>
    <m/>
    <n v="0"/>
    <n v="7"/>
    <x v="0"/>
    <n v="9"/>
    <x v="4"/>
  </r>
  <r>
    <n v="273819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2"/>
    <s v="DICIEMBRE"/>
    <n v="6"/>
    <s v="GILBERTO RECINOS"/>
    <n v="2021"/>
    <n v="2021"/>
    <n v="60"/>
    <n v="1"/>
    <n v="5"/>
    <m/>
    <s v="Dec  7 2021 11:58AM"/>
    <x v="82"/>
    <x v="78"/>
    <n v="45"/>
    <s v="LIBRA"/>
    <n v="1"/>
    <s v="PRODUCTOS AGROPECUARIOS"/>
    <n v="10"/>
    <s v="PRODUCTOS PESQUEROS"/>
    <n v="1"/>
    <n v="0.45"/>
    <s v="Camaroncillo Seco Salado"/>
    <m/>
    <n v="0"/>
    <n v="7"/>
    <x v="0"/>
    <n v="9"/>
    <x v="4"/>
  </r>
  <r>
    <n v="273819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2"/>
    <s v="DICIEMBRE"/>
    <n v="6"/>
    <s v="GILBERTO RECINOS"/>
    <n v="2021"/>
    <n v="2021"/>
    <n v="60"/>
    <n v="1"/>
    <n v="2.5"/>
    <m/>
    <s v="Dec  7 2021 11:58AM"/>
    <x v="83"/>
    <x v="79"/>
    <n v="45"/>
    <s v="LIBRA"/>
    <n v="1"/>
    <s v="PRODUCTOS AGROPECUARIOS"/>
    <n v="10"/>
    <s v="PRODUCTOS PESQUEROS"/>
    <n v="1"/>
    <n v="0.45"/>
    <s v="Cola de camaron"/>
    <m/>
    <n v="0"/>
    <n v="7"/>
    <x v="0"/>
    <n v="9"/>
    <x v="4"/>
  </r>
  <r>
    <n v="273819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2"/>
    <s v="DICIEMBRE"/>
    <n v="6"/>
    <s v="GILBERTO RECINOS"/>
    <n v="2021"/>
    <n v="2021"/>
    <n v="60"/>
    <n v="1"/>
    <n v="3"/>
    <m/>
    <s v="Dec  7 2021 11:58AM"/>
    <x v="84"/>
    <x v="80"/>
    <n v="45"/>
    <s v="LIBRA"/>
    <n v="1"/>
    <s v="PRODUCTOS AGROPECUARIOS"/>
    <n v="10"/>
    <s v="PRODUCTOS PESQUEROS"/>
    <n v="1"/>
    <n v="0.45"/>
    <s v="Corvina"/>
    <m/>
    <n v="0"/>
    <n v="7"/>
    <x v="0"/>
    <n v="9"/>
    <x v="4"/>
  </r>
  <r>
    <n v="273819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2"/>
    <s v="DICIEMBRE"/>
    <n v="6"/>
    <s v="GILBERTO RECINOS"/>
    <n v="2021"/>
    <n v="2021"/>
    <n v="60"/>
    <n v="1"/>
    <n v="5"/>
    <m/>
    <s v="Dec  7 2021 11:59AM"/>
    <x v="85"/>
    <x v="81"/>
    <n v="45"/>
    <s v="LIBRA"/>
    <n v="1"/>
    <s v="PRODUCTOS AGROPECUARIOS"/>
    <n v="10"/>
    <s v="PRODUCTOS PESQUEROS"/>
    <n v="1"/>
    <n v="0.45"/>
    <s v="Lonja de boca colorada"/>
    <m/>
    <n v="0"/>
    <n v="7"/>
    <x v="0"/>
    <n v="9"/>
    <x v="4"/>
  </r>
  <r>
    <n v="273819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2"/>
    <s v="DICIEMBRE"/>
    <n v="6"/>
    <s v="GILBERTO RECINOS"/>
    <n v="2021"/>
    <n v="2021"/>
    <n v="60"/>
    <n v="1"/>
    <n v="3.75"/>
    <m/>
    <s v="Dec  7 2021 11:59AM"/>
    <x v="86"/>
    <x v="82"/>
    <n v="45"/>
    <s v="LIBRA"/>
    <n v="1"/>
    <s v="PRODUCTOS AGROPECUARIOS"/>
    <n v="10"/>
    <s v="PRODUCTOS PESQUEROS"/>
    <n v="1"/>
    <n v="0.45"/>
    <s v="Lonja de tiburón"/>
    <m/>
    <n v="0"/>
    <n v="7"/>
    <x v="0"/>
    <n v="9"/>
    <x v="4"/>
  </r>
  <r>
    <n v="273819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2"/>
    <s v="DICIEMBRE"/>
    <n v="6"/>
    <s v="GILBERTO RECINOS"/>
    <n v="2021"/>
    <n v="2021"/>
    <n v="60"/>
    <n v="1"/>
    <n v="2"/>
    <m/>
    <s v="Dec  7 2021 11:59AM"/>
    <x v="90"/>
    <x v="86"/>
    <n v="45"/>
    <s v="LIBRA"/>
    <n v="1"/>
    <s v="PRODUCTOS AGROPECUARIOS"/>
    <n v="10"/>
    <s v="PRODUCTOS PESQUEROS"/>
    <n v="1"/>
    <n v="0.45"/>
    <s v="Macarela"/>
    <m/>
    <n v="0"/>
    <n v="7"/>
    <x v="0"/>
    <n v="9"/>
    <x v="4"/>
  </r>
  <r>
    <n v="273819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2"/>
    <s v="DICIEMBRE"/>
    <n v="6"/>
    <s v="GILBERTO RECINOS"/>
    <n v="2021"/>
    <n v="2021"/>
    <n v="60"/>
    <n v="1"/>
    <n v="6"/>
    <m/>
    <s v="Dec  7 2021 11:59AM"/>
    <x v="91"/>
    <x v="87"/>
    <n v="45"/>
    <s v="LIBRA"/>
    <n v="1"/>
    <s v="PRODUCTOS AGROPECUARIOS"/>
    <n v="10"/>
    <s v="PRODUCTOS PESQUEROS"/>
    <n v="1"/>
    <n v="0.45"/>
    <s v="Pescado seco (macarela)"/>
    <m/>
    <n v="0"/>
    <n v="7"/>
    <x v="0"/>
    <n v="9"/>
    <x v="4"/>
  </r>
  <r>
    <n v="273819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2"/>
    <s v="DICIEMBRE"/>
    <n v="6"/>
    <s v="GILBERTO RECINOS"/>
    <n v="2021"/>
    <n v="2021"/>
    <n v="60"/>
    <n v="1"/>
    <n v="3"/>
    <m/>
    <s v="Dec  7 2021 11:59AM"/>
    <x v="92"/>
    <x v="88"/>
    <n v="45"/>
    <s v="LIBRA"/>
    <n v="1"/>
    <s v="PRODUCTOS AGROPECUARIOS"/>
    <n v="10"/>
    <s v="PRODUCTOS PESQUEROS"/>
    <n v="1"/>
    <n v="0.45"/>
    <s v="Róbalo mediano"/>
    <m/>
    <n v="0"/>
    <n v="7"/>
    <x v="0"/>
    <n v="9"/>
    <x v="4"/>
  </r>
  <r>
    <n v="273819"/>
    <n v="417"/>
    <n v="6"/>
    <s v=" SAN SALVADOR"/>
    <n v="14"/>
    <s v="SAN SALVADOR"/>
    <s v="MARVIN"/>
    <s v="FLORES"/>
    <s v="MARVIN FLORES"/>
    <s v="7° AVENIDA NORTE EDICIO PUESTO # 260 Y 261"/>
    <s v="MARVIN FLORES"/>
    <m/>
    <n v="2"/>
    <s v="SEGUNDA SEMANA"/>
    <n v="12"/>
    <s v="DICIEMBRE"/>
    <n v="6"/>
    <s v="GILBERTO RECINOS"/>
    <n v="2021"/>
    <n v="2021"/>
    <n v="60"/>
    <n v="1"/>
    <n v="1.5"/>
    <m/>
    <s v="Dec  7 2021 11:59AM"/>
    <x v="93"/>
    <x v="89"/>
    <n v="45"/>
    <s v="LIBRA"/>
    <n v="1"/>
    <s v="PRODUCTOS AGROPECUARIOS"/>
    <n v="10"/>
    <s v="PRODUCTOS PESQUEROS"/>
    <n v="1"/>
    <n v="0.45"/>
    <s v="Tilapia"/>
    <m/>
    <n v="0"/>
    <n v="7"/>
    <x v="0"/>
    <n v="9"/>
    <x v="4"/>
  </r>
  <r>
    <n v="273319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12"/>
    <s v="DICIEMBRE"/>
    <n v="6"/>
    <s v="GILBERTO RECINOS"/>
    <n v="2021"/>
    <n v="2021"/>
    <n v="60"/>
    <n v="1"/>
    <n v="5"/>
    <m/>
    <s v="Dec  7 2021 12:00PM"/>
    <x v="125"/>
    <x v="121"/>
    <n v="16"/>
    <s v="BOTELLA"/>
    <n v="1"/>
    <s v="PRODUCTOS AGROPECUARIOS"/>
    <n v="4"/>
    <s v="AGRO INDUSTRIALES"/>
    <n v="2.6"/>
    <n v="1.18"/>
    <s v="Miel de abeja"/>
    <m/>
    <n v="0"/>
    <n v="7"/>
    <x v="0"/>
    <n v="8"/>
    <x v="3"/>
  </r>
  <r>
    <n v="273319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12"/>
    <s v="DICIEMBRE"/>
    <n v="6"/>
    <s v="GILBERTO RECINOS"/>
    <n v="2021"/>
    <n v="2021"/>
    <n v="60"/>
    <n v="1"/>
    <m/>
    <n v="0.8"/>
    <s v="Dec  7 2021 12:00PM"/>
    <x v="97"/>
    <x v="93"/>
    <n v="1"/>
    <s v="96 UNIDADES 144 LB"/>
    <n v="1"/>
    <s v="PRODUCTOS AGROPECUARIOS"/>
    <n v="4"/>
    <s v="AGRO INDUSTRIALES"/>
    <n v="144"/>
    <n v="65.45"/>
    <s v="Panela de primera clase"/>
    <m/>
    <n v="0"/>
    <n v="7"/>
    <x v="0"/>
    <n v="8"/>
    <x v="3"/>
  </r>
  <r>
    <n v="273319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12"/>
    <s v="DICIEMBRE"/>
    <n v="6"/>
    <s v="GILBERTO RECINOS"/>
    <n v="2021"/>
    <n v="2021"/>
    <n v="89"/>
    <n v="1"/>
    <n v="55"/>
    <n v="1"/>
    <s v="Dec  7 2021 12:00PM"/>
    <x v="134"/>
    <x v="130"/>
    <n v="51"/>
    <s v="QUINTAL"/>
    <n v="1"/>
    <s v="PRODUCTOS AGROPECUARIOS"/>
    <n v="4"/>
    <s v="AGRO INDUSTRIALES"/>
    <n v="100"/>
    <n v="45.45"/>
    <s v="Achiote"/>
    <m/>
    <n v="0"/>
    <n v="7"/>
    <x v="0"/>
    <n v="8"/>
    <x v="3"/>
  </r>
  <r>
    <n v="273319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12"/>
    <s v="DICIEMBRE"/>
    <n v="6"/>
    <s v="GILBERTO RECINOS"/>
    <n v="2021"/>
    <n v="2021"/>
    <n v="60"/>
    <n v="1"/>
    <n v="60"/>
    <n v="0.8"/>
    <s v="Dec  7 2021 12:00PM"/>
    <x v="87"/>
    <x v="83"/>
    <n v="51"/>
    <s v="QUINTAL"/>
    <n v="1"/>
    <s v="PRODUCTOS AGROPECUARIOS"/>
    <n v="4"/>
    <s v="AGRO INDUSTRIALES"/>
    <n v="100"/>
    <n v="45.45"/>
    <s v="Ajonjolí"/>
    <m/>
    <n v="0"/>
    <n v="7"/>
    <x v="0"/>
    <n v="8"/>
    <x v="3"/>
  </r>
  <r>
    <n v="273319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12"/>
    <s v="DICIEMBRE"/>
    <n v="6"/>
    <s v="GILBERTO RECINOS"/>
    <n v="2021"/>
    <n v="2021"/>
    <n v="157"/>
    <n v="1"/>
    <n v="60"/>
    <n v="0.8"/>
    <s v="Dec  7 2021 12:00PM"/>
    <x v="88"/>
    <x v="84"/>
    <n v="51"/>
    <s v="QUINTAL"/>
    <n v="1"/>
    <s v="PRODUCTOS AGROPECUARIOS"/>
    <n v="4"/>
    <s v="AGRO INDUSTRIALES"/>
    <n v="100"/>
    <n v="45.45"/>
    <s v="Cacahuete Crudo"/>
    <m/>
    <n v="0"/>
    <n v="7"/>
    <x v="0"/>
    <n v="8"/>
    <x v="3"/>
  </r>
  <r>
    <n v="273319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12"/>
    <s v="DICIEMBRE"/>
    <n v="6"/>
    <s v="GILBERTO RECINOS"/>
    <n v="2021"/>
    <n v="2021"/>
    <n v="157"/>
    <n v="1"/>
    <n v="135"/>
    <n v="1.6"/>
    <s v="Dec  7 2021 12:00PM"/>
    <x v="96"/>
    <x v="92"/>
    <n v="51"/>
    <s v="QUINTAL"/>
    <n v="1"/>
    <s v="PRODUCTOS AGROPECUARIOS"/>
    <n v="4"/>
    <s v="AGRO INDUSTRIALES"/>
    <n v="100"/>
    <n v="45.45"/>
    <s v="Cacao "/>
    <m/>
    <n v="0"/>
    <n v="7"/>
    <x v="0"/>
    <n v="8"/>
    <x v="3"/>
  </r>
  <r>
    <n v="273319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12"/>
    <s v="DICIEMBRE"/>
    <n v="6"/>
    <s v="GILBERTO RECINOS"/>
    <n v="2021"/>
    <n v="2021"/>
    <n v="157"/>
    <n v="1"/>
    <n v="60"/>
    <n v="0.7"/>
    <s v="Dec  7 2021 12:01PM"/>
    <x v="135"/>
    <x v="131"/>
    <n v="51"/>
    <s v="QUINTAL"/>
    <n v="1"/>
    <s v="PRODUCTOS AGROPECUARIOS"/>
    <n v="4"/>
    <s v="AGRO INDUSTRIALES"/>
    <n v="100"/>
    <n v="45.45"/>
    <s v="Soya"/>
    <m/>
    <n v="0"/>
    <n v="7"/>
    <x v="0"/>
    <n v="8"/>
    <x v="3"/>
  </r>
  <r>
    <n v="273319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12"/>
    <s v="DICIEMBRE"/>
    <n v="6"/>
    <s v="GILBERTO RECINOS"/>
    <n v="2021"/>
    <n v="2021"/>
    <n v="157"/>
    <n v="1"/>
    <n v="40"/>
    <n v="0.6"/>
    <s v="Dec  7 2021 12:01PM"/>
    <x v="136"/>
    <x v="132"/>
    <n v="51"/>
    <s v="QUINTAL"/>
    <n v="1"/>
    <s v="PRODUCTOS AGROPECUARIOS"/>
    <n v="4"/>
    <s v="AGRO INDUSTRIALES"/>
    <n v="100"/>
    <n v="45.45"/>
    <s v="Trigo"/>
    <m/>
    <n v="0"/>
    <n v="7"/>
    <x v="0"/>
    <n v="8"/>
    <x v="3"/>
  </r>
  <r>
    <n v="273322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m/>
    <n v="2"/>
    <s v="SEGUNDA SEMANA"/>
    <n v="12"/>
    <s v="DICIEMBRE"/>
    <n v="6"/>
    <s v="GILBERTO RECINOS"/>
    <n v="2021"/>
    <n v="2021"/>
    <n v="60"/>
    <n v="1"/>
    <n v="17"/>
    <m/>
    <s v="Dec  7 2021 12:02PM"/>
    <x v="99"/>
    <x v="95"/>
    <n v="13"/>
    <s v="BOLSA 50 LB"/>
    <n v="1"/>
    <s v="PRODUCTOS AGROPECUARIOS"/>
    <n v="4"/>
    <s v="AGRO INDUSTRIALES"/>
    <n v="50"/>
    <n v="22.73"/>
    <s v="Harina de trigo fuerte"/>
    <m/>
    <n v="0"/>
    <n v="7"/>
    <x v="0"/>
    <n v="8"/>
    <x v="3"/>
  </r>
  <r>
    <n v="273322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m/>
    <n v="2"/>
    <s v="SEGUNDA SEMANA"/>
    <n v="12"/>
    <s v="DICIEMBRE"/>
    <n v="6"/>
    <s v="GILBERTO RECINOS"/>
    <n v="2021"/>
    <n v="2021"/>
    <n v="60"/>
    <n v="1"/>
    <n v="16.5"/>
    <m/>
    <s v="Dec  7 2021 12:02PM"/>
    <x v="100"/>
    <x v="96"/>
    <n v="13"/>
    <s v="BOLSA 50 LB"/>
    <n v="1"/>
    <s v="PRODUCTOS AGROPECUARIOS"/>
    <n v="4"/>
    <s v="AGRO INDUSTRIALES"/>
    <n v="50"/>
    <n v="22.73"/>
    <s v="Harina de trigo suave"/>
    <m/>
    <n v="0"/>
    <n v="7"/>
    <x v="0"/>
    <n v="8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0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6">
        <item x="94"/>
        <item x="71"/>
        <item x="129"/>
        <item x="72"/>
        <item x="130"/>
        <item x="73"/>
        <item x="95"/>
        <item x="131"/>
        <item x="74"/>
        <item x="70"/>
        <item x="0"/>
        <item x="1"/>
        <item x="2"/>
        <item x="3"/>
        <item x="20"/>
        <item x="98"/>
        <item x="4"/>
        <item x="5"/>
        <item x="6"/>
        <item x="39"/>
        <item x="40"/>
        <item x="41"/>
        <item x="26"/>
        <item x="8"/>
        <item x="28"/>
        <item x="7"/>
        <item x="19"/>
        <item x="21"/>
        <item x="22"/>
        <item x="23"/>
        <item x="24"/>
        <item x="25"/>
        <item x="11"/>
        <item x="12"/>
        <item m="1" x="189"/>
        <item x="27"/>
        <item x="114"/>
        <item x="118"/>
        <item x="38"/>
        <item x="36"/>
        <item x="37"/>
        <item x="29"/>
        <item x="30"/>
        <item x="31"/>
        <item x="32"/>
        <item x="13"/>
        <item x="14"/>
        <item x="34"/>
        <item x="15"/>
        <item x="35"/>
        <item x="16"/>
        <item x="119"/>
        <item x="120"/>
        <item x="17"/>
        <item m="1" x="188"/>
        <item x="18"/>
        <item x="33"/>
        <item x="9"/>
        <item x="10"/>
        <item m="1" x="205"/>
        <item m="1" x="194"/>
        <item x="58"/>
        <item x="59"/>
        <item x="60"/>
        <item x="61"/>
        <item x="44"/>
        <item x="47"/>
        <item x="42"/>
        <item x="43"/>
        <item m="1" x="201"/>
        <item m="1" x="196"/>
        <item x="52"/>
        <item x="53"/>
        <item x="54"/>
        <item x="55"/>
        <item x="56"/>
        <item x="57"/>
        <item x="62"/>
        <item x="66"/>
        <item x="67"/>
        <item x="68"/>
        <item x="69"/>
        <item x="124"/>
        <item x="48"/>
        <item x="49"/>
        <item x="63"/>
        <item x="64"/>
        <item x="65"/>
        <item x="45"/>
        <item x="46"/>
        <item m="1" x="159"/>
        <item x="50"/>
        <item x="51"/>
        <item x="134"/>
        <item x="87"/>
        <item x="75"/>
        <item x="88"/>
        <item x="96"/>
        <item x="76"/>
        <item x="99"/>
        <item x="100"/>
        <item x="125"/>
        <item x="97"/>
        <item m="1" x="162"/>
        <item x="89"/>
        <item x="135"/>
        <item x="136"/>
        <item m="1" x="141"/>
        <item x="105"/>
        <item x="106"/>
        <item x="107"/>
        <item x="108"/>
        <item x="109"/>
        <item x="110"/>
        <item x="111"/>
        <item x="112"/>
        <item m="1" x="165"/>
        <item m="1" x="156"/>
        <item x="113"/>
        <item x="115"/>
        <item x="116"/>
        <item x="117"/>
        <item x="121"/>
        <item x="126"/>
        <item x="127"/>
        <item x="122"/>
        <item x="123"/>
        <item x="132"/>
        <item x="133"/>
        <item x="101"/>
        <item x="102"/>
        <item x="103"/>
        <item x="128"/>
        <item x="104"/>
        <item x="77"/>
        <item x="78"/>
        <item x="79"/>
        <item x="80"/>
        <item x="81"/>
        <item x="82"/>
        <item x="83"/>
        <item x="84"/>
        <item m="1" x="204"/>
        <item x="85"/>
        <item x="86"/>
        <item x="90"/>
        <item x="91"/>
        <item x="92"/>
        <item x="93"/>
        <item m="1" x="187"/>
        <item m="1" x="185"/>
        <item m="1" x="182"/>
        <item m="1" x="179"/>
        <item m="1" x="177"/>
        <item m="1" x="174"/>
        <item m="1" x="172"/>
        <item m="1" x="169"/>
        <item m="1" x="166"/>
        <item m="1" x="161"/>
        <item m="1" x="157"/>
        <item m="1" x="153"/>
        <item m="1" x="151"/>
        <item m="1" x="148"/>
        <item m="1" x="144"/>
        <item m="1" x="140"/>
        <item m="1" x="138"/>
        <item m="1" x="203"/>
        <item m="1" x="200"/>
        <item m="1" x="198"/>
        <item m="1" x="195"/>
        <item m="1" x="193"/>
        <item m="1" x="191"/>
        <item m="1" x="190"/>
        <item m="1" x="186"/>
        <item m="1" x="184"/>
        <item m="1" x="181"/>
        <item m="1" x="178"/>
        <item m="1" x="176"/>
        <item m="1" x="171"/>
        <item m="1" x="168"/>
        <item m="1" x="164"/>
        <item m="1" x="160"/>
        <item m="1" x="155"/>
        <item m="1" x="150"/>
        <item m="1" x="147"/>
        <item m="1" x="143"/>
        <item m="1" x="142"/>
        <item m="1" x="139"/>
        <item m="1" x="137"/>
        <item m="1" x="202"/>
        <item m="1" x="199"/>
        <item m="1" x="197"/>
        <item m="1" x="192"/>
        <item m="1" x="183"/>
        <item m="1" x="180"/>
        <item m="1" x="175"/>
        <item m="1" x="173"/>
        <item m="1" x="170"/>
        <item m="1" x="167"/>
        <item m="1" x="163"/>
        <item m="1" x="158"/>
        <item m="1" x="154"/>
        <item m="1" x="152"/>
        <item m="1" x="149"/>
        <item m="1" x="146"/>
        <item m="1" x="14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2">
        <item x="56"/>
        <item x="0"/>
        <item x="83"/>
        <item x="90"/>
        <item x="67"/>
        <item x="71"/>
        <item x="57"/>
        <item x="4"/>
        <item x="84"/>
        <item x="92"/>
        <item x="36"/>
        <item x="38"/>
        <item x="8"/>
        <item x="27"/>
        <item x="7"/>
        <item x="97"/>
        <item x="19"/>
        <item x="125"/>
        <item x="68"/>
        <item x="126"/>
        <item x="69"/>
        <item x="91"/>
        <item x="39"/>
        <item x="11"/>
        <item x="118"/>
        <item x="119"/>
        <item x="12"/>
        <item x="49"/>
        <item x="70"/>
        <item x="121"/>
        <item x="122"/>
        <item x="62"/>
        <item x="63"/>
        <item x="93"/>
        <item x="33"/>
        <item x="45"/>
        <item x="123"/>
        <item x="28"/>
        <item x="59"/>
        <item x="61"/>
        <item x="42"/>
        <item x="98"/>
        <item x="99"/>
        <item x="124"/>
        <item x="13"/>
        <item x="15"/>
        <item x="85"/>
        <item x="115"/>
        <item x="66"/>
        <item x="47"/>
        <item x="18"/>
        <item x="32"/>
        <item x="9"/>
        <item x="10"/>
        <item x="72"/>
        <item x="2"/>
        <item x="3"/>
        <item x="5"/>
        <item x="6"/>
        <item x="110"/>
        <item x="34"/>
        <item x="14"/>
        <item x="16"/>
        <item x="116"/>
        <item x="17"/>
        <item x="25"/>
        <item x="29"/>
        <item x="30"/>
        <item x="31"/>
        <item x="22"/>
        <item x="50"/>
        <item x="51"/>
        <item x="52"/>
        <item x="46"/>
        <item x="60"/>
        <item x="43"/>
        <item x="55"/>
        <item x="37"/>
        <item x="64"/>
        <item x="40"/>
        <item x="23"/>
        <item x="24"/>
        <item x="131"/>
        <item x="132"/>
        <item x="20"/>
        <item x="41"/>
        <item x="58"/>
        <item x="102"/>
        <item x="103"/>
        <item x="104"/>
        <item x="105"/>
        <item x="106"/>
        <item x="107"/>
        <item x="108"/>
        <item x="101"/>
        <item x="44"/>
        <item x="109"/>
        <item x="111"/>
        <item x="112"/>
        <item x="113"/>
        <item x="100"/>
        <item x="114"/>
        <item x="73"/>
        <item x="74"/>
        <item x="75"/>
        <item x="77"/>
        <item x="80"/>
        <item x="26"/>
        <item x="78"/>
        <item x="79"/>
        <item x="88"/>
        <item x="95"/>
        <item x="96"/>
        <item x="86"/>
        <item x="76"/>
        <item x="81"/>
        <item x="87"/>
        <item x="89"/>
        <item x="35"/>
        <item x="1"/>
        <item x="82"/>
        <item x="65"/>
        <item x="120"/>
        <item x="94"/>
        <item x="128"/>
        <item x="129"/>
        <item x="117"/>
        <item x="127"/>
        <item x="48"/>
        <item m="1" x="191"/>
        <item x="21"/>
        <item m="1" x="166"/>
        <item x="53"/>
        <item x="54"/>
        <item x="130"/>
        <item m="1" x="149"/>
        <item m="1" x="147"/>
        <item m="1" x="133"/>
        <item m="1" x="139"/>
        <item m="1" x="156"/>
        <item m="1" x="165"/>
        <item m="1" x="182"/>
        <item m="1" x="151"/>
        <item m="1" x="178"/>
        <item m="1" x="174"/>
        <item m="1" x="169"/>
        <item m="1" x="164"/>
        <item m="1" x="193"/>
        <item m="1" x="148"/>
        <item m="1" x="152"/>
        <item m="1" x="159"/>
        <item m="1" x="136"/>
        <item m="1" x="188"/>
        <item m="1" x="150"/>
        <item m="1" x="142"/>
        <item m="1" x="175"/>
        <item m="1" x="163"/>
        <item m="1" x="143"/>
        <item m="1" x="135"/>
        <item m="1" x="184"/>
        <item m="1" x="171"/>
        <item m="1" x="137"/>
        <item m="1" x="157"/>
        <item m="1" x="192"/>
        <item m="1" x="145"/>
        <item m="1" x="138"/>
        <item m="1" x="168"/>
        <item m="1" x="185"/>
        <item m="1" x="160"/>
        <item m="1" x="199"/>
        <item m="1" x="154"/>
        <item m="1" x="201"/>
        <item m="1" x="200"/>
        <item m="1" x="161"/>
        <item m="1" x="141"/>
        <item m="1" x="186"/>
        <item m="1" x="187"/>
        <item m="1" x="196"/>
        <item m="1" x="153"/>
        <item m="1" x="181"/>
        <item m="1" x="170"/>
        <item m="1" x="146"/>
        <item m="1" x="180"/>
        <item m="1" x="194"/>
        <item m="1" x="195"/>
        <item m="1" x="189"/>
        <item m="1" x="158"/>
        <item m="1" x="162"/>
        <item m="1" x="179"/>
        <item m="1" x="173"/>
        <item m="1" x="197"/>
        <item m="1" x="155"/>
        <item m="1" x="176"/>
        <item m="1" x="167"/>
        <item m="1" x="172"/>
        <item m="1" x="134"/>
        <item m="1" x="183"/>
        <item m="1" x="190"/>
        <item m="1" x="198"/>
        <item m="1" x="144"/>
        <item m="1" x="177"/>
        <item m="1" x="14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m="1" x="9"/>
        <item m="1" x="7"/>
        <item m="1" x="3"/>
        <item m="1" x="6"/>
        <item m="1" x="11"/>
        <item m="1" x="2"/>
        <item m="1" x="4"/>
        <item m="1" x="5"/>
        <item m="1" x="8"/>
        <item m="1" x="10"/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0"/>
        <item m="1" x="15"/>
        <item m="1" x="11"/>
        <item m="1" x="12"/>
        <item x="4"/>
        <item x="1"/>
        <item m="1" x="19"/>
        <item x="2"/>
        <item m="1" x="18"/>
        <item m="1" x="10"/>
        <item m="1" x="7"/>
        <item m="1" x="9"/>
        <item m="1" x="17"/>
        <item m="1" x="13"/>
        <item m="1" x="16"/>
        <item m="1" x="5"/>
        <item m="1" x="6"/>
        <item m="1" x="14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03">
    <i>
      <x/>
      <x/>
      <x v="3"/>
    </i>
    <i r="1">
      <x v="6"/>
      <x v="3"/>
    </i>
    <i r="1">
      <x v="8"/>
      <x v="3"/>
    </i>
    <i>
      <x v="1"/>
      <x/>
      <x v="4"/>
    </i>
    <i r="1">
      <x v="6"/>
      <x v="4"/>
    </i>
    <i>
      <x v="2"/>
      <x/>
      <x v="17"/>
    </i>
    <i>
      <x v="3"/>
      <x/>
      <x v="18"/>
    </i>
    <i r="1">
      <x v="6"/>
      <x v="18"/>
    </i>
    <i r="1">
      <x v="8"/>
      <x v="18"/>
    </i>
    <i>
      <x v="4"/>
      <x/>
      <x v="19"/>
    </i>
    <i>
      <x v="5"/>
      <x/>
      <x v="20"/>
    </i>
    <i r="1">
      <x v="6"/>
      <x v="20"/>
    </i>
    <i r="1">
      <x v="8"/>
      <x v="20"/>
    </i>
    <i>
      <x v="6"/>
      <x/>
      <x v="21"/>
    </i>
    <i r="1">
      <x v="6"/>
      <x v="21"/>
    </i>
    <i r="1">
      <x v="8"/>
      <x v="21"/>
    </i>
    <i>
      <x v="7"/>
      <x/>
      <x v="127"/>
    </i>
    <i>
      <x v="8"/>
      <x/>
      <x v="28"/>
    </i>
    <i r="1">
      <x v="6"/>
      <x v="28"/>
    </i>
    <i r="1">
      <x v="8"/>
      <x v="28"/>
    </i>
    <i>
      <x v="9"/>
      <x/>
      <x v="48"/>
    </i>
    <i r="1">
      <x v="6"/>
      <x v="48"/>
    </i>
    <i r="1">
      <x v="8"/>
      <x v="48"/>
    </i>
    <i>
      <x v="10"/>
      <x v="1"/>
      <x v="1"/>
    </i>
    <i r="1">
      <x v="6"/>
      <x v="1"/>
    </i>
    <i r="1">
      <x v="8"/>
      <x v="1"/>
    </i>
    <i>
      <x v="11"/>
      <x v="1"/>
      <x v="119"/>
    </i>
    <i r="1">
      <x v="8"/>
      <x v="119"/>
    </i>
    <i>
      <x v="12"/>
      <x v="1"/>
      <x v="55"/>
    </i>
    <i>
      <x v="13"/>
      <x v="1"/>
      <x v="56"/>
    </i>
    <i r="1">
      <x v="8"/>
      <x v="56"/>
    </i>
    <i>
      <x v="14"/>
      <x v="1"/>
      <x v="84"/>
    </i>
    <i>
      <x v="15"/>
      <x v="6"/>
      <x v="123"/>
    </i>
    <i>
      <x v="16"/>
      <x v="1"/>
      <x v="7"/>
    </i>
    <i r="1">
      <x v="8"/>
      <x v="7"/>
    </i>
    <i>
      <x v="17"/>
      <x v="1"/>
      <x v="57"/>
    </i>
    <i r="1">
      <x v="6"/>
      <x v="57"/>
    </i>
    <i>
      <x v="18"/>
      <x v="1"/>
      <x v="58"/>
    </i>
    <i r="1">
      <x v="6"/>
      <x v="58"/>
    </i>
    <i>
      <x v="19"/>
      <x v="1"/>
      <x v="10"/>
    </i>
    <i r="1">
      <x v="6"/>
      <x v="10"/>
    </i>
    <i r="1">
      <x v="8"/>
      <x v="10"/>
    </i>
    <i>
      <x v="20"/>
      <x v="1"/>
      <x v="77"/>
    </i>
    <i>
      <x v="21"/>
      <x v="1"/>
      <x v="11"/>
    </i>
    <i r="1">
      <x v="6"/>
      <x v="11"/>
    </i>
    <i r="1">
      <x v="8"/>
      <x v="11"/>
    </i>
    <i>
      <x v="22"/>
      <x v="1"/>
      <x v="65"/>
    </i>
    <i>
      <x v="23"/>
      <x v="1"/>
      <x v="12"/>
    </i>
    <i r="1">
      <x v="6"/>
      <x v="12"/>
    </i>
    <i r="1">
      <x v="8"/>
      <x v="12"/>
    </i>
    <i>
      <x v="24"/>
      <x v="1"/>
      <x v="13"/>
    </i>
    <i r="1">
      <x v="6"/>
      <x v="13"/>
    </i>
    <i r="1">
      <x v="8"/>
      <x v="13"/>
    </i>
    <i>
      <x v="25"/>
      <x v="1"/>
      <x v="14"/>
    </i>
    <i r="1">
      <x v="6"/>
      <x v="14"/>
    </i>
    <i r="1">
      <x v="8"/>
      <x v="14"/>
    </i>
    <i>
      <x v="26"/>
      <x v="1"/>
      <x v="16"/>
    </i>
    <i r="1">
      <x v="6"/>
      <x v="16"/>
    </i>
    <i r="1">
      <x v="8"/>
      <x v="16"/>
    </i>
    <i>
      <x v="27"/>
      <x v="1"/>
      <x v="130"/>
    </i>
    <i>
      <x v="28"/>
      <x v="1"/>
      <x v="69"/>
    </i>
    <i>
      <x v="29"/>
      <x v="1"/>
      <x v="69"/>
    </i>
    <i>
      <x v="30"/>
      <x v="1"/>
      <x v="80"/>
    </i>
    <i r="1">
      <x v="8"/>
      <x v="80"/>
    </i>
    <i>
      <x v="31"/>
      <x v="1"/>
      <x v="81"/>
    </i>
    <i>
      <x v="32"/>
      <x v="1"/>
      <x v="23"/>
    </i>
    <i r="1">
      <x v="6"/>
      <x v="23"/>
    </i>
    <i r="1">
      <x v="8"/>
      <x v="23"/>
    </i>
    <i>
      <x v="33"/>
      <x v="1"/>
      <x v="26"/>
    </i>
    <i r="1">
      <x v="6"/>
      <x v="26"/>
    </i>
    <i r="1">
      <x v="8"/>
      <x v="26"/>
    </i>
    <i>
      <x v="35"/>
      <x v="1"/>
      <x v="107"/>
    </i>
    <i>
      <x v="36"/>
      <x v="1"/>
      <x v="59"/>
    </i>
    <i r="1">
      <x v="8"/>
      <x v="59"/>
    </i>
    <i>
      <x v="37"/>
      <x v="1"/>
      <x v="101"/>
    </i>
    <i r="1">
      <x v="8"/>
      <x v="101"/>
    </i>
    <i>
      <x v="38"/>
      <x v="1"/>
      <x v="118"/>
    </i>
    <i>
      <x v="39"/>
      <x v="1"/>
      <x v="34"/>
    </i>
    <i r="1">
      <x v="6"/>
      <x v="34"/>
    </i>
    <i r="1">
      <x v="8"/>
      <x v="34"/>
    </i>
    <i>
      <x v="40"/>
      <x v="1"/>
      <x v="60"/>
    </i>
    <i>
      <x v="41"/>
      <x v="1"/>
      <x v="37"/>
    </i>
    <i r="1">
      <x v="8"/>
      <x v="37"/>
    </i>
    <i>
      <x v="42"/>
      <x v="1"/>
      <x v="66"/>
    </i>
    <i>
      <x v="43"/>
      <x v="1"/>
      <x v="67"/>
    </i>
    <i>
      <x v="44"/>
      <x v="1"/>
      <x v="68"/>
    </i>
    <i>
      <x v="45"/>
      <x v="1"/>
      <x v="44"/>
    </i>
    <i r="1">
      <x v="8"/>
      <x v="44"/>
    </i>
    <i>
      <x v="46"/>
      <x v="1"/>
      <x v="61"/>
    </i>
    <i>
      <x v="47"/>
      <x v="1"/>
      <x v="45"/>
    </i>
    <i>
      <x v="48"/>
      <x v="1"/>
      <x v="45"/>
    </i>
    <i r="1">
      <x v="6"/>
      <x v="45"/>
    </i>
    <i r="1">
      <x v="8"/>
      <x v="45"/>
    </i>
    <i>
      <x v="49"/>
      <x v="1"/>
      <x v="62"/>
    </i>
    <i>
      <x v="50"/>
      <x v="1"/>
      <x v="62"/>
    </i>
    <i>
      <x v="51"/>
      <x v="1"/>
      <x v="47"/>
    </i>
    <i r="1">
      <x v="8"/>
      <x v="47"/>
    </i>
    <i>
      <x v="52"/>
      <x v="1"/>
      <x v="63"/>
    </i>
    <i r="1">
      <x v="8"/>
      <x v="63"/>
    </i>
    <i>
      <x v="53"/>
      <x v="1"/>
      <x v="64"/>
    </i>
    <i>
      <x v="55"/>
      <x v="1"/>
      <x v="50"/>
    </i>
    <i r="1">
      <x v="6"/>
      <x v="50"/>
    </i>
    <i r="1">
      <x v="8"/>
      <x v="50"/>
    </i>
    <i>
      <x v="56"/>
      <x v="1"/>
      <x v="51"/>
    </i>
    <i r="1">
      <x v="8"/>
      <x v="51"/>
    </i>
    <i>
      <x v="57"/>
      <x v="1"/>
      <x v="52"/>
    </i>
    <i r="1">
      <x v="6"/>
      <x v="52"/>
    </i>
    <i r="1">
      <x v="8"/>
      <x v="52"/>
    </i>
    <i>
      <x v="58"/>
      <x v="1"/>
      <x v="53"/>
    </i>
    <i r="1">
      <x v="8"/>
      <x v="53"/>
    </i>
    <i>
      <x v="61"/>
      <x v="1"/>
      <x v="76"/>
    </i>
    <i r="1">
      <x v="8"/>
      <x v="76"/>
    </i>
    <i>
      <x v="62"/>
      <x v="1"/>
      <x/>
    </i>
    <i r="1">
      <x v="6"/>
      <x/>
    </i>
    <i r="1">
      <x v="8"/>
      <x/>
    </i>
    <i>
      <x v="63"/>
      <x v="1"/>
      <x v="6"/>
    </i>
    <i r="1">
      <x v="6"/>
      <x v="6"/>
    </i>
    <i r="1">
      <x v="8"/>
      <x v="6"/>
    </i>
    <i>
      <x v="64"/>
      <x v="1"/>
      <x v="6"/>
    </i>
    <i r="1">
      <x v="8"/>
      <x v="6"/>
    </i>
    <i>
      <x v="65"/>
      <x v="1"/>
      <x v="85"/>
    </i>
    <i r="1">
      <x v="6"/>
      <x v="85"/>
    </i>
    <i>
      <x v="66"/>
      <x v="1"/>
      <x v="95"/>
    </i>
    <i>
      <x v="67"/>
      <x v="1"/>
      <x v="22"/>
    </i>
    <i r="1">
      <x v="8"/>
      <x v="22"/>
    </i>
    <i>
      <x v="68"/>
      <x v="1"/>
      <x v="79"/>
    </i>
    <i r="1">
      <x v="6"/>
      <x v="79"/>
    </i>
    <i>
      <x v="71"/>
      <x v="1"/>
      <x v="27"/>
    </i>
    <i r="1">
      <x v="6"/>
      <x v="27"/>
    </i>
    <i r="1">
      <x v="8"/>
      <x v="27"/>
    </i>
    <i>
      <x v="72"/>
      <x v="1"/>
      <x v="70"/>
    </i>
    <i>
      <x v="73"/>
      <x v="1"/>
      <x v="71"/>
    </i>
    <i r="1">
      <x v="6"/>
      <x v="71"/>
    </i>
    <i r="1">
      <x v="8"/>
      <x v="71"/>
    </i>
    <i>
      <x v="74"/>
      <x v="1"/>
      <x v="72"/>
    </i>
    <i>
      <x v="75"/>
      <x v="1"/>
      <x v="132"/>
    </i>
    <i>
      <x v="76"/>
      <x v="1"/>
      <x v="133"/>
    </i>
    <i>
      <x v="77"/>
      <x v="1"/>
      <x v="86"/>
    </i>
    <i r="1">
      <x v="8"/>
      <x v="86"/>
    </i>
    <i>
      <x v="78"/>
      <x v="1"/>
      <x v="31"/>
    </i>
    <i r="1">
      <x v="6"/>
      <x v="31"/>
    </i>
    <i r="1">
      <x v="8"/>
      <x v="31"/>
    </i>
    <i>
      <x v="79"/>
      <x v="1"/>
      <x v="32"/>
    </i>
    <i r="1">
      <x v="6"/>
      <x v="32"/>
    </i>
    <i r="1">
      <x v="8"/>
      <x v="32"/>
    </i>
    <i>
      <x v="80"/>
      <x v="1"/>
      <x v="78"/>
    </i>
    <i>
      <x v="81"/>
      <x v="1"/>
      <x v="121"/>
    </i>
    <i>
      <x v="82"/>
      <x v="1"/>
      <x v="122"/>
    </i>
    <i>
      <x v="83"/>
      <x v="1"/>
      <x v="35"/>
    </i>
    <i r="1">
      <x v="6"/>
      <x v="35"/>
    </i>
    <i r="1">
      <x v="8"/>
      <x v="35"/>
    </i>
    <i>
      <x v="84"/>
      <x v="1"/>
      <x v="73"/>
    </i>
    <i>
      <x v="85"/>
      <x v="1"/>
      <x v="38"/>
    </i>
    <i r="1">
      <x v="8"/>
      <x v="38"/>
    </i>
    <i>
      <x v="86"/>
      <x v="1"/>
      <x v="74"/>
    </i>
    <i>
      <x v="87"/>
      <x v="1"/>
      <x v="39"/>
    </i>
    <i r="1">
      <x v="6"/>
      <x v="39"/>
    </i>
    <i r="1">
      <x v="8"/>
      <x v="39"/>
    </i>
    <i>
      <x v="88"/>
      <x v="1"/>
      <x v="40"/>
    </i>
    <i r="1">
      <x v="8"/>
      <x v="40"/>
    </i>
    <i>
      <x v="89"/>
      <x v="1"/>
      <x v="75"/>
    </i>
    <i r="1">
      <x v="8"/>
      <x v="75"/>
    </i>
    <i>
      <x v="91"/>
      <x v="1"/>
      <x v="49"/>
    </i>
    <i r="1">
      <x v="8"/>
      <x v="49"/>
    </i>
    <i>
      <x v="92"/>
      <x v="1"/>
      <x v="128"/>
    </i>
    <i>
      <x v="93"/>
      <x/>
      <x v="134"/>
    </i>
    <i>
      <x v="94"/>
      <x/>
      <x v="2"/>
    </i>
    <i r="1">
      <x v="6"/>
      <x v="2"/>
    </i>
    <i r="1">
      <x v="8"/>
      <x v="2"/>
    </i>
    <i>
      <x v="95"/>
      <x/>
      <x v="5"/>
    </i>
    <i r="1">
      <x v="6"/>
      <x v="5"/>
    </i>
    <i r="1">
      <x v="8"/>
      <x v="5"/>
    </i>
    <i>
      <x v="96"/>
      <x/>
      <x v="8"/>
    </i>
    <i r="1">
      <x v="6"/>
      <x v="8"/>
    </i>
    <i r="1">
      <x v="8"/>
      <x v="8"/>
    </i>
    <i>
      <x v="97"/>
      <x/>
      <x v="9"/>
    </i>
    <i r="1">
      <x v="6"/>
      <x v="9"/>
    </i>
    <i r="1">
      <x v="8"/>
      <x v="9"/>
    </i>
    <i>
      <x v="98"/>
      <x/>
      <x v="54"/>
    </i>
    <i r="1">
      <x v="6"/>
      <x v="54"/>
    </i>
    <i>
      <x v="99"/>
      <x/>
      <x v="111"/>
    </i>
    <i r="1">
      <x v="6"/>
      <x v="111"/>
    </i>
    <i r="1">
      <x v="8"/>
      <x v="111"/>
    </i>
    <i>
      <x v="100"/>
      <x/>
      <x v="112"/>
    </i>
    <i r="1">
      <x v="6"/>
      <x v="112"/>
    </i>
    <i r="1">
      <x v="8"/>
      <x v="112"/>
    </i>
    <i>
      <x v="101"/>
      <x/>
      <x v="29"/>
    </i>
    <i r="1">
      <x v="8"/>
      <x v="29"/>
    </i>
    <i>
      <x v="102"/>
      <x/>
      <x v="33"/>
    </i>
    <i r="1">
      <x v="6"/>
      <x v="33"/>
    </i>
    <i r="1">
      <x v="8"/>
      <x v="33"/>
    </i>
    <i>
      <x v="104"/>
      <x/>
      <x v="46"/>
    </i>
    <i r="1">
      <x v="6"/>
      <x v="46"/>
    </i>
    <i r="1">
      <x v="8"/>
      <x v="46"/>
    </i>
    <i>
      <x v="105"/>
      <x/>
      <x v="82"/>
    </i>
    <i>
      <x v="106"/>
      <x/>
      <x v="83"/>
    </i>
    <i>
      <x v="108"/>
      <x v="5"/>
      <x v="94"/>
    </i>
    <i r="1">
      <x v="6"/>
      <x v="94"/>
    </i>
    <i r="1">
      <x v="8"/>
      <x v="94"/>
    </i>
    <i>
      <x v="109"/>
      <x v="5"/>
      <x v="87"/>
    </i>
    <i r="1">
      <x v="6"/>
      <x v="87"/>
    </i>
    <i r="1">
      <x v="8"/>
      <x v="87"/>
    </i>
    <i>
      <x v="110"/>
      <x v="5"/>
      <x v="88"/>
    </i>
    <i r="1">
      <x v="6"/>
      <x v="88"/>
    </i>
    <i r="1">
      <x v="8"/>
      <x v="88"/>
    </i>
    <i>
      <x v="111"/>
      <x v="5"/>
      <x v="89"/>
    </i>
    <i r="1">
      <x v="6"/>
      <x v="89"/>
    </i>
    <i r="1">
      <x v="8"/>
      <x v="89"/>
    </i>
    <i>
      <x v="112"/>
      <x v="5"/>
      <x v="90"/>
    </i>
    <i r="1">
      <x v="6"/>
      <x v="90"/>
    </i>
    <i r="1">
      <x v="8"/>
      <x v="90"/>
    </i>
    <i>
      <x v="113"/>
      <x v="5"/>
      <x v="91"/>
    </i>
    <i r="1">
      <x v="6"/>
      <x v="91"/>
    </i>
    <i r="1">
      <x v="8"/>
      <x v="91"/>
    </i>
    <i>
      <x v="114"/>
      <x v="5"/>
      <x v="92"/>
    </i>
    <i r="1">
      <x v="6"/>
      <x v="92"/>
    </i>
    <i r="1">
      <x v="8"/>
      <x v="92"/>
    </i>
    <i>
      <x v="115"/>
      <x v="5"/>
      <x v="93"/>
    </i>
    <i r="1">
      <x v="6"/>
      <x v="93"/>
    </i>
    <i r="1">
      <x v="8"/>
      <x v="93"/>
    </i>
    <i>
      <x v="118"/>
      <x v="5"/>
      <x v="96"/>
    </i>
    <i r="1">
      <x v="6"/>
      <x v="96"/>
    </i>
    <i r="1">
      <x v="8"/>
      <x v="96"/>
    </i>
    <i>
      <x v="119"/>
      <x v="5"/>
      <x v="97"/>
    </i>
    <i r="1">
      <x v="6"/>
      <x v="97"/>
    </i>
    <i r="1">
      <x v="8"/>
      <x v="97"/>
    </i>
    <i>
      <x v="120"/>
      <x v="5"/>
      <x v="98"/>
    </i>
    <i r="1">
      <x v="6"/>
      <x v="98"/>
    </i>
    <i r="1">
      <x v="8"/>
      <x v="98"/>
    </i>
    <i>
      <x v="121"/>
      <x v="5"/>
      <x v="99"/>
    </i>
    <i r="1">
      <x v="6"/>
      <x v="99"/>
    </i>
    <i r="1">
      <x v="8"/>
      <x v="99"/>
    </i>
    <i>
      <x v="122"/>
      <x v="5"/>
      <x v="126"/>
    </i>
    <i r="1">
      <x v="6"/>
      <x v="126"/>
    </i>
    <i>
      <x v="123"/>
      <x v="5"/>
      <x v="30"/>
    </i>
    <i r="1">
      <x v="8"/>
      <x v="30"/>
    </i>
    <i>
      <x v="124"/>
      <x v="5"/>
      <x v="36"/>
    </i>
    <i r="1">
      <x v="8"/>
      <x v="36"/>
    </i>
    <i>
      <x v="125"/>
      <x v="5"/>
      <x v="24"/>
    </i>
    <i r="1">
      <x v="6"/>
      <x v="24"/>
    </i>
    <i r="1">
      <x v="8"/>
      <x v="24"/>
    </i>
    <i>
      <x v="126"/>
      <x v="5"/>
      <x v="25"/>
    </i>
    <i r="1">
      <x v="6"/>
      <x v="25"/>
    </i>
    <i r="1">
      <x v="8"/>
      <x v="25"/>
    </i>
    <i>
      <x v="127"/>
      <x v="5"/>
      <x v="124"/>
    </i>
    <i>
      <x v="128"/>
      <x v="5"/>
      <x v="125"/>
    </i>
    <i>
      <x v="129"/>
      <x v="5"/>
      <x v="15"/>
    </i>
    <i r="1">
      <x v="6"/>
      <x v="15"/>
    </i>
    <i r="1">
      <x v="8"/>
      <x v="15"/>
    </i>
    <i>
      <x v="130"/>
      <x v="5"/>
      <x v="41"/>
    </i>
    <i r="1">
      <x v="6"/>
      <x v="41"/>
    </i>
    <i r="1">
      <x v="8"/>
      <x v="41"/>
    </i>
    <i>
      <x v="131"/>
      <x v="5"/>
      <x v="42"/>
    </i>
    <i r="1">
      <x v="6"/>
      <x v="42"/>
    </i>
    <i r="1">
      <x v="8"/>
      <x v="42"/>
    </i>
    <i>
      <x v="132"/>
      <x v="5"/>
      <x v="43"/>
    </i>
    <i r="1">
      <x v="8"/>
      <x v="43"/>
    </i>
    <i>
      <x v="133"/>
      <x v="5"/>
      <x v="100"/>
    </i>
    <i r="1">
      <x v="6"/>
      <x v="100"/>
    </i>
    <i>
      <x v="134"/>
      <x v="1"/>
      <x v="102"/>
    </i>
    <i r="1">
      <x v="5"/>
      <x v="102"/>
    </i>
    <i r="1">
      <x v="6"/>
      <x v="102"/>
    </i>
    <i r="1">
      <x v="8"/>
      <x v="102"/>
    </i>
    <i>
      <x v="135"/>
      <x v="1"/>
      <x v="103"/>
    </i>
    <i r="1">
      <x v="5"/>
      <x v="103"/>
    </i>
    <i r="1">
      <x v="8"/>
      <x v="103"/>
    </i>
    <i>
      <x v="136"/>
      <x v="1"/>
      <x v="104"/>
    </i>
    <i r="1">
      <x v="5"/>
      <x v="104"/>
    </i>
    <i r="1">
      <x v="6"/>
      <x v="104"/>
    </i>
    <i r="1">
      <x v="8"/>
      <x v="104"/>
    </i>
    <i>
      <x v="137"/>
      <x v="1"/>
      <x v="114"/>
    </i>
    <i r="1">
      <x v="5"/>
      <x v="114"/>
    </i>
    <i>
      <x v="138"/>
      <x v="1"/>
      <x v="105"/>
    </i>
    <i r="1">
      <x v="5"/>
      <x v="105"/>
    </i>
    <i r="1">
      <x v="6"/>
      <x v="105"/>
    </i>
    <i r="1">
      <x v="8"/>
      <x v="105"/>
    </i>
    <i>
      <x v="139"/>
      <x v="1"/>
      <x v="108"/>
    </i>
    <i r="1">
      <x v="5"/>
      <x v="108"/>
    </i>
    <i r="1">
      <x v="8"/>
      <x v="108"/>
    </i>
    <i>
      <x v="140"/>
      <x v="1"/>
      <x v="109"/>
    </i>
    <i r="1">
      <x v="5"/>
      <x v="109"/>
    </i>
    <i r="1">
      <x v="6"/>
      <x v="109"/>
    </i>
    <i r="1">
      <x v="8"/>
      <x v="109"/>
    </i>
    <i>
      <x v="141"/>
      <x v="1"/>
      <x v="106"/>
    </i>
    <i r="1">
      <x v="5"/>
      <x v="106"/>
    </i>
    <i r="1">
      <x v="6"/>
      <x v="106"/>
    </i>
    <i r="1">
      <x v="8"/>
      <x v="106"/>
    </i>
    <i>
      <x v="143"/>
      <x v="1"/>
      <x v="115"/>
    </i>
    <i r="1">
      <x v="5"/>
      <x v="115"/>
    </i>
    <i>
      <x v="144"/>
      <x v="1"/>
      <x v="120"/>
    </i>
    <i r="1">
      <x v="5"/>
      <x v="120"/>
    </i>
    <i>
      <x v="145"/>
      <x v="1"/>
      <x v="113"/>
    </i>
    <i r="1">
      <x v="5"/>
      <x v="113"/>
    </i>
    <i r="1">
      <x v="6"/>
      <x v="113"/>
    </i>
    <i r="1">
      <x v="8"/>
      <x v="113"/>
    </i>
    <i>
      <x v="146"/>
      <x v="1"/>
      <x v="116"/>
    </i>
    <i r="1">
      <x v="5"/>
      <x v="116"/>
    </i>
    <i r="1">
      <x v="8"/>
      <x v="116"/>
    </i>
    <i>
      <x v="147"/>
      <x v="1"/>
      <x v="110"/>
    </i>
    <i r="1">
      <x v="5"/>
      <x v="110"/>
    </i>
    <i r="1">
      <x v="8"/>
      <x v="110"/>
    </i>
    <i>
      <x v="148"/>
      <x v="1"/>
      <x v="117"/>
    </i>
    <i r="1">
      <x v="5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INDECAEA2271221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44537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INDECAEA2271221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44537</v>
      </c>
      <c r="B3" s="226">
        <f>U7</f>
        <v>44537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38" t="s">
        <v>191</v>
      </c>
      <c r="E5" s="238"/>
      <c r="F5" s="238"/>
      <c r="G5" s="164"/>
      <c r="H5" s="238" t="str">
        <f>+GranosBasicos!L5</f>
        <v>SONSONATE</v>
      </c>
      <c r="I5" s="238"/>
      <c r="J5" s="238"/>
      <c r="K5" s="169"/>
      <c r="L5" s="238" t="str">
        <f>+GranosBasicos!P5</f>
        <v>USULUTAN</v>
      </c>
      <c r="M5" s="238"/>
      <c r="N5" s="238"/>
      <c r="O5" s="169"/>
      <c r="P5" s="238" t="str">
        <f>+GranosBasicos!T5</f>
        <v>SANTA ROSA DE LIMA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4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 t="str">
        <f t="shared" ref="L7:L15" si="6">IF(ISERROR(VLOOKUP(CONCATENATE(A7,$L$5),sansalvador,5,FALSE)),"n.d.",VLOOKUP(CONCATENATE(A7,$L$5),sansalvador,5,FALSE))</f>
        <v>n.d.</v>
      </c>
      <c r="M7" s="149" t="str">
        <f t="shared" ref="M7:M15" si="7">IF(ISERROR(VLOOKUP(CONCATENATE(A7,$L$5),sansalvador,6,FALSE)),"n.d.",VLOOKUP(CONCATENATE(A7,$L$5),sansalvador,6,FALSE))</f>
        <v>n.d.</v>
      </c>
      <c r="N7" s="149" t="str">
        <f t="shared" ref="N7:N15" si="8">IF(ISERROR(VLOOKUP(CONCATENATE(A7,$L$5),sansalvador,7,FALSE)),"n.d.",VLOOKUP(CONCATENATE(A7,$L$5),sansalvador,7,FALSE))</f>
        <v>n.d.</v>
      </c>
      <c r="O7" s="190"/>
      <c r="P7" s="149">
        <f t="shared" ref="P7:P15" si="9">IF(ISERROR(VLOOKUP(CONCATENATE(A7,$P$5),sansalvador,5,FALSE)),"n.d.",VLOOKUP(CONCATENATE(A7,$P$5),sansalvador,5,FALSE))</f>
        <v>1.5833333333333333</v>
      </c>
      <c r="Q7" s="149">
        <f t="shared" ref="Q7:Q15" si="10">IF(ISERROR(VLOOKUP(CONCATENATE(A7,$P$5),sansalvador,6,FALSE)),"n.d.",VLOOKUP(CONCATENATE(A7,$P$5),sansalvador,6,FALSE))</f>
        <v>1.5</v>
      </c>
      <c r="R7" s="149">
        <f t="shared" ref="R7:R15" si="11">IF(ISERROR(VLOOKUP(CONCATENATE(A7,$P$5),sansalvador,7,FALSE)),"n.d.",VLOOKUP(CONCATENATE(A7,$P$5),sansalvador,7,FALSE))</f>
        <v>1.75</v>
      </c>
      <c r="T7" s="6" t="s">
        <v>178</v>
      </c>
      <c r="U7" s="23">
        <f>+VLOOKUP(1111,sansalvador,3,FALSE)</f>
        <v>44537</v>
      </c>
      <c r="V7" s="23">
        <f>+U7</f>
        <v>44537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3.25</v>
      </c>
      <c r="E8" s="149">
        <f t="shared" si="1"/>
        <v>3.25</v>
      </c>
      <c r="F8" s="149">
        <f t="shared" si="2"/>
        <v>3.25</v>
      </c>
      <c r="G8" s="234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 t="str">
        <f t="shared" si="6"/>
        <v>n.d.</v>
      </c>
      <c r="M8" s="149" t="str">
        <f t="shared" si="7"/>
        <v>n.d.</v>
      </c>
      <c r="N8" s="149" t="str">
        <f t="shared" si="8"/>
        <v>n.d.</v>
      </c>
      <c r="O8" s="190"/>
      <c r="P8" s="149">
        <f t="shared" si="9"/>
        <v>3.1666666666666665</v>
      </c>
      <c r="Q8" s="149">
        <f t="shared" si="10"/>
        <v>3</v>
      </c>
      <c r="R8" s="149">
        <f t="shared" si="11"/>
        <v>3.5</v>
      </c>
      <c r="T8" s="6" t="s">
        <v>179</v>
      </c>
      <c r="U8" s="23">
        <f>+VLOOKUP(9999,sansalvador,3,FALSE)</f>
        <v>44536</v>
      </c>
      <c r="V8" s="23">
        <f>+U8</f>
        <v>44536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6</v>
      </c>
      <c r="E9" s="149">
        <f t="shared" si="1"/>
        <v>6</v>
      </c>
      <c r="F9" s="149">
        <f t="shared" si="2"/>
        <v>6</v>
      </c>
      <c r="G9" s="234"/>
      <c r="H9" s="149">
        <f t="shared" si="3"/>
        <v>6</v>
      </c>
      <c r="I9" s="149">
        <f t="shared" si="4"/>
        <v>6</v>
      </c>
      <c r="J9" s="149">
        <f t="shared" si="5"/>
        <v>6</v>
      </c>
      <c r="K9" s="189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0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34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7.5</v>
      </c>
      <c r="E11" s="149">
        <f t="shared" si="1"/>
        <v>7.5</v>
      </c>
      <c r="F11" s="149">
        <f t="shared" si="2"/>
        <v>7.5</v>
      </c>
      <c r="G11" s="234"/>
      <c r="H11" s="149">
        <f t="shared" si="3"/>
        <v>8</v>
      </c>
      <c r="I11" s="149">
        <f t="shared" si="4"/>
        <v>8</v>
      </c>
      <c r="J11" s="149">
        <f t="shared" si="5"/>
        <v>8</v>
      </c>
      <c r="K11" s="189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0"/>
      <c r="P11" s="149">
        <f t="shared" si="9"/>
        <v>5.333333333333333</v>
      </c>
      <c r="Q11" s="149">
        <f t="shared" si="10"/>
        <v>5</v>
      </c>
      <c r="R11" s="149">
        <f t="shared" si="11"/>
        <v>6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4.5</v>
      </c>
      <c r="E12" s="149">
        <f t="shared" si="1"/>
        <v>4.5</v>
      </c>
      <c r="F12" s="149">
        <f t="shared" si="2"/>
        <v>4.5</v>
      </c>
      <c r="G12" s="234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0"/>
      <c r="P12" s="149">
        <f t="shared" si="9"/>
        <v>4.5</v>
      </c>
      <c r="Q12" s="149">
        <f t="shared" si="10"/>
        <v>4.5</v>
      </c>
      <c r="R12" s="149">
        <f t="shared" si="11"/>
        <v>4.5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2.5</v>
      </c>
      <c r="E13" s="149">
        <f t="shared" si="1"/>
        <v>2.5</v>
      </c>
      <c r="F13" s="149">
        <f t="shared" si="2"/>
        <v>2.5</v>
      </c>
      <c r="G13" s="234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0"/>
      <c r="P13" s="149">
        <f t="shared" si="9"/>
        <v>3</v>
      </c>
      <c r="Q13" s="149">
        <f t="shared" si="10"/>
        <v>3</v>
      </c>
      <c r="R13" s="149">
        <f t="shared" si="11"/>
        <v>3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2.5</v>
      </c>
      <c r="E14" s="149">
        <f t="shared" si="1"/>
        <v>2.5</v>
      </c>
      <c r="F14" s="149">
        <f t="shared" si="2"/>
        <v>2.5</v>
      </c>
      <c r="G14" s="234"/>
      <c r="H14" s="149">
        <f t="shared" si="3"/>
        <v>2</v>
      </c>
      <c r="I14" s="149">
        <f t="shared" si="4"/>
        <v>2</v>
      </c>
      <c r="J14" s="149">
        <f t="shared" si="5"/>
        <v>2</v>
      </c>
      <c r="K14" s="189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0"/>
      <c r="P14" s="149">
        <f t="shared" si="9"/>
        <v>3</v>
      </c>
      <c r="Q14" s="149">
        <f t="shared" si="10"/>
        <v>3</v>
      </c>
      <c r="R14" s="149">
        <f t="shared" si="11"/>
        <v>3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 t="str">
        <f t="shared" ref="L16:L21" si="12">IF(ISERROR(VLOOKUP(CONCATENATE(A16,$L$5),sansalvador,5,FALSE)),"n.d.",VLOOKUP(CONCATENATE(A16,$L$5),sansalvador,5,FALSE))</f>
        <v>n.d.</v>
      </c>
      <c r="M16" s="149" t="str">
        <f t="shared" ref="M16:M21" si="13">IF(ISERROR(VLOOKUP(CONCATENATE(A16,$L$5),sansalvador,6,FALSE)),"n.d.",VLOOKUP(CONCATENATE(A16,$L$5),sansalvador,6,FALSE))</f>
        <v>n.d.</v>
      </c>
      <c r="N16" s="149" t="str">
        <f t="shared" ref="N16:N21" si="14">IF(ISERROR(VLOOKUP(CONCATENATE(A16,$L$5),sansalvador,7,FALSE)),"n.d.",VLOOKUP(CONCATENATE(A16,$L$5),sansalvador,7,FALSE))</f>
        <v>n.d.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>
        <f t="shared" si="21"/>
        <v>2</v>
      </c>
      <c r="I18" s="192">
        <f t="shared" si="22"/>
        <v>2</v>
      </c>
      <c r="J18" s="192">
        <f t="shared" si="23"/>
        <v>2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>
        <f t="shared" si="15"/>
        <v>2</v>
      </c>
      <c r="Q18" s="149">
        <f t="shared" si="16"/>
        <v>2</v>
      </c>
      <c r="R18" s="149">
        <f t="shared" si="17"/>
        <v>2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5</v>
      </c>
      <c r="E19" s="149">
        <f t="shared" si="19"/>
        <v>5</v>
      </c>
      <c r="F19" s="149">
        <f t="shared" si="20"/>
        <v>5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 t="str">
        <f t="shared" si="12"/>
        <v>n.d.</v>
      </c>
      <c r="M19" s="149" t="str">
        <f t="shared" si="13"/>
        <v>n.d.</v>
      </c>
      <c r="N19" s="149" t="str">
        <f t="shared" si="14"/>
        <v>n.d.</v>
      </c>
      <c r="O19" s="190"/>
      <c r="P19" s="149">
        <f t="shared" si="15"/>
        <v>3.8333333333333335</v>
      </c>
      <c r="Q19" s="149">
        <f t="shared" si="16"/>
        <v>3.5</v>
      </c>
      <c r="R19" s="149">
        <f t="shared" si="17"/>
        <v>4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 t="str">
        <f t="shared" si="12"/>
        <v>n.d.</v>
      </c>
      <c r="M20" s="149" t="str">
        <f t="shared" si="13"/>
        <v>n.d.</v>
      </c>
      <c r="N20" s="149" t="str">
        <f t="shared" si="14"/>
        <v>n.d.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 t="str">
        <f t="shared" si="12"/>
        <v>n.d.</v>
      </c>
      <c r="M21" s="149" t="str">
        <f t="shared" si="13"/>
        <v>n.d.</v>
      </c>
      <c r="N21" s="149" t="str">
        <f t="shared" si="14"/>
        <v>n.d.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Sonsonate, Usulutan, Santa Rosa De Lima.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288" zoomScale="85" zoomScaleNormal="85" workbookViewId="0">
      <selection activeCell="B310" sqref="B310:J384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39" t="s">
        <v>172</v>
      </c>
      <c r="C1" s="239"/>
      <c r="D1" s="59">
        <v>44537</v>
      </c>
      <c r="E1" s="240" t="s">
        <v>257</v>
      </c>
      <c r="F1" s="240"/>
      <c r="G1" s="240"/>
      <c r="H1" s="240"/>
      <c r="I1" s="240"/>
      <c r="J1" s="240"/>
      <c r="K1" s="240"/>
      <c r="L1" s="240"/>
      <c r="M1" s="240"/>
      <c r="N1" s="240"/>
      <c r="O1" s="240"/>
      <c r="P1" s="240"/>
      <c r="Q1" s="240"/>
      <c r="R1" s="240"/>
      <c r="S1" s="240"/>
      <c r="T1" s="240"/>
      <c r="U1" s="240"/>
      <c r="X1" s="46" t="s">
        <v>172</v>
      </c>
      <c r="Y1" s="47">
        <v>43468</v>
      </c>
      <c r="Z1" s="242" t="s">
        <v>195</v>
      </c>
      <c r="AA1" s="242"/>
      <c r="AB1" s="242"/>
      <c r="AC1" s="242"/>
      <c r="AD1" s="48"/>
      <c r="AE1" s="34"/>
      <c r="AF1" s="34"/>
      <c r="AG1" s="34"/>
      <c r="AH1" s="34"/>
      <c r="AI1" s="34"/>
    </row>
    <row r="2" spans="1:35" ht="22.5" customHeight="1">
      <c r="B2" s="239" t="s">
        <v>193</v>
      </c>
      <c r="C2" s="239"/>
      <c r="D2" s="59">
        <v>44536</v>
      </c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X2" s="46" t="s">
        <v>193</v>
      </c>
      <c r="Y2" s="47" t="s">
        <v>194</v>
      </c>
      <c r="Z2" s="242"/>
      <c r="AA2" s="242"/>
      <c r="AB2" s="242"/>
      <c r="AC2" s="242"/>
      <c r="AD2" s="48"/>
      <c r="AE2" s="34"/>
      <c r="AF2" s="34"/>
      <c r="AG2" s="34"/>
      <c r="AH2" s="34"/>
      <c r="AI2" s="34"/>
    </row>
    <row r="3" spans="1:35" ht="22.5" customHeight="1">
      <c r="B3" s="239" t="s">
        <v>196</v>
      </c>
      <c r="C3" s="239"/>
      <c r="D3" s="58" t="str">
        <f>+VLOOKUP(D1,numeracion,8,FALSE)</f>
        <v>INDECAEA2271221</v>
      </c>
      <c r="E3" s="241" t="s">
        <v>258</v>
      </c>
      <c r="F3" s="241"/>
      <c r="G3" s="241"/>
      <c r="H3" s="241"/>
      <c r="I3" s="241"/>
      <c r="J3" s="241"/>
      <c r="K3" s="29"/>
      <c r="L3" s="29"/>
      <c r="M3" s="240" t="s">
        <v>259</v>
      </c>
      <c r="N3" s="240"/>
      <c r="O3" s="240"/>
      <c r="P3" s="240"/>
      <c r="Q3" s="240"/>
      <c r="R3" s="240"/>
      <c r="S3" s="240"/>
      <c r="T3" s="240"/>
      <c r="U3" s="240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44537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44536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24" t="s">
        <v>124</v>
      </c>
      <c r="E7" s="218">
        <v>38.799999999999997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24" t="s">
        <v>124</v>
      </c>
      <c r="P7" s="218">
        <v>38.666666666666664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70" si="1">+AF7&amp;AG7</f>
        <v/>
      </c>
      <c r="AF7" s="222"/>
      <c r="AG7" s="222"/>
      <c r="AH7" s="222"/>
      <c r="AI7" s="222"/>
    </row>
    <row r="8" spans="1:35" ht="15.75">
      <c r="A8" s="182" t="str">
        <f t="shared" ref="A8:A20" si="2">+B8&amp;C8</f>
        <v>1SONSONATE</v>
      </c>
      <c r="B8" s="212">
        <v>1</v>
      </c>
      <c r="C8" s="212" t="s">
        <v>176</v>
      </c>
      <c r="D8" s="224" t="s">
        <v>124</v>
      </c>
      <c r="E8" s="218">
        <v>43</v>
      </c>
      <c r="F8" s="218">
        <v>43</v>
      </c>
      <c r="G8" s="218">
        <v>43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1SAN MIGUEL</v>
      </c>
      <c r="M8" s="212">
        <v>1</v>
      </c>
      <c r="N8" s="212" t="s">
        <v>175</v>
      </c>
      <c r="O8" s="224" t="s">
        <v>124</v>
      </c>
      <c r="P8" s="218">
        <v>38.636363636363633</v>
      </c>
      <c r="Q8" s="218">
        <v>37</v>
      </c>
      <c r="R8" s="218">
        <v>40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82" t="str">
        <f t="shared" si="2"/>
        <v>1SANTA ROSA DE LIMA</v>
      </c>
      <c r="B9" s="213">
        <v>1</v>
      </c>
      <c r="C9" s="212" t="s">
        <v>199</v>
      </c>
      <c r="D9" s="224" t="s">
        <v>124</v>
      </c>
      <c r="E9" s="218">
        <v>41.5</v>
      </c>
      <c r="F9" s="218">
        <v>40</v>
      </c>
      <c r="G9" s="218">
        <v>42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1SENSUNTEPEQUE</v>
      </c>
      <c r="M9" s="212">
        <v>1</v>
      </c>
      <c r="N9" s="212" t="s">
        <v>182</v>
      </c>
      <c r="O9" s="224" t="s">
        <v>124</v>
      </c>
      <c r="P9" s="218">
        <v>40.833333333333336</v>
      </c>
      <c r="Q9" s="218">
        <v>40</v>
      </c>
      <c r="R9" s="218">
        <v>42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82" t="str">
        <f t="shared" si="2"/>
        <v xml:space="preserve">2GERARDO BARRIOS </v>
      </c>
      <c r="B10" s="212">
        <v>2</v>
      </c>
      <c r="C10" s="212" t="s">
        <v>263</v>
      </c>
      <c r="D10" s="224" t="s">
        <v>125</v>
      </c>
      <c r="E10" s="218">
        <v>38.666666666666664</v>
      </c>
      <c r="F10" s="218">
        <v>38</v>
      </c>
      <c r="G10" s="218">
        <v>40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1SANTA ANA</v>
      </c>
      <c r="M10" s="213">
        <v>1</v>
      </c>
      <c r="N10" s="212" t="s">
        <v>173</v>
      </c>
      <c r="O10" s="224" t="s">
        <v>124</v>
      </c>
      <c r="P10" s="218">
        <v>42.5</v>
      </c>
      <c r="Q10" s="218">
        <v>42</v>
      </c>
      <c r="R10" s="218">
        <v>43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82" t="str">
        <f t="shared" si="2"/>
        <v>2SONSONATE</v>
      </c>
      <c r="B11" s="213">
        <v>2</v>
      </c>
      <c r="C11" s="212" t="s">
        <v>176</v>
      </c>
      <c r="D11" s="224" t="s">
        <v>125</v>
      </c>
      <c r="E11" s="218">
        <v>38.5</v>
      </c>
      <c r="F11" s="218">
        <v>38</v>
      </c>
      <c r="G11" s="218">
        <v>39</v>
      </c>
      <c r="H11" s="218">
        <v>0.45</v>
      </c>
      <c r="I11" s="218">
        <v>0.45</v>
      </c>
      <c r="J11" s="218">
        <v>0.45</v>
      </c>
      <c r="K11" s="55"/>
      <c r="L11" s="56" t="str">
        <f t="shared" si="0"/>
        <v xml:space="preserve">2GERARDO BARRIOS </v>
      </c>
      <c r="M11" s="212">
        <v>2</v>
      </c>
      <c r="N11" s="212" t="s">
        <v>263</v>
      </c>
      <c r="O11" s="224" t="s">
        <v>125</v>
      </c>
      <c r="P11" s="218">
        <v>38.666666666666664</v>
      </c>
      <c r="Q11" s="218">
        <v>38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82" t="str">
        <f t="shared" si="2"/>
        <v xml:space="preserve">3GERARDO BARRIOS </v>
      </c>
      <c r="B12" s="213">
        <v>3</v>
      </c>
      <c r="C12" s="212" t="s">
        <v>263</v>
      </c>
      <c r="D12" s="224" t="s">
        <v>126</v>
      </c>
      <c r="E12" s="218">
        <v>55</v>
      </c>
      <c r="F12" s="218">
        <v>55</v>
      </c>
      <c r="G12" s="218">
        <v>55</v>
      </c>
      <c r="H12" s="218">
        <v>0.75</v>
      </c>
      <c r="I12" s="218">
        <v>0.75</v>
      </c>
      <c r="J12" s="218">
        <v>0.75</v>
      </c>
      <c r="K12" s="55"/>
      <c r="L12" s="56" t="str">
        <f t="shared" si="0"/>
        <v>2SANTA ANA</v>
      </c>
      <c r="M12" s="213">
        <v>2</v>
      </c>
      <c r="N12" s="212" t="s">
        <v>173</v>
      </c>
      <c r="O12" s="224" t="s">
        <v>125</v>
      </c>
      <c r="P12" s="218">
        <v>36</v>
      </c>
      <c r="Q12" s="218">
        <v>36</v>
      </c>
      <c r="R12" s="218">
        <v>36</v>
      </c>
      <c r="S12" s="218">
        <v>0.45</v>
      </c>
      <c r="T12" s="218">
        <v>0.45</v>
      </c>
      <c r="U12" s="218">
        <v>0.45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82" t="str">
        <f t="shared" si="2"/>
        <v xml:space="preserve">4GERARDO BARRIOS </v>
      </c>
      <c r="B13" s="214">
        <v>4</v>
      </c>
      <c r="C13" s="212" t="s">
        <v>263</v>
      </c>
      <c r="D13" s="224" t="s">
        <v>127</v>
      </c>
      <c r="E13" s="218">
        <v>58.888888888888886</v>
      </c>
      <c r="F13" s="218">
        <v>55</v>
      </c>
      <c r="G13" s="218">
        <v>62</v>
      </c>
      <c r="H13" s="218">
        <v>0.75</v>
      </c>
      <c r="I13" s="218">
        <v>0.75</v>
      </c>
      <c r="J13" s="218">
        <v>0.75</v>
      </c>
      <c r="K13" s="55"/>
      <c r="L13" s="56" t="str">
        <f t="shared" si="0"/>
        <v xml:space="preserve">3GERARDO BARRIOS </v>
      </c>
      <c r="M13" s="213">
        <v>3</v>
      </c>
      <c r="N13" s="212" t="s">
        <v>263</v>
      </c>
      <c r="O13" s="224" t="s">
        <v>126</v>
      </c>
      <c r="P13" s="218">
        <v>55</v>
      </c>
      <c r="Q13" s="218">
        <v>55</v>
      </c>
      <c r="R13" s="218">
        <v>55</v>
      </c>
      <c r="S13" s="218">
        <v>0.7</v>
      </c>
      <c r="T13" s="218">
        <v>0.65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82" t="str">
        <f t="shared" si="2"/>
        <v>4SONSONATE</v>
      </c>
      <c r="B14" s="214">
        <v>4</v>
      </c>
      <c r="C14" s="212" t="s">
        <v>176</v>
      </c>
      <c r="D14" s="224" t="s">
        <v>127</v>
      </c>
      <c r="E14" s="218">
        <v>60</v>
      </c>
      <c r="F14" s="218">
        <v>58</v>
      </c>
      <c r="G14" s="218">
        <v>62</v>
      </c>
      <c r="H14" s="218">
        <v>0.75</v>
      </c>
      <c r="I14" s="218">
        <v>0.75</v>
      </c>
      <c r="J14" s="218">
        <v>0.75</v>
      </c>
      <c r="K14" s="55"/>
      <c r="L14" s="56" t="str">
        <f t="shared" si="0"/>
        <v xml:space="preserve">4GERARDO BARRIOS </v>
      </c>
      <c r="M14" s="214">
        <v>4</v>
      </c>
      <c r="N14" s="212" t="s">
        <v>263</v>
      </c>
      <c r="O14" s="224" t="s">
        <v>127</v>
      </c>
      <c r="P14" s="218">
        <v>58.8</v>
      </c>
      <c r="Q14" s="218">
        <v>55</v>
      </c>
      <c r="R14" s="218">
        <v>62</v>
      </c>
      <c r="S14" s="218">
        <v>0.73100000000000009</v>
      </c>
      <c r="T14" s="218">
        <v>0.65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82" t="str">
        <f t="shared" si="2"/>
        <v>4SANTA ROSA DE LIMA</v>
      </c>
      <c r="B15" s="213">
        <v>4</v>
      </c>
      <c r="C15" s="212" t="s">
        <v>199</v>
      </c>
      <c r="D15" s="224" t="s">
        <v>127</v>
      </c>
      <c r="E15" s="218">
        <v>67</v>
      </c>
      <c r="F15" s="218">
        <v>65</v>
      </c>
      <c r="G15" s="218">
        <v>68</v>
      </c>
      <c r="H15" s="218">
        <v>0.75</v>
      </c>
      <c r="I15" s="218">
        <v>0.75</v>
      </c>
      <c r="J15" s="218">
        <v>0.75</v>
      </c>
      <c r="K15" s="55"/>
      <c r="L15" s="56" t="str">
        <f t="shared" si="0"/>
        <v>4SAN MIGUEL</v>
      </c>
      <c r="M15" s="214">
        <v>4</v>
      </c>
      <c r="N15" s="212" t="s">
        <v>175</v>
      </c>
      <c r="O15" s="224" t="s">
        <v>127</v>
      </c>
      <c r="P15" s="218">
        <v>63.777777777777779</v>
      </c>
      <c r="Q15" s="218">
        <v>58</v>
      </c>
      <c r="R15" s="218">
        <v>68</v>
      </c>
      <c r="S15" s="218">
        <v>0.71250000000000002</v>
      </c>
      <c r="T15" s="218">
        <v>0.65</v>
      </c>
      <c r="U15" s="218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82" t="str">
        <f t="shared" si="2"/>
        <v xml:space="preserve">5GERARDO BARRIOS </v>
      </c>
      <c r="B16" s="213">
        <v>5</v>
      </c>
      <c r="C16" s="212" t="s">
        <v>263</v>
      </c>
      <c r="D16" s="224" t="s">
        <v>131</v>
      </c>
      <c r="E16" s="218">
        <v>50</v>
      </c>
      <c r="F16" s="218">
        <v>50</v>
      </c>
      <c r="G16" s="218">
        <v>50</v>
      </c>
      <c r="H16" s="218">
        <v>0.69999999999999984</v>
      </c>
      <c r="I16" s="218">
        <v>0.7</v>
      </c>
      <c r="J16" s="218">
        <v>0.7</v>
      </c>
      <c r="K16" s="55"/>
      <c r="L16" s="56" t="str">
        <f t="shared" si="0"/>
        <v>4SENSUNTEPEQUE</v>
      </c>
      <c r="M16" s="214">
        <v>4</v>
      </c>
      <c r="N16" s="212" t="s">
        <v>182</v>
      </c>
      <c r="O16" s="224" t="s">
        <v>127</v>
      </c>
      <c r="P16" s="218">
        <v>69</v>
      </c>
      <c r="Q16" s="218">
        <v>65</v>
      </c>
      <c r="R16" s="218">
        <v>70</v>
      </c>
      <c r="S16" s="218">
        <v>0.88000000000000012</v>
      </c>
      <c r="T16" s="218">
        <v>0.8</v>
      </c>
      <c r="U16" s="218">
        <v>0.9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82" t="str">
        <f t="shared" si="2"/>
        <v xml:space="preserve">6GERARDO BARRIOS </v>
      </c>
      <c r="B17" s="214">
        <v>6</v>
      </c>
      <c r="C17" s="212" t="s">
        <v>263</v>
      </c>
      <c r="D17" s="224" t="s">
        <v>128</v>
      </c>
      <c r="E17" s="218">
        <v>51.875</v>
      </c>
      <c r="F17" s="218">
        <v>50</v>
      </c>
      <c r="G17" s="218">
        <v>53</v>
      </c>
      <c r="H17" s="218">
        <v>0.70000000000000007</v>
      </c>
      <c r="I17" s="218">
        <v>0.7</v>
      </c>
      <c r="J17" s="218">
        <v>0.7</v>
      </c>
      <c r="K17" s="55"/>
      <c r="L17" s="56" t="str">
        <f t="shared" si="0"/>
        <v>4SANTA ANA</v>
      </c>
      <c r="M17" s="213">
        <v>4</v>
      </c>
      <c r="N17" s="212" t="s">
        <v>173</v>
      </c>
      <c r="O17" s="224" t="s">
        <v>127</v>
      </c>
      <c r="P17" s="218">
        <v>58.2</v>
      </c>
      <c r="Q17" s="218">
        <v>55</v>
      </c>
      <c r="R17" s="218">
        <v>60</v>
      </c>
      <c r="S17" s="218">
        <v>0.74</v>
      </c>
      <c r="T17" s="218">
        <v>0.7</v>
      </c>
      <c r="U17" s="218">
        <v>0.75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82" t="str">
        <f t="shared" si="2"/>
        <v>6SONSONATE</v>
      </c>
      <c r="B18" s="214">
        <v>6</v>
      </c>
      <c r="C18" s="212" t="s">
        <v>176</v>
      </c>
      <c r="D18" s="224" t="s">
        <v>128</v>
      </c>
      <c r="E18" s="218">
        <v>55.6</v>
      </c>
      <c r="F18" s="218">
        <v>55</v>
      </c>
      <c r="G18" s="218">
        <v>57</v>
      </c>
      <c r="H18" s="218">
        <v>0.7</v>
      </c>
      <c r="I18" s="218">
        <v>0.7</v>
      </c>
      <c r="J18" s="218">
        <v>0.7</v>
      </c>
      <c r="K18" s="55"/>
      <c r="L18" s="56" t="str">
        <f t="shared" si="0"/>
        <v xml:space="preserve">5GERARDO BARRIOS </v>
      </c>
      <c r="M18" s="213">
        <v>5</v>
      </c>
      <c r="N18" s="212" t="s">
        <v>263</v>
      </c>
      <c r="O18" s="224" t="s">
        <v>131</v>
      </c>
      <c r="P18" s="218">
        <v>50</v>
      </c>
      <c r="Q18" s="218">
        <v>50</v>
      </c>
      <c r="R18" s="218">
        <v>50</v>
      </c>
      <c r="S18" s="218">
        <v>0.65</v>
      </c>
      <c r="T18" s="218">
        <v>0.6</v>
      </c>
      <c r="U18" s="218">
        <v>0.7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82" t="str">
        <f t="shared" si="2"/>
        <v>6SANTA ROSA DE LIMA</v>
      </c>
      <c r="B19" s="213">
        <v>6</v>
      </c>
      <c r="C19" s="212" t="s">
        <v>199</v>
      </c>
      <c r="D19" s="224" t="s">
        <v>128</v>
      </c>
      <c r="E19" s="218">
        <v>61.75</v>
      </c>
      <c r="F19" s="218">
        <v>60</v>
      </c>
      <c r="G19" s="218">
        <v>65</v>
      </c>
      <c r="H19" s="218">
        <v>0.73000000000000009</v>
      </c>
      <c r="I19" s="218">
        <v>0.7</v>
      </c>
      <c r="J19" s="218">
        <v>0.75</v>
      </c>
      <c r="K19" s="55"/>
      <c r="L19" s="56" t="str">
        <f t="shared" si="0"/>
        <v xml:space="preserve">6GERARDO BARRIOS </v>
      </c>
      <c r="M19" s="214">
        <v>6</v>
      </c>
      <c r="N19" s="212" t="s">
        <v>263</v>
      </c>
      <c r="O19" s="224" t="s">
        <v>128</v>
      </c>
      <c r="P19" s="218">
        <v>51.4</v>
      </c>
      <c r="Q19" s="218">
        <v>50</v>
      </c>
      <c r="R19" s="218">
        <v>53</v>
      </c>
      <c r="S19" s="218">
        <v>0.67999999999999994</v>
      </c>
      <c r="T19" s="218">
        <v>0.6</v>
      </c>
      <c r="U19" s="218">
        <v>0.7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82" t="str">
        <f t="shared" si="2"/>
        <v xml:space="preserve">7GERARDO BARRIOS </v>
      </c>
      <c r="B20" s="214">
        <v>7</v>
      </c>
      <c r="C20" s="212" t="s">
        <v>263</v>
      </c>
      <c r="D20" s="224" t="s">
        <v>169</v>
      </c>
      <c r="E20" s="218"/>
      <c r="F20" s="218"/>
      <c r="G20" s="218"/>
      <c r="H20" s="218">
        <v>1</v>
      </c>
      <c r="I20" s="218">
        <v>1</v>
      </c>
      <c r="J20" s="218">
        <v>1</v>
      </c>
      <c r="K20" s="55"/>
      <c r="L20" s="56" t="str">
        <f t="shared" si="0"/>
        <v>6SAN MIGUEL</v>
      </c>
      <c r="M20" s="214">
        <v>6</v>
      </c>
      <c r="N20" s="212" t="s">
        <v>175</v>
      </c>
      <c r="O20" s="224" t="s">
        <v>128</v>
      </c>
      <c r="P20" s="218">
        <v>56.625</v>
      </c>
      <c r="Q20" s="218">
        <v>55</v>
      </c>
      <c r="R20" s="218">
        <v>58</v>
      </c>
      <c r="S20" s="218">
        <v>0.65714285714285714</v>
      </c>
      <c r="T20" s="218">
        <v>0.65</v>
      </c>
      <c r="U20" s="218">
        <v>0.7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82" t="str">
        <f t="shared" ref="A21:A84" si="4">+B21&amp;C21</f>
        <v>7SONSONATE</v>
      </c>
      <c r="B21" s="214">
        <v>7</v>
      </c>
      <c r="C21" s="212" t="s">
        <v>176</v>
      </c>
      <c r="D21" s="224" t="s">
        <v>169</v>
      </c>
      <c r="E21" s="218"/>
      <c r="F21" s="218"/>
      <c r="G21" s="218"/>
      <c r="H21" s="218">
        <v>1.3</v>
      </c>
      <c r="I21" s="218">
        <v>1.3</v>
      </c>
      <c r="J21" s="218">
        <v>1.3</v>
      </c>
      <c r="K21" s="55"/>
      <c r="L21" s="56" t="str">
        <f t="shared" si="0"/>
        <v>6SENSUNTEPEQUE</v>
      </c>
      <c r="M21" s="214">
        <v>6</v>
      </c>
      <c r="N21" s="212" t="s">
        <v>182</v>
      </c>
      <c r="O21" s="224" t="s">
        <v>128</v>
      </c>
      <c r="P21" s="218">
        <v>63.75</v>
      </c>
      <c r="Q21" s="218">
        <v>60</v>
      </c>
      <c r="R21" s="218">
        <v>65</v>
      </c>
      <c r="S21" s="218">
        <v>0.80999999999999994</v>
      </c>
      <c r="T21" s="218">
        <v>0.75</v>
      </c>
      <c r="U21" s="218">
        <v>0.9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82" t="str">
        <f t="shared" si="4"/>
        <v>7SANTA ROSA DE LIMA</v>
      </c>
      <c r="B22" s="213">
        <v>7</v>
      </c>
      <c r="C22" s="212" t="s">
        <v>199</v>
      </c>
      <c r="D22" s="224" t="s">
        <v>169</v>
      </c>
      <c r="E22" s="218"/>
      <c r="F22" s="218"/>
      <c r="G22" s="218"/>
      <c r="H22" s="218">
        <v>1.6</v>
      </c>
      <c r="I22" s="218">
        <v>1.6</v>
      </c>
      <c r="J22" s="218">
        <v>1.6</v>
      </c>
      <c r="K22" s="55"/>
      <c r="L22" s="56" t="str">
        <f t="shared" si="0"/>
        <v>6SANTA ANA</v>
      </c>
      <c r="M22" s="213">
        <v>6</v>
      </c>
      <c r="N22" s="212" t="s">
        <v>173</v>
      </c>
      <c r="O22" s="224" t="s">
        <v>128</v>
      </c>
      <c r="P22" s="218">
        <v>54.4</v>
      </c>
      <c r="Q22" s="218">
        <v>53</v>
      </c>
      <c r="R22" s="218">
        <v>55</v>
      </c>
      <c r="S22" s="218">
        <v>0.69</v>
      </c>
      <c r="T22" s="218">
        <v>0.65</v>
      </c>
      <c r="U22" s="218">
        <v>0.7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82" t="str">
        <f t="shared" si="4"/>
        <v xml:space="preserve">8GERARDO BARRIOS </v>
      </c>
      <c r="B23" s="213">
        <v>8</v>
      </c>
      <c r="C23" s="212" t="s">
        <v>263</v>
      </c>
      <c r="D23" s="224" t="s">
        <v>170</v>
      </c>
      <c r="E23" s="218"/>
      <c r="F23" s="218"/>
      <c r="G23" s="218"/>
      <c r="H23" s="218">
        <v>0.5</v>
      </c>
      <c r="I23" s="218">
        <v>0.5</v>
      </c>
      <c r="J23" s="218">
        <v>0.5</v>
      </c>
      <c r="K23" s="55"/>
      <c r="L23" s="56" t="str">
        <f t="shared" si="0"/>
        <v xml:space="preserve">7GERARDO BARRIOS </v>
      </c>
      <c r="M23" s="214">
        <v>7</v>
      </c>
      <c r="N23" s="212" t="s">
        <v>263</v>
      </c>
      <c r="O23" s="224" t="s">
        <v>169</v>
      </c>
      <c r="P23" s="218"/>
      <c r="Q23" s="218"/>
      <c r="R23" s="218"/>
      <c r="S23" s="218">
        <v>1</v>
      </c>
      <c r="T23" s="218">
        <v>1</v>
      </c>
      <c r="U23" s="218">
        <v>1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82" t="str">
        <f t="shared" si="4"/>
        <v xml:space="preserve">9GERARDO BARRIOS </v>
      </c>
      <c r="B24" s="214">
        <v>9</v>
      </c>
      <c r="C24" s="212" t="s">
        <v>263</v>
      </c>
      <c r="D24" s="224" t="s">
        <v>129</v>
      </c>
      <c r="E24" s="218">
        <v>19.76923076923077</v>
      </c>
      <c r="F24" s="218">
        <v>19</v>
      </c>
      <c r="G24" s="218">
        <v>22</v>
      </c>
      <c r="H24" s="218">
        <v>0.25</v>
      </c>
      <c r="I24" s="218">
        <v>0.25</v>
      </c>
      <c r="J24" s="218">
        <v>0.25</v>
      </c>
      <c r="K24" s="55"/>
      <c r="L24" s="56" t="str">
        <f t="shared" si="0"/>
        <v>7SENSUNTEPEQUE</v>
      </c>
      <c r="M24" s="214">
        <v>7</v>
      </c>
      <c r="N24" s="212" t="s">
        <v>182</v>
      </c>
      <c r="O24" s="224" t="s">
        <v>169</v>
      </c>
      <c r="P24" s="218"/>
      <c r="Q24" s="218"/>
      <c r="R24" s="218"/>
      <c r="S24" s="218">
        <v>1.425</v>
      </c>
      <c r="T24" s="218">
        <v>1.25</v>
      </c>
      <c r="U24" s="218">
        <v>1.6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82" t="str">
        <f t="shared" si="4"/>
        <v>9SONSONATE</v>
      </c>
      <c r="B25" s="214">
        <v>9</v>
      </c>
      <c r="C25" s="212" t="s">
        <v>176</v>
      </c>
      <c r="D25" s="224" t="s">
        <v>129</v>
      </c>
      <c r="E25" s="218">
        <v>17.8</v>
      </c>
      <c r="F25" s="218">
        <v>17</v>
      </c>
      <c r="G25" s="218">
        <v>18</v>
      </c>
      <c r="H25" s="218">
        <v>0.25</v>
      </c>
      <c r="I25" s="218">
        <v>0.25</v>
      </c>
      <c r="J25" s="218">
        <v>0.25</v>
      </c>
      <c r="K25" s="55"/>
      <c r="L25" s="56" t="str">
        <f t="shared" si="0"/>
        <v>7SANTA ANA</v>
      </c>
      <c r="M25" s="213">
        <v>7</v>
      </c>
      <c r="N25" s="212" t="s">
        <v>173</v>
      </c>
      <c r="O25" s="224" t="s">
        <v>169</v>
      </c>
      <c r="P25" s="218"/>
      <c r="Q25" s="218"/>
      <c r="R25" s="218"/>
      <c r="S25" s="218">
        <v>1.3</v>
      </c>
      <c r="T25" s="218">
        <v>1.3</v>
      </c>
      <c r="U25" s="218">
        <v>1.3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82" t="str">
        <f t="shared" si="4"/>
        <v>9SANTA ROSA DE LIMA</v>
      </c>
      <c r="B26" s="213">
        <v>9</v>
      </c>
      <c r="C26" s="212" t="s">
        <v>199</v>
      </c>
      <c r="D26" s="224" t="s">
        <v>129</v>
      </c>
      <c r="E26" s="218">
        <v>19.8</v>
      </c>
      <c r="F26" s="218">
        <v>19</v>
      </c>
      <c r="G26" s="218">
        <v>21</v>
      </c>
      <c r="H26" s="218">
        <v>0.24</v>
      </c>
      <c r="I26" s="218">
        <v>0.2</v>
      </c>
      <c r="J26" s="218">
        <v>0.25</v>
      </c>
      <c r="K26" s="55"/>
      <c r="L26" s="56" t="str">
        <f t="shared" si="0"/>
        <v xml:space="preserve">8GERARDO BARRIOS </v>
      </c>
      <c r="M26" s="213">
        <v>8</v>
      </c>
      <c r="N26" s="212" t="s">
        <v>263</v>
      </c>
      <c r="O26" s="224" t="s">
        <v>170</v>
      </c>
      <c r="P26" s="218"/>
      <c r="Q26" s="218"/>
      <c r="R26" s="218"/>
      <c r="S26" s="218">
        <v>0.5</v>
      </c>
      <c r="T26" s="218">
        <v>0.5</v>
      </c>
      <c r="U26" s="218">
        <v>0.5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82" t="str">
        <f t="shared" si="4"/>
        <v xml:space="preserve">10GERARDO BARRIOS </v>
      </c>
      <c r="B27" s="214">
        <v>10</v>
      </c>
      <c r="C27" s="212" t="s">
        <v>263</v>
      </c>
      <c r="D27" s="224" t="s">
        <v>264</v>
      </c>
      <c r="E27" s="218">
        <v>25</v>
      </c>
      <c r="F27" s="218">
        <v>24</v>
      </c>
      <c r="G27" s="218">
        <v>26</v>
      </c>
      <c r="H27" s="218">
        <v>0.29999999999999993</v>
      </c>
      <c r="I27" s="218">
        <v>0.3</v>
      </c>
      <c r="J27" s="218">
        <v>0.3</v>
      </c>
      <c r="K27" s="55"/>
      <c r="L27" s="56" t="str">
        <f t="shared" si="0"/>
        <v xml:space="preserve">9GERARDO BARRIOS </v>
      </c>
      <c r="M27" s="214">
        <v>9</v>
      </c>
      <c r="N27" s="212" t="s">
        <v>263</v>
      </c>
      <c r="O27" s="224" t="s">
        <v>129</v>
      </c>
      <c r="P27" s="218">
        <v>19.600000000000001</v>
      </c>
      <c r="Q27" s="218">
        <v>19</v>
      </c>
      <c r="R27" s="218">
        <v>22</v>
      </c>
      <c r="S27" s="218">
        <v>0.25</v>
      </c>
      <c r="T27" s="218">
        <v>0.25</v>
      </c>
      <c r="U27" s="218">
        <v>0.25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222" t="str">
        <f t="shared" si="1"/>
        <v/>
      </c>
      <c r="AF27" s="222"/>
      <c r="AG27" s="222"/>
      <c r="AH27" s="222"/>
      <c r="AI27" s="222"/>
    </row>
    <row r="28" spans="1:35" ht="15.75">
      <c r="A28" s="182" t="str">
        <f t="shared" si="4"/>
        <v>10SONSONATE</v>
      </c>
      <c r="B28" s="214">
        <v>10</v>
      </c>
      <c r="C28" s="212" t="s">
        <v>176</v>
      </c>
      <c r="D28" s="224" t="s">
        <v>264</v>
      </c>
      <c r="E28" s="218">
        <v>24</v>
      </c>
      <c r="F28" s="218">
        <v>20</v>
      </c>
      <c r="G28" s="218">
        <v>26</v>
      </c>
      <c r="H28" s="218">
        <v>0.3</v>
      </c>
      <c r="I28" s="218">
        <v>0.3</v>
      </c>
      <c r="J28" s="218">
        <v>0.3</v>
      </c>
      <c r="K28" s="55"/>
      <c r="L28" s="56" t="str">
        <f t="shared" si="0"/>
        <v>9SAN MIGUEL</v>
      </c>
      <c r="M28" s="214">
        <v>9</v>
      </c>
      <c r="N28" s="212" t="s">
        <v>175</v>
      </c>
      <c r="O28" s="224" t="s">
        <v>129</v>
      </c>
      <c r="P28" s="218">
        <v>18.90909090909091</v>
      </c>
      <c r="Q28" s="218">
        <v>18</v>
      </c>
      <c r="R28" s="218">
        <v>21.5</v>
      </c>
      <c r="S28" s="218">
        <v>0.25</v>
      </c>
      <c r="T28" s="218">
        <v>0.25</v>
      </c>
      <c r="U28" s="218">
        <v>0.25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>
      <c r="A29" s="182" t="str">
        <f t="shared" si="4"/>
        <v>10SANTA ROSA DE LIMA</v>
      </c>
      <c r="B29" s="213">
        <v>10</v>
      </c>
      <c r="C29" s="212" t="s">
        <v>199</v>
      </c>
      <c r="D29" s="224" t="s">
        <v>264</v>
      </c>
      <c r="E29" s="218">
        <v>27.4</v>
      </c>
      <c r="F29" s="218">
        <v>26</v>
      </c>
      <c r="G29" s="218">
        <v>29</v>
      </c>
      <c r="H29" s="218">
        <v>0.31</v>
      </c>
      <c r="I29" s="218">
        <v>0.3</v>
      </c>
      <c r="J29" s="218">
        <v>0.35</v>
      </c>
      <c r="K29" s="55"/>
      <c r="L29" s="56" t="str">
        <f t="shared" si="0"/>
        <v>9SENSUNTEPEQUE</v>
      </c>
      <c r="M29" s="214">
        <v>9</v>
      </c>
      <c r="N29" s="212" t="s">
        <v>182</v>
      </c>
      <c r="O29" s="224" t="s">
        <v>129</v>
      </c>
      <c r="P29" s="218">
        <v>18.666666666666668</v>
      </c>
      <c r="Q29" s="218">
        <v>18</v>
      </c>
      <c r="R29" s="218">
        <v>19</v>
      </c>
      <c r="S29" s="218">
        <v>0.25</v>
      </c>
      <c r="T29" s="218">
        <v>0.25</v>
      </c>
      <c r="U29" s="218">
        <v>0.25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222" t="str">
        <f t="shared" si="1"/>
        <v/>
      </c>
      <c r="AF29" s="222"/>
      <c r="AG29" s="222"/>
      <c r="AH29" s="222"/>
      <c r="AI29" s="222"/>
    </row>
    <row r="30" spans="1:35" ht="15.75">
      <c r="A30" s="182" t="str">
        <f t="shared" si="4"/>
        <v>11TIENDONA</v>
      </c>
      <c r="B30" s="214">
        <v>11</v>
      </c>
      <c r="C30" s="212" t="s">
        <v>191</v>
      </c>
      <c r="D30" s="224" t="s">
        <v>53</v>
      </c>
      <c r="E30" s="218">
        <v>15.25</v>
      </c>
      <c r="F30" s="218">
        <v>15</v>
      </c>
      <c r="G30" s="218">
        <v>16</v>
      </c>
      <c r="H30" s="218"/>
      <c r="I30" s="218"/>
      <c r="J30" s="218"/>
      <c r="K30" s="55"/>
      <c r="L30" s="56" t="str">
        <f t="shared" si="0"/>
        <v>9SANTA ANA</v>
      </c>
      <c r="M30" s="213">
        <v>9</v>
      </c>
      <c r="N30" s="212" t="s">
        <v>173</v>
      </c>
      <c r="O30" s="224" t="s">
        <v>129</v>
      </c>
      <c r="P30" s="218">
        <v>18.600000000000001</v>
      </c>
      <c r="Q30" s="218">
        <v>18</v>
      </c>
      <c r="R30" s="218">
        <v>19</v>
      </c>
      <c r="S30" s="218">
        <v>0.25</v>
      </c>
      <c r="T30" s="218">
        <v>0.25</v>
      </c>
      <c r="U30" s="218">
        <v>0.25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82" t="str">
        <f t="shared" si="4"/>
        <v>11SONSONATE</v>
      </c>
      <c r="B31" s="214">
        <v>11</v>
      </c>
      <c r="C31" s="212" t="s">
        <v>176</v>
      </c>
      <c r="D31" s="224" t="s">
        <v>53</v>
      </c>
      <c r="E31" s="218">
        <v>16</v>
      </c>
      <c r="F31" s="218">
        <v>16</v>
      </c>
      <c r="G31" s="218">
        <v>16</v>
      </c>
      <c r="H31" s="218"/>
      <c r="I31" s="218"/>
      <c r="J31" s="218"/>
      <c r="K31" s="55"/>
      <c r="L31" s="56" t="str">
        <f t="shared" si="0"/>
        <v xml:space="preserve">10GERARDO BARRIOS </v>
      </c>
      <c r="M31" s="214">
        <v>10</v>
      </c>
      <c r="N31" s="212" t="s">
        <v>263</v>
      </c>
      <c r="O31" s="224" t="s">
        <v>264</v>
      </c>
      <c r="P31" s="218">
        <v>24.857142857142858</v>
      </c>
      <c r="Q31" s="218">
        <v>24</v>
      </c>
      <c r="R31" s="218">
        <v>26</v>
      </c>
      <c r="S31" s="218">
        <v>0.29999999999999993</v>
      </c>
      <c r="T31" s="218">
        <v>0.3</v>
      </c>
      <c r="U31" s="218">
        <v>0.3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82" t="str">
        <f t="shared" si="4"/>
        <v>11SANTA ROSA DE LIMA</v>
      </c>
      <c r="B32" s="213">
        <v>11</v>
      </c>
      <c r="C32" s="212" t="s">
        <v>199</v>
      </c>
      <c r="D32" s="224" t="s">
        <v>53</v>
      </c>
      <c r="E32" s="218">
        <v>19.5</v>
      </c>
      <c r="F32" s="218">
        <v>19</v>
      </c>
      <c r="G32" s="218">
        <v>20</v>
      </c>
      <c r="H32" s="218"/>
      <c r="I32" s="218"/>
      <c r="J32" s="218"/>
      <c r="K32" s="55"/>
      <c r="L32" s="56" t="str">
        <f t="shared" si="0"/>
        <v>10SAN MIGUEL</v>
      </c>
      <c r="M32" s="214">
        <v>10</v>
      </c>
      <c r="N32" s="212" t="s">
        <v>175</v>
      </c>
      <c r="O32" s="224" t="s">
        <v>264</v>
      </c>
      <c r="P32" s="218">
        <v>25.045454545454547</v>
      </c>
      <c r="Q32" s="218">
        <v>23.5</v>
      </c>
      <c r="R32" s="218">
        <v>30</v>
      </c>
      <c r="S32" s="218">
        <v>0.30499999999999994</v>
      </c>
      <c r="T32" s="218">
        <v>0.3</v>
      </c>
      <c r="U32" s="218">
        <v>0.35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82" t="str">
        <f t="shared" si="4"/>
        <v>12TIENDONA</v>
      </c>
      <c r="B33" s="214">
        <v>12</v>
      </c>
      <c r="C33" s="212" t="s">
        <v>191</v>
      </c>
      <c r="D33" s="224" t="s">
        <v>54</v>
      </c>
      <c r="E33" s="218">
        <v>18</v>
      </c>
      <c r="F33" s="218">
        <v>16</v>
      </c>
      <c r="G33" s="218">
        <v>20</v>
      </c>
      <c r="H33" s="218"/>
      <c r="I33" s="218"/>
      <c r="J33" s="218"/>
      <c r="K33" s="55"/>
      <c r="L33" s="56" t="str">
        <f t="shared" si="0"/>
        <v>10SENSUNTEPEQUE</v>
      </c>
      <c r="M33" s="214">
        <v>10</v>
      </c>
      <c r="N33" s="212" t="s">
        <v>182</v>
      </c>
      <c r="O33" s="224" t="s">
        <v>264</v>
      </c>
      <c r="P33" s="218">
        <v>28.2</v>
      </c>
      <c r="Q33" s="218">
        <v>24</v>
      </c>
      <c r="R33" s="218">
        <v>31</v>
      </c>
      <c r="S33" s="218">
        <v>0.32999999999999996</v>
      </c>
      <c r="T33" s="218">
        <v>0.3</v>
      </c>
      <c r="U33" s="218">
        <v>0.35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82" t="str">
        <f t="shared" si="4"/>
        <v>12SANTA ROSA DE LIMA</v>
      </c>
      <c r="B34" s="213">
        <v>12</v>
      </c>
      <c r="C34" s="212" t="s">
        <v>199</v>
      </c>
      <c r="D34" s="224" t="s">
        <v>54</v>
      </c>
      <c r="E34" s="218">
        <v>19.5</v>
      </c>
      <c r="F34" s="218">
        <v>19</v>
      </c>
      <c r="G34" s="218">
        <v>20</v>
      </c>
      <c r="H34" s="218"/>
      <c r="I34" s="218"/>
      <c r="J34" s="218"/>
      <c r="K34" s="55"/>
      <c r="L34" s="56" t="str">
        <f t="shared" si="0"/>
        <v>10SANTA ANA</v>
      </c>
      <c r="M34" s="213">
        <v>10</v>
      </c>
      <c r="N34" s="212" t="s">
        <v>173</v>
      </c>
      <c r="O34" s="224" t="s">
        <v>264</v>
      </c>
      <c r="P34" s="218">
        <v>27.2</v>
      </c>
      <c r="Q34" s="218">
        <v>26</v>
      </c>
      <c r="R34" s="218">
        <v>28</v>
      </c>
      <c r="S34" s="218">
        <v>0.34</v>
      </c>
      <c r="T34" s="218">
        <v>0.3</v>
      </c>
      <c r="U34" s="218">
        <v>0.35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82" t="str">
        <f t="shared" si="4"/>
        <v>13TIENDONA</v>
      </c>
      <c r="B35" s="213">
        <v>13</v>
      </c>
      <c r="C35" s="212" t="s">
        <v>191</v>
      </c>
      <c r="D35" s="224" t="s">
        <v>55</v>
      </c>
      <c r="E35" s="218">
        <v>50</v>
      </c>
      <c r="F35" s="218">
        <v>50</v>
      </c>
      <c r="G35" s="218">
        <v>50</v>
      </c>
      <c r="H35" s="218"/>
      <c r="I35" s="218"/>
      <c r="J35" s="218"/>
      <c r="K35" s="55"/>
      <c r="L35" s="56" t="str">
        <f t="shared" si="0"/>
        <v>11TIENDONA</v>
      </c>
      <c r="M35" s="214">
        <v>11</v>
      </c>
      <c r="N35" s="212" t="s">
        <v>191</v>
      </c>
      <c r="O35" s="224" t="s">
        <v>53</v>
      </c>
      <c r="P35" s="218">
        <v>15</v>
      </c>
      <c r="Q35" s="218">
        <v>15</v>
      </c>
      <c r="R35" s="218">
        <v>15</v>
      </c>
      <c r="S35" s="218"/>
      <c r="T35" s="218"/>
      <c r="U35" s="218"/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82" t="str">
        <f t="shared" si="4"/>
        <v>14TIENDONA</v>
      </c>
      <c r="B36" s="214">
        <v>14</v>
      </c>
      <c r="C36" s="212" t="s">
        <v>191</v>
      </c>
      <c r="D36" s="224" t="s">
        <v>56</v>
      </c>
      <c r="E36" s="218">
        <v>13.285714285714286</v>
      </c>
      <c r="F36" s="218">
        <v>13</v>
      </c>
      <c r="G36" s="218">
        <v>14</v>
      </c>
      <c r="H36" s="218"/>
      <c r="I36" s="218"/>
      <c r="J36" s="218"/>
      <c r="K36" s="55"/>
      <c r="L36" s="56" t="str">
        <f t="shared" si="0"/>
        <v>11SAN MIGUEL</v>
      </c>
      <c r="M36" s="214">
        <v>11</v>
      </c>
      <c r="N36" s="212" t="s">
        <v>175</v>
      </c>
      <c r="O36" s="224" t="s">
        <v>53</v>
      </c>
      <c r="P36" s="218">
        <v>17.5</v>
      </c>
      <c r="Q36" s="218">
        <v>17</v>
      </c>
      <c r="R36" s="218">
        <v>18</v>
      </c>
      <c r="S36" s="218"/>
      <c r="T36" s="218"/>
      <c r="U36" s="218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82" t="str">
        <f t="shared" si="4"/>
        <v>14SANTA ROSA DE LIMA</v>
      </c>
      <c r="B37" s="213">
        <v>14</v>
      </c>
      <c r="C37" s="212" t="s">
        <v>199</v>
      </c>
      <c r="D37" s="224" t="s">
        <v>56</v>
      </c>
      <c r="E37" s="218">
        <v>13.5</v>
      </c>
      <c r="F37" s="218">
        <v>13</v>
      </c>
      <c r="G37" s="218">
        <v>14</v>
      </c>
      <c r="H37" s="218"/>
      <c r="I37" s="218"/>
      <c r="J37" s="218"/>
      <c r="K37" s="55"/>
      <c r="L37" s="56" t="str">
        <f t="shared" si="0"/>
        <v>11SENSUNTEPEQUE</v>
      </c>
      <c r="M37" s="214">
        <v>11</v>
      </c>
      <c r="N37" s="212" t="s">
        <v>182</v>
      </c>
      <c r="O37" s="224" t="s">
        <v>53</v>
      </c>
      <c r="P37" s="218">
        <v>18</v>
      </c>
      <c r="Q37" s="218">
        <v>18</v>
      </c>
      <c r="R37" s="218">
        <v>18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82" t="str">
        <f t="shared" si="4"/>
        <v>15TIENDONA</v>
      </c>
      <c r="B38" s="213">
        <v>15</v>
      </c>
      <c r="C38" s="212" t="s">
        <v>191</v>
      </c>
      <c r="D38" s="224" t="s">
        <v>57</v>
      </c>
      <c r="E38" s="218">
        <v>16.666666666666668</v>
      </c>
      <c r="F38" s="218">
        <v>16</v>
      </c>
      <c r="G38" s="218">
        <v>18</v>
      </c>
      <c r="H38" s="218"/>
      <c r="I38" s="218"/>
      <c r="J38" s="218"/>
      <c r="K38" s="55"/>
      <c r="L38" s="56" t="str">
        <f t="shared" si="0"/>
        <v>11SANTA ANA</v>
      </c>
      <c r="M38" s="213">
        <v>11</v>
      </c>
      <c r="N38" s="212" t="s">
        <v>173</v>
      </c>
      <c r="O38" s="224" t="s">
        <v>53</v>
      </c>
      <c r="P38" s="218">
        <v>16</v>
      </c>
      <c r="Q38" s="218">
        <v>16</v>
      </c>
      <c r="R38" s="218">
        <v>16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82" t="str">
        <f t="shared" si="4"/>
        <v>16SONSONATE</v>
      </c>
      <c r="B39" s="213">
        <v>16</v>
      </c>
      <c r="C39" s="212" t="s">
        <v>176</v>
      </c>
      <c r="D39" s="224" t="s">
        <v>58</v>
      </c>
      <c r="E39" s="218">
        <v>8</v>
      </c>
      <c r="F39" s="218">
        <v>8</v>
      </c>
      <c r="G39" s="218">
        <v>8</v>
      </c>
      <c r="H39" s="218"/>
      <c r="I39" s="218"/>
      <c r="J39" s="218"/>
      <c r="K39" s="55"/>
      <c r="L39" s="56" t="str">
        <f t="shared" si="0"/>
        <v>12TIENDONA</v>
      </c>
      <c r="M39" s="214">
        <v>12</v>
      </c>
      <c r="N39" s="212" t="s">
        <v>191</v>
      </c>
      <c r="O39" s="224" t="s">
        <v>54</v>
      </c>
      <c r="P39" s="218">
        <v>20</v>
      </c>
      <c r="Q39" s="218">
        <v>20</v>
      </c>
      <c r="R39" s="218">
        <v>20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82" t="str">
        <f t="shared" si="4"/>
        <v>17TIENDONA</v>
      </c>
      <c r="B40" s="214">
        <v>17</v>
      </c>
      <c r="C40" s="212" t="s">
        <v>191</v>
      </c>
      <c r="D40" s="224" t="s">
        <v>59</v>
      </c>
      <c r="E40" s="218">
        <v>6</v>
      </c>
      <c r="F40" s="218">
        <v>6</v>
      </c>
      <c r="G40" s="218">
        <v>6</v>
      </c>
      <c r="H40" s="218"/>
      <c r="I40" s="218"/>
      <c r="J40" s="218"/>
      <c r="K40" s="55"/>
      <c r="L40" s="56" t="str">
        <f t="shared" si="0"/>
        <v>12SAN MIGUEL</v>
      </c>
      <c r="M40" s="213">
        <v>12</v>
      </c>
      <c r="N40" s="212" t="s">
        <v>175</v>
      </c>
      <c r="O40" s="224" t="s">
        <v>54</v>
      </c>
      <c r="P40" s="218">
        <v>18</v>
      </c>
      <c r="Q40" s="218">
        <v>18</v>
      </c>
      <c r="R40" s="218">
        <v>18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82" t="str">
        <f t="shared" si="4"/>
        <v>17SANTA ROSA DE LIMA</v>
      </c>
      <c r="B41" s="213">
        <v>17</v>
      </c>
      <c r="C41" s="212" t="s">
        <v>199</v>
      </c>
      <c r="D41" s="224" t="s">
        <v>59</v>
      </c>
      <c r="E41" s="218">
        <v>10</v>
      </c>
      <c r="F41" s="218">
        <v>10</v>
      </c>
      <c r="G41" s="218">
        <v>10</v>
      </c>
      <c r="H41" s="218"/>
      <c r="I41" s="218"/>
      <c r="J41" s="218"/>
      <c r="K41" s="55"/>
      <c r="L41" s="56" t="str">
        <f t="shared" si="0"/>
        <v>13TIENDONA</v>
      </c>
      <c r="M41" s="213">
        <v>13</v>
      </c>
      <c r="N41" s="212" t="s">
        <v>191</v>
      </c>
      <c r="O41" s="224" t="s">
        <v>55</v>
      </c>
      <c r="P41" s="218">
        <v>45</v>
      </c>
      <c r="Q41" s="218">
        <v>45</v>
      </c>
      <c r="R41" s="218">
        <v>45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82" t="str">
        <f t="shared" si="4"/>
        <v>18TIENDONA</v>
      </c>
      <c r="B42" s="214">
        <v>18</v>
      </c>
      <c r="C42" s="212" t="s">
        <v>191</v>
      </c>
      <c r="D42" s="224" t="s">
        <v>60</v>
      </c>
      <c r="E42" s="218">
        <v>7</v>
      </c>
      <c r="F42" s="218">
        <v>7</v>
      </c>
      <c r="G42" s="218">
        <v>7</v>
      </c>
      <c r="H42" s="218"/>
      <c r="I42" s="218"/>
      <c r="J42" s="218"/>
      <c r="K42" s="55"/>
      <c r="L42" s="56" t="str">
        <f t="shared" si="0"/>
        <v>14TIENDONA</v>
      </c>
      <c r="M42" s="214">
        <v>14</v>
      </c>
      <c r="N42" s="212" t="s">
        <v>191</v>
      </c>
      <c r="O42" s="224" t="s">
        <v>56</v>
      </c>
      <c r="P42" s="218">
        <v>12.5</v>
      </c>
      <c r="Q42" s="218">
        <v>12</v>
      </c>
      <c r="R42" s="218">
        <v>13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82" t="str">
        <f t="shared" si="4"/>
        <v>18SONSONATE</v>
      </c>
      <c r="B43" s="213">
        <v>18</v>
      </c>
      <c r="C43" s="212" t="s">
        <v>176</v>
      </c>
      <c r="D43" s="224" t="s">
        <v>60</v>
      </c>
      <c r="E43" s="218">
        <v>7</v>
      </c>
      <c r="F43" s="218">
        <v>7</v>
      </c>
      <c r="G43" s="218">
        <v>7</v>
      </c>
      <c r="H43" s="218"/>
      <c r="I43" s="218"/>
      <c r="J43" s="218"/>
      <c r="K43" s="55"/>
      <c r="L43" s="56" t="str">
        <f t="shared" si="0"/>
        <v>14SAN MIGUEL</v>
      </c>
      <c r="M43" s="214">
        <v>14</v>
      </c>
      <c r="N43" s="212" t="s">
        <v>175</v>
      </c>
      <c r="O43" s="224" t="s">
        <v>56</v>
      </c>
      <c r="P43" s="218">
        <v>12</v>
      </c>
      <c r="Q43" s="218">
        <v>12</v>
      </c>
      <c r="R43" s="218">
        <v>12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82" t="str">
        <f t="shared" si="4"/>
        <v>19TIENDONA</v>
      </c>
      <c r="B44" s="214">
        <v>19</v>
      </c>
      <c r="C44" s="212" t="s">
        <v>191</v>
      </c>
      <c r="D44" s="224" t="s">
        <v>138</v>
      </c>
      <c r="E44" s="218">
        <v>5</v>
      </c>
      <c r="F44" s="218">
        <v>5</v>
      </c>
      <c r="G44" s="218">
        <v>5</v>
      </c>
      <c r="H44" s="218"/>
      <c r="I44" s="218"/>
      <c r="J44" s="218"/>
      <c r="K44" s="55"/>
      <c r="L44" s="56" t="str">
        <f t="shared" si="0"/>
        <v>14SENSUNTEPEQUE</v>
      </c>
      <c r="M44" s="214">
        <v>14</v>
      </c>
      <c r="N44" s="212" t="s">
        <v>182</v>
      </c>
      <c r="O44" s="224" t="s">
        <v>56</v>
      </c>
      <c r="P44" s="218">
        <v>15</v>
      </c>
      <c r="Q44" s="218">
        <v>15</v>
      </c>
      <c r="R44" s="218">
        <v>15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82" t="str">
        <f t="shared" si="4"/>
        <v>19SONSONATE</v>
      </c>
      <c r="B45" s="213">
        <v>19</v>
      </c>
      <c r="C45" s="212" t="s">
        <v>176</v>
      </c>
      <c r="D45" s="224" t="s">
        <v>138</v>
      </c>
      <c r="E45" s="218">
        <v>7</v>
      </c>
      <c r="F45" s="218">
        <v>7</v>
      </c>
      <c r="G45" s="218">
        <v>7</v>
      </c>
      <c r="H45" s="218"/>
      <c r="I45" s="218"/>
      <c r="J45" s="218"/>
      <c r="K45" s="55"/>
      <c r="L45" s="56" t="str">
        <f t="shared" si="0"/>
        <v>14SANTA ANA</v>
      </c>
      <c r="M45" s="213">
        <v>14</v>
      </c>
      <c r="N45" s="212" t="s">
        <v>173</v>
      </c>
      <c r="O45" s="224" t="s">
        <v>56</v>
      </c>
      <c r="P45" s="218">
        <v>14</v>
      </c>
      <c r="Q45" s="218">
        <v>14</v>
      </c>
      <c r="R45" s="218">
        <v>14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82" t="str">
        <f t="shared" si="4"/>
        <v>20TIENDONA</v>
      </c>
      <c r="B46" s="214">
        <v>20</v>
      </c>
      <c r="C46" s="212" t="s">
        <v>191</v>
      </c>
      <c r="D46" s="224" t="s">
        <v>61</v>
      </c>
      <c r="E46" s="218">
        <v>22</v>
      </c>
      <c r="F46" s="218">
        <v>22</v>
      </c>
      <c r="G46" s="218">
        <v>22</v>
      </c>
      <c r="H46" s="218"/>
      <c r="I46" s="218"/>
      <c r="J46" s="218"/>
      <c r="K46" s="55"/>
      <c r="L46" s="56" t="str">
        <f t="shared" si="0"/>
        <v>15TIENDONA</v>
      </c>
      <c r="M46" s="214">
        <v>15</v>
      </c>
      <c r="N46" s="212" t="s">
        <v>191</v>
      </c>
      <c r="O46" s="224" t="s">
        <v>57</v>
      </c>
      <c r="P46" s="218">
        <v>16.666666666666668</v>
      </c>
      <c r="Q46" s="218">
        <v>16</v>
      </c>
      <c r="R46" s="218">
        <v>18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82" t="str">
        <f t="shared" si="4"/>
        <v>20SONSONATE</v>
      </c>
      <c r="B47" s="214">
        <v>20</v>
      </c>
      <c r="C47" s="212" t="s">
        <v>176</v>
      </c>
      <c r="D47" s="224" t="s">
        <v>61</v>
      </c>
      <c r="E47" s="218">
        <v>22</v>
      </c>
      <c r="F47" s="218">
        <v>22</v>
      </c>
      <c r="G47" s="218">
        <v>22</v>
      </c>
      <c r="H47" s="218"/>
      <c r="I47" s="218"/>
      <c r="J47" s="218"/>
      <c r="K47" s="55"/>
      <c r="L47" s="56" t="str">
        <f t="shared" si="0"/>
        <v>15SENSUNTEPEQUE</v>
      </c>
      <c r="M47" s="213">
        <v>15</v>
      </c>
      <c r="N47" s="212" t="s">
        <v>182</v>
      </c>
      <c r="O47" s="224" t="s">
        <v>57</v>
      </c>
      <c r="P47" s="218">
        <v>23</v>
      </c>
      <c r="Q47" s="218">
        <v>23</v>
      </c>
      <c r="R47" s="218">
        <v>23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82" t="str">
        <f t="shared" si="4"/>
        <v>20SANTA ROSA DE LIMA</v>
      </c>
      <c r="B48" s="213">
        <v>20</v>
      </c>
      <c r="C48" s="212" t="s">
        <v>199</v>
      </c>
      <c r="D48" s="224" t="s">
        <v>61</v>
      </c>
      <c r="E48" s="218">
        <v>25</v>
      </c>
      <c r="F48" s="218">
        <v>24</v>
      </c>
      <c r="G48" s="218">
        <v>26</v>
      </c>
      <c r="H48" s="218"/>
      <c r="I48" s="218"/>
      <c r="J48" s="218"/>
      <c r="K48" s="55"/>
      <c r="L48" s="56" t="str">
        <f t="shared" si="0"/>
        <v>16SANTA ANA</v>
      </c>
      <c r="M48" s="213">
        <v>16</v>
      </c>
      <c r="N48" s="212" t="s">
        <v>173</v>
      </c>
      <c r="O48" s="224" t="s">
        <v>58</v>
      </c>
      <c r="P48" s="218">
        <v>8.5</v>
      </c>
      <c r="Q48" s="218">
        <v>8</v>
      </c>
      <c r="R48" s="218">
        <v>9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82" t="str">
        <f t="shared" si="4"/>
        <v>21TIENDONA</v>
      </c>
      <c r="B49" s="213">
        <v>21</v>
      </c>
      <c r="C49" s="212" t="s">
        <v>191</v>
      </c>
      <c r="D49" s="224" t="s">
        <v>62</v>
      </c>
      <c r="E49" s="218">
        <v>20</v>
      </c>
      <c r="F49" s="218">
        <v>20</v>
      </c>
      <c r="G49" s="218">
        <v>20</v>
      </c>
      <c r="H49" s="218"/>
      <c r="I49" s="218"/>
      <c r="J49" s="218"/>
      <c r="K49" s="55"/>
      <c r="L49" s="56" t="str">
        <f t="shared" si="0"/>
        <v>17TIENDONA</v>
      </c>
      <c r="M49" s="214">
        <v>17</v>
      </c>
      <c r="N49" s="212" t="s">
        <v>191</v>
      </c>
      <c r="O49" s="224" t="s">
        <v>59</v>
      </c>
      <c r="P49" s="218">
        <v>6.166666666666667</v>
      </c>
      <c r="Q49" s="218">
        <v>6</v>
      </c>
      <c r="R49" s="218">
        <v>7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82" t="str">
        <f t="shared" si="4"/>
        <v>22TIENDONA</v>
      </c>
      <c r="B50" s="214">
        <v>22</v>
      </c>
      <c r="C50" s="212" t="s">
        <v>191</v>
      </c>
      <c r="D50" s="224" t="s">
        <v>266</v>
      </c>
      <c r="E50" s="218">
        <v>24</v>
      </c>
      <c r="F50" s="218">
        <v>23</v>
      </c>
      <c r="G50" s="218">
        <v>25</v>
      </c>
      <c r="H50" s="218"/>
      <c r="I50" s="218"/>
      <c r="J50" s="218"/>
      <c r="K50" s="55"/>
      <c r="L50" s="56" t="str">
        <f t="shared" si="0"/>
        <v>17SAN MIGUEL</v>
      </c>
      <c r="M50" s="214">
        <v>17</v>
      </c>
      <c r="N50" s="212" t="s">
        <v>175</v>
      </c>
      <c r="O50" s="224" t="s">
        <v>59</v>
      </c>
      <c r="P50" s="218">
        <v>8.6666666666666661</v>
      </c>
      <c r="Q50" s="218">
        <v>8</v>
      </c>
      <c r="R50" s="218">
        <v>9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82" t="str">
        <f t="shared" si="4"/>
        <v>22SONSONATE</v>
      </c>
      <c r="B51" s="214">
        <v>22</v>
      </c>
      <c r="C51" s="212" t="s">
        <v>176</v>
      </c>
      <c r="D51" s="224" t="s">
        <v>266</v>
      </c>
      <c r="E51" s="218">
        <v>25</v>
      </c>
      <c r="F51" s="218">
        <v>25</v>
      </c>
      <c r="G51" s="218">
        <v>25</v>
      </c>
      <c r="H51" s="218"/>
      <c r="I51" s="218"/>
      <c r="J51" s="218"/>
      <c r="K51" s="55"/>
      <c r="L51" s="56" t="str">
        <f t="shared" si="0"/>
        <v>17SENSUNTEPEQUE</v>
      </c>
      <c r="M51" s="213">
        <v>17</v>
      </c>
      <c r="N51" s="212" t="s">
        <v>182</v>
      </c>
      <c r="O51" s="224" t="s">
        <v>59</v>
      </c>
      <c r="P51" s="218">
        <v>10</v>
      </c>
      <c r="Q51" s="218">
        <v>10</v>
      </c>
      <c r="R51" s="218">
        <v>10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82" t="str">
        <f t="shared" si="4"/>
        <v>22SANTA ROSA DE LIMA</v>
      </c>
      <c r="B52" s="213">
        <v>22</v>
      </c>
      <c r="C52" s="212" t="s">
        <v>199</v>
      </c>
      <c r="D52" s="224" t="s">
        <v>266</v>
      </c>
      <c r="E52" s="218">
        <v>26</v>
      </c>
      <c r="F52" s="218">
        <v>26</v>
      </c>
      <c r="G52" s="218">
        <v>26</v>
      </c>
      <c r="H52" s="218"/>
      <c r="I52" s="218"/>
      <c r="J52" s="218"/>
      <c r="K52" s="55"/>
      <c r="L52" s="56" t="str">
        <f t="shared" si="0"/>
        <v>18TIENDONA</v>
      </c>
      <c r="M52" s="214">
        <v>18</v>
      </c>
      <c r="N52" s="212" t="s">
        <v>191</v>
      </c>
      <c r="O52" s="224" t="s">
        <v>60</v>
      </c>
      <c r="P52" s="218">
        <v>7</v>
      </c>
      <c r="Q52" s="218">
        <v>7</v>
      </c>
      <c r="R52" s="218">
        <v>7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82" t="str">
        <f t="shared" si="4"/>
        <v>23TIENDONA</v>
      </c>
      <c r="B53" s="213">
        <v>23</v>
      </c>
      <c r="C53" s="212" t="s">
        <v>191</v>
      </c>
      <c r="D53" s="224" t="s">
        <v>64</v>
      </c>
      <c r="E53" s="218">
        <v>8</v>
      </c>
      <c r="F53" s="218">
        <v>8</v>
      </c>
      <c r="G53" s="218">
        <v>8</v>
      </c>
      <c r="H53" s="218"/>
      <c r="I53" s="218"/>
      <c r="J53" s="218"/>
      <c r="K53" s="55"/>
      <c r="L53" s="56" t="str">
        <f t="shared" si="0"/>
        <v>18SENSUNTEPEQUE</v>
      </c>
      <c r="M53" s="214">
        <v>18</v>
      </c>
      <c r="N53" s="212" t="s">
        <v>182</v>
      </c>
      <c r="O53" s="224" t="s">
        <v>60</v>
      </c>
      <c r="P53" s="218">
        <v>9</v>
      </c>
      <c r="Q53" s="218">
        <v>9</v>
      </c>
      <c r="R53" s="218">
        <v>9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82" t="str">
        <f t="shared" si="4"/>
        <v>24TIENDONA</v>
      </c>
      <c r="B54" s="214">
        <v>24</v>
      </c>
      <c r="C54" s="212" t="s">
        <v>191</v>
      </c>
      <c r="D54" s="224" t="s">
        <v>65</v>
      </c>
      <c r="E54" s="218">
        <v>35</v>
      </c>
      <c r="F54" s="218">
        <v>35</v>
      </c>
      <c r="G54" s="218">
        <v>35</v>
      </c>
      <c r="H54" s="218"/>
      <c r="I54" s="218"/>
      <c r="J54" s="218"/>
      <c r="K54" s="55"/>
      <c r="L54" s="56" t="str">
        <f t="shared" si="0"/>
        <v>18SANTA ANA</v>
      </c>
      <c r="M54" s="213">
        <v>18</v>
      </c>
      <c r="N54" s="212" t="s">
        <v>173</v>
      </c>
      <c r="O54" s="224" t="s">
        <v>60</v>
      </c>
      <c r="P54" s="218">
        <v>7</v>
      </c>
      <c r="Q54" s="218">
        <v>7</v>
      </c>
      <c r="R54" s="218">
        <v>7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82" t="str">
        <f t="shared" si="4"/>
        <v>24SONSONATE</v>
      </c>
      <c r="B55" s="214">
        <v>24</v>
      </c>
      <c r="C55" s="212" t="s">
        <v>176</v>
      </c>
      <c r="D55" s="224" t="s">
        <v>65</v>
      </c>
      <c r="E55" s="218">
        <v>34</v>
      </c>
      <c r="F55" s="218">
        <v>34</v>
      </c>
      <c r="G55" s="218">
        <v>34</v>
      </c>
      <c r="H55" s="218"/>
      <c r="I55" s="218"/>
      <c r="J55" s="218"/>
      <c r="K55" s="55"/>
      <c r="L55" s="56" t="str">
        <f t="shared" si="0"/>
        <v>19TIENDONA</v>
      </c>
      <c r="M55" s="213">
        <v>19</v>
      </c>
      <c r="N55" s="212" t="s">
        <v>191</v>
      </c>
      <c r="O55" s="224" t="s">
        <v>138</v>
      </c>
      <c r="P55" s="218">
        <v>5</v>
      </c>
      <c r="Q55" s="218">
        <v>5</v>
      </c>
      <c r="R55" s="218">
        <v>5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82" t="str">
        <f t="shared" si="4"/>
        <v>24SANTA ROSA DE LIMA</v>
      </c>
      <c r="B56" s="213">
        <v>24</v>
      </c>
      <c r="C56" s="212" t="s">
        <v>199</v>
      </c>
      <c r="D56" s="224" t="s">
        <v>65</v>
      </c>
      <c r="E56" s="218">
        <v>29</v>
      </c>
      <c r="F56" s="218">
        <v>28</v>
      </c>
      <c r="G56" s="218">
        <v>30</v>
      </c>
      <c r="H56" s="218"/>
      <c r="I56" s="218"/>
      <c r="J56" s="218"/>
      <c r="K56" s="55"/>
      <c r="L56" s="56" t="str">
        <f t="shared" si="0"/>
        <v>20TIENDONA</v>
      </c>
      <c r="M56" s="214">
        <v>20</v>
      </c>
      <c r="N56" s="212" t="s">
        <v>191</v>
      </c>
      <c r="O56" s="224" t="s">
        <v>61</v>
      </c>
      <c r="P56" s="218">
        <v>24.5</v>
      </c>
      <c r="Q56" s="218">
        <v>22</v>
      </c>
      <c r="R56" s="218">
        <v>32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82" t="str">
        <f t="shared" si="4"/>
        <v>25TIENDONA</v>
      </c>
      <c r="B57" s="214">
        <v>25</v>
      </c>
      <c r="C57" s="212" t="s">
        <v>191</v>
      </c>
      <c r="D57" s="224" t="s">
        <v>66</v>
      </c>
      <c r="E57" s="218">
        <v>10</v>
      </c>
      <c r="F57" s="218">
        <v>10</v>
      </c>
      <c r="G57" s="218">
        <v>10</v>
      </c>
      <c r="H57" s="218"/>
      <c r="I57" s="218"/>
      <c r="J57" s="218"/>
      <c r="K57" s="55"/>
      <c r="L57" s="56" t="str">
        <f t="shared" si="0"/>
        <v>20SAN MIGUEL</v>
      </c>
      <c r="M57" s="214">
        <v>20</v>
      </c>
      <c r="N57" s="212" t="s">
        <v>175</v>
      </c>
      <c r="O57" s="224" t="s">
        <v>61</v>
      </c>
      <c r="P57" s="218">
        <v>23</v>
      </c>
      <c r="Q57" s="218">
        <v>22</v>
      </c>
      <c r="R57" s="218">
        <v>24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82" t="str">
        <f t="shared" si="4"/>
        <v>25SONSONATE</v>
      </c>
      <c r="B58" s="214">
        <v>25</v>
      </c>
      <c r="C58" s="212" t="s">
        <v>176</v>
      </c>
      <c r="D58" s="224" t="s">
        <v>66</v>
      </c>
      <c r="E58" s="218">
        <v>14</v>
      </c>
      <c r="F58" s="218">
        <v>14</v>
      </c>
      <c r="G58" s="218">
        <v>14</v>
      </c>
      <c r="H58" s="218"/>
      <c r="I58" s="218"/>
      <c r="J58" s="218"/>
      <c r="K58" s="55"/>
      <c r="L58" s="56" t="str">
        <f t="shared" si="0"/>
        <v>20SENSUNTEPEQUE</v>
      </c>
      <c r="M58" s="214">
        <v>20</v>
      </c>
      <c r="N58" s="212" t="s">
        <v>182</v>
      </c>
      <c r="O58" s="224" t="s">
        <v>61</v>
      </c>
      <c r="P58" s="218">
        <v>26</v>
      </c>
      <c r="Q58" s="218">
        <v>26</v>
      </c>
      <c r="R58" s="218">
        <v>26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82" t="str">
        <f t="shared" si="4"/>
        <v>25SANTA ROSA DE LIMA</v>
      </c>
      <c r="B59" s="213">
        <v>25</v>
      </c>
      <c r="C59" s="212" t="s">
        <v>199</v>
      </c>
      <c r="D59" s="224" t="s">
        <v>66</v>
      </c>
      <c r="E59" s="218">
        <v>14.5</v>
      </c>
      <c r="F59" s="218">
        <v>14</v>
      </c>
      <c r="G59" s="218">
        <v>15</v>
      </c>
      <c r="H59" s="218"/>
      <c r="I59" s="218"/>
      <c r="J59" s="218"/>
      <c r="K59" s="55"/>
      <c r="L59" s="56" t="str">
        <f t="shared" si="0"/>
        <v>20SANTA ANA</v>
      </c>
      <c r="M59" s="213">
        <v>20</v>
      </c>
      <c r="N59" s="212" t="s">
        <v>173</v>
      </c>
      <c r="O59" s="224" t="s">
        <v>61</v>
      </c>
      <c r="P59" s="218">
        <v>22.25</v>
      </c>
      <c r="Q59" s="218">
        <v>22</v>
      </c>
      <c r="R59" s="218">
        <v>23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82" t="str">
        <f t="shared" si="4"/>
        <v>26TIENDONA</v>
      </c>
      <c r="B60" s="214">
        <v>26</v>
      </c>
      <c r="C60" s="212" t="s">
        <v>191</v>
      </c>
      <c r="D60" s="224" t="s">
        <v>67</v>
      </c>
      <c r="E60" s="218">
        <v>11.166666666666666</v>
      </c>
      <c r="F60" s="218">
        <v>11</v>
      </c>
      <c r="G60" s="218">
        <v>12</v>
      </c>
      <c r="H60" s="218"/>
      <c r="I60" s="218"/>
      <c r="J60" s="218"/>
      <c r="K60" s="55"/>
      <c r="L60" s="56" t="str">
        <f t="shared" si="0"/>
        <v>21TIENDONA</v>
      </c>
      <c r="M60" s="213">
        <v>21</v>
      </c>
      <c r="N60" s="212" t="s">
        <v>191</v>
      </c>
      <c r="O60" s="224" t="s">
        <v>62</v>
      </c>
      <c r="P60" s="218">
        <v>22.5</v>
      </c>
      <c r="Q60" s="218">
        <v>20</v>
      </c>
      <c r="R60" s="218">
        <v>30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82" t="str">
        <f t="shared" si="4"/>
        <v>26SONSONATE</v>
      </c>
      <c r="B61" s="214">
        <v>26</v>
      </c>
      <c r="C61" s="212" t="s">
        <v>176</v>
      </c>
      <c r="D61" s="224" t="s">
        <v>67</v>
      </c>
      <c r="E61" s="218">
        <v>12</v>
      </c>
      <c r="F61" s="218">
        <v>12</v>
      </c>
      <c r="G61" s="218">
        <v>12</v>
      </c>
      <c r="H61" s="218"/>
      <c r="I61" s="218"/>
      <c r="J61" s="218"/>
      <c r="K61" s="55"/>
      <c r="L61" s="56" t="str">
        <f t="shared" si="0"/>
        <v>22TIENDONA</v>
      </c>
      <c r="M61" s="214">
        <v>22</v>
      </c>
      <c r="N61" s="212" t="s">
        <v>191</v>
      </c>
      <c r="O61" s="224" t="s">
        <v>266</v>
      </c>
      <c r="P61" s="218">
        <v>24.125</v>
      </c>
      <c r="Q61" s="218">
        <v>23</v>
      </c>
      <c r="R61" s="218">
        <v>25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82" t="str">
        <f t="shared" si="4"/>
        <v>26SANTA ROSA DE LIMA</v>
      </c>
      <c r="B62" s="213">
        <v>26</v>
      </c>
      <c r="C62" s="212" t="s">
        <v>199</v>
      </c>
      <c r="D62" s="224" t="s">
        <v>67</v>
      </c>
      <c r="E62" s="218">
        <v>14</v>
      </c>
      <c r="F62" s="218">
        <v>14</v>
      </c>
      <c r="G62" s="218">
        <v>14</v>
      </c>
      <c r="H62" s="218"/>
      <c r="I62" s="218"/>
      <c r="J62" s="218"/>
      <c r="K62" s="55"/>
      <c r="L62" s="56" t="str">
        <f t="shared" si="0"/>
        <v>22SAN MIGUEL</v>
      </c>
      <c r="M62" s="214">
        <v>22</v>
      </c>
      <c r="N62" s="212" t="s">
        <v>175</v>
      </c>
      <c r="O62" s="224" t="s">
        <v>266</v>
      </c>
      <c r="P62" s="218">
        <v>24</v>
      </c>
      <c r="Q62" s="218">
        <v>24</v>
      </c>
      <c r="R62" s="218">
        <v>24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82" t="str">
        <f t="shared" si="4"/>
        <v>27TIENDONA</v>
      </c>
      <c r="B63" s="214">
        <v>27</v>
      </c>
      <c r="C63" s="212" t="s">
        <v>191</v>
      </c>
      <c r="D63" s="224" t="s">
        <v>68</v>
      </c>
      <c r="E63" s="218">
        <v>9.875</v>
      </c>
      <c r="F63" s="218">
        <v>9</v>
      </c>
      <c r="G63" s="218">
        <v>10</v>
      </c>
      <c r="H63" s="218"/>
      <c r="I63" s="218"/>
      <c r="J63" s="218"/>
      <c r="K63" s="55"/>
      <c r="L63" s="56" t="str">
        <f t="shared" si="0"/>
        <v>22SENSUNTEPEQUE</v>
      </c>
      <c r="M63" s="214">
        <v>22</v>
      </c>
      <c r="N63" s="212" t="s">
        <v>182</v>
      </c>
      <c r="O63" s="224" t="s">
        <v>266</v>
      </c>
      <c r="P63" s="218">
        <v>27</v>
      </c>
      <c r="Q63" s="218">
        <v>27</v>
      </c>
      <c r="R63" s="218">
        <v>27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82" t="str">
        <f t="shared" si="4"/>
        <v>27SONSONATE</v>
      </c>
      <c r="B64" s="214">
        <v>27</v>
      </c>
      <c r="C64" s="212" t="s">
        <v>176</v>
      </c>
      <c r="D64" s="224" t="s">
        <v>68</v>
      </c>
      <c r="E64" s="218">
        <v>10</v>
      </c>
      <c r="F64" s="218">
        <v>10</v>
      </c>
      <c r="G64" s="218">
        <v>10</v>
      </c>
      <c r="H64" s="218"/>
      <c r="I64" s="218"/>
      <c r="J64" s="218"/>
      <c r="K64" s="55"/>
      <c r="L64" s="56" t="str">
        <f t="shared" si="0"/>
        <v>22SANTA ANA</v>
      </c>
      <c r="M64" s="213">
        <v>22</v>
      </c>
      <c r="N64" s="212" t="s">
        <v>173</v>
      </c>
      <c r="O64" s="224" t="s">
        <v>266</v>
      </c>
      <c r="P64" s="218">
        <v>25</v>
      </c>
      <c r="Q64" s="218">
        <v>25</v>
      </c>
      <c r="R64" s="218">
        <v>25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82" t="str">
        <f t="shared" si="4"/>
        <v>27SANTA ROSA DE LIMA</v>
      </c>
      <c r="B65" s="213">
        <v>27</v>
      </c>
      <c r="C65" s="212" t="s">
        <v>199</v>
      </c>
      <c r="D65" s="224" t="s">
        <v>68</v>
      </c>
      <c r="E65" s="218">
        <v>12</v>
      </c>
      <c r="F65" s="218">
        <v>12</v>
      </c>
      <c r="G65" s="218">
        <v>12</v>
      </c>
      <c r="H65" s="218"/>
      <c r="I65" s="218"/>
      <c r="J65" s="218"/>
      <c r="K65" s="55"/>
      <c r="L65" s="56" t="str">
        <f t="shared" si="0"/>
        <v>23TIENDONA</v>
      </c>
      <c r="M65" s="214">
        <v>23</v>
      </c>
      <c r="N65" s="212" t="s">
        <v>191</v>
      </c>
      <c r="O65" s="224" t="s">
        <v>64</v>
      </c>
      <c r="P65" s="218">
        <v>8</v>
      </c>
      <c r="Q65" s="218">
        <v>8</v>
      </c>
      <c r="R65" s="218">
        <v>8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82" t="str">
        <f t="shared" si="4"/>
        <v>28TIENDONA</v>
      </c>
      <c r="B66" s="213">
        <v>28</v>
      </c>
      <c r="C66" s="212" t="s">
        <v>191</v>
      </c>
      <c r="D66" s="224" t="s">
        <v>69</v>
      </c>
      <c r="E66" s="218">
        <v>18</v>
      </c>
      <c r="F66" s="218">
        <v>18</v>
      </c>
      <c r="G66" s="218">
        <v>18</v>
      </c>
      <c r="H66" s="218"/>
      <c r="I66" s="218"/>
      <c r="J66" s="218"/>
      <c r="K66" s="55"/>
      <c r="L66" s="56" t="str">
        <f t="shared" si="0"/>
        <v>23SENSUNTEPEQUE</v>
      </c>
      <c r="M66" s="213">
        <v>23</v>
      </c>
      <c r="N66" s="212" t="s">
        <v>182</v>
      </c>
      <c r="O66" s="224" t="s">
        <v>64</v>
      </c>
      <c r="P66" s="218">
        <v>12</v>
      </c>
      <c r="Q66" s="218">
        <v>12</v>
      </c>
      <c r="R66" s="218">
        <v>12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82" t="str">
        <f t="shared" si="4"/>
        <v>29TIENDONA</v>
      </c>
      <c r="B67" s="213">
        <v>29</v>
      </c>
      <c r="C67" s="212" t="s">
        <v>191</v>
      </c>
      <c r="D67" s="224" t="s">
        <v>70</v>
      </c>
      <c r="E67" s="218">
        <v>15.333333333333334</v>
      </c>
      <c r="F67" s="218">
        <v>14</v>
      </c>
      <c r="G67" s="218">
        <v>16</v>
      </c>
      <c r="H67" s="218"/>
      <c r="I67" s="218"/>
      <c r="J67" s="218"/>
      <c r="K67" s="55"/>
      <c r="L67" s="56" t="str">
        <f t="shared" si="0"/>
        <v>24TIENDONA</v>
      </c>
      <c r="M67" s="214">
        <v>24</v>
      </c>
      <c r="N67" s="212" t="s">
        <v>191</v>
      </c>
      <c r="O67" s="224" t="s">
        <v>65</v>
      </c>
      <c r="P67" s="218">
        <v>35</v>
      </c>
      <c r="Q67" s="218">
        <v>35</v>
      </c>
      <c r="R67" s="218">
        <v>35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82" t="str">
        <f t="shared" si="4"/>
        <v>30TIENDONA</v>
      </c>
      <c r="B68" s="213">
        <v>30</v>
      </c>
      <c r="C68" s="212" t="s">
        <v>191</v>
      </c>
      <c r="D68" s="224" t="s">
        <v>70</v>
      </c>
      <c r="E68" s="218">
        <v>43.333333333333336</v>
      </c>
      <c r="F68" s="218">
        <v>40</v>
      </c>
      <c r="G68" s="218">
        <v>45</v>
      </c>
      <c r="H68" s="218"/>
      <c r="I68" s="218"/>
      <c r="J68" s="218"/>
      <c r="K68" s="55"/>
      <c r="L68" s="56" t="str">
        <f t="shared" si="0"/>
        <v>24SAN MIGUEL</v>
      </c>
      <c r="M68" s="214">
        <v>24</v>
      </c>
      <c r="N68" s="212" t="s">
        <v>175</v>
      </c>
      <c r="O68" s="224" t="s">
        <v>65</v>
      </c>
      <c r="P68" s="218">
        <v>20.5</v>
      </c>
      <c r="Q68" s="218">
        <v>20</v>
      </c>
      <c r="R68" s="218">
        <v>22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82" t="str">
        <f t="shared" si="4"/>
        <v>31TIENDONA</v>
      </c>
      <c r="B69" s="214">
        <v>31</v>
      </c>
      <c r="C69" s="212" t="s">
        <v>191</v>
      </c>
      <c r="D69" s="224" t="s">
        <v>71</v>
      </c>
      <c r="E69" s="218">
        <v>6.333333333333333</v>
      </c>
      <c r="F69" s="218">
        <v>6</v>
      </c>
      <c r="G69" s="218">
        <v>7</v>
      </c>
      <c r="H69" s="218"/>
      <c r="I69" s="218"/>
      <c r="J69" s="218"/>
      <c r="K69" s="55"/>
      <c r="L69" s="56" t="str">
        <f t="shared" si="0"/>
        <v>24SENSUNTEPEQUE</v>
      </c>
      <c r="M69" s="214">
        <v>24</v>
      </c>
      <c r="N69" s="212" t="s">
        <v>182</v>
      </c>
      <c r="O69" s="224" t="s">
        <v>65</v>
      </c>
      <c r="P69" s="218">
        <v>35</v>
      </c>
      <c r="Q69" s="218">
        <v>35</v>
      </c>
      <c r="R69" s="218">
        <v>35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82" t="str">
        <f t="shared" si="4"/>
        <v>31SANTA ROSA DE LIMA</v>
      </c>
      <c r="B70" s="213">
        <v>31</v>
      </c>
      <c r="C70" s="212" t="s">
        <v>199</v>
      </c>
      <c r="D70" s="224" t="s">
        <v>71</v>
      </c>
      <c r="E70" s="218">
        <v>11</v>
      </c>
      <c r="F70" s="218">
        <v>10</v>
      </c>
      <c r="G70" s="218">
        <v>12</v>
      </c>
      <c r="H70" s="218"/>
      <c r="I70" s="218"/>
      <c r="J70" s="218"/>
      <c r="K70" s="55"/>
      <c r="L70" s="56" t="str">
        <f t="shared" si="0"/>
        <v>24SANTA ANA</v>
      </c>
      <c r="M70" s="213">
        <v>24</v>
      </c>
      <c r="N70" s="212" t="s">
        <v>173</v>
      </c>
      <c r="O70" s="224" t="s">
        <v>65</v>
      </c>
      <c r="P70" s="218">
        <v>35</v>
      </c>
      <c r="Q70" s="218">
        <v>35</v>
      </c>
      <c r="R70" s="218">
        <v>35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222" t="str">
        <f t="shared" si="1"/>
        <v/>
      </c>
      <c r="AF70" s="222"/>
      <c r="AG70" s="222"/>
      <c r="AH70" s="222"/>
      <c r="AI70" s="222"/>
    </row>
    <row r="71" spans="1:35" ht="15.75">
      <c r="A71" s="182" t="str">
        <f t="shared" si="4"/>
        <v>32TIENDONA</v>
      </c>
      <c r="B71" s="213">
        <v>32</v>
      </c>
      <c r="C71" s="212" t="s">
        <v>191</v>
      </c>
      <c r="D71" s="224" t="s">
        <v>72</v>
      </c>
      <c r="E71" s="218">
        <v>4.333333333333333</v>
      </c>
      <c r="F71" s="218">
        <v>4</v>
      </c>
      <c r="G71" s="218">
        <v>5</v>
      </c>
      <c r="H71" s="218"/>
      <c r="I71" s="218"/>
      <c r="J71" s="218"/>
      <c r="K71" s="55"/>
      <c r="L71" s="56" t="str">
        <f t="shared" ref="L71:L134" si="6">+M71&amp;N71</f>
        <v>25TIENDONA</v>
      </c>
      <c r="M71" s="214">
        <v>25</v>
      </c>
      <c r="N71" s="212" t="s">
        <v>191</v>
      </c>
      <c r="O71" s="224" t="s">
        <v>66</v>
      </c>
      <c r="P71" s="218">
        <v>10</v>
      </c>
      <c r="Q71" s="218">
        <v>10</v>
      </c>
      <c r="R71" s="218">
        <v>10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ref="AE71:AE111" si="7">+AF71&amp;AG71</f>
        <v/>
      </c>
      <c r="AF71" s="222"/>
      <c r="AG71" s="222"/>
      <c r="AH71" s="222"/>
      <c r="AI71" s="222"/>
    </row>
    <row r="72" spans="1:35" ht="15.75">
      <c r="A72" s="182" t="str">
        <f t="shared" si="4"/>
        <v>33TIENDONA</v>
      </c>
      <c r="B72" s="214">
        <v>33</v>
      </c>
      <c r="C72" s="212" t="s">
        <v>191</v>
      </c>
      <c r="D72" s="224" t="s">
        <v>73</v>
      </c>
      <c r="E72" s="218">
        <v>17</v>
      </c>
      <c r="F72" s="218">
        <v>17</v>
      </c>
      <c r="G72" s="218">
        <v>17</v>
      </c>
      <c r="H72" s="218"/>
      <c r="I72" s="218"/>
      <c r="J72" s="218"/>
      <c r="K72" s="55"/>
      <c r="L72" s="56" t="str">
        <f t="shared" si="6"/>
        <v>25SAN MIGUEL</v>
      </c>
      <c r="M72" s="214">
        <v>25</v>
      </c>
      <c r="N72" s="212" t="s">
        <v>175</v>
      </c>
      <c r="O72" s="224" t="s">
        <v>66</v>
      </c>
      <c r="P72" s="218">
        <v>14.75</v>
      </c>
      <c r="Q72" s="218">
        <v>14</v>
      </c>
      <c r="R72" s="218">
        <v>16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222" t="str">
        <f t="shared" si="7"/>
        <v/>
      </c>
      <c r="AF72" s="222"/>
      <c r="AG72" s="222"/>
      <c r="AH72" s="222"/>
      <c r="AI72" s="222"/>
    </row>
    <row r="73" spans="1:35" ht="15.75">
      <c r="A73" s="182" t="str">
        <f t="shared" si="4"/>
        <v>33SONSONATE</v>
      </c>
      <c r="B73" s="214">
        <v>33</v>
      </c>
      <c r="C73" s="212" t="s">
        <v>176</v>
      </c>
      <c r="D73" s="224" t="s">
        <v>73</v>
      </c>
      <c r="E73" s="218">
        <v>22</v>
      </c>
      <c r="F73" s="218">
        <v>22</v>
      </c>
      <c r="G73" s="218">
        <v>22</v>
      </c>
      <c r="H73" s="218"/>
      <c r="I73" s="218"/>
      <c r="J73" s="218"/>
      <c r="K73" s="55"/>
      <c r="L73" s="56" t="str">
        <f t="shared" si="6"/>
        <v>25SENSUNTEPEQUE</v>
      </c>
      <c r="M73" s="214">
        <v>25</v>
      </c>
      <c r="N73" s="212" t="s">
        <v>182</v>
      </c>
      <c r="O73" s="224" t="s">
        <v>66</v>
      </c>
      <c r="P73" s="218">
        <v>20</v>
      </c>
      <c r="Q73" s="218">
        <v>20</v>
      </c>
      <c r="R73" s="218">
        <v>20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222" t="str">
        <f t="shared" si="7"/>
        <v/>
      </c>
      <c r="AF73" s="222"/>
      <c r="AG73" s="222"/>
      <c r="AH73" s="222"/>
      <c r="AI73" s="222"/>
    </row>
    <row r="74" spans="1:35" ht="15.75">
      <c r="A74" s="182" t="str">
        <f t="shared" si="4"/>
        <v>33SANTA ROSA DE LIMA</v>
      </c>
      <c r="B74" s="213">
        <v>33</v>
      </c>
      <c r="C74" s="212" t="s">
        <v>199</v>
      </c>
      <c r="D74" s="224" t="s">
        <v>73</v>
      </c>
      <c r="E74" s="218">
        <v>22</v>
      </c>
      <c r="F74" s="218">
        <v>20</v>
      </c>
      <c r="G74" s="218">
        <v>24</v>
      </c>
      <c r="H74" s="218"/>
      <c r="I74" s="218"/>
      <c r="J74" s="218"/>
      <c r="K74" s="55"/>
      <c r="L74" s="56" t="str">
        <f t="shared" si="6"/>
        <v>25SANTA ANA</v>
      </c>
      <c r="M74" s="213">
        <v>25</v>
      </c>
      <c r="N74" s="212" t="s">
        <v>173</v>
      </c>
      <c r="O74" s="224" t="s">
        <v>66</v>
      </c>
      <c r="P74" s="218">
        <v>13.333333333333334</v>
      </c>
      <c r="Q74" s="218">
        <v>13</v>
      </c>
      <c r="R74" s="218">
        <v>14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222" t="str">
        <f t="shared" si="7"/>
        <v/>
      </c>
      <c r="AF74" s="222"/>
      <c r="AG74" s="222"/>
      <c r="AH74" s="222"/>
      <c r="AI74" s="222"/>
    </row>
    <row r="75" spans="1:35" ht="15.75">
      <c r="A75" s="182" t="str">
        <f t="shared" si="4"/>
        <v>34TIENDONA</v>
      </c>
      <c r="B75" s="214">
        <v>34</v>
      </c>
      <c r="C75" s="212" t="s">
        <v>191</v>
      </c>
      <c r="D75" s="224" t="s">
        <v>74</v>
      </c>
      <c r="E75" s="218">
        <v>8</v>
      </c>
      <c r="F75" s="218">
        <v>8</v>
      </c>
      <c r="G75" s="218">
        <v>8</v>
      </c>
      <c r="H75" s="218"/>
      <c r="I75" s="218"/>
      <c r="J75" s="218"/>
      <c r="K75" s="55"/>
      <c r="L75" s="56" t="str">
        <f t="shared" si="6"/>
        <v>26TIENDONA</v>
      </c>
      <c r="M75" s="214">
        <v>26</v>
      </c>
      <c r="N75" s="212" t="s">
        <v>191</v>
      </c>
      <c r="O75" s="224" t="s">
        <v>67</v>
      </c>
      <c r="P75" s="218">
        <v>11.285714285714286</v>
      </c>
      <c r="Q75" s="218">
        <v>11</v>
      </c>
      <c r="R75" s="218">
        <v>12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222" t="str">
        <f t="shared" si="7"/>
        <v/>
      </c>
      <c r="AF75" s="222"/>
      <c r="AG75" s="222"/>
      <c r="AH75" s="222"/>
      <c r="AI75" s="222"/>
    </row>
    <row r="76" spans="1:35" ht="15.75">
      <c r="A76" s="182" t="str">
        <f t="shared" si="4"/>
        <v>34SONSONATE</v>
      </c>
      <c r="B76" s="214">
        <v>34</v>
      </c>
      <c r="C76" s="212" t="s">
        <v>176</v>
      </c>
      <c r="D76" s="224" t="s">
        <v>74</v>
      </c>
      <c r="E76" s="218">
        <v>9</v>
      </c>
      <c r="F76" s="218">
        <v>9</v>
      </c>
      <c r="G76" s="218">
        <v>9</v>
      </c>
      <c r="H76" s="218"/>
      <c r="I76" s="218"/>
      <c r="J76" s="218"/>
      <c r="K76" s="55"/>
      <c r="L76" s="56" t="str">
        <f t="shared" si="6"/>
        <v>26SAN MIGUEL</v>
      </c>
      <c r="M76" s="214">
        <v>26</v>
      </c>
      <c r="N76" s="212" t="s">
        <v>175</v>
      </c>
      <c r="O76" s="224" t="s">
        <v>67</v>
      </c>
      <c r="P76" s="218">
        <v>9.5</v>
      </c>
      <c r="Q76" s="218">
        <v>9</v>
      </c>
      <c r="R76" s="218">
        <v>10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222" t="str">
        <f t="shared" si="7"/>
        <v/>
      </c>
      <c r="AF76" s="222"/>
      <c r="AG76" s="222"/>
      <c r="AH76" s="222"/>
      <c r="AI76" s="222"/>
    </row>
    <row r="77" spans="1:35" ht="15.75">
      <c r="A77" s="182" t="str">
        <f t="shared" si="4"/>
        <v>34SANTA ROSA DE LIMA</v>
      </c>
      <c r="B77" s="213">
        <v>34</v>
      </c>
      <c r="C77" s="212" t="s">
        <v>199</v>
      </c>
      <c r="D77" s="224" t="s">
        <v>74</v>
      </c>
      <c r="E77" s="218">
        <v>12</v>
      </c>
      <c r="F77" s="218">
        <v>12</v>
      </c>
      <c r="G77" s="218">
        <v>12</v>
      </c>
      <c r="H77" s="218"/>
      <c r="I77" s="218"/>
      <c r="J77" s="218"/>
      <c r="K77" s="55"/>
      <c r="L77" s="56" t="str">
        <f t="shared" si="6"/>
        <v>26SENSUNTEPEQUE</v>
      </c>
      <c r="M77" s="214">
        <v>26</v>
      </c>
      <c r="N77" s="212" t="s">
        <v>182</v>
      </c>
      <c r="O77" s="224" t="s">
        <v>67</v>
      </c>
      <c r="P77" s="218">
        <v>14</v>
      </c>
      <c r="Q77" s="218">
        <v>14</v>
      </c>
      <c r="R77" s="218">
        <v>14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222" t="str">
        <f t="shared" si="7"/>
        <v/>
      </c>
      <c r="AF77" s="222"/>
      <c r="AG77" s="222"/>
      <c r="AH77" s="222"/>
      <c r="AI77" s="222"/>
    </row>
    <row r="78" spans="1:35" ht="15.75">
      <c r="A78" s="182" t="str">
        <f t="shared" si="4"/>
        <v>36TIENDONA</v>
      </c>
      <c r="B78" s="213">
        <v>36</v>
      </c>
      <c r="C78" s="212" t="s">
        <v>191</v>
      </c>
      <c r="D78" s="224" t="s">
        <v>139</v>
      </c>
      <c r="E78" s="218">
        <v>45</v>
      </c>
      <c r="F78" s="218">
        <v>45</v>
      </c>
      <c r="G78" s="218">
        <v>45</v>
      </c>
      <c r="H78" s="218"/>
      <c r="I78" s="218"/>
      <c r="J78" s="218"/>
      <c r="K78" s="55"/>
      <c r="L78" s="56" t="str">
        <f t="shared" si="6"/>
        <v>26SANTA ANA</v>
      </c>
      <c r="M78" s="213">
        <v>26</v>
      </c>
      <c r="N78" s="212" t="s">
        <v>173</v>
      </c>
      <c r="O78" s="224" t="s">
        <v>67</v>
      </c>
      <c r="P78" s="218">
        <v>12.333333333333334</v>
      </c>
      <c r="Q78" s="218">
        <v>12</v>
      </c>
      <c r="R78" s="218">
        <v>13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222" t="str">
        <f t="shared" si="7"/>
        <v/>
      </c>
      <c r="AF78" s="222"/>
      <c r="AG78" s="222"/>
      <c r="AH78" s="222"/>
      <c r="AI78" s="222"/>
    </row>
    <row r="79" spans="1:35" ht="15.75">
      <c r="A79" s="182" t="str">
        <f t="shared" si="4"/>
        <v>37TIENDONA</v>
      </c>
      <c r="B79" s="214">
        <v>37</v>
      </c>
      <c r="C79" s="212" t="s">
        <v>191</v>
      </c>
      <c r="D79" s="224" t="s">
        <v>75</v>
      </c>
      <c r="E79" s="218">
        <v>80</v>
      </c>
      <c r="F79" s="218">
        <v>80</v>
      </c>
      <c r="G79" s="218">
        <v>80</v>
      </c>
      <c r="H79" s="218"/>
      <c r="I79" s="218"/>
      <c r="J79" s="218"/>
      <c r="K79" s="55"/>
      <c r="L79" s="56" t="str">
        <f t="shared" si="6"/>
        <v>27TIENDONA</v>
      </c>
      <c r="M79" s="214">
        <v>27</v>
      </c>
      <c r="N79" s="212" t="s">
        <v>191</v>
      </c>
      <c r="O79" s="224" t="s">
        <v>68</v>
      </c>
      <c r="P79" s="218">
        <v>10</v>
      </c>
      <c r="Q79" s="218">
        <v>10</v>
      </c>
      <c r="R79" s="218">
        <v>10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222" t="str">
        <f t="shared" si="7"/>
        <v/>
      </c>
      <c r="AF79" s="222"/>
      <c r="AG79" s="222"/>
      <c r="AH79" s="222"/>
      <c r="AI79" s="222"/>
    </row>
    <row r="80" spans="1:35" ht="15.75">
      <c r="A80" s="182" t="str">
        <f t="shared" si="4"/>
        <v>37SANTA ROSA DE LIMA</v>
      </c>
      <c r="B80" s="213">
        <v>37</v>
      </c>
      <c r="C80" s="212" t="s">
        <v>199</v>
      </c>
      <c r="D80" s="224" t="s">
        <v>75</v>
      </c>
      <c r="E80" s="218">
        <v>150</v>
      </c>
      <c r="F80" s="218">
        <v>150</v>
      </c>
      <c r="G80" s="218">
        <v>150</v>
      </c>
      <c r="H80" s="218"/>
      <c r="I80" s="218"/>
      <c r="J80" s="218"/>
      <c r="K80" s="55"/>
      <c r="L80" s="56" t="str">
        <f t="shared" si="6"/>
        <v>27SAN MIGUEL</v>
      </c>
      <c r="M80" s="214">
        <v>27</v>
      </c>
      <c r="N80" s="212" t="s">
        <v>175</v>
      </c>
      <c r="O80" s="224" t="s">
        <v>68</v>
      </c>
      <c r="P80" s="218">
        <v>9.5</v>
      </c>
      <c r="Q80" s="218">
        <v>9</v>
      </c>
      <c r="R80" s="218">
        <v>10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222" t="str">
        <f t="shared" si="7"/>
        <v/>
      </c>
      <c r="AF80" s="222"/>
      <c r="AG80" s="222"/>
      <c r="AH80" s="222"/>
      <c r="AI80" s="222"/>
    </row>
    <row r="81" spans="1:35" ht="15.75">
      <c r="A81" s="182" t="str">
        <f t="shared" si="4"/>
        <v>38TIENDONA</v>
      </c>
      <c r="B81" s="214">
        <v>38</v>
      </c>
      <c r="C81" s="212" t="s">
        <v>191</v>
      </c>
      <c r="D81" s="224" t="s">
        <v>76</v>
      </c>
      <c r="E81" s="218">
        <v>60</v>
      </c>
      <c r="F81" s="218">
        <v>60</v>
      </c>
      <c r="G81" s="218">
        <v>60</v>
      </c>
      <c r="H81" s="218"/>
      <c r="I81" s="218"/>
      <c r="J81" s="218"/>
      <c r="K81" s="55"/>
      <c r="L81" s="56" t="str">
        <f t="shared" si="6"/>
        <v>27SENSUNTEPEQUE</v>
      </c>
      <c r="M81" s="214">
        <v>27</v>
      </c>
      <c r="N81" s="212" t="s">
        <v>182</v>
      </c>
      <c r="O81" s="224" t="s">
        <v>68</v>
      </c>
      <c r="P81" s="218">
        <v>12</v>
      </c>
      <c r="Q81" s="218">
        <v>12</v>
      </c>
      <c r="R81" s="218">
        <v>12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222" t="str">
        <f t="shared" si="7"/>
        <v/>
      </c>
      <c r="AF81" s="222"/>
      <c r="AG81" s="222"/>
      <c r="AH81" s="222"/>
      <c r="AI81" s="222"/>
    </row>
    <row r="82" spans="1:35" ht="15.75">
      <c r="A82" s="182" t="str">
        <f t="shared" si="4"/>
        <v>38SANTA ROSA DE LIMA</v>
      </c>
      <c r="B82" s="213">
        <v>38</v>
      </c>
      <c r="C82" s="212" t="s">
        <v>199</v>
      </c>
      <c r="D82" s="224" t="s">
        <v>76</v>
      </c>
      <c r="E82" s="218">
        <v>100</v>
      </c>
      <c r="F82" s="218">
        <v>100</v>
      </c>
      <c r="G82" s="218">
        <v>100</v>
      </c>
      <c r="H82" s="218"/>
      <c r="I82" s="218"/>
      <c r="J82" s="218"/>
      <c r="K82" s="55"/>
      <c r="L82" s="56" t="str">
        <f t="shared" si="6"/>
        <v>27SANTA ANA</v>
      </c>
      <c r="M82" s="213">
        <v>27</v>
      </c>
      <c r="N82" s="212" t="s">
        <v>173</v>
      </c>
      <c r="O82" s="224" t="s">
        <v>68</v>
      </c>
      <c r="P82" s="218">
        <v>10</v>
      </c>
      <c r="Q82" s="218">
        <v>10</v>
      </c>
      <c r="R82" s="218">
        <v>10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222" t="str">
        <f t="shared" si="7"/>
        <v/>
      </c>
      <c r="AF82" s="222"/>
      <c r="AG82" s="222"/>
      <c r="AH82" s="222"/>
      <c r="AI82" s="222"/>
    </row>
    <row r="83" spans="1:35" ht="15.75">
      <c r="A83" s="182" t="str">
        <f t="shared" si="4"/>
        <v>39TIENDONA</v>
      </c>
      <c r="B83" s="213">
        <v>39</v>
      </c>
      <c r="C83" s="212" t="s">
        <v>191</v>
      </c>
      <c r="D83" s="224" t="s">
        <v>77</v>
      </c>
      <c r="E83" s="218">
        <v>27.25</v>
      </c>
      <c r="F83" s="218">
        <v>27</v>
      </c>
      <c r="G83" s="218">
        <v>28</v>
      </c>
      <c r="H83" s="218"/>
      <c r="I83" s="218"/>
      <c r="J83" s="218"/>
      <c r="K83" s="55"/>
      <c r="L83" s="56" t="str">
        <f t="shared" si="6"/>
        <v>28TIENDONA</v>
      </c>
      <c r="M83" s="214">
        <v>28</v>
      </c>
      <c r="N83" s="212" t="s">
        <v>191</v>
      </c>
      <c r="O83" s="224" t="s">
        <v>69</v>
      </c>
      <c r="P83" s="218">
        <v>18</v>
      </c>
      <c r="Q83" s="218">
        <v>18</v>
      </c>
      <c r="R83" s="218">
        <v>18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222" t="str">
        <f t="shared" si="7"/>
        <v/>
      </c>
      <c r="AF83" s="222"/>
      <c r="AG83" s="222"/>
      <c r="AH83" s="222"/>
      <c r="AI83" s="222"/>
    </row>
    <row r="84" spans="1:35" ht="15.75">
      <c r="A84" s="182" t="str">
        <f t="shared" si="4"/>
        <v>40TIENDONA</v>
      </c>
      <c r="B84" s="214">
        <v>40</v>
      </c>
      <c r="C84" s="212" t="s">
        <v>191</v>
      </c>
      <c r="D84" s="224" t="s">
        <v>78</v>
      </c>
      <c r="E84" s="218">
        <v>30</v>
      </c>
      <c r="F84" s="218">
        <v>30</v>
      </c>
      <c r="G84" s="218">
        <v>30</v>
      </c>
      <c r="H84" s="218"/>
      <c r="I84" s="218"/>
      <c r="J84" s="218"/>
      <c r="K84" s="55"/>
      <c r="L84" s="56" t="str">
        <f t="shared" si="6"/>
        <v>28SENSUNTEPEQUE</v>
      </c>
      <c r="M84" s="213">
        <v>28</v>
      </c>
      <c r="N84" s="212" t="s">
        <v>182</v>
      </c>
      <c r="O84" s="224" t="s">
        <v>69</v>
      </c>
      <c r="P84" s="218">
        <v>18</v>
      </c>
      <c r="Q84" s="218">
        <v>18</v>
      </c>
      <c r="R84" s="218">
        <v>18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222" t="str">
        <f t="shared" si="7"/>
        <v/>
      </c>
      <c r="AF84" s="222"/>
      <c r="AG84" s="222"/>
      <c r="AH84" s="222"/>
      <c r="AI84" s="222"/>
    </row>
    <row r="85" spans="1:35" ht="15.75">
      <c r="A85" s="182" t="str">
        <f t="shared" ref="A85:A148" si="8">+B85&amp;C85</f>
        <v>40SONSONATE</v>
      </c>
      <c r="B85" s="214">
        <v>40</v>
      </c>
      <c r="C85" s="212" t="s">
        <v>176</v>
      </c>
      <c r="D85" s="224" t="s">
        <v>78</v>
      </c>
      <c r="E85" s="218">
        <v>34</v>
      </c>
      <c r="F85" s="218">
        <v>34</v>
      </c>
      <c r="G85" s="218">
        <v>34</v>
      </c>
      <c r="H85" s="218"/>
      <c r="I85" s="218"/>
      <c r="J85" s="218"/>
      <c r="K85" s="55"/>
      <c r="L85" s="56" t="str">
        <f t="shared" si="6"/>
        <v>29TIENDONA</v>
      </c>
      <c r="M85" s="214">
        <v>29</v>
      </c>
      <c r="N85" s="212" t="s">
        <v>191</v>
      </c>
      <c r="O85" s="224" t="s">
        <v>70</v>
      </c>
      <c r="P85" s="218">
        <v>15.333333333333334</v>
      </c>
      <c r="Q85" s="218">
        <v>14</v>
      </c>
      <c r="R85" s="218">
        <v>16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222" t="str">
        <f t="shared" si="7"/>
        <v/>
      </c>
      <c r="AF85" s="222"/>
      <c r="AG85" s="222"/>
      <c r="AH85" s="222"/>
      <c r="AI85" s="222"/>
    </row>
    <row r="86" spans="1:35" ht="15.75">
      <c r="A86" s="182" t="str">
        <f t="shared" si="8"/>
        <v>40SANTA ROSA DE LIMA</v>
      </c>
      <c r="B86" s="213">
        <v>40</v>
      </c>
      <c r="C86" s="212" t="s">
        <v>199</v>
      </c>
      <c r="D86" s="224" t="s">
        <v>78</v>
      </c>
      <c r="E86" s="218">
        <v>33</v>
      </c>
      <c r="F86" s="218">
        <v>32</v>
      </c>
      <c r="G86" s="218">
        <v>34</v>
      </c>
      <c r="H86" s="218"/>
      <c r="I86" s="218"/>
      <c r="J86" s="218"/>
      <c r="K86" s="55"/>
      <c r="L86" s="56" t="str">
        <f t="shared" si="6"/>
        <v>29SAN MIGUEL</v>
      </c>
      <c r="M86" s="214">
        <v>29</v>
      </c>
      <c r="N86" s="212" t="s">
        <v>175</v>
      </c>
      <c r="O86" s="224" t="s">
        <v>70</v>
      </c>
      <c r="P86" s="218">
        <v>10</v>
      </c>
      <c r="Q86" s="218">
        <v>10</v>
      </c>
      <c r="R86" s="218">
        <v>10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222" t="str">
        <f t="shared" si="7"/>
        <v/>
      </c>
      <c r="AF86" s="222"/>
      <c r="AG86" s="222"/>
      <c r="AH86" s="222"/>
      <c r="AI86" s="222"/>
    </row>
    <row r="87" spans="1:35" ht="15.75">
      <c r="A87" s="182" t="str">
        <f t="shared" si="8"/>
        <v>41TIENDONA</v>
      </c>
      <c r="B87" s="213">
        <v>41</v>
      </c>
      <c r="C87" s="212" t="s">
        <v>191</v>
      </c>
      <c r="D87" s="224" t="s">
        <v>79</v>
      </c>
      <c r="E87" s="218">
        <v>28</v>
      </c>
      <c r="F87" s="218">
        <v>28</v>
      </c>
      <c r="G87" s="218">
        <v>28</v>
      </c>
      <c r="H87" s="218"/>
      <c r="I87" s="218"/>
      <c r="J87" s="218"/>
      <c r="K87" s="55"/>
      <c r="L87" s="56" t="str">
        <f t="shared" si="6"/>
        <v>29SENSUNTEPEQUE</v>
      </c>
      <c r="M87" s="213">
        <v>29</v>
      </c>
      <c r="N87" s="212" t="s">
        <v>182</v>
      </c>
      <c r="O87" s="224" t="s">
        <v>70</v>
      </c>
      <c r="P87" s="218">
        <v>16</v>
      </c>
      <c r="Q87" s="218">
        <v>16</v>
      </c>
      <c r="R87" s="218">
        <v>16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222" t="str">
        <f t="shared" si="7"/>
        <v/>
      </c>
      <c r="AF87" s="222"/>
      <c r="AG87" s="222"/>
      <c r="AH87" s="222"/>
      <c r="AI87" s="222"/>
    </row>
    <row r="88" spans="1:35" ht="15.75">
      <c r="A88" s="182" t="str">
        <f t="shared" si="8"/>
        <v>42TIENDONA</v>
      </c>
      <c r="B88" s="214">
        <v>42</v>
      </c>
      <c r="C88" s="212" t="s">
        <v>191</v>
      </c>
      <c r="D88" s="224" t="s">
        <v>80</v>
      </c>
      <c r="E88" s="218">
        <v>20</v>
      </c>
      <c r="F88" s="218">
        <v>20</v>
      </c>
      <c r="G88" s="218">
        <v>20</v>
      </c>
      <c r="H88" s="218"/>
      <c r="I88" s="218"/>
      <c r="J88" s="218"/>
      <c r="K88" s="55"/>
      <c r="L88" s="56" t="str">
        <f t="shared" si="6"/>
        <v>30TIENDONA</v>
      </c>
      <c r="M88" s="214">
        <v>30</v>
      </c>
      <c r="N88" s="212" t="s">
        <v>191</v>
      </c>
      <c r="O88" s="224" t="s">
        <v>70</v>
      </c>
      <c r="P88" s="218">
        <v>43.333333333333336</v>
      </c>
      <c r="Q88" s="218">
        <v>40</v>
      </c>
      <c r="R88" s="218">
        <v>45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222" t="str">
        <f t="shared" si="7"/>
        <v/>
      </c>
      <c r="AF88" s="222"/>
      <c r="AG88" s="222"/>
      <c r="AH88" s="222"/>
      <c r="AI88" s="222"/>
    </row>
    <row r="89" spans="1:35" ht="15.75">
      <c r="A89" s="182" t="str">
        <f t="shared" si="8"/>
        <v>42SANTA ROSA DE LIMA</v>
      </c>
      <c r="B89" s="213">
        <v>42</v>
      </c>
      <c r="C89" s="212" t="s">
        <v>199</v>
      </c>
      <c r="D89" s="224" t="s">
        <v>80</v>
      </c>
      <c r="E89" s="218">
        <v>18</v>
      </c>
      <c r="F89" s="218">
        <v>18</v>
      </c>
      <c r="G89" s="218">
        <v>18</v>
      </c>
      <c r="H89" s="218"/>
      <c r="I89" s="218"/>
      <c r="J89" s="218"/>
      <c r="K89" s="55"/>
      <c r="L89" s="56" t="str">
        <f t="shared" si="6"/>
        <v>30SAN MIGUEL</v>
      </c>
      <c r="M89" s="213">
        <v>30</v>
      </c>
      <c r="N89" s="212" t="s">
        <v>175</v>
      </c>
      <c r="O89" s="224" t="s">
        <v>70</v>
      </c>
      <c r="P89" s="218">
        <v>27</v>
      </c>
      <c r="Q89" s="218">
        <v>27</v>
      </c>
      <c r="R89" s="218">
        <v>27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222" t="str">
        <f t="shared" si="7"/>
        <v/>
      </c>
      <c r="AF89" s="222"/>
      <c r="AG89" s="222"/>
      <c r="AH89" s="222"/>
      <c r="AI89" s="222"/>
    </row>
    <row r="90" spans="1:35" ht="15.75">
      <c r="A90" s="182" t="str">
        <f t="shared" si="8"/>
        <v>43TIENDONA</v>
      </c>
      <c r="B90" s="213">
        <v>43</v>
      </c>
      <c r="C90" s="212" t="s">
        <v>191</v>
      </c>
      <c r="D90" s="224" t="s">
        <v>81</v>
      </c>
      <c r="E90" s="218">
        <v>18</v>
      </c>
      <c r="F90" s="218">
        <v>18</v>
      </c>
      <c r="G90" s="218">
        <v>18</v>
      </c>
      <c r="H90" s="218"/>
      <c r="I90" s="218"/>
      <c r="J90" s="218"/>
      <c r="K90" s="55"/>
      <c r="L90" s="56" t="str">
        <f t="shared" si="6"/>
        <v>31TIENDONA</v>
      </c>
      <c r="M90" s="214">
        <v>31</v>
      </c>
      <c r="N90" s="212" t="s">
        <v>191</v>
      </c>
      <c r="O90" s="224" t="s">
        <v>71</v>
      </c>
      <c r="P90" s="218">
        <v>6</v>
      </c>
      <c r="Q90" s="218">
        <v>6</v>
      </c>
      <c r="R90" s="218">
        <v>6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222" t="str">
        <f t="shared" si="7"/>
        <v/>
      </c>
      <c r="AF90" s="222"/>
      <c r="AG90" s="222"/>
      <c r="AH90" s="222"/>
      <c r="AI90" s="222"/>
    </row>
    <row r="91" spans="1:35" ht="15.75">
      <c r="A91" s="182" t="str">
        <f t="shared" si="8"/>
        <v>44TIENDONA</v>
      </c>
      <c r="B91" s="213">
        <v>44</v>
      </c>
      <c r="C91" s="212" t="s">
        <v>191</v>
      </c>
      <c r="D91" s="224" t="s">
        <v>82</v>
      </c>
      <c r="E91" s="218">
        <v>18</v>
      </c>
      <c r="F91" s="218">
        <v>18</v>
      </c>
      <c r="G91" s="218">
        <v>18</v>
      </c>
      <c r="H91" s="218"/>
      <c r="I91" s="218"/>
      <c r="J91" s="218"/>
      <c r="K91" s="55"/>
      <c r="L91" s="56" t="str">
        <f t="shared" si="6"/>
        <v>31SAN MIGUEL</v>
      </c>
      <c r="M91" s="214">
        <v>31</v>
      </c>
      <c r="N91" s="212" t="s">
        <v>175</v>
      </c>
      <c r="O91" s="224" t="s">
        <v>71</v>
      </c>
      <c r="P91" s="218">
        <v>8.3333333333333339</v>
      </c>
      <c r="Q91" s="218">
        <v>8</v>
      </c>
      <c r="R91" s="218">
        <v>9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222" t="str">
        <f t="shared" si="7"/>
        <v/>
      </c>
      <c r="AF91" s="222"/>
      <c r="AG91" s="222"/>
      <c r="AH91" s="222"/>
      <c r="AI91" s="222"/>
    </row>
    <row r="92" spans="1:35" ht="15.75">
      <c r="A92" s="182" t="str">
        <f t="shared" si="8"/>
        <v>45TIENDONA</v>
      </c>
      <c r="B92" s="213">
        <v>45</v>
      </c>
      <c r="C92" s="212" t="s">
        <v>191</v>
      </c>
      <c r="D92" s="224" t="s">
        <v>83</v>
      </c>
      <c r="E92" s="218">
        <v>16</v>
      </c>
      <c r="F92" s="218">
        <v>16</v>
      </c>
      <c r="G92" s="218">
        <v>16</v>
      </c>
      <c r="H92" s="218"/>
      <c r="I92" s="218"/>
      <c r="J92" s="218"/>
      <c r="K92" s="55"/>
      <c r="L92" s="56" t="str">
        <f t="shared" si="6"/>
        <v>31SENSUNTEPEQUE</v>
      </c>
      <c r="M92" s="213">
        <v>31</v>
      </c>
      <c r="N92" s="212" t="s">
        <v>182</v>
      </c>
      <c r="O92" s="224" t="s">
        <v>71</v>
      </c>
      <c r="P92" s="218">
        <v>6</v>
      </c>
      <c r="Q92" s="218">
        <v>6</v>
      </c>
      <c r="R92" s="218">
        <v>6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>
      <c r="A93" s="182" t="str">
        <f t="shared" si="8"/>
        <v>46TIENDONA</v>
      </c>
      <c r="B93" s="214">
        <v>46</v>
      </c>
      <c r="C93" s="212" t="s">
        <v>191</v>
      </c>
      <c r="D93" s="224" t="s">
        <v>84</v>
      </c>
      <c r="E93" s="218">
        <v>8</v>
      </c>
      <c r="F93" s="218">
        <v>8</v>
      </c>
      <c r="G93" s="218">
        <v>8</v>
      </c>
      <c r="H93" s="218"/>
      <c r="I93" s="218"/>
      <c r="J93" s="218"/>
      <c r="K93" s="55"/>
      <c r="L93" s="56" t="str">
        <f t="shared" si="6"/>
        <v>32TIENDONA</v>
      </c>
      <c r="M93" s="213">
        <v>32</v>
      </c>
      <c r="N93" s="212" t="s">
        <v>191</v>
      </c>
      <c r="O93" s="224" t="s">
        <v>72</v>
      </c>
      <c r="P93" s="218">
        <v>4.333333333333333</v>
      </c>
      <c r="Q93" s="218">
        <v>4</v>
      </c>
      <c r="R93" s="218">
        <v>5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222" t="str">
        <f t="shared" si="7"/>
        <v/>
      </c>
      <c r="AF93" s="222"/>
      <c r="AG93" s="222"/>
      <c r="AH93" s="222"/>
      <c r="AI93" s="222"/>
    </row>
    <row r="94" spans="1:35" ht="15.75">
      <c r="A94" s="182" t="str">
        <f t="shared" si="8"/>
        <v>46SANTA ROSA DE LIMA</v>
      </c>
      <c r="B94" s="213">
        <v>46</v>
      </c>
      <c r="C94" s="212" t="s">
        <v>199</v>
      </c>
      <c r="D94" s="224" t="s">
        <v>84</v>
      </c>
      <c r="E94" s="218">
        <v>10</v>
      </c>
      <c r="F94" s="218">
        <v>10</v>
      </c>
      <c r="G94" s="218">
        <v>10</v>
      </c>
      <c r="H94" s="218"/>
      <c r="I94" s="218"/>
      <c r="J94" s="218"/>
      <c r="K94" s="55"/>
      <c r="L94" s="56" t="str">
        <f t="shared" si="6"/>
        <v>33TIENDONA</v>
      </c>
      <c r="M94" s="214">
        <v>33</v>
      </c>
      <c r="N94" s="212" t="s">
        <v>191</v>
      </c>
      <c r="O94" s="224" t="s">
        <v>73</v>
      </c>
      <c r="P94" s="218">
        <v>17</v>
      </c>
      <c r="Q94" s="218">
        <v>17</v>
      </c>
      <c r="R94" s="218">
        <v>17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222" t="str">
        <f t="shared" si="7"/>
        <v/>
      </c>
      <c r="AF94" s="222"/>
      <c r="AG94" s="222"/>
      <c r="AH94" s="222"/>
      <c r="AI94" s="222"/>
    </row>
    <row r="95" spans="1:35" ht="15.75">
      <c r="A95" s="182" t="str">
        <f t="shared" si="8"/>
        <v>47TIENDONA</v>
      </c>
      <c r="B95" s="213">
        <v>47</v>
      </c>
      <c r="C95" s="212" t="s">
        <v>191</v>
      </c>
      <c r="D95" s="224" t="s">
        <v>85</v>
      </c>
      <c r="E95" s="218">
        <v>19.333333333333332</v>
      </c>
      <c r="F95" s="218">
        <v>18</v>
      </c>
      <c r="G95" s="218">
        <v>20</v>
      </c>
      <c r="H95" s="218"/>
      <c r="I95" s="218"/>
      <c r="J95" s="218"/>
      <c r="K95" s="55"/>
      <c r="L95" s="56" t="str">
        <f t="shared" si="6"/>
        <v>33SAN MIGUEL</v>
      </c>
      <c r="M95" s="214">
        <v>33</v>
      </c>
      <c r="N95" s="212" t="s">
        <v>175</v>
      </c>
      <c r="O95" s="224" t="s">
        <v>73</v>
      </c>
      <c r="P95" s="218">
        <v>19.333333333333332</v>
      </c>
      <c r="Q95" s="218">
        <v>18</v>
      </c>
      <c r="R95" s="218">
        <v>20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222" t="str">
        <f t="shared" si="7"/>
        <v/>
      </c>
      <c r="AF95" s="222"/>
      <c r="AG95" s="222"/>
      <c r="AH95" s="222"/>
      <c r="AI95" s="222"/>
    </row>
    <row r="96" spans="1:35" ht="15.75">
      <c r="A96" s="182" t="str">
        <f t="shared" si="8"/>
        <v>48TIENDONA</v>
      </c>
      <c r="B96" s="213">
        <v>48</v>
      </c>
      <c r="C96" s="212" t="s">
        <v>191</v>
      </c>
      <c r="D96" s="224" t="s">
        <v>86</v>
      </c>
      <c r="E96" s="218">
        <v>100</v>
      </c>
      <c r="F96" s="218">
        <v>100</v>
      </c>
      <c r="G96" s="218">
        <v>100</v>
      </c>
      <c r="H96" s="218"/>
      <c r="I96" s="218"/>
      <c r="J96" s="218"/>
      <c r="K96" s="55"/>
      <c r="L96" s="56" t="str">
        <f t="shared" si="6"/>
        <v>33SENSUNTEPEQUE</v>
      </c>
      <c r="M96" s="214">
        <v>33</v>
      </c>
      <c r="N96" s="212" t="s">
        <v>182</v>
      </c>
      <c r="O96" s="224" t="s">
        <v>73</v>
      </c>
      <c r="P96" s="218">
        <v>25</v>
      </c>
      <c r="Q96" s="218">
        <v>25</v>
      </c>
      <c r="R96" s="218">
        <v>25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222" t="str">
        <f t="shared" si="7"/>
        <v/>
      </c>
      <c r="AF96" s="222"/>
      <c r="AG96" s="222"/>
      <c r="AH96" s="222"/>
      <c r="AI96" s="222"/>
    </row>
    <row r="97" spans="1:35" ht="15.75">
      <c r="A97" s="182" t="str">
        <f t="shared" si="8"/>
        <v>49TIENDONA</v>
      </c>
      <c r="B97" s="214">
        <v>49</v>
      </c>
      <c r="C97" s="212" t="s">
        <v>191</v>
      </c>
      <c r="D97" s="224" t="s">
        <v>86</v>
      </c>
      <c r="E97" s="218">
        <v>10.6</v>
      </c>
      <c r="F97" s="218">
        <v>10</v>
      </c>
      <c r="G97" s="218">
        <v>11</v>
      </c>
      <c r="H97" s="218"/>
      <c r="I97" s="218"/>
      <c r="J97" s="218"/>
      <c r="K97" s="55"/>
      <c r="L97" s="56" t="str">
        <f t="shared" si="6"/>
        <v>33SANTA ANA</v>
      </c>
      <c r="M97" s="213">
        <v>33</v>
      </c>
      <c r="N97" s="212" t="s">
        <v>173</v>
      </c>
      <c r="O97" s="224" t="s">
        <v>73</v>
      </c>
      <c r="P97" s="218">
        <v>22.666666666666668</v>
      </c>
      <c r="Q97" s="218">
        <v>22</v>
      </c>
      <c r="R97" s="218">
        <v>24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222" t="str">
        <f t="shared" si="7"/>
        <v/>
      </c>
      <c r="AF97" s="222"/>
      <c r="AG97" s="222"/>
      <c r="AH97" s="222"/>
      <c r="AI97" s="222"/>
    </row>
    <row r="98" spans="1:35" ht="15.75">
      <c r="A98" s="182" t="str">
        <f t="shared" si="8"/>
        <v>49SONSONATE</v>
      </c>
      <c r="B98" s="214">
        <v>49</v>
      </c>
      <c r="C98" s="212" t="s">
        <v>176</v>
      </c>
      <c r="D98" s="224" t="s">
        <v>86</v>
      </c>
      <c r="E98" s="218">
        <v>15</v>
      </c>
      <c r="F98" s="218">
        <v>15</v>
      </c>
      <c r="G98" s="218">
        <v>15</v>
      </c>
      <c r="H98" s="218"/>
      <c r="I98" s="218"/>
      <c r="J98" s="218"/>
      <c r="K98" s="55"/>
      <c r="L98" s="56" t="str">
        <f t="shared" si="6"/>
        <v>34TIENDONA</v>
      </c>
      <c r="M98" s="214">
        <v>34</v>
      </c>
      <c r="N98" s="212" t="s">
        <v>191</v>
      </c>
      <c r="O98" s="224" t="s">
        <v>74</v>
      </c>
      <c r="P98" s="218">
        <v>8</v>
      </c>
      <c r="Q98" s="218">
        <v>8</v>
      </c>
      <c r="R98" s="218">
        <v>8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222" t="str">
        <f t="shared" si="7"/>
        <v/>
      </c>
      <c r="AF98" s="222"/>
      <c r="AG98" s="222"/>
      <c r="AH98" s="222"/>
      <c r="AI98" s="222"/>
    </row>
    <row r="99" spans="1:35" ht="15.75">
      <c r="A99" s="182" t="str">
        <f t="shared" si="8"/>
        <v>49SANTA ROSA DE LIMA</v>
      </c>
      <c r="B99" s="213">
        <v>49</v>
      </c>
      <c r="C99" s="212" t="s">
        <v>199</v>
      </c>
      <c r="D99" s="224" t="s">
        <v>86</v>
      </c>
      <c r="E99" s="218">
        <v>14</v>
      </c>
      <c r="F99" s="218">
        <v>14</v>
      </c>
      <c r="G99" s="218">
        <v>14</v>
      </c>
      <c r="H99" s="218"/>
      <c r="I99" s="218"/>
      <c r="J99" s="218"/>
      <c r="K99" s="55"/>
      <c r="L99" s="56" t="str">
        <f t="shared" si="6"/>
        <v>34SAN MIGUEL</v>
      </c>
      <c r="M99" s="214">
        <v>34</v>
      </c>
      <c r="N99" s="212" t="s">
        <v>175</v>
      </c>
      <c r="O99" s="224" t="s">
        <v>74</v>
      </c>
      <c r="P99" s="218">
        <v>10.25</v>
      </c>
      <c r="Q99" s="218">
        <v>10</v>
      </c>
      <c r="R99" s="218">
        <v>11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222" t="str">
        <f t="shared" si="7"/>
        <v/>
      </c>
      <c r="AF99" s="222"/>
      <c r="AG99" s="222"/>
      <c r="AH99" s="222"/>
      <c r="AI99" s="222"/>
    </row>
    <row r="100" spans="1:35" ht="15.75">
      <c r="A100" s="182" t="str">
        <f t="shared" si="8"/>
        <v>50TIENDONA</v>
      </c>
      <c r="B100" s="213">
        <v>50</v>
      </c>
      <c r="C100" s="212" t="s">
        <v>191</v>
      </c>
      <c r="D100" s="224" t="s">
        <v>87</v>
      </c>
      <c r="E100" s="218">
        <v>50</v>
      </c>
      <c r="F100" s="218">
        <v>50</v>
      </c>
      <c r="G100" s="218">
        <v>50</v>
      </c>
      <c r="H100" s="218"/>
      <c r="I100" s="218"/>
      <c r="J100" s="218"/>
      <c r="K100" s="55"/>
      <c r="L100" s="56" t="str">
        <f t="shared" si="6"/>
        <v>34SENSUNTEPEQUE</v>
      </c>
      <c r="M100" s="214">
        <v>34</v>
      </c>
      <c r="N100" s="212" t="s">
        <v>182</v>
      </c>
      <c r="O100" s="224" t="s">
        <v>74</v>
      </c>
      <c r="P100" s="218">
        <v>11</v>
      </c>
      <c r="Q100" s="218">
        <v>11</v>
      </c>
      <c r="R100" s="218">
        <v>11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222" t="str">
        <f t="shared" si="7"/>
        <v/>
      </c>
      <c r="AF100" s="222"/>
      <c r="AG100" s="222"/>
      <c r="AH100" s="222"/>
      <c r="AI100" s="222"/>
    </row>
    <row r="101" spans="1:35" ht="15.75">
      <c r="A101" s="182" t="str">
        <f t="shared" si="8"/>
        <v>51TIENDONA</v>
      </c>
      <c r="B101" s="213">
        <v>51</v>
      </c>
      <c r="C101" s="212" t="s">
        <v>191</v>
      </c>
      <c r="D101" s="224" t="s">
        <v>87</v>
      </c>
      <c r="E101" s="218">
        <v>8.8000000000000007</v>
      </c>
      <c r="F101" s="218">
        <v>8</v>
      </c>
      <c r="G101" s="218">
        <v>9</v>
      </c>
      <c r="H101" s="218"/>
      <c r="I101" s="218"/>
      <c r="J101" s="218"/>
      <c r="K101" s="55"/>
      <c r="L101" s="56" t="str">
        <f t="shared" si="6"/>
        <v>34SANTA ANA</v>
      </c>
      <c r="M101" s="213">
        <v>34</v>
      </c>
      <c r="N101" s="212" t="s">
        <v>173</v>
      </c>
      <c r="O101" s="224" t="s">
        <v>74</v>
      </c>
      <c r="P101" s="218">
        <v>8.6666666666666661</v>
      </c>
      <c r="Q101" s="218">
        <v>8</v>
      </c>
      <c r="R101" s="218">
        <v>9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222" t="str">
        <f t="shared" si="7"/>
        <v/>
      </c>
      <c r="AF101" s="222"/>
      <c r="AG101" s="222"/>
      <c r="AH101" s="222"/>
      <c r="AI101" s="222"/>
    </row>
    <row r="102" spans="1:35" ht="15.75">
      <c r="A102" s="182" t="str">
        <f t="shared" si="8"/>
        <v>52TIENDONA</v>
      </c>
      <c r="B102" s="214">
        <v>52</v>
      </c>
      <c r="C102" s="212" t="s">
        <v>191</v>
      </c>
      <c r="D102" s="224" t="s">
        <v>88</v>
      </c>
      <c r="E102" s="218">
        <v>175</v>
      </c>
      <c r="F102" s="218">
        <v>175</v>
      </c>
      <c r="G102" s="218">
        <v>175</v>
      </c>
      <c r="H102" s="218"/>
      <c r="I102" s="218"/>
      <c r="J102" s="218"/>
      <c r="K102" s="55"/>
      <c r="L102" s="56" t="str">
        <f t="shared" si="6"/>
        <v>36TIENDONA</v>
      </c>
      <c r="M102" s="213">
        <v>36</v>
      </c>
      <c r="N102" s="212" t="s">
        <v>191</v>
      </c>
      <c r="O102" s="224" t="s">
        <v>139</v>
      </c>
      <c r="P102" s="218">
        <v>45</v>
      </c>
      <c r="Q102" s="218">
        <v>45</v>
      </c>
      <c r="R102" s="218">
        <v>45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222" t="str">
        <f t="shared" si="7"/>
        <v/>
      </c>
      <c r="AF102" s="222"/>
      <c r="AG102" s="222"/>
      <c r="AH102" s="222"/>
      <c r="AI102" s="222"/>
    </row>
    <row r="103" spans="1:35" ht="15.75">
      <c r="A103" s="182" t="str">
        <f t="shared" si="8"/>
        <v>52SANTA ROSA DE LIMA</v>
      </c>
      <c r="B103" s="213">
        <v>52</v>
      </c>
      <c r="C103" s="212" t="s">
        <v>199</v>
      </c>
      <c r="D103" s="224" t="s">
        <v>88</v>
      </c>
      <c r="E103" s="218">
        <v>200</v>
      </c>
      <c r="F103" s="218">
        <v>200</v>
      </c>
      <c r="G103" s="218">
        <v>200</v>
      </c>
      <c r="H103" s="218"/>
      <c r="I103" s="218"/>
      <c r="J103" s="218"/>
      <c r="K103" s="55"/>
      <c r="L103" s="56" t="str">
        <f t="shared" si="6"/>
        <v>37TIENDONA</v>
      </c>
      <c r="M103" s="214">
        <v>37</v>
      </c>
      <c r="N103" s="212" t="s">
        <v>191</v>
      </c>
      <c r="O103" s="224" t="s">
        <v>75</v>
      </c>
      <c r="P103" s="218">
        <v>80</v>
      </c>
      <c r="Q103" s="218">
        <v>80</v>
      </c>
      <c r="R103" s="218">
        <v>80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222" t="str">
        <f t="shared" si="7"/>
        <v/>
      </c>
      <c r="AF103" s="222"/>
      <c r="AG103" s="222"/>
      <c r="AH103" s="222"/>
      <c r="AI103" s="222"/>
    </row>
    <row r="104" spans="1:35" ht="15.75">
      <c r="A104" s="182" t="str">
        <f t="shared" si="8"/>
        <v>53TIENDONA</v>
      </c>
      <c r="B104" s="214">
        <v>53</v>
      </c>
      <c r="C104" s="212" t="s">
        <v>191</v>
      </c>
      <c r="D104" s="224" t="s">
        <v>89</v>
      </c>
      <c r="E104" s="218">
        <v>100</v>
      </c>
      <c r="F104" s="218">
        <v>100</v>
      </c>
      <c r="G104" s="218">
        <v>100</v>
      </c>
      <c r="H104" s="218"/>
      <c r="I104" s="218"/>
      <c r="J104" s="218"/>
      <c r="K104" s="55"/>
      <c r="L104" s="56" t="str">
        <f t="shared" si="6"/>
        <v>37SAN MIGUEL</v>
      </c>
      <c r="M104" s="214">
        <v>37</v>
      </c>
      <c r="N104" s="212" t="s">
        <v>175</v>
      </c>
      <c r="O104" s="224" t="s">
        <v>75</v>
      </c>
      <c r="P104" s="218">
        <v>115</v>
      </c>
      <c r="Q104" s="218">
        <v>110</v>
      </c>
      <c r="R104" s="218">
        <v>120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222" t="str">
        <f t="shared" si="7"/>
        <v/>
      </c>
      <c r="AF104" s="222"/>
      <c r="AG104" s="222"/>
      <c r="AH104" s="222"/>
      <c r="AI104" s="222"/>
    </row>
    <row r="105" spans="1:35" ht="15.75">
      <c r="A105" s="182" t="str">
        <f t="shared" si="8"/>
        <v>53SANTA ROSA DE LIMA</v>
      </c>
      <c r="B105" s="213">
        <v>53</v>
      </c>
      <c r="C105" s="212" t="s">
        <v>199</v>
      </c>
      <c r="D105" s="224" t="s">
        <v>89</v>
      </c>
      <c r="E105" s="218">
        <v>150</v>
      </c>
      <c r="F105" s="218">
        <v>150</v>
      </c>
      <c r="G105" s="218">
        <v>150</v>
      </c>
      <c r="H105" s="218"/>
      <c r="I105" s="218"/>
      <c r="J105" s="218"/>
      <c r="K105" s="55"/>
      <c r="L105" s="56" t="str">
        <f t="shared" si="6"/>
        <v>37SENSUNTEPEQUE</v>
      </c>
      <c r="M105" s="213">
        <v>37</v>
      </c>
      <c r="N105" s="212" t="s">
        <v>182</v>
      </c>
      <c r="O105" s="224" t="s">
        <v>75</v>
      </c>
      <c r="P105" s="218">
        <v>100</v>
      </c>
      <c r="Q105" s="218">
        <v>100</v>
      </c>
      <c r="R105" s="218">
        <v>100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222" t="str">
        <f t="shared" si="7"/>
        <v/>
      </c>
      <c r="AF105" s="222"/>
      <c r="AG105" s="222"/>
      <c r="AH105" s="222"/>
      <c r="AI105" s="222"/>
    </row>
    <row r="106" spans="1:35" ht="15.75">
      <c r="A106" s="182" t="str">
        <f t="shared" si="8"/>
        <v>54TIENDONA</v>
      </c>
      <c r="B106" s="213">
        <v>54</v>
      </c>
      <c r="C106" s="212" t="s">
        <v>191</v>
      </c>
      <c r="D106" s="224" t="s">
        <v>90</v>
      </c>
      <c r="E106" s="218">
        <v>16.333333333333332</v>
      </c>
      <c r="F106" s="218">
        <v>14</v>
      </c>
      <c r="G106" s="218">
        <v>20</v>
      </c>
      <c r="H106" s="218"/>
      <c r="I106" s="218"/>
      <c r="J106" s="218"/>
      <c r="K106" s="55"/>
      <c r="L106" s="56" t="str">
        <f t="shared" si="6"/>
        <v>38TIENDONA</v>
      </c>
      <c r="M106" s="214">
        <v>38</v>
      </c>
      <c r="N106" s="212" t="s">
        <v>191</v>
      </c>
      <c r="O106" s="224" t="s">
        <v>76</v>
      </c>
      <c r="P106" s="218">
        <v>60</v>
      </c>
      <c r="Q106" s="218">
        <v>60</v>
      </c>
      <c r="R106" s="218">
        <v>60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222" t="str">
        <f t="shared" si="7"/>
        <v/>
      </c>
      <c r="AF106" s="222"/>
      <c r="AG106" s="222"/>
      <c r="AH106" s="222"/>
      <c r="AI106" s="222"/>
    </row>
    <row r="107" spans="1:35" ht="15.75">
      <c r="A107" s="182" t="str">
        <f t="shared" si="8"/>
        <v>56TIENDONA</v>
      </c>
      <c r="B107" s="214">
        <v>56</v>
      </c>
      <c r="C107" s="212" t="s">
        <v>191</v>
      </c>
      <c r="D107" s="224" t="s">
        <v>91</v>
      </c>
      <c r="E107" s="218">
        <v>18.333333333333332</v>
      </c>
      <c r="F107" s="218">
        <v>16</v>
      </c>
      <c r="G107" s="218">
        <v>22</v>
      </c>
      <c r="H107" s="218"/>
      <c r="I107" s="218"/>
      <c r="J107" s="218"/>
      <c r="K107" s="55"/>
      <c r="L107" s="56" t="str">
        <f t="shared" si="6"/>
        <v>38SAN MIGUEL</v>
      </c>
      <c r="M107" s="213">
        <v>38</v>
      </c>
      <c r="N107" s="212" t="s">
        <v>175</v>
      </c>
      <c r="O107" s="224" t="s">
        <v>76</v>
      </c>
      <c r="P107" s="218">
        <v>80</v>
      </c>
      <c r="Q107" s="218">
        <v>75</v>
      </c>
      <c r="R107" s="218">
        <v>85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222" t="str">
        <f t="shared" si="7"/>
        <v/>
      </c>
      <c r="AF107" s="222"/>
      <c r="AG107" s="222"/>
      <c r="AH107" s="222"/>
      <c r="AI107" s="222"/>
    </row>
    <row r="108" spans="1:35" ht="15.75">
      <c r="A108" s="182" t="str">
        <f t="shared" si="8"/>
        <v>56SONSONATE</v>
      </c>
      <c r="B108" s="214">
        <v>56</v>
      </c>
      <c r="C108" s="212" t="s">
        <v>176</v>
      </c>
      <c r="D108" s="224" t="s">
        <v>91</v>
      </c>
      <c r="E108" s="218">
        <v>23</v>
      </c>
      <c r="F108" s="218">
        <v>23</v>
      </c>
      <c r="G108" s="218">
        <v>23</v>
      </c>
      <c r="H108" s="218"/>
      <c r="I108" s="218"/>
      <c r="J108" s="218"/>
      <c r="K108" s="55"/>
      <c r="L108" s="56" t="str">
        <f t="shared" si="6"/>
        <v>39TIENDONA</v>
      </c>
      <c r="M108" s="213">
        <v>39</v>
      </c>
      <c r="N108" s="212" t="s">
        <v>191</v>
      </c>
      <c r="O108" s="224" t="s">
        <v>77</v>
      </c>
      <c r="P108" s="218">
        <v>28</v>
      </c>
      <c r="Q108" s="218">
        <v>28</v>
      </c>
      <c r="R108" s="218">
        <v>28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222" t="str">
        <f t="shared" si="7"/>
        <v/>
      </c>
      <c r="AF108" s="222"/>
      <c r="AG108" s="222"/>
      <c r="AH108" s="222"/>
      <c r="AI108" s="222"/>
    </row>
    <row r="109" spans="1:35" ht="15.75">
      <c r="A109" s="182" t="str">
        <f t="shared" si="8"/>
        <v>56SANTA ROSA DE LIMA</v>
      </c>
      <c r="B109" s="213">
        <v>56</v>
      </c>
      <c r="C109" s="212" t="s">
        <v>199</v>
      </c>
      <c r="D109" s="224" t="s">
        <v>91</v>
      </c>
      <c r="E109" s="218">
        <v>22.5</v>
      </c>
      <c r="F109" s="218">
        <v>22</v>
      </c>
      <c r="G109" s="218">
        <v>23</v>
      </c>
      <c r="H109" s="218"/>
      <c r="I109" s="218"/>
      <c r="J109" s="218"/>
      <c r="K109" s="55"/>
      <c r="L109" s="56" t="str">
        <f t="shared" si="6"/>
        <v>40TIENDONA</v>
      </c>
      <c r="M109" s="214">
        <v>40</v>
      </c>
      <c r="N109" s="212" t="s">
        <v>191</v>
      </c>
      <c r="O109" s="224" t="s">
        <v>78</v>
      </c>
      <c r="P109" s="218">
        <v>31.333333333333332</v>
      </c>
      <c r="Q109" s="218">
        <v>31</v>
      </c>
      <c r="R109" s="218">
        <v>32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222" t="str">
        <f t="shared" si="7"/>
        <v/>
      </c>
      <c r="AF109" s="222"/>
      <c r="AG109" s="222"/>
      <c r="AH109" s="222"/>
      <c r="AI109" s="222"/>
    </row>
    <row r="110" spans="1:35" ht="15.75">
      <c r="A110" s="182" t="str">
        <f t="shared" si="8"/>
        <v>57TIENDONA</v>
      </c>
      <c r="B110" s="214">
        <v>57</v>
      </c>
      <c r="C110" s="212" t="s">
        <v>191</v>
      </c>
      <c r="D110" s="224" t="s">
        <v>92</v>
      </c>
      <c r="E110" s="218">
        <v>25</v>
      </c>
      <c r="F110" s="218">
        <v>25</v>
      </c>
      <c r="G110" s="218">
        <v>25</v>
      </c>
      <c r="H110" s="218"/>
      <c r="I110" s="218"/>
      <c r="J110" s="218"/>
      <c r="K110" s="55"/>
      <c r="L110" s="56" t="str">
        <f t="shared" si="6"/>
        <v>40SAN MIGUEL</v>
      </c>
      <c r="M110" s="214">
        <v>40</v>
      </c>
      <c r="N110" s="212" t="s">
        <v>175</v>
      </c>
      <c r="O110" s="224" t="s">
        <v>78</v>
      </c>
      <c r="P110" s="218">
        <v>30.5</v>
      </c>
      <c r="Q110" s="218">
        <v>30</v>
      </c>
      <c r="R110" s="218">
        <v>32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222" t="str">
        <f t="shared" si="7"/>
        <v/>
      </c>
      <c r="AF110" s="222"/>
      <c r="AG110" s="222"/>
      <c r="AH110" s="222"/>
      <c r="AI110" s="222"/>
    </row>
    <row r="111" spans="1:35" ht="15.75">
      <c r="A111" s="182" t="str">
        <f t="shared" si="8"/>
        <v>57SANTA ROSA DE LIMA</v>
      </c>
      <c r="B111" s="213">
        <v>57</v>
      </c>
      <c r="C111" s="212" t="s">
        <v>199</v>
      </c>
      <c r="D111" s="224" t="s">
        <v>92</v>
      </c>
      <c r="E111" s="218">
        <v>24.5</v>
      </c>
      <c r="F111" s="218">
        <v>24</v>
      </c>
      <c r="G111" s="218">
        <v>25</v>
      </c>
      <c r="H111" s="218"/>
      <c r="I111" s="218"/>
      <c r="J111" s="218"/>
      <c r="K111" s="55"/>
      <c r="L111" s="56" t="str">
        <f t="shared" si="6"/>
        <v>40SENSUNTEPEQUE</v>
      </c>
      <c r="M111" s="214">
        <v>40</v>
      </c>
      <c r="N111" s="212" t="s">
        <v>182</v>
      </c>
      <c r="O111" s="224" t="s">
        <v>78</v>
      </c>
      <c r="P111" s="218">
        <v>35.5</v>
      </c>
      <c r="Q111" s="218">
        <v>35</v>
      </c>
      <c r="R111" s="218">
        <v>36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222" t="str">
        <f t="shared" si="7"/>
        <v/>
      </c>
      <c r="AF111" s="222"/>
      <c r="AG111" s="222"/>
      <c r="AH111" s="222"/>
      <c r="AI111" s="222"/>
    </row>
    <row r="112" spans="1:35" ht="15.75">
      <c r="A112" s="182" t="str">
        <f t="shared" si="8"/>
        <v>58TIENDONA</v>
      </c>
      <c r="B112" s="214">
        <v>58</v>
      </c>
      <c r="C112" s="212" t="s">
        <v>191</v>
      </c>
      <c r="D112" s="224" t="s">
        <v>93</v>
      </c>
      <c r="E112" s="218">
        <v>15.714285714285714</v>
      </c>
      <c r="F112" s="218">
        <v>15</v>
      </c>
      <c r="G112" s="218">
        <v>16</v>
      </c>
      <c r="H112" s="218"/>
      <c r="I112" s="218"/>
      <c r="J112" s="218"/>
      <c r="K112" s="55"/>
      <c r="L112" s="56" t="str">
        <f t="shared" si="6"/>
        <v>40SANTA ANA</v>
      </c>
      <c r="M112" s="213">
        <v>40</v>
      </c>
      <c r="N112" s="212" t="s">
        <v>173</v>
      </c>
      <c r="O112" s="224" t="s">
        <v>78</v>
      </c>
      <c r="P112" s="218">
        <v>32.5</v>
      </c>
      <c r="Q112" s="218">
        <v>32</v>
      </c>
      <c r="R112" s="218">
        <v>33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58SONSONATE</v>
      </c>
      <c r="B113" s="214">
        <v>58</v>
      </c>
      <c r="C113" s="212" t="s">
        <v>176</v>
      </c>
      <c r="D113" s="224" t="s">
        <v>93</v>
      </c>
      <c r="E113" s="218">
        <v>17</v>
      </c>
      <c r="F113" s="218">
        <v>17</v>
      </c>
      <c r="G113" s="218">
        <v>17</v>
      </c>
      <c r="H113" s="218"/>
      <c r="I113" s="218"/>
      <c r="J113" s="218"/>
      <c r="K113" s="55"/>
      <c r="L113" s="56" t="str">
        <f t="shared" si="6"/>
        <v>41TIENDONA</v>
      </c>
      <c r="M113" s="213">
        <v>41</v>
      </c>
      <c r="N113" s="212" t="s">
        <v>191</v>
      </c>
      <c r="O113" s="224" t="s">
        <v>79</v>
      </c>
      <c r="P113" s="218">
        <v>29.333333333333332</v>
      </c>
      <c r="Q113" s="218">
        <v>29</v>
      </c>
      <c r="R113" s="218">
        <v>30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58SANTA ROSA DE LIMA</v>
      </c>
      <c r="B114" s="213">
        <v>58</v>
      </c>
      <c r="C114" s="212" t="s">
        <v>199</v>
      </c>
      <c r="D114" s="224" t="s">
        <v>93</v>
      </c>
      <c r="E114" s="218">
        <v>19</v>
      </c>
      <c r="F114" s="218">
        <v>18</v>
      </c>
      <c r="G114" s="218">
        <v>20</v>
      </c>
      <c r="H114" s="218"/>
      <c r="I114" s="218"/>
      <c r="J114" s="218"/>
      <c r="K114" s="55"/>
      <c r="L114" s="56" t="str">
        <f t="shared" si="6"/>
        <v>42TIENDONA</v>
      </c>
      <c r="M114" s="214">
        <v>42</v>
      </c>
      <c r="N114" s="212" t="s">
        <v>191</v>
      </c>
      <c r="O114" s="224" t="s">
        <v>80</v>
      </c>
      <c r="P114" s="218">
        <v>20</v>
      </c>
      <c r="Q114" s="218">
        <v>20</v>
      </c>
      <c r="R114" s="218">
        <v>20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59TIENDONA</v>
      </c>
      <c r="B115" s="214">
        <v>59</v>
      </c>
      <c r="C115" s="212" t="s">
        <v>191</v>
      </c>
      <c r="D115" s="224" t="s">
        <v>94</v>
      </c>
      <c r="E115" s="218">
        <v>6.875</v>
      </c>
      <c r="F115" s="218">
        <v>6</v>
      </c>
      <c r="G115" s="218">
        <v>7</v>
      </c>
      <c r="H115" s="218"/>
      <c r="I115" s="218"/>
      <c r="J115" s="218"/>
      <c r="K115" s="55"/>
      <c r="L115" s="56" t="str">
        <f t="shared" si="6"/>
        <v>42SAN MIGUEL</v>
      </c>
      <c r="M115" s="214">
        <v>42</v>
      </c>
      <c r="N115" s="212" t="s">
        <v>175</v>
      </c>
      <c r="O115" s="224" t="s">
        <v>80</v>
      </c>
      <c r="P115" s="218">
        <v>14.75</v>
      </c>
      <c r="Q115" s="218">
        <v>14</v>
      </c>
      <c r="R115" s="218">
        <v>16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59SANTA ROSA DE LIMA</v>
      </c>
      <c r="B116" s="213">
        <v>59</v>
      </c>
      <c r="C116" s="212" t="s">
        <v>199</v>
      </c>
      <c r="D116" s="224" t="s">
        <v>94</v>
      </c>
      <c r="E116" s="218">
        <v>10</v>
      </c>
      <c r="F116" s="218">
        <v>10</v>
      </c>
      <c r="G116" s="218">
        <v>10</v>
      </c>
      <c r="H116" s="218"/>
      <c r="I116" s="218"/>
      <c r="J116" s="218"/>
      <c r="K116" s="55"/>
      <c r="L116" s="56" t="str">
        <f t="shared" si="6"/>
        <v>42SENSUNTEPEQUE</v>
      </c>
      <c r="M116" s="213">
        <v>42</v>
      </c>
      <c r="N116" s="212" t="s">
        <v>182</v>
      </c>
      <c r="O116" s="224" t="s">
        <v>80</v>
      </c>
      <c r="P116" s="218">
        <v>24</v>
      </c>
      <c r="Q116" s="218">
        <v>20</v>
      </c>
      <c r="R116" s="218">
        <v>28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62TIENDONA</v>
      </c>
      <c r="B117" s="214">
        <v>62</v>
      </c>
      <c r="C117" s="212" t="s">
        <v>191</v>
      </c>
      <c r="D117" s="224" t="s">
        <v>96</v>
      </c>
      <c r="E117" s="218">
        <v>23.8</v>
      </c>
      <c r="F117" s="218">
        <v>23</v>
      </c>
      <c r="G117" s="218">
        <v>24</v>
      </c>
      <c r="H117" s="218"/>
      <c r="I117" s="218"/>
      <c r="J117" s="218"/>
      <c r="K117" s="55"/>
      <c r="L117" s="56" t="str">
        <f t="shared" si="6"/>
        <v>43TIENDONA</v>
      </c>
      <c r="M117" s="214">
        <v>43</v>
      </c>
      <c r="N117" s="212" t="s">
        <v>191</v>
      </c>
      <c r="O117" s="224" t="s">
        <v>81</v>
      </c>
      <c r="P117" s="218">
        <v>18</v>
      </c>
      <c r="Q117" s="218">
        <v>18</v>
      </c>
      <c r="R117" s="218">
        <v>18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62SANTA ROSA DE LIMA</v>
      </c>
      <c r="B118" s="213">
        <v>62</v>
      </c>
      <c r="C118" s="212" t="s">
        <v>199</v>
      </c>
      <c r="D118" s="224" t="s">
        <v>96</v>
      </c>
      <c r="E118" s="218">
        <v>29.5</v>
      </c>
      <c r="F118" s="218">
        <v>29</v>
      </c>
      <c r="G118" s="218">
        <v>30</v>
      </c>
      <c r="H118" s="218"/>
      <c r="I118" s="218"/>
      <c r="J118" s="218"/>
      <c r="K118" s="55"/>
      <c r="L118" s="56" t="str">
        <f t="shared" si="6"/>
        <v>43SENSUNTEPEQUE</v>
      </c>
      <c r="M118" s="213">
        <v>43</v>
      </c>
      <c r="N118" s="212" t="s">
        <v>182</v>
      </c>
      <c r="O118" s="224" t="s">
        <v>81</v>
      </c>
      <c r="P118" s="218">
        <v>14</v>
      </c>
      <c r="Q118" s="218">
        <v>14</v>
      </c>
      <c r="R118" s="218">
        <v>14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63TIENDONA</v>
      </c>
      <c r="B119" s="214">
        <v>63</v>
      </c>
      <c r="C119" s="212" t="s">
        <v>191</v>
      </c>
      <c r="D119" s="224" t="s">
        <v>97</v>
      </c>
      <c r="E119" s="218">
        <v>21.8</v>
      </c>
      <c r="F119" s="218">
        <v>21</v>
      </c>
      <c r="G119" s="218">
        <v>22</v>
      </c>
      <c r="H119" s="218"/>
      <c r="I119" s="218"/>
      <c r="J119" s="218"/>
      <c r="K119" s="55"/>
      <c r="L119" s="56" t="str">
        <f t="shared" si="6"/>
        <v>44TIENDONA</v>
      </c>
      <c r="M119" s="213">
        <v>44</v>
      </c>
      <c r="N119" s="212" t="s">
        <v>191</v>
      </c>
      <c r="O119" s="224" t="s">
        <v>82</v>
      </c>
      <c r="P119" s="218">
        <v>18</v>
      </c>
      <c r="Q119" s="218">
        <v>18</v>
      </c>
      <c r="R119" s="218">
        <v>18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63SONSONATE</v>
      </c>
      <c r="B120" s="214">
        <v>63</v>
      </c>
      <c r="C120" s="212" t="s">
        <v>176</v>
      </c>
      <c r="D120" s="224" t="s">
        <v>97</v>
      </c>
      <c r="E120" s="218">
        <v>20</v>
      </c>
      <c r="F120" s="218">
        <v>20</v>
      </c>
      <c r="G120" s="218">
        <v>20</v>
      </c>
      <c r="H120" s="218"/>
      <c r="I120" s="218"/>
      <c r="J120" s="218"/>
      <c r="K120" s="55"/>
      <c r="L120" s="56" t="str">
        <f t="shared" si="6"/>
        <v>45TIENDONA</v>
      </c>
      <c r="M120" s="214">
        <v>45</v>
      </c>
      <c r="N120" s="212" t="s">
        <v>191</v>
      </c>
      <c r="O120" s="224" t="s">
        <v>83</v>
      </c>
      <c r="P120" s="218">
        <v>16</v>
      </c>
      <c r="Q120" s="218">
        <v>16</v>
      </c>
      <c r="R120" s="218">
        <v>16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63SANTA ROSA DE LIMA</v>
      </c>
      <c r="B121" s="213">
        <v>63</v>
      </c>
      <c r="C121" s="212" t="s">
        <v>199</v>
      </c>
      <c r="D121" s="224" t="s">
        <v>97</v>
      </c>
      <c r="E121" s="218">
        <v>23.5</v>
      </c>
      <c r="F121" s="218">
        <v>23</v>
      </c>
      <c r="G121" s="218">
        <v>24</v>
      </c>
      <c r="H121" s="218"/>
      <c r="I121" s="218"/>
      <c r="J121" s="218"/>
      <c r="K121" s="55"/>
      <c r="L121" s="56" t="str">
        <f t="shared" si="6"/>
        <v>45SENSUNTEPEQUE</v>
      </c>
      <c r="M121" s="213">
        <v>45</v>
      </c>
      <c r="N121" s="212" t="s">
        <v>182</v>
      </c>
      <c r="O121" s="224" t="s">
        <v>83</v>
      </c>
      <c r="P121" s="218">
        <v>9</v>
      </c>
      <c r="Q121" s="218">
        <v>9</v>
      </c>
      <c r="R121" s="218">
        <v>9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64TIENDONA</v>
      </c>
      <c r="B122" s="214">
        <v>64</v>
      </c>
      <c r="C122" s="212" t="s">
        <v>191</v>
      </c>
      <c r="D122" s="224" t="s">
        <v>98</v>
      </c>
      <c r="E122" s="218">
        <v>10</v>
      </c>
      <c r="F122" s="218">
        <v>10</v>
      </c>
      <c r="G122" s="218">
        <v>10</v>
      </c>
      <c r="H122" s="218"/>
      <c r="I122" s="218"/>
      <c r="J122" s="218"/>
      <c r="K122" s="55"/>
      <c r="L122" s="56" t="str">
        <f t="shared" si="6"/>
        <v>46TIENDONA</v>
      </c>
      <c r="M122" s="214">
        <v>46</v>
      </c>
      <c r="N122" s="212" t="s">
        <v>191</v>
      </c>
      <c r="O122" s="224" t="s">
        <v>84</v>
      </c>
      <c r="P122" s="218">
        <v>8</v>
      </c>
      <c r="Q122" s="218">
        <v>8</v>
      </c>
      <c r="R122" s="218">
        <v>8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64SONSONATE</v>
      </c>
      <c r="B123" s="214">
        <v>64</v>
      </c>
      <c r="C123" s="212" t="s">
        <v>176</v>
      </c>
      <c r="D123" s="224" t="s">
        <v>98</v>
      </c>
      <c r="E123" s="218">
        <v>10</v>
      </c>
      <c r="F123" s="218">
        <v>10</v>
      </c>
      <c r="G123" s="218">
        <v>10</v>
      </c>
      <c r="H123" s="218"/>
      <c r="I123" s="218"/>
      <c r="J123" s="218"/>
      <c r="K123" s="55"/>
      <c r="L123" s="56" t="str">
        <f t="shared" si="6"/>
        <v>46SAN MIGUEL</v>
      </c>
      <c r="M123" s="213">
        <v>46</v>
      </c>
      <c r="N123" s="212" t="s">
        <v>175</v>
      </c>
      <c r="O123" s="224" t="s">
        <v>84</v>
      </c>
      <c r="P123" s="218">
        <v>8.25</v>
      </c>
      <c r="Q123" s="218">
        <v>8</v>
      </c>
      <c r="R123" s="218">
        <v>9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64SANTA ROSA DE LIMA</v>
      </c>
      <c r="B124" s="213">
        <v>64</v>
      </c>
      <c r="C124" s="212" t="s">
        <v>199</v>
      </c>
      <c r="D124" s="224" t="s">
        <v>98</v>
      </c>
      <c r="E124" s="218">
        <v>9.5</v>
      </c>
      <c r="F124" s="218">
        <v>9</v>
      </c>
      <c r="G124" s="218">
        <v>10</v>
      </c>
      <c r="H124" s="218"/>
      <c r="I124" s="218"/>
      <c r="J124" s="218"/>
      <c r="K124" s="55"/>
      <c r="L124" s="56" t="str">
        <f t="shared" si="6"/>
        <v>47TIENDONA</v>
      </c>
      <c r="M124" s="213">
        <v>47</v>
      </c>
      <c r="N124" s="212" t="s">
        <v>191</v>
      </c>
      <c r="O124" s="224" t="s">
        <v>85</v>
      </c>
      <c r="P124" s="218">
        <v>20</v>
      </c>
      <c r="Q124" s="218">
        <v>20</v>
      </c>
      <c r="R124" s="218">
        <v>20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65TIENDONA</v>
      </c>
      <c r="B125" s="214">
        <v>65</v>
      </c>
      <c r="C125" s="212" t="s">
        <v>191</v>
      </c>
      <c r="D125" s="224" t="s">
        <v>98</v>
      </c>
      <c r="E125" s="218">
        <v>9</v>
      </c>
      <c r="F125" s="218">
        <v>9</v>
      </c>
      <c r="G125" s="218">
        <v>9</v>
      </c>
      <c r="H125" s="218"/>
      <c r="I125" s="218"/>
      <c r="J125" s="218"/>
      <c r="K125" s="55"/>
      <c r="L125" s="56" t="str">
        <f t="shared" si="6"/>
        <v>48TIENDONA</v>
      </c>
      <c r="M125" s="213">
        <v>48</v>
      </c>
      <c r="N125" s="212" t="s">
        <v>191</v>
      </c>
      <c r="O125" s="224" t="s">
        <v>86</v>
      </c>
      <c r="P125" s="218">
        <v>100</v>
      </c>
      <c r="Q125" s="218">
        <v>100</v>
      </c>
      <c r="R125" s="218">
        <v>100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65SANTA ROSA DE LIMA</v>
      </c>
      <c r="B126" s="213">
        <v>65</v>
      </c>
      <c r="C126" s="212" t="s">
        <v>199</v>
      </c>
      <c r="D126" s="224" t="s">
        <v>98</v>
      </c>
      <c r="E126" s="218">
        <v>6.5</v>
      </c>
      <c r="F126" s="218">
        <v>6</v>
      </c>
      <c r="G126" s="218">
        <v>7</v>
      </c>
      <c r="H126" s="218"/>
      <c r="I126" s="218"/>
      <c r="J126" s="218"/>
      <c r="K126" s="55"/>
      <c r="L126" s="56" t="str">
        <f t="shared" si="6"/>
        <v>49TIENDONA</v>
      </c>
      <c r="M126" s="214">
        <v>49</v>
      </c>
      <c r="N126" s="212" t="s">
        <v>191</v>
      </c>
      <c r="O126" s="224" t="s">
        <v>86</v>
      </c>
      <c r="P126" s="218">
        <v>10.4</v>
      </c>
      <c r="Q126" s="218">
        <v>10</v>
      </c>
      <c r="R126" s="218">
        <v>11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66TIENDONA</v>
      </c>
      <c r="B127" s="214">
        <v>66</v>
      </c>
      <c r="C127" s="212" t="s">
        <v>191</v>
      </c>
      <c r="D127" s="224" t="s">
        <v>99</v>
      </c>
      <c r="E127" s="218">
        <v>50</v>
      </c>
      <c r="F127" s="218">
        <v>50</v>
      </c>
      <c r="G127" s="218">
        <v>50</v>
      </c>
      <c r="H127" s="218"/>
      <c r="I127" s="218"/>
      <c r="J127" s="218"/>
      <c r="K127" s="55"/>
      <c r="L127" s="56" t="str">
        <f t="shared" si="6"/>
        <v>49SAN MIGUEL</v>
      </c>
      <c r="M127" s="214">
        <v>49</v>
      </c>
      <c r="N127" s="212" t="s">
        <v>175</v>
      </c>
      <c r="O127" s="224" t="s">
        <v>86</v>
      </c>
      <c r="P127" s="218">
        <v>12.666666666666666</v>
      </c>
      <c r="Q127" s="218">
        <v>12</v>
      </c>
      <c r="R127" s="218">
        <v>13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66SONSONATE</v>
      </c>
      <c r="B128" s="213">
        <v>66</v>
      </c>
      <c r="C128" s="212" t="s">
        <v>176</v>
      </c>
      <c r="D128" s="224" t="s">
        <v>99</v>
      </c>
      <c r="E128" s="218">
        <v>50</v>
      </c>
      <c r="F128" s="218">
        <v>50</v>
      </c>
      <c r="G128" s="218">
        <v>50</v>
      </c>
      <c r="H128" s="218"/>
      <c r="I128" s="218"/>
      <c r="J128" s="218"/>
      <c r="K128" s="55"/>
      <c r="L128" s="56" t="str">
        <f t="shared" si="6"/>
        <v>49SENSUNTEPEQUE</v>
      </c>
      <c r="M128" s="214">
        <v>49</v>
      </c>
      <c r="N128" s="212" t="s">
        <v>182</v>
      </c>
      <c r="O128" s="224" t="s">
        <v>86</v>
      </c>
      <c r="P128" s="218">
        <v>15</v>
      </c>
      <c r="Q128" s="218">
        <v>14</v>
      </c>
      <c r="R128" s="218">
        <v>16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67TIENDONA</v>
      </c>
      <c r="B129" s="213">
        <v>67</v>
      </c>
      <c r="C129" s="212" t="s">
        <v>191</v>
      </c>
      <c r="D129" s="224" t="s">
        <v>100</v>
      </c>
      <c r="E129" s="218">
        <v>78.75</v>
      </c>
      <c r="F129" s="218">
        <v>75</v>
      </c>
      <c r="G129" s="218">
        <v>80</v>
      </c>
      <c r="H129" s="218"/>
      <c r="I129" s="218"/>
      <c r="J129" s="218"/>
      <c r="K129" s="55"/>
      <c r="L129" s="56" t="str">
        <f t="shared" si="6"/>
        <v>49SANTA ANA</v>
      </c>
      <c r="M129" s="213">
        <v>49</v>
      </c>
      <c r="N129" s="212" t="s">
        <v>173</v>
      </c>
      <c r="O129" s="224" t="s">
        <v>86</v>
      </c>
      <c r="P129" s="218">
        <v>15</v>
      </c>
      <c r="Q129" s="218">
        <v>15</v>
      </c>
      <c r="R129" s="218">
        <v>15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68TIENDONA</v>
      </c>
      <c r="B130" s="214">
        <v>68</v>
      </c>
      <c r="C130" s="212" t="s">
        <v>191</v>
      </c>
      <c r="D130" s="224" t="s">
        <v>101</v>
      </c>
      <c r="E130" s="218">
        <v>11.333333333333334</v>
      </c>
      <c r="F130" s="218">
        <v>11</v>
      </c>
      <c r="G130" s="218">
        <v>12</v>
      </c>
      <c r="H130" s="218"/>
      <c r="I130" s="218"/>
      <c r="J130" s="218"/>
      <c r="K130" s="55"/>
      <c r="L130" s="56" t="str">
        <f t="shared" si="6"/>
        <v>50TIENDONA</v>
      </c>
      <c r="M130" s="213">
        <v>50</v>
      </c>
      <c r="N130" s="212" t="s">
        <v>191</v>
      </c>
      <c r="O130" s="224" t="s">
        <v>87</v>
      </c>
      <c r="P130" s="218">
        <v>60</v>
      </c>
      <c r="Q130" s="218">
        <v>60</v>
      </c>
      <c r="R130" s="218">
        <v>60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68SANTA ROSA DE LIMA</v>
      </c>
      <c r="B131" s="213">
        <v>68</v>
      </c>
      <c r="C131" s="212" t="s">
        <v>199</v>
      </c>
      <c r="D131" s="224" t="s">
        <v>101</v>
      </c>
      <c r="E131" s="218">
        <v>12.5</v>
      </c>
      <c r="F131" s="218">
        <v>12</v>
      </c>
      <c r="G131" s="218">
        <v>13</v>
      </c>
      <c r="H131" s="218"/>
      <c r="I131" s="218"/>
      <c r="J131" s="218"/>
      <c r="K131" s="55"/>
      <c r="L131" s="56" t="str">
        <f t="shared" si="6"/>
        <v>51TIENDONA</v>
      </c>
      <c r="M131" s="214">
        <v>51</v>
      </c>
      <c r="N131" s="212" t="s">
        <v>191</v>
      </c>
      <c r="O131" s="224" t="s">
        <v>87</v>
      </c>
      <c r="P131" s="218">
        <v>8.4</v>
      </c>
      <c r="Q131" s="218">
        <v>8</v>
      </c>
      <c r="R131" s="218">
        <v>9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69TIENDONA</v>
      </c>
      <c r="B132" s="214">
        <v>69</v>
      </c>
      <c r="C132" s="212" t="s">
        <v>191</v>
      </c>
      <c r="D132" s="224" t="s">
        <v>102</v>
      </c>
      <c r="E132" s="218">
        <v>7.5</v>
      </c>
      <c r="F132" s="218">
        <v>7</v>
      </c>
      <c r="G132" s="218">
        <v>8</v>
      </c>
      <c r="H132" s="218"/>
      <c r="I132" s="218"/>
      <c r="J132" s="218"/>
      <c r="K132" s="55"/>
      <c r="L132" s="56" t="str">
        <f t="shared" si="6"/>
        <v>51SAN MIGUEL</v>
      </c>
      <c r="M132" s="213">
        <v>51</v>
      </c>
      <c r="N132" s="212" t="s">
        <v>175</v>
      </c>
      <c r="O132" s="224" t="s">
        <v>87</v>
      </c>
      <c r="P132" s="218">
        <v>12</v>
      </c>
      <c r="Q132" s="218">
        <v>12</v>
      </c>
      <c r="R132" s="218">
        <v>12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69SONSONATE</v>
      </c>
      <c r="B133" s="213">
        <v>69</v>
      </c>
      <c r="C133" s="212" t="s">
        <v>176</v>
      </c>
      <c r="D133" s="224" t="s">
        <v>102</v>
      </c>
      <c r="E133" s="218">
        <v>7</v>
      </c>
      <c r="F133" s="218">
        <v>7</v>
      </c>
      <c r="G133" s="218">
        <v>7</v>
      </c>
      <c r="H133" s="218"/>
      <c r="I133" s="218"/>
      <c r="J133" s="218"/>
      <c r="K133" s="55"/>
      <c r="L133" s="56" t="str">
        <f t="shared" si="6"/>
        <v>52TIENDONA</v>
      </c>
      <c r="M133" s="214">
        <v>52</v>
      </c>
      <c r="N133" s="212" t="s">
        <v>191</v>
      </c>
      <c r="O133" s="224" t="s">
        <v>88</v>
      </c>
      <c r="P133" s="218">
        <v>175</v>
      </c>
      <c r="Q133" s="218">
        <v>175</v>
      </c>
      <c r="R133" s="218">
        <v>175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72TIENDONA</v>
      </c>
      <c r="B134" s="214">
        <v>72</v>
      </c>
      <c r="C134" s="212" t="s">
        <v>191</v>
      </c>
      <c r="D134" s="224" t="s">
        <v>103</v>
      </c>
      <c r="E134" s="218">
        <v>8</v>
      </c>
      <c r="F134" s="218">
        <v>8</v>
      </c>
      <c r="G134" s="218">
        <v>8</v>
      </c>
      <c r="H134" s="218"/>
      <c r="I134" s="218"/>
      <c r="J134" s="218"/>
      <c r="K134" s="55"/>
      <c r="L134" s="56" t="str">
        <f t="shared" si="6"/>
        <v>52SAN MIGUEL</v>
      </c>
      <c r="M134" s="214">
        <v>52</v>
      </c>
      <c r="N134" s="212" t="s">
        <v>175</v>
      </c>
      <c r="O134" s="224" t="s">
        <v>88</v>
      </c>
      <c r="P134" s="218">
        <v>200</v>
      </c>
      <c r="Q134" s="218">
        <v>200</v>
      </c>
      <c r="R134" s="218">
        <v>200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72SONSONATE</v>
      </c>
      <c r="B135" s="214">
        <v>72</v>
      </c>
      <c r="C135" s="212" t="s">
        <v>176</v>
      </c>
      <c r="D135" s="224" t="s">
        <v>103</v>
      </c>
      <c r="E135" s="218">
        <v>6</v>
      </c>
      <c r="F135" s="218">
        <v>6</v>
      </c>
      <c r="G135" s="218">
        <v>6</v>
      </c>
      <c r="H135" s="218"/>
      <c r="I135" s="218"/>
      <c r="J135" s="218"/>
      <c r="K135" s="55"/>
      <c r="L135" s="56" t="str">
        <f t="shared" ref="L135:L198" si="9">+M135&amp;N135</f>
        <v>52SENSUNTEPEQUE</v>
      </c>
      <c r="M135" s="214">
        <v>52</v>
      </c>
      <c r="N135" s="212" t="s">
        <v>182</v>
      </c>
      <c r="O135" s="224" t="s">
        <v>88</v>
      </c>
      <c r="P135" s="218">
        <v>190</v>
      </c>
      <c r="Q135" s="218">
        <v>190</v>
      </c>
      <c r="R135" s="218">
        <v>190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72SANTA ROSA DE LIMA</v>
      </c>
      <c r="B136" s="213">
        <v>72</v>
      </c>
      <c r="C136" s="212" t="s">
        <v>199</v>
      </c>
      <c r="D136" s="224" t="s">
        <v>103</v>
      </c>
      <c r="E136" s="218">
        <v>10</v>
      </c>
      <c r="F136" s="218">
        <v>10</v>
      </c>
      <c r="G136" s="218">
        <v>10</v>
      </c>
      <c r="H136" s="218"/>
      <c r="I136" s="218"/>
      <c r="J136" s="218"/>
      <c r="K136" s="55"/>
      <c r="L136" s="56" t="str">
        <f t="shared" si="9"/>
        <v>52SANTA ANA</v>
      </c>
      <c r="M136" s="213">
        <v>52</v>
      </c>
      <c r="N136" s="212" t="s">
        <v>173</v>
      </c>
      <c r="O136" s="224" t="s">
        <v>88</v>
      </c>
      <c r="P136" s="218">
        <v>190</v>
      </c>
      <c r="Q136" s="218">
        <v>190</v>
      </c>
      <c r="R136" s="218">
        <v>190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73TIENDONA</v>
      </c>
      <c r="B137" s="213">
        <v>73</v>
      </c>
      <c r="C137" s="212" t="s">
        <v>191</v>
      </c>
      <c r="D137" s="224" t="s">
        <v>104</v>
      </c>
      <c r="E137" s="218">
        <v>6</v>
      </c>
      <c r="F137" s="218">
        <v>6</v>
      </c>
      <c r="G137" s="218">
        <v>6</v>
      </c>
      <c r="H137" s="218"/>
      <c r="I137" s="218"/>
      <c r="J137" s="218"/>
      <c r="K137" s="55"/>
      <c r="L137" s="56" t="str">
        <f t="shared" si="9"/>
        <v>53SAN MIGUEL</v>
      </c>
      <c r="M137" s="213">
        <v>53</v>
      </c>
      <c r="N137" s="212" t="s">
        <v>175</v>
      </c>
      <c r="O137" s="224" t="s">
        <v>89</v>
      </c>
      <c r="P137" s="218">
        <v>150</v>
      </c>
      <c r="Q137" s="218">
        <v>150</v>
      </c>
      <c r="R137" s="218">
        <v>150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74TIENDONA</v>
      </c>
      <c r="B138" s="214">
        <v>74</v>
      </c>
      <c r="C138" s="212" t="s">
        <v>191</v>
      </c>
      <c r="D138" s="224" t="s">
        <v>105</v>
      </c>
      <c r="E138" s="218">
        <v>8</v>
      </c>
      <c r="F138" s="218">
        <v>8</v>
      </c>
      <c r="G138" s="218">
        <v>8</v>
      </c>
      <c r="H138" s="218"/>
      <c r="I138" s="218"/>
      <c r="J138" s="218"/>
      <c r="K138" s="55"/>
      <c r="L138" s="56" t="str">
        <f t="shared" si="9"/>
        <v>54TIENDONA</v>
      </c>
      <c r="M138" s="214">
        <v>54</v>
      </c>
      <c r="N138" s="212" t="s">
        <v>191</v>
      </c>
      <c r="O138" s="224" t="s">
        <v>90</v>
      </c>
      <c r="P138" s="218">
        <v>16.333333333333332</v>
      </c>
      <c r="Q138" s="218">
        <v>14</v>
      </c>
      <c r="R138" s="218">
        <v>20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74SONSONATE</v>
      </c>
      <c r="B139" s="214">
        <v>74</v>
      </c>
      <c r="C139" s="212" t="s">
        <v>176</v>
      </c>
      <c r="D139" s="224" t="s">
        <v>105</v>
      </c>
      <c r="E139" s="218">
        <v>10</v>
      </c>
      <c r="F139" s="218">
        <v>10</v>
      </c>
      <c r="G139" s="218">
        <v>10</v>
      </c>
      <c r="H139" s="218"/>
      <c r="I139" s="218"/>
      <c r="J139" s="218"/>
      <c r="K139" s="55"/>
      <c r="L139" s="56" t="str">
        <f t="shared" si="9"/>
        <v>54SENSUNTEPEQUE</v>
      </c>
      <c r="M139" s="213">
        <v>54</v>
      </c>
      <c r="N139" s="212" t="s">
        <v>182</v>
      </c>
      <c r="O139" s="224" t="s">
        <v>90</v>
      </c>
      <c r="P139" s="218">
        <v>23</v>
      </c>
      <c r="Q139" s="218">
        <v>23</v>
      </c>
      <c r="R139" s="218">
        <v>23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74SANTA ROSA DE LIMA</v>
      </c>
      <c r="B140" s="213">
        <v>74</v>
      </c>
      <c r="C140" s="212" t="s">
        <v>199</v>
      </c>
      <c r="D140" s="224" t="s">
        <v>105</v>
      </c>
      <c r="E140" s="218">
        <v>6</v>
      </c>
      <c r="F140" s="218">
        <v>6</v>
      </c>
      <c r="G140" s="218">
        <v>6</v>
      </c>
      <c r="H140" s="218"/>
      <c r="I140" s="218"/>
      <c r="J140" s="218"/>
      <c r="K140" s="55"/>
      <c r="L140" s="56" t="str">
        <f t="shared" si="9"/>
        <v>56TIENDONA</v>
      </c>
      <c r="M140" s="214">
        <v>56</v>
      </c>
      <c r="N140" s="212" t="s">
        <v>191</v>
      </c>
      <c r="O140" s="224" t="s">
        <v>91</v>
      </c>
      <c r="P140" s="218">
        <v>18.333333333333332</v>
      </c>
      <c r="Q140" s="218">
        <v>16</v>
      </c>
      <c r="R140" s="218">
        <v>22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75TIENDONA</v>
      </c>
      <c r="B141" s="213">
        <v>75</v>
      </c>
      <c r="C141" s="212" t="s">
        <v>191</v>
      </c>
      <c r="D141" s="224" t="s">
        <v>106</v>
      </c>
      <c r="E141" s="218">
        <v>6</v>
      </c>
      <c r="F141" s="218">
        <v>6</v>
      </c>
      <c r="G141" s="218">
        <v>6</v>
      </c>
      <c r="H141" s="218"/>
      <c r="I141" s="218"/>
      <c r="J141" s="218"/>
      <c r="K141" s="55"/>
      <c r="L141" s="56" t="str">
        <f t="shared" si="9"/>
        <v>56SAN MIGUEL</v>
      </c>
      <c r="M141" s="214">
        <v>56</v>
      </c>
      <c r="N141" s="212" t="s">
        <v>175</v>
      </c>
      <c r="O141" s="224" t="s">
        <v>91</v>
      </c>
      <c r="P141" s="218">
        <v>21.5</v>
      </c>
      <c r="Q141" s="218">
        <v>21</v>
      </c>
      <c r="R141" s="218">
        <v>22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76TIENDONA</v>
      </c>
      <c r="B142" s="213">
        <v>76</v>
      </c>
      <c r="C142" s="212" t="s">
        <v>191</v>
      </c>
      <c r="D142" s="224" t="s">
        <v>107</v>
      </c>
      <c r="E142" s="218">
        <v>16</v>
      </c>
      <c r="F142" s="218">
        <v>16</v>
      </c>
      <c r="G142" s="218">
        <v>16</v>
      </c>
      <c r="H142" s="218"/>
      <c r="I142" s="218"/>
      <c r="J142" s="218"/>
      <c r="K142" s="55"/>
      <c r="L142" s="56" t="str">
        <f t="shared" si="9"/>
        <v>56SENSUNTEPEQUE</v>
      </c>
      <c r="M142" s="214">
        <v>56</v>
      </c>
      <c r="N142" s="212" t="s">
        <v>182</v>
      </c>
      <c r="O142" s="224" t="s">
        <v>91</v>
      </c>
      <c r="P142" s="218">
        <v>26</v>
      </c>
      <c r="Q142" s="218">
        <v>25</v>
      </c>
      <c r="R142" s="218">
        <v>27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77TIENDONA</v>
      </c>
      <c r="B143" s="213">
        <v>77</v>
      </c>
      <c r="C143" s="212" t="s">
        <v>191</v>
      </c>
      <c r="D143" s="224" t="s">
        <v>108</v>
      </c>
      <c r="E143" s="218">
        <v>12</v>
      </c>
      <c r="F143" s="218">
        <v>12</v>
      </c>
      <c r="G143" s="218">
        <v>12</v>
      </c>
      <c r="H143" s="218"/>
      <c r="I143" s="218"/>
      <c r="J143" s="218"/>
      <c r="K143" s="55"/>
      <c r="L143" s="56" t="str">
        <f t="shared" si="9"/>
        <v>56SANTA ANA</v>
      </c>
      <c r="M143" s="213">
        <v>56</v>
      </c>
      <c r="N143" s="212" t="s">
        <v>173</v>
      </c>
      <c r="O143" s="224" t="s">
        <v>91</v>
      </c>
      <c r="P143" s="218">
        <v>21.75</v>
      </c>
      <c r="Q143" s="218">
        <v>21</v>
      </c>
      <c r="R143" s="218">
        <v>22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78TIENDONA</v>
      </c>
      <c r="B144" s="214">
        <v>78</v>
      </c>
      <c r="C144" s="212" t="s">
        <v>191</v>
      </c>
      <c r="D144" s="224" t="s">
        <v>109</v>
      </c>
      <c r="E144" s="218">
        <v>21.333333333333332</v>
      </c>
      <c r="F144" s="218">
        <v>20</v>
      </c>
      <c r="G144" s="218">
        <v>22</v>
      </c>
      <c r="H144" s="218"/>
      <c r="I144" s="218"/>
      <c r="J144" s="218"/>
      <c r="K144" s="55"/>
      <c r="L144" s="56" t="str">
        <f t="shared" si="9"/>
        <v>57TIENDONA</v>
      </c>
      <c r="M144" s="214">
        <v>57</v>
      </c>
      <c r="N144" s="212" t="s">
        <v>191</v>
      </c>
      <c r="O144" s="224" t="s">
        <v>92</v>
      </c>
      <c r="P144" s="218">
        <v>25</v>
      </c>
      <c r="Q144" s="218">
        <v>25</v>
      </c>
      <c r="R144" s="218">
        <v>25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78SANTA ROSA DE LIMA</v>
      </c>
      <c r="B145" s="213">
        <v>78</v>
      </c>
      <c r="C145" s="212" t="s">
        <v>199</v>
      </c>
      <c r="D145" s="224" t="s">
        <v>109</v>
      </c>
      <c r="E145" s="218">
        <v>24</v>
      </c>
      <c r="F145" s="218">
        <v>24</v>
      </c>
      <c r="G145" s="218">
        <v>24</v>
      </c>
      <c r="H145" s="218"/>
      <c r="I145" s="218"/>
      <c r="J145" s="218"/>
      <c r="K145" s="55"/>
      <c r="L145" s="56" t="str">
        <f t="shared" si="9"/>
        <v>57SAN MIGUEL</v>
      </c>
      <c r="M145" s="213">
        <v>57</v>
      </c>
      <c r="N145" s="212" t="s">
        <v>175</v>
      </c>
      <c r="O145" s="224" t="s">
        <v>92</v>
      </c>
      <c r="P145" s="218">
        <v>22</v>
      </c>
      <c r="Q145" s="218">
        <v>22</v>
      </c>
      <c r="R145" s="218">
        <v>22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79TIENDONA</v>
      </c>
      <c r="B146" s="214">
        <v>79</v>
      </c>
      <c r="C146" s="212" t="s">
        <v>191</v>
      </c>
      <c r="D146" s="224" t="s">
        <v>110</v>
      </c>
      <c r="E146" s="218">
        <v>7</v>
      </c>
      <c r="F146" s="218">
        <v>7</v>
      </c>
      <c r="G146" s="218">
        <v>7</v>
      </c>
      <c r="H146" s="218"/>
      <c r="I146" s="218"/>
      <c r="J146" s="218"/>
      <c r="K146" s="55"/>
      <c r="L146" s="56" t="str">
        <f t="shared" si="9"/>
        <v>58TIENDONA</v>
      </c>
      <c r="M146" s="214">
        <v>58</v>
      </c>
      <c r="N146" s="212" t="s">
        <v>191</v>
      </c>
      <c r="O146" s="224" t="s">
        <v>93</v>
      </c>
      <c r="P146" s="218">
        <v>15.714285714285714</v>
      </c>
      <c r="Q146" s="218">
        <v>15</v>
      </c>
      <c r="R146" s="218">
        <v>16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79SONSONATE</v>
      </c>
      <c r="B147" s="214">
        <v>79</v>
      </c>
      <c r="C147" s="212" t="s">
        <v>176</v>
      </c>
      <c r="D147" s="224" t="s">
        <v>110</v>
      </c>
      <c r="E147" s="218">
        <v>8</v>
      </c>
      <c r="F147" s="218">
        <v>8</v>
      </c>
      <c r="G147" s="218">
        <v>8</v>
      </c>
      <c r="H147" s="218"/>
      <c r="I147" s="218"/>
      <c r="J147" s="218"/>
      <c r="K147" s="55"/>
      <c r="L147" s="56" t="str">
        <f t="shared" si="9"/>
        <v>58SAN MIGUEL</v>
      </c>
      <c r="M147" s="214">
        <v>58</v>
      </c>
      <c r="N147" s="212" t="s">
        <v>175</v>
      </c>
      <c r="O147" s="224" t="s">
        <v>93</v>
      </c>
      <c r="P147" s="218">
        <v>18.666666666666668</v>
      </c>
      <c r="Q147" s="218">
        <v>18</v>
      </c>
      <c r="R147" s="218">
        <v>20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79SANTA ROSA DE LIMA</v>
      </c>
      <c r="B148" s="213">
        <v>79</v>
      </c>
      <c r="C148" s="212" t="s">
        <v>199</v>
      </c>
      <c r="D148" s="224" t="s">
        <v>110</v>
      </c>
      <c r="E148" s="218">
        <v>6.75</v>
      </c>
      <c r="F148" s="218">
        <v>6.5</v>
      </c>
      <c r="G148" s="218">
        <v>7</v>
      </c>
      <c r="H148" s="218"/>
      <c r="I148" s="218"/>
      <c r="J148" s="218"/>
      <c r="K148" s="55"/>
      <c r="L148" s="56" t="str">
        <f t="shared" si="9"/>
        <v>58SANTA ANA</v>
      </c>
      <c r="M148" s="213">
        <v>58</v>
      </c>
      <c r="N148" s="212" t="s">
        <v>173</v>
      </c>
      <c r="O148" s="224" t="s">
        <v>93</v>
      </c>
      <c r="P148" s="218">
        <v>16.75</v>
      </c>
      <c r="Q148" s="218">
        <v>16</v>
      </c>
      <c r="R148" s="218">
        <v>17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80TIENDONA</v>
      </c>
      <c r="B149" s="214">
        <v>80</v>
      </c>
      <c r="C149" s="212" t="s">
        <v>191</v>
      </c>
      <c r="D149" s="224" t="s">
        <v>111</v>
      </c>
      <c r="E149" s="218">
        <v>12</v>
      </c>
      <c r="F149" s="218">
        <v>12</v>
      </c>
      <c r="G149" s="218">
        <v>12</v>
      </c>
      <c r="H149" s="218"/>
      <c r="I149" s="218"/>
      <c r="J149" s="218"/>
      <c r="K149" s="55"/>
      <c r="L149" s="56" t="str">
        <f t="shared" si="9"/>
        <v>59TIENDONA</v>
      </c>
      <c r="M149" s="214">
        <v>59</v>
      </c>
      <c r="N149" s="212" t="s">
        <v>191</v>
      </c>
      <c r="O149" s="224" t="s">
        <v>94</v>
      </c>
      <c r="P149" s="218">
        <v>8</v>
      </c>
      <c r="Q149" s="218">
        <v>7</v>
      </c>
      <c r="R149" s="218">
        <v>16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80SONSONATE</v>
      </c>
      <c r="B150" s="214">
        <v>80</v>
      </c>
      <c r="C150" s="212" t="s">
        <v>176</v>
      </c>
      <c r="D150" s="224" t="s">
        <v>111</v>
      </c>
      <c r="E150" s="218">
        <v>14</v>
      </c>
      <c r="F150" s="218">
        <v>14</v>
      </c>
      <c r="G150" s="218">
        <v>14</v>
      </c>
      <c r="H150" s="218"/>
      <c r="I150" s="218"/>
      <c r="J150" s="218"/>
      <c r="K150" s="55"/>
      <c r="L150" s="56" t="str">
        <f t="shared" si="9"/>
        <v>59SAN MIGUEL</v>
      </c>
      <c r="M150" s="214">
        <v>59</v>
      </c>
      <c r="N150" s="212" t="s">
        <v>175</v>
      </c>
      <c r="O150" s="224" t="s">
        <v>94</v>
      </c>
      <c r="P150" s="218">
        <v>10</v>
      </c>
      <c r="Q150" s="218">
        <v>10</v>
      </c>
      <c r="R150" s="218">
        <v>10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80SANTA ROSA DE LIMA</v>
      </c>
      <c r="B151" s="213">
        <v>80</v>
      </c>
      <c r="C151" s="212" t="s">
        <v>199</v>
      </c>
      <c r="D151" s="224" t="s">
        <v>111</v>
      </c>
      <c r="E151" s="218">
        <v>9.5</v>
      </c>
      <c r="F151" s="218">
        <v>9</v>
      </c>
      <c r="G151" s="218">
        <v>10</v>
      </c>
      <c r="H151" s="218"/>
      <c r="I151" s="218"/>
      <c r="J151" s="218"/>
      <c r="K151" s="55"/>
      <c r="L151" s="56" t="str">
        <f t="shared" si="9"/>
        <v>59SENSUNTEPEQUE</v>
      </c>
      <c r="M151" s="213">
        <v>59</v>
      </c>
      <c r="N151" s="212" t="s">
        <v>182</v>
      </c>
      <c r="O151" s="224" t="s">
        <v>94</v>
      </c>
      <c r="P151" s="218">
        <v>10</v>
      </c>
      <c r="Q151" s="218">
        <v>10</v>
      </c>
      <c r="R151" s="218">
        <v>10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81TIENDONA</v>
      </c>
      <c r="B152" s="213">
        <v>81</v>
      </c>
      <c r="C152" s="212" t="s">
        <v>191</v>
      </c>
      <c r="D152" s="224" t="s">
        <v>112</v>
      </c>
      <c r="E152" s="218">
        <v>10</v>
      </c>
      <c r="F152" s="218">
        <v>10</v>
      </c>
      <c r="G152" s="218">
        <v>10</v>
      </c>
      <c r="H152" s="218"/>
      <c r="I152" s="218"/>
      <c r="J152" s="218"/>
      <c r="K152" s="55"/>
      <c r="L152" s="56" t="str">
        <f t="shared" si="9"/>
        <v>62TIENDONA</v>
      </c>
      <c r="M152" s="214">
        <v>62</v>
      </c>
      <c r="N152" s="212" t="s">
        <v>191</v>
      </c>
      <c r="O152" s="224" t="s">
        <v>96</v>
      </c>
      <c r="P152" s="218">
        <v>23.8</v>
      </c>
      <c r="Q152" s="218">
        <v>23</v>
      </c>
      <c r="R152" s="218">
        <v>24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82TIENDONA</v>
      </c>
      <c r="B153" s="213">
        <v>82</v>
      </c>
      <c r="C153" s="212" t="s">
        <v>191</v>
      </c>
      <c r="D153" s="224" t="s">
        <v>113</v>
      </c>
      <c r="E153" s="218">
        <v>9</v>
      </c>
      <c r="F153" s="218">
        <v>9</v>
      </c>
      <c r="G153" s="218">
        <v>9</v>
      </c>
      <c r="H153" s="218"/>
      <c r="I153" s="218"/>
      <c r="J153" s="218"/>
      <c r="K153" s="55"/>
      <c r="L153" s="56" t="str">
        <f t="shared" si="9"/>
        <v>62SAN MIGUEL</v>
      </c>
      <c r="M153" s="214">
        <v>62</v>
      </c>
      <c r="N153" s="212" t="s">
        <v>175</v>
      </c>
      <c r="O153" s="224" t="s">
        <v>96</v>
      </c>
      <c r="P153" s="218">
        <v>27.666666666666668</v>
      </c>
      <c r="Q153" s="218">
        <v>27</v>
      </c>
      <c r="R153" s="218">
        <v>28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83TIENDONA</v>
      </c>
      <c r="B154" s="213">
        <v>83</v>
      </c>
      <c r="C154" s="212" t="s">
        <v>191</v>
      </c>
      <c r="D154" s="224" t="s">
        <v>114</v>
      </c>
      <c r="E154" s="218">
        <v>18</v>
      </c>
      <c r="F154" s="218">
        <v>18</v>
      </c>
      <c r="G154" s="218">
        <v>18</v>
      </c>
      <c r="H154" s="218"/>
      <c r="I154" s="218"/>
      <c r="J154" s="218"/>
      <c r="K154" s="55"/>
      <c r="L154" s="56" t="str">
        <f t="shared" si="9"/>
        <v>62SENSUNTEPEQUE</v>
      </c>
      <c r="M154" s="213">
        <v>62</v>
      </c>
      <c r="N154" s="212" t="s">
        <v>182</v>
      </c>
      <c r="O154" s="224" t="s">
        <v>96</v>
      </c>
      <c r="P154" s="218">
        <v>24.5</v>
      </c>
      <c r="Q154" s="218">
        <v>23</v>
      </c>
      <c r="R154" s="218">
        <v>26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84TIENDONA</v>
      </c>
      <c r="B155" s="214">
        <v>84</v>
      </c>
      <c r="C155" s="212" t="s">
        <v>191</v>
      </c>
      <c r="D155" s="224" t="s">
        <v>115</v>
      </c>
      <c r="E155" s="218">
        <v>11.666666666666666</v>
      </c>
      <c r="F155" s="218">
        <v>11</v>
      </c>
      <c r="G155" s="218">
        <v>12</v>
      </c>
      <c r="H155" s="218"/>
      <c r="I155" s="218"/>
      <c r="J155" s="218"/>
      <c r="K155" s="55"/>
      <c r="L155" s="56" t="str">
        <f t="shared" si="9"/>
        <v>63TIENDONA</v>
      </c>
      <c r="M155" s="214">
        <v>63</v>
      </c>
      <c r="N155" s="212" t="s">
        <v>191</v>
      </c>
      <c r="O155" s="224" t="s">
        <v>97</v>
      </c>
      <c r="P155" s="218">
        <v>21.8</v>
      </c>
      <c r="Q155" s="218">
        <v>21</v>
      </c>
      <c r="R155" s="218">
        <v>22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84SONSONATE</v>
      </c>
      <c r="B156" s="214">
        <v>84</v>
      </c>
      <c r="C156" s="212" t="s">
        <v>176</v>
      </c>
      <c r="D156" s="224" t="s">
        <v>115</v>
      </c>
      <c r="E156" s="218">
        <v>13</v>
      </c>
      <c r="F156" s="218">
        <v>13</v>
      </c>
      <c r="G156" s="218">
        <v>13</v>
      </c>
      <c r="H156" s="218"/>
      <c r="I156" s="218"/>
      <c r="J156" s="218"/>
      <c r="K156" s="55"/>
      <c r="L156" s="56" t="str">
        <f t="shared" si="9"/>
        <v>63SAN MIGUEL</v>
      </c>
      <c r="M156" s="214">
        <v>63</v>
      </c>
      <c r="N156" s="212" t="s">
        <v>175</v>
      </c>
      <c r="O156" s="224" t="s">
        <v>97</v>
      </c>
      <c r="P156" s="218">
        <v>22.75</v>
      </c>
      <c r="Q156" s="218">
        <v>22</v>
      </c>
      <c r="R156" s="218">
        <v>24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84SANTA ROSA DE LIMA</v>
      </c>
      <c r="B157" s="213">
        <v>84</v>
      </c>
      <c r="C157" s="212" t="s">
        <v>199</v>
      </c>
      <c r="D157" s="224" t="s">
        <v>115</v>
      </c>
      <c r="E157" s="218">
        <v>14.5</v>
      </c>
      <c r="F157" s="218">
        <v>14</v>
      </c>
      <c r="G157" s="218">
        <v>15</v>
      </c>
      <c r="H157" s="218"/>
      <c r="I157" s="218"/>
      <c r="J157" s="218"/>
      <c r="K157" s="55"/>
      <c r="L157" s="56" t="str">
        <f t="shared" si="9"/>
        <v>63SENSUNTEPEQUE</v>
      </c>
      <c r="M157" s="214">
        <v>63</v>
      </c>
      <c r="N157" s="212" t="s">
        <v>182</v>
      </c>
      <c r="O157" s="224" t="s">
        <v>97</v>
      </c>
      <c r="P157" s="218">
        <v>23</v>
      </c>
      <c r="Q157" s="218">
        <v>23</v>
      </c>
      <c r="R157" s="218">
        <v>23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85TIENDONA</v>
      </c>
      <c r="B158" s="213">
        <v>85</v>
      </c>
      <c r="C158" s="212" t="s">
        <v>191</v>
      </c>
      <c r="D158" s="224" t="s">
        <v>116</v>
      </c>
      <c r="E158" s="218">
        <v>9.6666666666666661</v>
      </c>
      <c r="F158" s="218">
        <v>9</v>
      </c>
      <c r="G158" s="218">
        <v>10</v>
      </c>
      <c r="H158" s="218"/>
      <c r="I158" s="218"/>
      <c r="J158" s="218"/>
      <c r="K158" s="55"/>
      <c r="L158" s="56" t="str">
        <f t="shared" si="9"/>
        <v>63SANTA ANA</v>
      </c>
      <c r="M158" s="213">
        <v>63</v>
      </c>
      <c r="N158" s="212" t="s">
        <v>173</v>
      </c>
      <c r="O158" s="224" t="s">
        <v>97</v>
      </c>
      <c r="P158" s="218">
        <v>21</v>
      </c>
      <c r="Q158" s="218">
        <v>21</v>
      </c>
      <c r="R158" s="218">
        <v>21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86TIENDONA</v>
      </c>
      <c r="B159" s="214">
        <v>86</v>
      </c>
      <c r="C159" s="212" t="s">
        <v>191</v>
      </c>
      <c r="D159" s="224" t="s">
        <v>117</v>
      </c>
      <c r="E159" s="218">
        <v>180</v>
      </c>
      <c r="F159" s="218">
        <v>180</v>
      </c>
      <c r="G159" s="218">
        <v>180</v>
      </c>
      <c r="H159" s="218"/>
      <c r="I159" s="218"/>
      <c r="J159" s="218"/>
      <c r="K159" s="55"/>
      <c r="L159" s="56" t="str">
        <f t="shared" si="9"/>
        <v>64TIENDONA</v>
      </c>
      <c r="M159" s="214">
        <v>64</v>
      </c>
      <c r="N159" s="212" t="s">
        <v>191</v>
      </c>
      <c r="O159" s="224" t="s">
        <v>98</v>
      </c>
      <c r="P159" s="218">
        <v>8.1999999999999993</v>
      </c>
      <c r="Q159" s="218">
        <v>8</v>
      </c>
      <c r="R159" s="218">
        <v>9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86SANTA ROSA DE LIMA</v>
      </c>
      <c r="B160" s="213">
        <v>86</v>
      </c>
      <c r="C160" s="212" t="s">
        <v>199</v>
      </c>
      <c r="D160" s="224" t="s">
        <v>117</v>
      </c>
      <c r="E160" s="218">
        <v>200</v>
      </c>
      <c r="F160" s="218">
        <v>200</v>
      </c>
      <c r="G160" s="218">
        <v>200</v>
      </c>
      <c r="H160" s="218"/>
      <c r="I160" s="218"/>
      <c r="J160" s="218"/>
      <c r="K160" s="55"/>
      <c r="L160" s="56" t="str">
        <f t="shared" si="9"/>
        <v>64SAN MIGUEL</v>
      </c>
      <c r="M160" s="214">
        <v>64</v>
      </c>
      <c r="N160" s="212" t="s">
        <v>175</v>
      </c>
      <c r="O160" s="224" t="s">
        <v>98</v>
      </c>
      <c r="P160" s="218">
        <v>8</v>
      </c>
      <c r="Q160" s="218">
        <v>8</v>
      </c>
      <c r="R160" s="218">
        <v>8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87TIENDONA</v>
      </c>
      <c r="B161" s="213">
        <v>87</v>
      </c>
      <c r="C161" s="212" t="s">
        <v>191</v>
      </c>
      <c r="D161" s="224" t="s">
        <v>118</v>
      </c>
      <c r="E161" s="218">
        <v>130</v>
      </c>
      <c r="F161" s="218">
        <v>130</v>
      </c>
      <c r="G161" s="218">
        <v>130</v>
      </c>
      <c r="H161" s="218"/>
      <c r="I161" s="218"/>
      <c r="J161" s="218"/>
      <c r="K161" s="55"/>
      <c r="L161" s="56" t="str">
        <f t="shared" si="9"/>
        <v>64SENSUNTEPEQUE</v>
      </c>
      <c r="M161" s="213">
        <v>64</v>
      </c>
      <c r="N161" s="212" t="s">
        <v>182</v>
      </c>
      <c r="O161" s="224" t="s">
        <v>98</v>
      </c>
      <c r="P161" s="218">
        <v>11.5</v>
      </c>
      <c r="Q161" s="218">
        <v>11</v>
      </c>
      <c r="R161" s="218">
        <v>12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88TIENDONA</v>
      </c>
      <c r="B162" s="214">
        <v>88</v>
      </c>
      <c r="C162" s="212" t="s">
        <v>191</v>
      </c>
      <c r="D162" s="224" t="s">
        <v>119</v>
      </c>
      <c r="E162" s="218">
        <v>125</v>
      </c>
      <c r="F162" s="218">
        <v>125</v>
      </c>
      <c r="G162" s="218">
        <v>125</v>
      </c>
      <c r="H162" s="218"/>
      <c r="I162" s="218"/>
      <c r="J162" s="218"/>
      <c r="K162" s="55"/>
      <c r="L162" s="56" t="str">
        <f t="shared" si="9"/>
        <v>65TIENDONA</v>
      </c>
      <c r="M162" s="214">
        <v>65</v>
      </c>
      <c r="N162" s="212" t="s">
        <v>191</v>
      </c>
      <c r="O162" s="224" t="s">
        <v>98</v>
      </c>
      <c r="P162" s="218">
        <v>7.666666666666667</v>
      </c>
      <c r="Q162" s="218">
        <v>7</v>
      </c>
      <c r="R162" s="218">
        <v>8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88SONSONATE</v>
      </c>
      <c r="B163" s="214">
        <v>88</v>
      </c>
      <c r="C163" s="212" t="s">
        <v>176</v>
      </c>
      <c r="D163" s="224" t="s">
        <v>119</v>
      </c>
      <c r="E163" s="218">
        <v>115</v>
      </c>
      <c r="F163" s="218">
        <v>115</v>
      </c>
      <c r="G163" s="218">
        <v>115</v>
      </c>
      <c r="H163" s="218"/>
      <c r="I163" s="218"/>
      <c r="J163" s="218"/>
      <c r="K163" s="55"/>
      <c r="L163" s="56" t="str">
        <f t="shared" si="9"/>
        <v>65SAN MIGUEL</v>
      </c>
      <c r="M163" s="214">
        <v>65</v>
      </c>
      <c r="N163" s="212" t="s">
        <v>175</v>
      </c>
      <c r="O163" s="224" t="s">
        <v>98</v>
      </c>
      <c r="P163" s="218">
        <v>6</v>
      </c>
      <c r="Q163" s="218">
        <v>6</v>
      </c>
      <c r="R163" s="218">
        <v>6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88SANTA ROSA DE LIMA</v>
      </c>
      <c r="B164" s="213">
        <v>88</v>
      </c>
      <c r="C164" s="212" t="s">
        <v>199</v>
      </c>
      <c r="D164" s="224" t="s">
        <v>119</v>
      </c>
      <c r="E164" s="218">
        <v>150</v>
      </c>
      <c r="F164" s="218">
        <v>150</v>
      </c>
      <c r="G164" s="218">
        <v>150</v>
      </c>
      <c r="H164" s="218"/>
      <c r="I164" s="218"/>
      <c r="J164" s="218"/>
      <c r="K164" s="55"/>
      <c r="L164" s="56" t="str">
        <f t="shared" si="9"/>
        <v>65SANTA ANA</v>
      </c>
      <c r="M164" s="213">
        <v>65</v>
      </c>
      <c r="N164" s="212" t="s">
        <v>173</v>
      </c>
      <c r="O164" s="224" t="s">
        <v>98</v>
      </c>
      <c r="P164" s="218">
        <v>6</v>
      </c>
      <c r="Q164" s="218">
        <v>6</v>
      </c>
      <c r="R164" s="218">
        <v>6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89TIENDONA</v>
      </c>
      <c r="B165" s="214">
        <v>89</v>
      </c>
      <c r="C165" s="212" t="s">
        <v>191</v>
      </c>
      <c r="D165" s="224" t="s">
        <v>120</v>
      </c>
      <c r="E165" s="218">
        <v>16.75</v>
      </c>
      <c r="F165" s="218">
        <v>16</v>
      </c>
      <c r="G165" s="218">
        <v>17</v>
      </c>
      <c r="H165" s="218"/>
      <c r="I165" s="218"/>
      <c r="J165" s="218"/>
      <c r="K165" s="55"/>
      <c r="L165" s="56" t="str">
        <f t="shared" si="9"/>
        <v>66TIENDONA</v>
      </c>
      <c r="M165" s="214">
        <v>66</v>
      </c>
      <c r="N165" s="212" t="s">
        <v>191</v>
      </c>
      <c r="O165" s="224" t="s">
        <v>99</v>
      </c>
      <c r="P165" s="218">
        <v>50</v>
      </c>
      <c r="Q165" s="218">
        <v>50</v>
      </c>
      <c r="R165" s="218">
        <v>50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89SANTA ROSA DE LIMA</v>
      </c>
      <c r="B166" s="213">
        <v>89</v>
      </c>
      <c r="C166" s="212" t="s">
        <v>199</v>
      </c>
      <c r="D166" s="224" t="s">
        <v>120</v>
      </c>
      <c r="E166" s="218">
        <v>16</v>
      </c>
      <c r="F166" s="218">
        <v>16</v>
      </c>
      <c r="G166" s="218">
        <v>16</v>
      </c>
      <c r="H166" s="218"/>
      <c r="I166" s="218"/>
      <c r="J166" s="218"/>
      <c r="K166" s="55"/>
      <c r="L166" s="56" t="str">
        <f t="shared" si="9"/>
        <v>66SAN MIGUEL</v>
      </c>
      <c r="M166" s="214">
        <v>66</v>
      </c>
      <c r="N166" s="212" t="s">
        <v>175</v>
      </c>
      <c r="O166" s="224" t="s">
        <v>99</v>
      </c>
      <c r="P166" s="218">
        <v>60</v>
      </c>
      <c r="Q166" s="218">
        <v>60</v>
      </c>
      <c r="R166" s="218">
        <v>60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90TIENDONA</v>
      </c>
      <c r="B167" s="214">
        <v>90</v>
      </c>
      <c r="C167" s="212" t="s">
        <v>191</v>
      </c>
      <c r="D167" s="224" t="s">
        <v>121</v>
      </c>
      <c r="E167" s="218">
        <v>12.25</v>
      </c>
      <c r="F167" s="218">
        <v>12</v>
      </c>
      <c r="G167" s="218">
        <v>13</v>
      </c>
      <c r="H167" s="218"/>
      <c r="I167" s="218"/>
      <c r="J167" s="218"/>
      <c r="K167" s="55"/>
      <c r="L167" s="56" t="str">
        <f t="shared" si="9"/>
        <v>66SANTA ANA</v>
      </c>
      <c r="M167" s="213">
        <v>66</v>
      </c>
      <c r="N167" s="212" t="s">
        <v>173</v>
      </c>
      <c r="O167" s="224" t="s">
        <v>99</v>
      </c>
      <c r="P167" s="218">
        <v>55</v>
      </c>
      <c r="Q167" s="218">
        <v>55</v>
      </c>
      <c r="R167" s="218">
        <v>55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90SANTA ROSA DE LIMA</v>
      </c>
      <c r="B168" s="213">
        <v>90</v>
      </c>
      <c r="C168" s="212" t="s">
        <v>199</v>
      </c>
      <c r="D168" s="224" t="s">
        <v>121</v>
      </c>
      <c r="E168" s="218">
        <v>13</v>
      </c>
      <c r="F168" s="218">
        <v>13</v>
      </c>
      <c r="G168" s="218">
        <v>13</v>
      </c>
      <c r="H168" s="218"/>
      <c r="I168" s="218"/>
      <c r="J168" s="218"/>
      <c r="K168" s="55"/>
      <c r="L168" s="56" t="str">
        <f t="shared" si="9"/>
        <v>67TIENDONA</v>
      </c>
      <c r="M168" s="213">
        <v>67</v>
      </c>
      <c r="N168" s="212" t="s">
        <v>191</v>
      </c>
      <c r="O168" s="224" t="s">
        <v>100</v>
      </c>
      <c r="P168" s="218">
        <v>78.333333333333329</v>
      </c>
      <c r="Q168" s="218">
        <v>75</v>
      </c>
      <c r="R168" s="218">
        <v>80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92TIENDONA</v>
      </c>
      <c r="B169" s="214">
        <v>92</v>
      </c>
      <c r="C169" s="212" t="s">
        <v>191</v>
      </c>
      <c r="D169" s="224" t="s">
        <v>122</v>
      </c>
      <c r="E169" s="218">
        <v>95</v>
      </c>
      <c r="F169" s="218">
        <v>95</v>
      </c>
      <c r="G169" s="218">
        <v>95</v>
      </c>
      <c r="H169" s="218"/>
      <c r="I169" s="218"/>
      <c r="J169" s="218"/>
      <c r="K169" s="55"/>
      <c r="L169" s="56" t="str">
        <f t="shared" si="9"/>
        <v>68TIENDONA</v>
      </c>
      <c r="M169" s="214">
        <v>68</v>
      </c>
      <c r="N169" s="212" t="s">
        <v>191</v>
      </c>
      <c r="O169" s="224" t="s">
        <v>101</v>
      </c>
      <c r="P169" s="218">
        <v>11.5</v>
      </c>
      <c r="Q169" s="218">
        <v>11</v>
      </c>
      <c r="R169" s="218">
        <v>12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92SANTA ROSA DE LIMA</v>
      </c>
      <c r="B170" s="213">
        <v>92</v>
      </c>
      <c r="C170" s="212" t="s">
        <v>199</v>
      </c>
      <c r="D170" s="224" t="s">
        <v>122</v>
      </c>
      <c r="E170" s="218">
        <v>125</v>
      </c>
      <c r="F170" s="218">
        <v>125</v>
      </c>
      <c r="G170" s="218">
        <v>125</v>
      </c>
      <c r="H170" s="218"/>
      <c r="I170" s="218"/>
      <c r="J170" s="218"/>
      <c r="K170" s="55"/>
      <c r="L170" s="56" t="str">
        <f t="shared" si="9"/>
        <v>68SAN MIGUEL</v>
      </c>
      <c r="M170" s="214">
        <v>68</v>
      </c>
      <c r="N170" s="212" t="s">
        <v>175</v>
      </c>
      <c r="O170" s="224" t="s">
        <v>101</v>
      </c>
      <c r="P170" s="218">
        <v>12</v>
      </c>
      <c r="Q170" s="218">
        <v>12</v>
      </c>
      <c r="R170" s="218">
        <v>12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93TIENDONA</v>
      </c>
      <c r="B171" s="213">
        <v>93</v>
      </c>
      <c r="C171" s="212" t="s">
        <v>191</v>
      </c>
      <c r="D171" s="224" t="s">
        <v>123</v>
      </c>
      <c r="E171" s="218">
        <v>22</v>
      </c>
      <c r="F171" s="218">
        <v>20</v>
      </c>
      <c r="G171" s="218">
        <v>23</v>
      </c>
      <c r="H171" s="218"/>
      <c r="I171" s="218"/>
      <c r="J171" s="218"/>
      <c r="K171" s="55"/>
      <c r="L171" s="56" t="str">
        <f t="shared" si="9"/>
        <v>68SENSUNTEPEQUE</v>
      </c>
      <c r="M171" s="213">
        <v>68</v>
      </c>
      <c r="N171" s="212" t="s">
        <v>182</v>
      </c>
      <c r="O171" s="224" t="s">
        <v>101</v>
      </c>
      <c r="P171" s="218">
        <v>12.5</v>
      </c>
      <c r="Q171" s="218">
        <v>12</v>
      </c>
      <c r="R171" s="218">
        <v>13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 xml:space="preserve">94GERARDO BARRIOS </v>
      </c>
      <c r="B172" s="213">
        <v>94</v>
      </c>
      <c r="C172" s="212" t="s">
        <v>263</v>
      </c>
      <c r="D172" s="224" t="s">
        <v>267</v>
      </c>
      <c r="E172" s="218">
        <v>55</v>
      </c>
      <c r="F172" s="218">
        <v>55</v>
      </c>
      <c r="G172" s="218">
        <v>55</v>
      </c>
      <c r="H172" s="218">
        <v>1</v>
      </c>
      <c r="I172" s="218">
        <v>1</v>
      </c>
      <c r="J172" s="218">
        <v>1</v>
      </c>
      <c r="K172" s="55"/>
      <c r="L172" s="56" t="str">
        <f t="shared" si="9"/>
        <v>69TIENDONA</v>
      </c>
      <c r="M172" s="214">
        <v>69</v>
      </c>
      <c r="N172" s="212" t="s">
        <v>191</v>
      </c>
      <c r="O172" s="224" t="s">
        <v>102</v>
      </c>
      <c r="P172" s="218">
        <v>7.5</v>
      </c>
      <c r="Q172" s="218">
        <v>7</v>
      </c>
      <c r="R172" s="218">
        <v>8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 xml:space="preserve">95GERARDO BARRIOS </v>
      </c>
      <c r="B173" s="214">
        <v>95</v>
      </c>
      <c r="C173" s="212" t="s">
        <v>263</v>
      </c>
      <c r="D173" s="224" t="s">
        <v>205</v>
      </c>
      <c r="E173" s="218">
        <v>60</v>
      </c>
      <c r="F173" s="218">
        <v>60</v>
      </c>
      <c r="G173" s="218">
        <v>60</v>
      </c>
      <c r="H173" s="218">
        <v>0.8</v>
      </c>
      <c r="I173" s="218">
        <v>0.8</v>
      </c>
      <c r="J173" s="218">
        <v>0.8</v>
      </c>
      <c r="K173" s="55"/>
      <c r="L173" s="56" t="str">
        <f t="shared" si="9"/>
        <v>69SENSUNTEPEQUE</v>
      </c>
      <c r="M173" s="214">
        <v>69</v>
      </c>
      <c r="N173" s="212" t="s">
        <v>182</v>
      </c>
      <c r="O173" s="224" t="s">
        <v>102</v>
      </c>
      <c r="P173" s="218">
        <v>8</v>
      </c>
      <c r="Q173" s="218">
        <v>8</v>
      </c>
      <c r="R173" s="218">
        <v>8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95SONSONATE</v>
      </c>
      <c r="B174" s="214">
        <v>95</v>
      </c>
      <c r="C174" s="212" t="s">
        <v>176</v>
      </c>
      <c r="D174" s="224" t="s">
        <v>205</v>
      </c>
      <c r="E174" s="218"/>
      <c r="F174" s="218"/>
      <c r="G174" s="218"/>
      <c r="H174" s="218">
        <v>1.1000000000000001</v>
      </c>
      <c r="I174" s="218">
        <v>1.1000000000000001</v>
      </c>
      <c r="J174" s="218">
        <v>1.1000000000000001</v>
      </c>
      <c r="K174" s="55"/>
      <c r="L174" s="56" t="str">
        <f t="shared" si="9"/>
        <v>69SANTA ANA</v>
      </c>
      <c r="M174" s="213">
        <v>69</v>
      </c>
      <c r="N174" s="212" t="s">
        <v>173</v>
      </c>
      <c r="O174" s="224" t="s">
        <v>102</v>
      </c>
      <c r="P174" s="218">
        <v>8</v>
      </c>
      <c r="Q174" s="218">
        <v>8</v>
      </c>
      <c r="R174" s="218">
        <v>8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95SANTA ROSA DE LIMA</v>
      </c>
      <c r="B175" s="213">
        <v>95</v>
      </c>
      <c r="C175" s="212" t="s">
        <v>199</v>
      </c>
      <c r="D175" s="224" t="s">
        <v>205</v>
      </c>
      <c r="E175" s="218"/>
      <c r="F175" s="218"/>
      <c r="G175" s="218"/>
      <c r="H175" s="218">
        <v>1</v>
      </c>
      <c r="I175" s="218">
        <v>1</v>
      </c>
      <c r="J175" s="218">
        <v>1</v>
      </c>
      <c r="K175" s="55"/>
      <c r="L175" s="56" t="str">
        <f t="shared" si="9"/>
        <v>72TIENDONA</v>
      </c>
      <c r="M175" s="214">
        <v>72</v>
      </c>
      <c r="N175" s="212" t="s">
        <v>191</v>
      </c>
      <c r="O175" s="224" t="s">
        <v>103</v>
      </c>
      <c r="P175" s="218">
        <v>8</v>
      </c>
      <c r="Q175" s="218">
        <v>8</v>
      </c>
      <c r="R175" s="218">
        <v>8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 xml:space="preserve">96GERARDO BARRIOS </v>
      </c>
      <c r="B176" s="214">
        <v>96</v>
      </c>
      <c r="C176" s="212" t="s">
        <v>263</v>
      </c>
      <c r="D176" s="224" t="s">
        <v>206</v>
      </c>
      <c r="E176" s="218">
        <v>46</v>
      </c>
      <c r="F176" s="218">
        <v>46</v>
      </c>
      <c r="G176" s="218">
        <v>46</v>
      </c>
      <c r="H176" s="218">
        <v>0.5</v>
      </c>
      <c r="I176" s="218">
        <v>0.5</v>
      </c>
      <c r="J176" s="218">
        <v>0.5</v>
      </c>
      <c r="K176" s="55"/>
      <c r="L176" s="56" t="str">
        <f t="shared" si="9"/>
        <v>72SAN MIGUEL</v>
      </c>
      <c r="M176" s="214">
        <v>72</v>
      </c>
      <c r="N176" s="212" t="s">
        <v>175</v>
      </c>
      <c r="O176" s="224" t="s">
        <v>103</v>
      </c>
      <c r="P176" s="218">
        <v>9.75</v>
      </c>
      <c r="Q176" s="218">
        <v>9</v>
      </c>
      <c r="R176" s="218">
        <v>10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96SONSONATE</v>
      </c>
      <c r="B177" s="214">
        <v>96</v>
      </c>
      <c r="C177" s="212" t="s">
        <v>176</v>
      </c>
      <c r="D177" s="224" t="s">
        <v>206</v>
      </c>
      <c r="E177" s="218">
        <v>47.75</v>
      </c>
      <c r="F177" s="218">
        <v>47.5</v>
      </c>
      <c r="G177" s="218">
        <v>48</v>
      </c>
      <c r="H177" s="218">
        <v>0.6</v>
      </c>
      <c r="I177" s="218">
        <v>0.6</v>
      </c>
      <c r="J177" s="218">
        <v>0.6</v>
      </c>
      <c r="K177" s="55"/>
      <c r="L177" s="56" t="str">
        <f t="shared" si="9"/>
        <v>72SENSUNTEPEQUE</v>
      </c>
      <c r="M177" s="214">
        <v>72</v>
      </c>
      <c r="N177" s="212" t="s">
        <v>182</v>
      </c>
      <c r="O177" s="224" t="s">
        <v>103</v>
      </c>
      <c r="P177" s="218">
        <v>8</v>
      </c>
      <c r="Q177" s="218">
        <v>8</v>
      </c>
      <c r="R177" s="218">
        <v>8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96SANTA ROSA DE LIMA</v>
      </c>
      <c r="B178" s="213">
        <v>96</v>
      </c>
      <c r="C178" s="212" t="s">
        <v>199</v>
      </c>
      <c r="D178" s="224" t="s">
        <v>206</v>
      </c>
      <c r="E178" s="218">
        <v>48.5</v>
      </c>
      <c r="F178" s="218">
        <v>48</v>
      </c>
      <c r="G178" s="218">
        <v>49</v>
      </c>
      <c r="H178" s="218">
        <v>0.5</v>
      </c>
      <c r="I178" s="218">
        <v>0.5</v>
      </c>
      <c r="J178" s="218">
        <v>0.5</v>
      </c>
      <c r="K178" s="55"/>
      <c r="L178" s="56" t="str">
        <f t="shared" si="9"/>
        <v>72SANTA ANA</v>
      </c>
      <c r="M178" s="213">
        <v>72</v>
      </c>
      <c r="N178" s="212" t="s">
        <v>173</v>
      </c>
      <c r="O178" s="224" t="s">
        <v>103</v>
      </c>
      <c r="P178" s="218">
        <v>5.5</v>
      </c>
      <c r="Q178" s="218">
        <v>5</v>
      </c>
      <c r="R178" s="218">
        <v>6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 xml:space="preserve">97GERARDO BARRIOS </v>
      </c>
      <c r="B179" s="214">
        <v>97</v>
      </c>
      <c r="C179" s="212" t="s">
        <v>263</v>
      </c>
      <c r="D179" s="224" t="s">
        <v>207</v>
      </c>
      <c r="E179" s="218">
        <v>60</v>
      </c>
      <c r="F179" s="218">
        <v>60</v>
      </c>
      <c r="G179" s="218">
        <v>60</v>
      </c>
      <c r="H179" s="218">
        <v>0.8</v>
      </c>
      <c r="I179" s="218">
        <v>0.8</v>
      </c>
      <c r="J179" s="218">
        <v>0.8</v>
      </c>
      <c r="K179" s="55"/>
      <c r="L179" s="56" t="str">
        <f t="shared" si="9"/>
        <v>73TIENDONA</v>
      </c>
      <c r="M179" s="214">
        <v>73</v>
      </c>
      <c r="N179" s="212" t="s">
        <v>191</v>
      </c>
      <c r="O179" s="224" t="s">
        <v>104</v>
      </c>
      <c r="P179" s="218">
        <v>6</v>
      </c>
      <c r="Q179" s="218">
        <v>6</v>
      </c>
      <c r="R179" s="218">
        <v>6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97SONSONATE</v>
      </c>
      <c r="B180" s="214">
        <v>97</v>
      </c>
      <c r="C180" s="212" t="s">
        <v>176</v>
      </c>
      <c r="D180" s="224" t="s">
        <v>207</v>
      </c>
      <c r="E180" s="218">
        <v>85</v>
      </c>
      <c r="F180" s="218">
        <v>85</v>
      </c>
      <c r="G180" s="218">
        <v>85</v>
      </c>
      <c r="H180" s="218">
        <v>1.2</v>
      </c>
      <c r="I180" s="218">
        <v>1.2</v>
      </c>
      <c r="J180" s="218">
        <v>1.2</v>
      </c>
      <c r="K180" s="55"/>
      <c r="L180" s="56" t="str">
        <f t="shared" si="9"/>
        <v>73SANTA ANA</v>
      </c>
      <c r="M180" s="213">
        <v>73</v>
      </c>
      <c r="N180" s="212" t="s">
        <v>173</v>
      </c>
      <c r="O180" s="224" t="s">
        <v>104</v>
      </c>
      <c r="P180" s="218">
        <v>6</v>
      </c>
      <c r="Q180" s="218">
        <v>6</v>
      </c>
      <c r="R180" s="218">
        <v>6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97SANTA ROSA DE LIMA</v>
      </c>
      <c r="B181" s="213">
        <v>97</v>
      </c>
      <c r="C181" s="212" t="s">
        <v>199</v>
      </c>
      <c r="D181" s="224" t="s">
        <v>207</v>
      </c>
      <c r="E181" s="218"/>
      <c r="F181" s="218"/>
      <c r="G181" s="218"/>
      <c r="H181" s="218">
        <v>1</v>
      </c>
      <c r="I181" s="218">
        <v>1</v>
      </c>
      <c r="J181" s="218">
        <v>1</v>
      </c>
      <c r="K181" s="55"/>
      <c r="L181" s="56" t="str">
        <f t="shared" si="9"/>
        <v>74TIENDONA</v>
      </c>
      <c r="M181" s="214">
        <v>74</v>
      </c>
      <c r="N181" s="212" t="s">
        <v>191</v>
      </c>
      <c r="O181" s="224" t="s">
        <v>105</v>
      </c>
      <c r="P181" s="218">
        <v>8</v>
      </c>
      <c r="Q181" s="218">
        <v>8</v>
      </c>
      <c r="R181" s="218">
        <v>8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 xml:space="preserve">98GERARDO BARRIOS </v>
      </c>
      <c r="B182" s="214">
        <v>98</v>
      </c>
      <c r="C182" s="212" t="s">
        <v>263</v>
      </c>
      <c r="D182" s="224" t="s">
        <v>268</v>
      </c>
      <c r="E182" s="218">
        <v>135</v>
      </c>
      <c r="F182" s="218">
        <v>135</v>
      </c>
      <c r="G182" s="218">
        <v>135</v>
      </c>
      <c r="H182" s="218">
        <v>1.6</v>
      </c>
      <c r="I182" s="218">
        <v>1.6</v>
      </c>
      <c r="J182" s="218">
        <v>1.6</v>
      </c>
      <c r="K182" s="55"/>
      <c r="L182" s="56" t="str">
        <f t="shared" si="9"/>
        <v>74SAN MIGUEL</v>
      </c>
      <c r="M182" s="214">
        <v>74</v>
      </c>
      <c r="N182" s="212" t="s">
        <v>175</v>
      </c>
      <c r="O182" s="224" t="s">
        <v>105</v>
      </c>
      <c r="P182" s="218">
        <v>6</v>
      </c>
      <c r="Q182" s="218">
        <v>6</v>
      </c>
      <c r="R182" s="218">
        <v>6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98SONSONATE</v>
      </c>
      <c r="B183" s="214">
        <v>98</v>
      </c>
      <c r="C183" s="212" t="s">
        <v>176</v>
      </c>
      <c r="D183" s="224" t="s">
        <v>268</v>
      </c>
      <c r="E183" s="218">
        <v>145</v>
      </c>
      <c r="F183" s="218">
        <v>145</v>
      </c>
      <c r="G183" s="218">
        <v>145</v>
      </c>
      <c r="H183" s="218">
        <v>2</v>
      </c>
      <c r="I183" s="218">
        <v>2</v>
      </c>
      <c r="J183" s="218">
        <v>2</v>
      </c>
      <c r="K183" s="55"/>
      <c r="L183" s="56" t="str">
        <f t="shared" si="9"/>
        <v>74SANTA ANA</v>
      </c>
      <c r="M183" s="213">
        <v>74</v>
      </c>
      <c r="N183" s="212" t="s">
        <v>173</v>
      </c>
      <c r="O183" s="224" t="s">
        <v>105</v>
      </c>
      <c r="P183" s="218">
        <v>10</v>
      </c>
      <c r="Q183" s="218">
        <v>10</v>
      </c>
      <c r="R183" s="218">
        <v>10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98SANTA ROSA DE LIMA</v>
      </c>
      <c r="B184" s="213">
        <v>98</v>
      </c>
      <c r="C184" s="212" t="s">
        <v>199</v>
      </c>
      <c r="D184" s="224" t="s">
        <v>268</v>
      </c>
      <c r="E184" s="218"/>
      <c r="F184" s="218"/>
      <c r="G184" s="218"/>
      <c r="H184" s="218">
        <v>1.9750000000000001</v>
      </c>
      <c r="I184" s="218">
        <v>1.9</v>
      </c>
      <c r="J184" s="218">
        <v>2</v>
      </c>
      <c r="K184" s="55"/>
      <c r="L184" s="56" t="str">
        <f t="shared" si="9"/>
        <v>75TIENDONA</v>
      </c>
      <c r="M184" s="214">
        <v>75</v>
      </c>
      <c r="N184" s="212" t="s">
        <v>191</v>
      </c>
      <c r="O184" s="224" t="s">
        <v>106</v>
      </c>
      <c r="P184" s="218">
        <v>6</v>
      </c>
      <c r="Q184" s="218">
        <v>6</v>
      </c>
      <c r="R184" s="218">
        <v>6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 xml:space="preserve">99GERARDO BARRIOS </v>
      </c>
      <c r="B185" s="214">
        <v>99</v>
      </c>
      <c r="C185" s="212" t="s">
        <v>263</v>
      </c>
      <c r="D185" s="224" t="s">
        <v>209</v>
      </c>
      <c r="E185" s="218">
        <v>21</v>
      </c>
      <c r="F185" s="218">
        <v>21</v>
      </c>
      <c r="G185" s="218">
        <v>21</v>
      </c>
      <c r="H185" s="218"/>
      <c r="I185" s="218"/>
      <c r="J185" s="218"/>
      <c r="K185" s="55"/>
      <c r="L185" s="56" t="str">
        <f t="shared" si="9"/>
        <v>75SENSUNTEPEQUE</v>
      </c>
      <c r="M185" s="213">
        <v>75</v>
      </c>
      <c r="N185" s="212" t="s">
        <v>182</v>
      </c>
      <c r="O185" s="224" t="s">
        <v>106</v>
      </c>
      <c r="P185" s="218">
        <v>8</v>
      </c>
      <c r="Q185" s="218">
        <v>8</v>
      </c>
      <c r="R185" s="218">
        <v>8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99SONSONATE</v>
      </c>
      <c r="B186" s="213">
        <v>99</v>
      </c>
      <c r="C186" s="212" t="s">
        <v>176</v>
      </c>
      <c r="D186" s="224" t="s">
        <v>209</v>
      </c>
      <c r="E186" s="218">
        <v>20</v>
      </c>
      <c r="F186" s="218">
        <v>20</v>
      </c>
      <c r="G186" s="218">
        <v>20</v>
      </c>
      <c r="H186" s="218"/>
      <c r="I186" s="218"/>
      <c r="J186" s="218"/>
      <c r="K186" s="55"/>
      <c r="L186" s="56" t="str">
        <f t="shared" si="9"/>
        <v>76TIENDONA</v>
      </c>
      <c r="M186" s="214">
        <v>76</v>
      </c>
      <c r="N186" s="212" t="s">
        <v>191</v>
      </c>
      <c r="O186" s="224" t="s">
        <v>107</v>
      </c>
      <c r="P186" s="218">
        <v>16</v>
      </c>
      <c r="Q186" s="218">
        <v>16</v>
      </c>
      <c r="R186" s="218">
        <v>16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 xml:space="preserve">100GERARDO BARRIOS </v>
      </c>
      <c r="B187" s="214">
        <v>100</v>
      </c>
      <c r="C187" s="212" t="s">
        <v>263</v>
      </c>
      <c r="D187" s="224" t="s">
        <v>210</v>
      </c>
      <c r="E187" s="218">
        <v>17</v>
      </c>
      <c r="F187" s="218">
        <v>17</v>
      </c>
      <c r="G187" s="218">
        <v>17</v>
      </c>
      <c r="H187" s="218"/>
      <c r="I187" s="218"/>
      <c r="J187" s="218"/>
      <c r="K187" s="55"/>
      <c r="L187" s="56" t="str">
        <f t="shared" si="9"/>
        <v>76SENSUNTEPEQUE</v>
      </c>
      <c r="M187" s="213">
        <v>76</v>
      </c>
      <c r="N187" s="212" t="s">
        <v>182</v>
      </c>
      <c r="O187" s="224" t="s">
        <v>107</v>
      </c>
      <c r="P187" s="218">
        <v>23</v>
      </c>
      <c r="Q187" s="218">
        <v>23</v>
      </c>
      <c r="R187" s="218">
        <v>23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100SONSONATE</v>
      </c>
      <c r="B188" s="214">
        <v>100</v>
      </c>
      <c r="C188" s="212" t="s">
        <v>176</v>
      </c>
      <c r="D188" s="224" t="s">
        <v>210</v>
      </c>
      <c r="E188" s="218">
        <v>18.5</v>
      </c>
      <c r="F188" s="218">
        <v>18.5</v>
      </c>
      <c r="G188" s="218">
        <v>18.5</v>
      </c>
      <c r="H188" s="218"/>
      <c r="I188" s="218"/>
      <c r="J188" s="218"/>
      <c r="K188" s="55"/>
      <c r="L188" s="56" t="str">
        <f t="shared" si="9"/>
        <v>77TIENDONA</v>
      </c>
      <c r="M188" s="213">
        <v>77</v>
      </c>
      <c r="N188" s="212" t="s">
        <v>191</v>
      </c>
      <c r="O188" s="224" t="s">
        <v>108</v>
      </c>
      <c r="P188" s="218">
        <v>12</v>
      </c>
      <c r="Q188" s="218">
        <v>12</v>
      </c>
      <c r="R188" s="218">
        <v>12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100SANTA ROSA DE LIMA</v>
      </c>
      <c r="B189" s="213">
        <v>100</v>
      </c>
      <c r="C189" s="212" t="s">
        <v>199</v>
      </c>
      <c r="D189" s="224" t="s">
        <v>210</v>
      </c>
      <c r="E189" s="218">
        <v>18.166666666666668</v>
      </c>
      <c r="F189" s="218">
        <v>18</v>
      </c>
      <c r="G189" s="218">
        <v>18.5</v>
      </c>
      <c r="H189" s="218">
        <v>0.5</v>
      </c>
      <c r="I189" s="218">
        <v>0.5</v>
      </c>
      <c r="J189" s="218">
        <v>0.5</v>
      </c>
      <c r="K189" s="55"/>
      <c r="L189" s="56" t="str">
        <f t="shared" si="9"/>
        <v>78TIENDONA</v>
      </c>
      <c r="M189" s="214">
        <v>78</v>
      </c>
      <c r="N189" s="212" t="s">
        <v>191</v>
      </c>
      <c r="O189" s="224" t="s">
        <v>109</v>
      </c>
      <c r="P189" s="218">
        <v>21.333333333333332</v>
      </c>
      <c r="Q189" s="218">
        <v>20</v>
      </c>
      <c r="R189" s="218">
        <v>22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 xml:space="preserve">101GERARDO BARRIOS </v>
      </c>
      <c r="B190" s="214">
        <v>101</v>
      </c>
      <c r="C190" s="212" t="s">
        <v>263</v>
      </c>
      <c r="D190" s="224" t="s">
        <v>211</v>
      </c>
      <c r="E190" s="218">
        <v>16.5</v>
      </c>
      <c r="F190" s="218">
        <v>16.5</v>
      </c>
      <c r="G190" s="218">
        <v>16.5</v>
      </c>
      <c r="H190" s="218"/>
      <c r="I190" s="218"/>
      <c r="J190" s="218"/>
      <c r="K190" s="55"/>
      <c r="L190" s="56" t="str">
        <f t="shared" si="9"/>
        <v>78SAN MIGUEL</v>
      </c>
      <c r="M190" s="214">
        <v>78</v>
      </c>
      <c r="N190" s="212" t="s">
        <v>175</v>
      </c>
      <c r="O190" s="224" t="s">
        <v>109</v>
      </c>
      <c r="P190" s="218">
        <v>22.666666666666668</v>
      </c>
      <c r="Q190" s="218">
        <v>22</v>
      </c>
      <c r="R190" s="218">
        <v>24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101SONSONATE</v>
      </c>
      <c r="B191" s="214">
        <v>101</v>
      </c>
      <c r="C191" s="212" t="s">
        <v>176</v>
      </c>
      <c r="D191" s="224" t="s">
        <v>211</v>
      </c>
      <c r="E191" s="218">
        <v>17.5</v>
      </c>
      <c r="F191" s="218">
        <v>17.5</v>
      </c>
      <c r="G191" s="218">
        <v>17.5</v>
      </c>
      <c r="H191" s="218"/>
      <c r="I191" s="218"/>
      <c r="J191" s="218"/>
      <c r="K191" s="55"/>
      <c r="L191" s="56" t="str">
        <f t="shared" si="9"/>
        <v>78SENSUNTEPEQUE</v>
      </c>
      <c r="M191" s="213">
        <v>78</v>
      </c>
      <c r="N191" s="212" t="s">
        <v>182</v>
      </c>
      <c r="O191" s="224" t="s">
        <v>109</v>
      </c>
      <c r="P191" s="218">
        <v>30</v>
      </c>
      <c r="Q191" s="218">
        <v>30</v>
      </c>
      <c r="R191" s="218">
        <v>30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101SANTA ROSA DE LIMA</v>
      </c>
      <c r="B192" s="213">
        <v>101</v>
      </c>
      <c r="C192" s="212" t="s">
        <v>199</v>
      </c>
      <c r="D192" s="224" t="s">
        <v>211</v>
      </c>
      <c r="E192" s="218">
        <v>17.333333333333332</v>
      </c>
      <c r="F192" s="218">
        <v>17</v>
      </c>
      <c r="G192" s="218">
        <v>17.5</v>
      </c>
      <c r="H192" s="218">
        <v>0.46249999999999997</v>
      </c>
      <c r="I192" s="218">
        <v>0.45</v>
      </c>
      <c r="J192" s="218">
        <v>0.5</v>
      </c>
      <c r="K192" s="55"/>
      <c r="L192" s="56" t="str">
        <f t="shared" si="9"/>
        <v>79TIENDONA</v>
      </c>
      <c r="M192" s="214">
        <v>79</v>
      </c>
      <c r="N192" s="212" t="s">
        <v>191</v>
      </c>
      <c r="O192" s="224" t="s">
        <v>110</v>
      </c>
      <c r="P192" s="218">
        <v>7</v>
      </c>
      <c r="Q192" s="218">
        <v>7</v>
      </c>
      <c r="R192" s="218">
        <v>7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 xml:space="preserve">102GERARDO BARRIOS </v>
      </c>
      <c r="B193" s="214">
        <v>102</v>
      </c>
      <c r="C193" s="212" t="s">
        <v>263</v>
      </c>
      <c r="D193" s="224" t="s">
        <v>212</v>
      </c>
      <c r="E193" s="218">
        <v>5</v>
      </c>
      <c r="F193" s="218">
        <v>5</v>
      </c>
      <c r="G193" s="218">
        <v>5</v>
      </c>
      <c r="H193" s="218"/>
      <c r="I193" s="218"/>
      <c r="J193" s="218"/>
      <c r="K193" s="55"/>
      <c r="L193" s="56" t="str">
        <f t="shared" si="9"/>
        <v>79SAN MIGUEL</v>
      </c>
      <c r="M193" s="214">
        <v>79</v>
      </c>
      <c r="N193" s="212" t="s">
        <v>175</v>
      </c>
      <c r="O193" s="224" t="s">
        <v>110</v>
      </c>
      <c r="P193" s="218">
        <v>5.2</v>
      </c>
      <c r="Q193" s="218">
        <v>5</v>
      </c>
      <c r="R193" s="218">
        <v>6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102SANTA ROSA DE LIMA</v>
      </c>
      <c r="B194" s="213">
        <v>102</v>
      </c>
      <c r="C194" s="212" t="s">
        <v>199</v>
      </c>
      <c r="D194" s="224" t="s">
        <v>212</v>
      </c>
      <c r="E194" s="218">
        <v>5</v>
      </c>
      <c r="F194" s="218">
        <v>5</v>
      </c>
      <c r="G194" s="218">
        <v>5</v>
      </c>
      <c r="H194" s="218"/>
      <c r="I194" s="218"/>
      <c r="J194" s="218"/>
      <c r="K194" s="55"/>
      <c r="L194" s="56" t="str">
        <f t="shared" si="9"/>
        <v>79SENSUNTEPEQUE</v>
      </c>
      <c r="M194" s="214">
        <v>79</v>
      </c>
      <c r="N194" s="212" t="s">
        <v>182</v>
      </c>
      <c r="O194" s="224" t="s">
        <v>110</v>
      </c>
      <c r="P194" s="218">
        <v>10.5</v>
      </c>
      <c r="Q194" s="218">
        <v>10</v>
      </c>
      <c r="R194" s="218">
        <v>11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 xml:space="preserve">103GERARDO BARRIOS </v>
      </c>
      <c r="B195" s="214">
        <v>103</v>
      </c>
      <c r="C195" s="212" t="s">
        <v>263</v>
      </c>
      <c r="D195" s="224" t="s">
        <v>213</v>
      </c>
      <c r="E195" s="218"/>
      <c r="F195" s="218"/>
      <c r="G195" s="218"/>
      <c r="H195" s="218">
        <v>0.8</v>
      </c>
      <c r="I195" s="218">
        <v>0.8</v>
      </c>
      <c r="J195" s="218">
        <v>0.8</v>
      </c>
      <c r="K195" s="55"/>
      <c r="L195" s="56" t="str">
        <f t="shared" si="9"/>
        <v>79SANTA ANA</v>
      </c>
      <c r="M195" s="213">
        <v>79</v>
      </c>
      <c r="N195" s="212" t="s">
        <v>173</v>
      </c>
      <c r="O195" s="224" t="s">
        <v>110</v>
      </c>
      <c r="P195" s="218">
        <v>9</v>
      </c>
      <c r="Q195" s="218">
        <v>9</v>
      </c>
      <c r="R195" s="218">
        <v>9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103SONSONATE</v>
      </c>
      <c r="B196" s="214">
        <v>103</v>
      </c>
      <c r="C196" s="212" t="s">
        <v>176</v>
      </c>
      <c r="D196" s="224" t="s">
        <v>213</v>
      </c>
      <c r="E196" s="218">
        <v>80</v>
      </c>
      <c r="F196" s="218">
        <v>80</v>
      </c>
      <c r="G196" s="218">
        <v>80</v>
      </c>
      <c r="H196" s="218">
        <v>1</v>
      </c>
      <c r="I196" s="218">
        <v>1</v>
      </c>
      <c r="J196" s="218">
        <v>1</v>
      </c>
      <c r="K196" s="55"/>
      <c r="L196" s="56" t="str">
        <f t="shared" si="9"/>
        <v>80TIENDONA</v>
      </c>
      <c r="M196" s="214">
        <v>80</v>
      </c>
      <c r="N196" s="212" t="s">
        <v>191</v>
      </c>
      <c r="O196" s="224" t="s">
        <v>111</v>
      </c>
      <c r="P196" s="218">
        <v>12</v>
      </c>
      <c r="Q196" s="218">
        <v>12</v>
      </c>
      <c r="R196" s="218">
        <v>12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103SANTA ROSA DE LIMA</v>
      </c>
      <c r="B197" s="213">
        <v>103</v>
      </c>
      <c r="C197" s="212" t="s">
        <v>199</v>
      </c>
      <c r="D197" s="224" t="s">
        <v>213</v>
      </c>
      <c r="E197" s="218"/>
      <c r="F197" s="218"/>
      <c r="G197" s="218"/>
      <c r="H197" s="218">
        <v>1.2375</v>
      </c>
      <c r="I197" s="218">
        <v>1.2</v>
      </c>
      <c r="J197" s="218">
        <v>1.25</v>
      </c>
      <c r="K197" s="55"/>
      <c r="L197" s="56" t="str">
        <f t="shared" si="9"/>
        <v>80SAN MIGUEL</v>
      </c>
      <c r="M197" s="214">
        <v>80</v>
      </c>
      <c r="N197" s="212" t="s">
        <v>175</v>
      </c>
      <c r="O197" s="224" t="s">
        <v>111</v>
      </c>
      <c r="P197" s="218">
        <v>7.333333333333333</v>
      </c>
      <c r="Q197" s="218">
        <v>7</v>
      </c>
      <c r="R197" s="218">
        <v>8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 xml:space="preserve">105GERARDO BARRIOS </v>
      </c>
      <c r="B198" s="214">
        <v>105</v>
      </c>
      <c r="C198" s="212" t="s">
        <v>263</v>
      </c>
      <c r="D198" s="224" t="s">
        <v>269</v>
      </c>
      <c r="E198" s="218">
        <v>9</v>
      </c>
      <c r="F198" s="218">
        <v>9</v>
      </c>
      <c r="G198" s="218">
        <v>9</v>
      </c>
      <c r="H198" s="218">
        <v>0.11600000000000002</v>
      </c>
      <c r="I198" s="218">
        <v>0.1</v>
      </c>
      <c r="J198" s="218">
        <v>0.18</v>
      </c>
      <c r="K198" s="55"/>
      <c r="L198" s="56" t="str">
        <f t="shared" si="9"/>
        <v>80SANTA ANA</v>
      </c>
      <c r="M198" s="213">
        <v>80</v>
      </c>
      <c r="N198" s="212" t="s">
        <v>173</v>
      </c>
      <c r="O198" s="224" t="s">
        <v>111</v>
      </c>
      <c r="P198" s="218">
        <v>15</v>
      </c>
      <c r="Q198" s="218">
        <v>15</v>
      </c>
      <c r="R198" s="218">
        <v>15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105SONSONATE</v>
      </c>
      <c r="B199" s="214">
        <v>105</v>
      </c>
      <c r="C199" s="212" t="s">
        <v>176</v>
      </c>
      <c r="D199" s="224" t="s">
        <v>269</v>
      </c>
      <c r="E199" s="218">
        <v>12</v>
      </c>
      <c r="F199" s="218">
        <v>12</v>
      </c>
      <c r="G199" s="218">
        <v>12</v>
      </c>
      <c r="H199" s="218">
        <v>0.2</v>
      </c>
      <c r="I199" s="218">
        <v>0.2</v>
      </c>
      <c r="J199" s="218">
        <v>0.2</v>
      </c>
      <c r="K199" s="55"/>
      <c r="L199" s="56" t="str">
        <f t="shared" ref="L199:L262" si="11">+M199&amp;N199</f>
        <v>81TIENDONA</v>
      </c>
      <c r="M199" s="213">
        <v>81</v>
      </c>
      <c r="N199" s="212" t="s">
        <v>191</v>
      </c>
      <c r="O199" s="224" t="s">
        <v>112</v>
      </c>
      <c r="P199" s="218">
        <v>10</v>
      </c>
      <c r="Q199" s="218">
        <v>10</v>
      </c>
      <c r="R199" s="218">
        <v>10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105SANTA ROSA DE LIMA</v>
      </c>
      <c r="B200" s="213">
        <v>105</v>
      </c>
      <c r="C200" s="212" t="s">
        <v>199</v>
      </c>
      <c r="D200" s="224" t="s">
        <v>269</v>
      </c>
      <c r="E200" s="218">
        <v>12.333333333333334</v>
      </c>
      <c r="F200" s="218">
        <v>12</v>
      </c>
      <c r="G200" s="218">
        <v>13</v>
      </c>
      <c r="H200" s="218">
        <v>0.45</v>
      </c>
      <c r="I200" s="218">
        <v>0.15</v>
      </c>
      <c r="J200" s="218">
        <v>1.25</v>
      </c>
      <c r="K200" s="55"/>
      <c r="L200" s="56" t="str">
        <f t="shared" si="11"/>
        <v>82TIENDONA</v>
      </c>
      <c r="M200" s="214">
        <v>82</v>
      </c>
      <c r="N200" s="212" t="s">
        <v>191</v>
      </c>
      <c r="O200" s="224" t="s">
        <v>113</v>
      </c>
      <c r="P200" s="218">
        <v>9</v>
      </c>
      <c r="Q200" s="218">
        <v>9</v>
      </c>
      <c r="R200" s="218">
        <v>9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 xml:space="preserve">106GERARDO BARRIOS </v>
      </c>
      <c r="B201" s="213">
        <v>106</v>
      </c>
      <c r="C201" s="212" t="s">
        <v>263</v>
      </c>
      <c r="D201" s="224" t="s">
        <v>270</v>
      </c>
      <c r="E201" s="218">
        <v>60</v>
      </c>
      <c r="F201" s="218">
        <v>60</v>
      </c>
      <c r="G201" s="218">
        <v>60</v>
      </c>
      <c r="H201" s="218">
        <v>0.7</v>
      </c>
      <c r="I201" s="218">
        <v>0.7</v>
      </c>
      <c r="J201" s="218">
        <v>0.7</v>
      </c>
      <c r="K201" s="55"/>
      <c r="L201" s="56" t="str">
        <f t="shared" si="11"/>
        <v>82SENSUNTEPEQUE</v>
      </c>
      <c r="M201" s="213">
        <v>82</v>
      </c>
      <c r="N201" s="212" t="s">
        <v>182</v>
      </c>
      <c r="O201" s="224" t="s">
        <v>113</v>
      </c>
      <c r="P201" s="218">
        <v>12</v>
      </c>
      <c r="Q201" s="218">
        <v>12</v>
      </c>
      <c r="R201" s="218">
        <v>12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 xml:space="preserve">107GERARDO BARRIOS </v>
      </c>
      <c r="B202" s="213">
        <v>107</v>
      </c>
      <c r="C202" s="212" t="s">
        <v>263</v>
      </c>
      <c r="D202" s="224" t="s">
        <v>271</v>
      </c>
      <c r="E202" s="218">
        <v>40</v>
      </c>
      <c r="F202" s="218">
        <v>40</v>
      </c>
      <c r="G202" s="218">
        <v>40</v>
      </c>
      <c r="H202" s="218">
        <v>0.6</v>
      </c>
      <c r="I202" s="218">
        <v>0.6</v>
      </c>
      <c r="J202" s="218">
        <v>0.6</v>
      </c>
      <c r="K202" s="55"/>
      <c r="L202" s="56" t="str">
        <f t="shared" si="11"/>
        <v>83TIENDONA</v>
      </c>
      <c r="M202" s="213">
        <v>83</v>
      </c>
      <c r="N202" s="212" t="s">
        <v>191</v>
      </c>
      <c r="O202" s="224" t="s">
        <v>114</v>
      </c>
      <c r="P202" s="218">
        <v>18</v>
      </c>
      <c r="Q202" s="218">
        <v>18</v>
      </c>
      <c r="R202" s="218">
        <v>18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109MERCADO CENTRAL</v>
      </c>
      <c r="B203" s="214">
        <v>109</v>
      </c>
      <c r="C203" s="212" t="s">
        <v>230</v>
      </c>
      <c r="D203" s="224" t="s">
        <v>216</v>
      </c>
      <c r="E203" s="218">
        <v>4.8</v>
      </c>
      <c r="F203" s="218">
        <v>4.8</v>
      </c>
      <c r="G203" s="218">
        <v>4.8</v>
      </c>
      <c r="H203" s="218"/>
      <c r="I203" s="218"/>
      <c r="J203" s="218"/>
      <c r="K203" s="55"/>
      <c r="L203" s="56" t="str">
        <f t="shared" si="11"/>
        <v>84TIENDONA</v>
      </c>
      <c r="M203" s="214">
        <v>84</v>
      </c>
      <c r="N203" s="212" t="s">
        <v>191</v>
      </c>
      <c r="O203" s="224" t="s">
        <v>115</v>
      </c>
      <c r="P203" s="218">
        <v>11.833333333333334</v>
      </c>
      <c r="Q203" s="218">
        <v>11</v>
      </c>
      <c r="R203" s="218">
        <v>12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109SONSONATE</v>
      </c>
      <c r="B204" s="214">
        <v>109</v>
      </c>
      <c r="C204" s="212" t="s">
        <v>176</v>
      </c>
      <c r="D204" s="224" t="s">
        <v>216</v>
      </c>
      <c r="E204" s="218">
        <v>4</v>
      </c>
      <c r="F204" s="218">
        <v>4</v>
      </c>
      <c r="G204" s="218">
        <v>4</v>
      </c>
      <c r="H204" s="218"/>
      <c r="I204" s="218"/>
      <c r="J204" s="218"/>
      <c r="K204" s="55"/>
      <c r="L204" s="56" t="str">
        <f t="shared" si="11"/>
        <v>84SAN MIGUEL</v>
      </c>
      <c r="M204" s="214">
        <v>84</v>
      </c>
      <c r="N204" s="212" t="s">
        <v>175</v>
      </c>
      <c r="O204" s="224" t="s">
        <v>115</v>
      </c>
      <c r="P204" s="218">
        <v>13</v>
      </c>
      <c r="Q204" s="218">
        <v>12</v>
      </c>
      <c r="R204" s="218">
        <v>14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109SANTA ROSA DE LIMA</v>
      </c>
      <c r="B205" s="213">
        <v>109</v>
      </c>
      <c r="C205" s="212" t="s">
        <v>199</v>
      </c>
      <c r="D205" s="224" t="s">
        <v>216</v>
      </c>
      <c r="E205" s="218">
        <v>3.5</v>
      </c>
      <c r="F205" s="218">
        <v>3.5</v>
      </c>
      <c r="G205" s="218">
        <v>3.5</v>
      </c>
      <c r="H205" s="218"/>
      <c r="I205" s="218"/>
      <c r="J205" s="218"/>
      <c r="K205" s="55"/>
      <c r="L205" s="56" t="str">
        <f t="shared" si="11"/>
        <v>84SENSUNTEPEQUE</v>
      </c>
      <c r="M205" s="214">
        <v>84</v>
      </c>
      <c r="N205" s="212" t="s">
        <v>182</v>
      </c>
      <c r="O205" s="224" t="s">
        <v>115</v>
      </c>
      <c r="P205" s="218">
        <v>14</v>
      </c>
      <c r="Q205" s="218">
        <v>14</v>
      </c>
      <c r="R205" s="218">
        <v>14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110MERCADO CENTRAL</v>
      </c>
      <c r="B206" s="214">
        <v>110</v>
      </c>
      <c r="C206" s="212" t="s">
        <v>230</v>
      </c>
      <c r="D206" s="224" t="s">
        <v>217</v>
      </c>
      <c r="E206" s="218">
        <v>4.5999999999999996</v>
      </c>
      <c r="F206" s="218">
        <v>4.5999999999999996</v>
      </c>
      <c r="G206" s="218">
        <v>4.5999999999999996</v>
      </c>
      <c r="H206" s="218"/>
      <c r="I206" s="218"/>
      <c r="J206" s="218"/>
      <c r="K206" s="55"/>
      <c r="L206" s="56" t="str">
        <f t="shared" si="11"/>
        <v>84SANTA ANA</v>
      </c>
      <c r="M206" s="213">
        <v>84</v>
      </c>
      <c r="N206" s="212" t="s">
        <v>173</v>
      </c>
      <c r="O206" s="224" t="s">
        <v>115</v>
      </c>
      <c r="P206" s="218">
        <v>13</v>
      </c>
      <c r="Q206" s="218">
        <v>13</v>
      </c>
      <c r="R206" s="218">
        <v>13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110SONSONATE</v>
      </c>
      <c r="B207" s="214">
        <v>110</v>
      </c>
      <c r="C207" s="212" t="s">
        <v>176</v>
      </c>
      <c r="D207" s="224" t="s">
        <v>217</v>
      </c>
      <c r="E207" s="218">
        <v>4</v>
      </c>
      <c r="F207" s="218">
        <v>4</v>
      </c>
      <c r="G207" s="218">
        <v>4</v>
      </c>
      <c r="H207" s="218"/>
      <c r="I207" s="218"/>
      <c r="J207" s="218"/>
      <c r="K207" s="55"/>
      <c r="L207" s="56" t="str">
        <f t="shared" si="11"/>
        <v>85TIENDONA</v>
      </c>
      <c r="M207" s="213">
        <v>85</v>
      </c>
      <c r="N207" s="212" t="s">
        <v>191</v>
      </c>
      <c r="O207" s="224" t="s">
        <v>116</v>
      </c>
      <c r="P207" s="218">
        <v>9.8333333333333339</v>
      </c>
      <c r="Q207" s="218">
        <v>9</v>
      </c>
      <c r="R207" s="218">
        <v>10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110SANTA ROSA DE LIMA</v>
      </c>
      <c r="B208" s="213">
        <v>110</v>
      </c>
      <c r="C208" s="212" t="s">
        <v>199</v>
      </c>
      <c r="D208" s="224" t="s">
        <v>217</v>
      </c>
      <c r="E208" s="218">
        <v>3.5</v>
      </c>
      <c r="F208" s="218">
        <v>3.5</v>
      </c>
      <c r="G208" s="218">
        <v>3.5</v>
      </c>
      <c r="H208" s="218"/>
      <c r="I208" s="218"/>
      <c r="J208" s="218"/>
      <c r="K208" s="55"/>
      <c r="L208" s="56" t="str">
        <f t="shared" si="11"/>
        <v>86TIENDONA</v>
      </c>
      <c r="M208" s="214">
        <v>86</v>
      </c>
      <c r="N208" s="212" t="s">
        <v>191</v>
      </c>
      <c r="O208" s="224" t="s">
        <v>117</v>
      </c>
      <c r="P208" s="218">
        <v>180</v>
      </c>
      <c r="Q208" s="218">
        <v>180</v>
      </c>
      <c r="R208" s="218">
        <v>180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111MERCADO CENTRAL</v>
      </c>
      <c r="B209" s="214">
        <v>111</v>
      </c>
      <c r="C209" s="212" t="s">
        <v>230</v>
      </c>
      <c r="D209" s="224" t="s">
        <v>218</v>
      </c>
      <c r="E209" s="218">
        <v>4.5999999999999996</v>
      </c>
      <c r="F209" s="218">
        <v>4.5999999999999996</v>
      </c>
      <c r="G209" s="218">
        <v>4.5999999999999996</v>
      </c>
      <c r="H209" s="218"/>
      <c r="I209" s="218"/>
      <c r="J209" s="218"/>
      <c r="K209" s="55"/>
      <c r="L209" s="56" t="str">
        <f t="shared" si="11"/>
        <v>86SAN MIGUEL</v>
      </c>
      <c r="M209" s="214">
        <v>86</v>
      </c>
      <c r="N209" s="212" t="s">
        <v>175</v>
      </c>
      <c r="O209" s="224" t="s">
        <v>117</v>
      </c>
      <c r="P209" s="218">
        <v>181.66666666666666</v>
      </c>
      <c r="Q209" s="218">
        <v>180</v>
      </c>
      <c r="R209" s="218">
        <v>185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111SONSONATE</v>
      </c>
      <c r="B210" s="214">
        <v>111</v>
      </c>
      <c r="C210" s="212" t="s">
        <v>176</v>
      </c>
      <c r="D210" s="224" t="s">
        <v>218</v>
      </c>
      <c r="E210" s="218">
        <v>4</v>
      </c>
      <c r="F210" s="218">
        <v>4</v>
      </c>
      <c r="G210" s="218">
        <v>4</v>
      </c>
      <c r="H210" s="218"/>
      <c r="I210" s="218"/>
      <c r="J210" s="218"/>
      <c r="K210" s="55"/>
      <c r="L210" s="56" t="str">
        <f t="shared" si="11"/>
        <v>86SENSUNTEPEQUE</v>
      </c>
      <c r="M210" s="213">
        <v>86</v>
      </c>
      <c r="N210" s="212" t="s">
        <v>182</v>
      </c>
      <c r="O210" s="224" t="s">
        <v>117</v>
      </c>
      <c r="P210" s="218">
        <v>200</v>
      </c>
      <c r="Q210" s="218">
        <v>200</v>
      </c>
      <c r="R210" s="218">
        <v>200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111SANTA ROSA DE LIMA</v>
      </c>
      <c r="B211" s="213">
        <v>111</v>
      </c>
      <c r="C211" s="212" t="s">
        <v>199</v>
      </c>
      <c r="D211" s="224" t="s">
        <v>218</v>
      </c>
      <c r="E211" s="218">
        <v>3.5</v>
      </c>
      <c r="F211" s="218">
        <v>3.5</v>
      </c>
      <c r="G211" s="218">
        <v>3.5</v>
      </c>
      <c r="H211" s="218"/>
      <c r="I211" s="218"/>
      <c r="J211" s="218"/>
      <c r="K211" s="55"/>
      <c r="L211" s="56" t="str">
        <f t="shared" si="11"/>
        <v>87TIENDONA</v>
      </c>
      <c r="M211" s="213">
        <v>87</v>
      </c>
      <c r="N211" s="212" t="s">
        <v>191</v>
      </c>
      <c r="O211" s="224" t="s">
        <v>118</v>
      </c>
      <c r="P211" s="218">
        <v>130</v>
      </c>
      <c r="Q211" s="218">
        <v>130</v>
      </c>
      <c r="R211" s="218">
        <v>130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112MERCADO CENTRAL</v>
      </c>
      <c r="B212" s="214">
        <v>112</v>
      </c>
      <c r="C212" s="212" t="s">
        <v>230</v>
      </c>
      <c r="D212" s="224" t="s">
        <v>219</v>
      </c>
      <c r="E212" s="218">
        <v>3.5</v>
      </c>
      <c r="F212" s="218">
        <v>3.5</v>
      </c>
      <c r="G212" s="218">
        <v>3.5</v>
      </c>
      <c r="H212" s="218"/>
      <c r="I212" s="218"/>
      <c r="J212" s="218"/>
      <c r="K212" s="55"/>
      <c r="L212" s="56" t="str">
        <f t="shared" si="11"/>
        <v>88TIENDONA</v>
      </c>
      <c r="M212" s="214">
        <v>88</v>
      </c>
      <c r="N212" s="212" t="s">
        <v>191</v>
      </c>
      <c r="O212" s="224" t="s">
        <v>119</v>
      </c>
      <c r="P212" s="218">
        <v>125</v>
      </c>
      <c r="Q212" s="218">
        <v>125</v>
      </c>
      <c r="R212" s="218">
        <v>125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112SONSONATE</v>
      </c>
      <c r="B213" s="214">
        <v>112</v>
      </c>
      <c r="C213" s="212" t="s">
        <v>176</v>
      </c>
      <c r="D213" s="224" t="s">
        <v>219</v>
      </c>
      <c r="E213" s="218">
        <v>3.4166666666666665</v>
      </c>
      <c r="F213" s="218">
        <v>3.25</v>
      </c>
      <c r="G213" s="218">
        <v>3.5</v>
      </c>
      <c r="H213" s="218"/>
      <c r="I213" s="218"/>
      <c r="J213" s="218"/>
      <c r="K213" s="55"/>
      <c r="L213" s="56" t="str">
        <f t="shared" si="11"/>
        <v>88SAN MIGUEL</v>
      </c>
      <c r="M213" s="213">
        <v>88</v>
      </c>
      <c r="N213" s="212" t="s">
        <v>175</v>
      </c>
      <c r="O213" s="224" t="s">
        <v>119</v>
      </c>
      <c r="P213" s="218">
        <v>100</v>
      </c>
      <c r="Q213" s="218">
        <v>100</v>
      </c>
      <c r="R213" s="218">
        <v>100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112SANTA ROSA DE LIMA</v>
      </c>
      <c r="B214" s="213">
        <v>112</v>
      </c>
      <c r="C214" s="212" t="s">
        <v>199</v>
      </c>
      <c r="D214" s="224" t="s">
        <v>219</v>
      </c>
      <c r="E214" s="218">
        <v>3.5</v>
      </c>
      <c r="F214" s="218">
        <v>3.5</v>
      </c>
      <c r="G214" s="218">
        <v>3.5</v>
      </c>
      <c r="H214" s="218"/>
      <c r="I214" s="218"/>
      <c r="J214" s="218"/>
      <c r="K214" s="55"/>
      <c r="L214" s="56" t="str">
        <f t="shared" si="11"/>
        <v>89TIENDONA</v>
      </c>
      <c r="M214" s="214">
        <v>89</v>
      </c>
      <c r="N214" s="212" t="s">
        <v>191</v>
      </c>
      <c r="O214" s="224" t="s">
        <v>120</v>
      </c>
      <c r="P214" s="218">
        <v>16.399999999999999</v>
      </c>
      <c r="Q214" s="218">
        <v>16</v>
      </c>
      <c r="R214" s="218">
        <v>17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113MERCADO CENTRAL</v>
      </c>
      <c r="B215" s="214">
        <v>113</v>
      </c>
      <c r="C215" s="212" t="s">
        <v>230</v>
      </c>
      <c r="D215" s="224" t="s">
        <v>220</v>
      </c>
      <c r="E215" s="218">
        <v>3.9</v>
      </c>
      <c r="F215" s="218">
        <v>3.9</v>
      </c>
      <c r="G215" s="218">
        <v>3.9</v>
      </c>
      <c r="H215" s="218"/>
      <c r="I215" s="218"/>
      <c r="J215" s="218"/>
      <c r="K215" s="55"/>
      <c r="L215" s="56" t="str">
        <f t="shared" si="11"/>
        <v>89SAN MIGUEL</v>
      </c>
      <c r="M215" s="214">
        <v>89</v>
      </c>
      <c r="N215" s="212" t="s">
        <v>175</v>
      </c>
      <c r="O215" s="224" t="s">
        <v>120</v>
      </c>
      <c r="P215" s="218">
        <v>14.8</v>
      </c>
      <c r="Q215" s="218">
        <v>14</v>
      </c>
      <c r="R215" s="218">
        <v>16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113SONSONATE</v>
      </c>
      <c r="B216" s="214">
        <v>113</v>
      </c>
      <c r="C216" s="212" t="s">
        <v>176</v>
      </c>
      <c r="D216" s="224" t="s">
        <v>220</v>
      </c>
      <c r="E216" s="218">
        <v>3.75</v>
      </c>
      <c r="F216" s="218">
        <v>3.75</v>
      </c>
      <c r="G216" s="218">
        <v>3.75</v>
      </c>
      <c r="H216" s="218"/>
      <c r="I216" s="218"/>
      <c r="J216" s="218"/>
      <c r="K216" s="55"/>
      <c r="L216" s="56" t="str">
        <f t="shared" si="11"/>
        <v>89SENSUNTEPEQUE</v>
      </c>
      <c r="M216" s="214">
        <v>89</v>
      </c>
      <c r="N216" s="212" t="s">
        <v>182</v>
      </c>
      <c r="O216" s="224" t="s">
        <v>120</v>
      </c>
      <c r="P216" s="218">
        <v>18</v>
      </c>
      <c r="Q216" s="218">
        <v>18</v>
      </c>
      <c r="R216" s="218">
        <v>18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>113SANTA ROSA DE LIMA</v>
      </c>
      <c r="B217" s="213">
        <v>113</v>
      </c>
      <c r="C217" s="212" t="s">
        <v>199</v>
      </c>
      <c r="D217" s="224" t="s">
        <v>220</v>
      </c>
      <c r="E217" s="218">
        <v>3.5</v>
      </c>
      <c r="F217" s="218">
        <v>3.5</v>
      </c>
      <c r="G217" s="218">
        <v>3.5</v>
      </c>
      <c r="H217" s="218"/>
      <c r="I217" s="218"/>
      <c r="J217" s="218"/>
      <c r="K217" s="55"/>
      <c r="L217" s="56" t="str">
        <f t="shared" si="11"/>
        <v>89SANTA ANA</v>
      </c>
      <c r="M217" s="213">
        <v>89</v>
      </c>
      <c r="N217" s="212" t="s">
        <v>173</v>
      </c>
      <c r="O217" s="224" t="s">
        <v>120</v>
      </c>
      <c r="P217" s="218">
        <v>19</v>
      </c>
      <c r="Q217" s="218">
        <v>18</v>
      </c>
      <c r="R217" s="218">
        <v>20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114MERCADO CENTRAL</v>
      </c>
      <c r="B218" s="214">
        <v>114</v>
      </c>
      <c r="C218" s="212" t="s">
        <v>230</v>
      </c>
      <c r="D218" s="224" t="s">
        <v>221</v>
      </c>
      <c r="E218" s="218">
        <v>3.9</v>
      </c>
      <c r="F218" s="218">
        <v>3.9</v>
      </c>
      <c r="G218" s="218">
        <v>3.9</v>
      </c>
      <c r="H218" s="218"/>
      <c r="I218" s="218"/>
      <c r="J218" s="218"/>
      <c r="K218" s="55"/>
      <c r="L218" s="56" t="str">
        <f t="shared" si="11"/>
        <v>90TIENDONA</v>
      </c>
      <c r="M218" s="214">
        <v>90</v>
      </c>
      <c r="N218" s="212" t="s">
        <v>191</v>
      </c>
      <c r="O218" s="224" t="s">
        <v>121</v>
      </c>
      <c r="P218" s="218">
        <v>12.4</v>
      </c>
      <c r="Q218" s="218">
        <v>12</v>
      </c>
      <c r="R218" s="218">
        <v>14</v>
      </c>
      <c r="S218" s="218"/>
      <c r="T218" s="218"/>
      <c r="U218" s="218"/>
      <c r="V218" s="46"/>
      <c r="W218" s="46" t="str">
        <f t="shared" si="13"/>
        <v/>
      </c>
    </row>
    <row r="219" spans="1:29" ht="15.75">
      <c r="A219" s="182" t="str">
        <f t="shared" si="12"/>
        <v>114SONSONATE</v>
      </c>
      <c r="B219" s="214">
        <v>114</v>
      </c>
      <c r="C219" s="212" t="s">
        <v>176</v>
      </c>
      <c r="D219" s="224" t="s">
        <v>221</v>
      </c>
      <c r="E219" s="218">
        <v>3.75</v>
      </c>
      <c r="F219" s="218">
        <v>3.75</v>
      </c>
      <c r="G219" s="218">
        <v>3.75</v>
      </c>
      <c r="H219" s="218"/>
      <c r="I219" s="218"/>
      <c r="J219" s="218"/>
      <c r="K219" s="55"/>
      <c r="L219" s="56" t="str">
        <f t="shared" si="11"/>
        <v>90SAN MIGUEL</v>
      </c>
      <c r="M219" s="213">
        <v>90</v>
      </c>
      <c r="N219" s="212" t="s">
        <v>175</v>
      </c>
      <c r="O219" s="224" t="s">
        <v>121</v>
      </c>
      <c r="P219" s="218">
        <v>12</v>
      </c>
      <c r="Q219" s="218">
        <v>12</v>
      </c>
      <c r="R219" s="218">
        <v>12</v>
      </c>
      <c r="S219" s="218"/>
      <c r="T219" s="218"/>
      <c r="U219" s="218"/>
      <c r="V219" s="46"/>
      <c r="W219" s="46" t="str">
        <f t="shared" si="13"/>
        <v/>
      </c>
    </row>
    <row r="220" spans="1:29" ht="15.75">
      <c r="A220" s="182" t="str">
        <f t="shared" si="12"/>
        <v>114SANTA ROSA DE LIMA</v>
      </c>
      <c r="B220" s="213">
        <v>114</v>
      </c>
      <c r="C220" s="212" t="s">
        <v>199</v>
      </c>
      <c r="D220" s="224" t="s">
        <v>221</v>
      </c>
      <c r="E220" s="218">
        <v>3.5</v>
      </c>
      <c r="F220" s="218">
        <v>3.5</v>
      </c>
      <c r="G220" s="218">
        <v>3.5</v>
      </c>
      <c r="H220" s="218"/>
      <c r="I220" s="218"/>
      <c r="J220" s="218"/>
      <c r="K220" s="55"/>
      <c r="L220" s="56" t="str">
        <f t="shared" si="11"/>
        <v>92TIENDONA</v>
      </c>
      <c r="M220" s="214">
        <v>92</v>
      </c>
      <c r="N220" s="212" t="s">
        <v>191</v>
      </c>
      <c r="O220" s="224" t="s">
        <v>122</v>
      </c>
      <c r="P220" s="218">
        <v>95</v>
      </c>
      <c r="Q220" s="218">
        <v>95</v>
      </c>
      <c r="R220" s="218">
        <v>95</v>
      </c>
      <c r="S220" s="218"/>
      <c r="T220" s="218"/>
      <c r="U220" s="218"/>
      <c r="V220" s="46"/>
      <c r="W220" s="46" t="str">
        <f t="shared" si="13"/>
        <v/>
      </c>
    </row>
    <row r="221" spans="1:29" ht="15.75">
      <c r="A221" s="182" t="str">
        <f t="shared" si="12"/>
        <v>115MERCADO CENTRAL</v>
      </c>
      <c r="B221" s="214">
        <v>115</v>
      </c>
      <c r="C221" s="212" t="s">
        <v>230</v>
      </c>
      <c r="D221" s="224" t="s">
        <v>222</v>
      </c>
      <c r="E221" s="218">
        <v>3.5</v>
      </c>
      <c r="F221" s="218">
        <v>3.5</v>
      </c>
      <c r="G221" s="218">
        <v>3.5</v>
      </c>
      <c r="H221" s="218"/>
      <c r="I221" s="218"/>
      <c r="J221" s="218"/>
      <c r="K221" s="55"/>
      <c r="L221" s="56" t="str">
        <f t="shared" si="11"/>
        <v>92SAN MIGUEL</v>
      </c>
      <c r="M221" s="214">
        <v>92</v>
      </c>
      <c r="N221" s="212" t="s">
        <v>175</v>
      </c>
      <c r="O221" s="224" t="s">
        <v>122</v>
      </c>
      <c r="P221" s="218">
        <v>106</v>
      </c>
      <c r="Q221" s="218">
        <v>100</v>
      </c>
      <c r="R221" s="218">
        <v>110</v>
      </c>
      <c r="S221" s="218"/>
      <c r="T221" s="218"/>
      <c r="U221" s="218"/>
      <c r="V221" s="46"/>
      <c r="W221" s="46" t="str">
        <f t="shared" si="13"/>
        <v/>
      </c>
    </row>
    <row r="222" spans="1:29" ht="15.75">
      <c r="A222" s="182" t="str">
        <f t="shared" si="12"/>
        <v>115SONSONATE</v>
      </c>
      <c r="B222" s="214">
        <v>115</v>
      </c>
      <c r="C222" s="212" t="s">
        <v>176</v>
      </c>
      <c r="D222" s="224" t="s">
        <v>222</v>
      </c>
      <c r="E222" s="218">
        <v>3.65</v>
      </c>
      <c r="F222" s="218">
        <v>3.45</v>
      </c>
      <c r="G222" s="218">
        <v>3.75</v>
      </c>
      <c r="H222" s="218"/>
      <c r="I222" s="218"/>
      <c r="J222" s="218"/>
      <c r="K222" s="55"/>
      <c r="L222" s="56" t="str">
        <f t="shared" si="11"/>
        <v>92SENSUNTEPEQUE</v>
      </c>
      <c r="M222" s="213">
        <v>92</v>
      </c>
      <c r="N222" s="212" t="s">
        <v>182</v>
      </c>
      <c r="O222" s="224" t="s">
        <v>122</v>
      </c>
      <c r="P222" s="218">
        <v>100</v>
      </c>
      <c r="Q222" s="218">
        <v>100</v>
      </c>
      <c r="R222" s="218">
        <v>100</v>
      </c>
      <c r="S222" s="218"/>
      <c r="T222" s="218"/>
      <c r="U222" s="218"/>
      <c r="V222" s="46"/>
      <c r="W222" s="46" t="str">
        <f t="shared" si="13"/>
        <v/>
      </c>
    </row>
    <row r="223" spans="1:29" ht="15.75">
      <c r="A223" s="182" t="str">
        <f t="shared" si="12"/>
        <v>115SANTA ROSA DE LIMA</v>
      </c>
      <c r="B223" s="213">
        <v>115</v>
      </c>
      <c r="C223" s="212" t="s">
        <v>199</v>
      </c>
      <c r="D223" s="224" t="s">
        <v>222</v>
      </c>
      <c r="E223" s="218">
        <v>3.5</v>
      </c>
      <c r="F223" s="218">
        <v>3.5</v>
      </c>
      <c r="G223" s="218">
        <v>3.5</v>
      </c>
      <c r="H223" s="218"/>
      <c r="I223" s="218"/>
      <c r="J223" s="218"/>
      <c r="K223" s="55"/>
      <c r="L223" s="56" t="str">
        <f t="shared" si="11"/>
        <v>93TIENDONA</v>
      </c>
      <c r="M223" s="213">
        <v>93</v>
      </c>
      <c r="N223" s="212" t="s">
        <v>191</v>
      </c>
      <c r="O223" s="224" t="s">
        <v>123</v>
      </c>
      <c r="P223" s="218">
        <v>22</v>
      </c>
      <c r="Q223" s="218">
        <v>20</v>
      </c>
      <c r="R223" s="218">
        <v>23</v>
      </c>
      <c r="S223" s="218"/>
      <c r="T223" s="218"/>
      <c r="U223" s="218"/>
      <c r="V223" s="46"/>
      <c r="W223" s="46" t="str">
        <f t="shared" si="13"/>
        <v/>
      </c>
    </row>
    <row r="224" spans="1:29" ht="15.75">
      <c r="A224" s="182" t="str">
        <f t="shared" si="12"/>
        <v>116MERCADO CENTRAL</v>
      </c>
      <c r="B224" s="214">
        <v>116</v>
      </c>
      <c r="C224" s="212" t="s">
        <v>230</v>
      </c>
      <c r="D224" s="224" t="s">
        <v>223</v>
      </c>
      <c r="E224" s="218">
        <v>3.9</v>
      </c>
      <c r="F224" s="218">
        <v>3.9</v>
      </c>
      <c r="G224" s="218">
        <v>3.9</v>
      </c>
      <c r="H224" s="218"/>
      <c r="I224" s="218"/>
      <c r="J224" s="218"/>
      <c r="K224" s="55"/>
      <c r="L224" s="56" t="str">
        <f t="shared" si="11"/>
        <v xml:space="preserve">94GERARDO BARRIOS </v>
      </c>
      <c r="M224" s="213">
        <v>94</v>
      </c>
      <c r="N224" s="212" t="s">
        <v>263</v>
      </c>
      <c r="O224" s="224" t="s">
        <v>267</v>
      </c>
      <c r="P224" s="218">
        <v>55</v>
      </c>
      <c r="Q224" s="218">
        <v>55</v>
      </c>
      <c r="R224" s="218">
        <v>55</v>
      </c>
      <c r="S224" s="218">
        <v>1</v>
      </c>
      <c r="T224" s="218">
        <v>1</v>
      </c>
      <c r="U224" s="218">
        <v>1</v>
      </c>
      <c r="V224" s="46"/>
      <c r="W224" s="46" t="str">
        <f t="shared" si="13"/>
        <v/>
      </c>
    </row>
    <row r="225" spans="1:23" ht="15.75">
      <c r="A225" s="182" t="str">
        <f t="shared" si="12"/>
        <v>116SONSONATE</v>
      </c>
      <c r="B225" s="214">
        <v>116</v>
      </c>
      <c r="C225" s="212" t="s">
        <v>176</v>
      </c>
      <c r="D225" s="224" t="s">
        <v>223</v>
      </c>
      <c r="E225" s="218">
        <v>3.75</v>
      </c>
      <c r="F225" s="218">
        <v>3.75</v>
      </c>
      <c r="G225" s="218">
        <v>3.75</v>
      </c>
      <c r="H225" s="218"/>
      <c r="I225" s="218"/>
      <c r="J225" s="218"/>
      <c r="K225" s="55"/>
      <c r="L225" s="56" t="str">
        <f t="shared" si="11"/>
        <v xml:space="preserve">95GERARDO BARRIOS </v>
      </c>
      <c r="M225" s="214">
        <v>95</v>
      </c>
      <c r="N225" s="212" t="s">
        <v>263</v>
      </c>
      <c r="O225" s="224" t="s">
        <v>205</v>
      </c>
      <c r="P225" s="218">
        <v>60</v>
      </c>
      <c r="Q225" s="218">
        <v>60</v>
      </c>
      <c r="R225" s="218">
        <v>60</v>
      </c>
      <c r="S225" s="218">
        <v>0.8</v>
      </c>
      <c r="T225" s="218">
        <v>0.8</v>
      </c>
      <c r="U225" s="218">
        <v>0.8</v>
      </c>
      <c r="V225" s="46"/>
      <c r="W225" s="46" t="str">
        <f t="shared" si="13"/>
        <v/>
      </c>
    </row>
    <row r="226" spans="1:23" ht="15.75">
      <c r="A226" s="182" t="str">
        <f t="shared" si="12"/>
        <v>116SANTA ROSA DE LIMA</v>
      </c>
      <c r="B226" s="213">
        <v>116</v>
      </c>
      <c r="C226" s="212" t="s">
        <v>199</v>
      </c>
      <c r="D226" s="224" t="s">
        <v>223</v>
      </c>
      <c r="E226" s="218">
        <v>3.5</v>
      </c>
      <c r="F226" s="218">
        <v>3.5</v>
      </c>
      <c r="G226" s="218">
        <v>3.5</v>
      </c>
      <c r="H226" s="218"/>
      <c r="I226" s="218"/>
      <c r="J226" s="218"/>
      <c r="K226" s="55"/>
      <c r="L226" s="56" t="str">
        <f t="shared" si="11"/>
        <v>95SAN MIGUEL</v>
      </c>
      <c r="M226" s="214">
        <v>95</v>
      </c>
      <c r="N226" s="212" t="s">
        <v>175</v>
      </c>
      <c r="O226" s="224" t="s">
        <v>205</v>
      </c>
      <c r="P226" s="218">
        <v>70</v>
      </c>
      <c r="Q226" s="218">
        <v>70</v>
      </c>
      <c r="R226" s="218">
        <v>70</v>
      </c>
      <c r="S226" s="218">
        <v>0.75</v>
      </c>
      <c r="T226" s="218">
        <v>0.75</v>
      </c>
      <c r="U226" s="218">
        <v>0.75</v>
      </c>
      <c r="V226" s="46"/>
      <c r="W226" s="46" t="str">
        <f t="shared" si="13"/>
        <v/>
      </c>
    </row>
    <row r="227" spans="1:23" ht="15.75">
      <c r="A227" s="182" t="str">
        <f t="shared" si="12"/>
        <v>119MERCADO CENTRAL</v>
      </c>
      <c r="B227" s="214">
        <v>119</v>
      </c>
      <c r="C227" s="212" t="s">
        <v>230</v>
      </c>
      <c r="D227" s="224" t="s">
        <v>145</v>
      </c>
      <c r="E227" s="218">
        <v>6</v>
      </c>
      <c r="F227" s="218">
        <v>6</v>
      </c>
      <c r="G227" s="218">
        <v>6</v>
      </c>
      <c r="H227" s="218"/>
      <c r="I227" s="218"/>
      <c r="J227" s="218"/>
      <c r="K227" s="55"/>
      <c r="L227" s="56" t="str">
        <f t="shared" si="11"/>
        <v>95SENSUNTEPEQUE</v>
      </c>
      <c r="M227" s="214">
        <v>95</v>
      </c>
      <c r="N227" s="212" t="s">
        <v>182</v>
      </c>
      <c r="O227" s="224" t="s">
        <v>205</v>
      </c>
      <c r="P227" s="218">
        <v>76.666666666666671</v>
      </c>
      <c r="Q227" s="218">
        <v>70</v>
      </c>
      <c r="R227" s="218">
        <v>90</v>
      </c>
      <c r="S227" s="218">
        <v>1.0699999999999998</v>
      </c>
      <c r="T227" s="218">
        <v>1</v>
      </c>
      <c r="U227" s="218">
        <v>1.25</v>
      </c>
      <c r="V227" s="46"/>
      <c r="W227" s="46" t="str">
        <f t="shared" si="13"/>
        <v/>
      </c>
    </row>
    <row r="228" spans="1:23" ht="15.75">
      <c r="A228" s="182" t="str">
        <f t="shared" si="12"/>
        <v>119SONSONATE</v>
      </c>
      <c r="B228" s="214">
        <v>119</v>
      </c>
      <c r="C228" s="212" t="s">
        <v>176</v>
      </c>
      <c r="D228" s="224" t="s">
        <v>145</v>
      </c>
      <c r="E228" s="218">
        <v>4</v>
      </c>
      <c r="F228" s="218">
        <v>4</v>
      </c>
      <c r="G228" s="218">
        <v>4</v>
      </c>
      <c r="H228" s="218"/>
      <c r="I228" s="218"/>
      <c r="J228" s="218"/>
      <c r="K228" s="55"/>
      <c r="L228" s="56" t="str">
        <f t="shared" si="11"/>
        <v>95SANTA ANA</v>
      </c>
      <c r="M228" s="213">
        <v>95</v>
      </c>
      <c r="N228" s="212" t="s">
        <v>173</v>
      </c>
      <c r="O228" s="224" t="s">
        <v>205</v>
      </c>
      <c r="P228" s="218"/>
      <c r="Q228" s="218"/>
      <c r="R228" s="218"/>
      <c r="S228" s="218">
        <v>1.1000000000000001</v>
      </c>
      <c r="T228" s="218">
        <v>1.1000000000000001</v>
      </c>
      <c r="U228" s="218">
        <v>1.1000000000000001</v>
      </c>
      <c r="V228" s="46"/>
      <c r="W228" s="46" t="str">
        <f t="shared" si="13"/>
        <v/>
      </c>
    </row>
    <row r="229" spans="1:23" ht="15.75">
      <c r="A229" s="182" t="str">
        <f t="shared" si="12"/>
        <v>119SANTA ROSA DE LIMA</v>
      </c>
      <c r="B229" s="213">
        <v>119</v>
      </c>
      <c r="C229" s="212" t="s">
        <v>199</v>
      </c>
      <c r="D229" s="224" t="s">
        <v>145</v>
      </c>
      <c r="E229" s="218">
        <v>6</v>
      </c>
      <c r="F229" s="218">
        <v>6</v>
      </c>
      <c r="G229" s="218">
        <v>6</v>
      </c>
      <c r="H229" s="218"/>
      <c r="I229" s="218"/>
      <c r="J229" s="218"/>
      <c r="K229" s="55"/>
      <c r="L229" s="56" t="str">
        <f t="shared" si="11"/>
        <v xml:space="preserve">96GERARDO BARRIOS </v>
      </c>
      <c r="M229" s="214">
        <v>96</v>
      </c>
      <c r="N229" s="212" t="s">
        <v>263</v>
      </c>
      <c r="O229" s="224" t="s">
        <v>206</v>
      </c>
      <c r="P229" s="218">
        <v>46</v>
      </c>
      <c r="Q229" s="218">
        <v>46</v>
      </c>
      <c r="R229" s="218">
        <v>46</v>
      </c>
      <c r="S229" s="218">
        <v>0.5</v>
      </c>
      <c r="T229" s="218">
        <v>0.5</v>
      </c>
      <c r="U229" s="218">
        <v>0.5</v>
      </c>
      <c r="V229" s="46"/>
      <c r="W229" s="46" t="str">
        <f t="shared" si="13"/>
        <v/>
      </c>
    </row>
    <row r="230" spans="1:23" ht="15.75">
      <c r="A230" s="182" t="str">
        <f t="shared" si="12"/>
        <v>120MERCADO CENTRAL</v>
      </c>
      <c r="B230" s="214">
        <v>120</v>
      </c>
      <c r="C230" s="212" t="s">
        <v>230</v>
      </c>
      <c r="D230" s="224" t="s">
        <v>146</v>
      </c>
      <c r="E230" s="218">
        <v>3</v>
      </c>
      <c r="F230" s="218">
        <v>3</v>
      </c>
      <c r="G230" s="218">
        <v>3</v>
      </c>
      <c r="H230" s="218"/>
      <c r="I230" s="218"/>
      <c r="J230" s="218"/>
      <c r="K230" s="55"/>
      <c r="L230" s="56" t="str">
        <f t="shared" si="11"/>
        <v>96SAN MIGUEL</v>
      </c>
      <c r="M230" s="214">
        <v>96</v>
      </c>
      <c r="N230" s="212" t="s">
        <v>175</v>
      </c>
      <c r="O230" s="224" t="s">
        <v>206</v>
      </c>
      <c r="P230" s="218">
        <v>48</v>
      </c>
      <c r="Q230" s="218">
        <v>48</v>
      </c>
      <c r="R230" s="218">
        <v>48</v>
      </c>
      <c r="S230" s="218">
        <v>0.55000000000000004</v>
      </c>
      <c r="T230" s="218">
        <v>0.55000000000000004</v>
      </c>
      <c r="U230" s="218">
        <v>0.55000000000000004</v>
      </c>
      <c r="V230" s="46"/>
      <c r="W230" s="46" t="str">
        <f t="shared" si="13"/>
        <v/>
      </c>
    </row>
    <row r="231" spans="1:23" ht="15.75">
      <c r="A231" s="182" t="str">
        <f t="shared" si="12"/>
        <v>120SONSONATE</v>
      </c>
      <c r="B231" s="214">
        <v>120</v>
      </c>
      <c r="C231" s="212" t="s">
        <v>176</v>
      </c>
      <c r="D231" s="224" t="s">
        <v>146</v>
      </c>
      <c r="E231" s="218">
        <v>2.5</v>
      </c>
      <c r="F231" s="218">
        <v>2.5</v>
      </c>
      <c r="G231" s="218">
        <v>2.5</v>
      </c>
      <c r="H231" s="218"/>
      <c r="I231" s="218"/>
      <c r="J231" s="218"/>
      <c r="K231" s="55"/>
      <c r="L231" s="56" t="str">
        <f t="shared" si="11"/>
        <v>96SENSUNTEPEQUE</v>
      </c>
      <c r="M231" s="214">
        <v>96</v>
      </c>
      <c r="N231" s="212" t="s">
        <v>182</v>
      </c>
      <c r="O231" s="224" t="s">
        <v>206</v>
      </c>
      <c r="P231" s="218">
        <v>48.75</v>
      </c>
      <c r="Q231" s="218">
        <v>48</v>
      </c>
      <c r="R231" s="218">
        <v>50</v>
      </c>
      <c r="S231" s="218">
        <v>0.53</v>
      </c>
      <c r="T231" s="218">
        <v>0.5</v>
      </c>
      <c r="U231" s="218">
        <v>0.55000000000000004</v>
      </c>
      <c r="V231" s="46"/>
      <c r="W231" s="46" t="str">
        <f t="shared" si="13"/>
        <v/>
      </c>
    </row>
    <row r="232" spans="1:23" ht="15.75">
      <c r="A232" s="182" t="str">
        <f t="shared" si="12"/>
        <v>120SANTA ROSA DE LIMA</v>
      </c>
      <c r="B232" s="213">
        <v>120</v>
      </c>
      <c r="C232" s="212" t="s">
        <v>199</v>
      </c>
      <c r="D232" s="224" t="s">
        <v>146</v>
      </c>
      <c r="E232" s="218">
        <v>3</v>
      </c>
      <c r="F232" s="218">
        <v>3</v>
      </c>
      <c r="G232" s="218">
        <v>3</v>
      </c>
      <c r="H232" s="218"/>
      <c r="I232" s="218"/>
      <c r="J232" s="218"/>
      <c r="K232" s="55"/>
      <c r="L232" s="56" t="str">
        <f t="shared" si="11"/>
        <v>96SANTA ANA</v>
      </c>
      <c r="M232" s="213">
        <v>96</v>
      </c>
      <c r="N232" s="212" t="s">
        <v>173</v>
      </c>
      <c r="O232" s="224" t="s">
        <v>206</v>
      </c>
      <c r="P232" s="218">
        <v>48</v>
      </c>
      <c r="Q232" s="218">
        <v>48</v>
      </c>
      <c r="R232" s="218">
        <v>48</v>
      </c>
      <c r="S232" s="218">
        <v>0.6</v>
      </c>
      <c r="T232" s="218">
        <v>0.6</v>
      </c>
      <c r="U232" s="218">
        <v>0.6</v>
      </c>
      <c r="V232" s="46"/>
      <c r="W232" s="46" t="str">
        <f t="shared" si="13"/>
        <v/>
      </c>
    </row>
    <row r="233" spans="1:23" ht="15.75">
      <c r="A233" s="182" t="str">
        <f t="shared" si="12"/>
        <v>121MERCADO CENTRAL</v>
      </c>
      <c r="B233" s="214">
        <v>121</v>
      </c>
      <c r="C233" s="212" t="s">
        <v>230</v>
      </c>
      <c r="D233" s="224" t="s">
        <v>147</v>
      </c>
      <c r="E233" s="218">
        <v>3</v>
      </c>
      <c r="F233" s="218">
        <v>3</v>
      </c>
      <c r="G233" s="218">
        <v>3</v>
      </c>
      <c r="H233" s="218"/>
      <c r="I233" s="218"/>
      <c r="J233" s="218"/>
      <c r="K233" s="55"/>
      <c r="L233" s="56" t="str">
        <f t="shared" si="11"/>
        <v>97SAN MIGUEL</v>
      </c>
      <c r="M233" s="214">
        <v>97</v>
      </c>
      <c r="N233" s="212" t="s">
        <v>175</v>
      </c>
      <c r="O233" s="224" t="s">
        <v>207</v>
      </c>
      <c r="P233" s="218">
        <v>85</v>
      </c>
      <c r="Q233" s="218">
        <v>85</v>
      </c>
      <c r="R233" s="218">
        <v>85</v>
      </c>
      <c r="S233" s="218">
        <v>0.9</v>
      </c>
      <c r="T233" s="218">
        <v>0.9</v>
      </c>
      <c r="U233" s="218">
        <v>0.9</v>
      </c>
      <c r="V233" s="46"/>
      <c r="W233" s="46" t="str">
        <f t="shared" si="13"/>
        <v/>
      </c>
    </row>
    <row r="234" spans="1:23" ht="15.75">
      <c r="A234" s="182" t="str">
        <f t="shared" si="12"/>
        <v>121SONSONATE</v>
      </c>
      <c r="B234" s="214">
        <v>121</v>
      </c>
      <c r="C234" s="212" t="s">
        <v>176</v>
      </c>
      <c r="D234" s="224" t="s">
        <v>147</v>
      </c>
      <c r="E234" s="218">
        <v>2.5066666666666664</v>
      </c>
      <c r="F234" s="218">
        <v>2.5</v>
      </c>
      <c r="G234" s="218">
        <v>2.52</v>
      </c>
      <c r="H234" s="218"/>
      <c r="I234" s="218"/>
      <c r="J234" s="218"/>
      <c r="K234" s="55"/>
      <c r="L234" s="56" t="str">
        <f t="shared" si="11"/>
        <v>97SENSUNTEPEQUE</v>
      </c>
      <c r="M234" s="214">
        <v>97</v>
      </c>
      <c r="N234" s="212" t="s">
        <v>182</v>
      </c>
      <c r="O234" s="224" t="s">
        <v>207</v>
      </c>
      <c r="P234" s="218">
        <v>85</v>
      </c>
      <c r="Q234" s="218">
        <v>80</v>
      </c>
      <c r="R234" s="218">
        <v>90</v>
      </c>
      <c r="S234" s="218">
        <v>1.0699999999999998</v>
      </c>
      <c r="T234" s="218">
        <v>1</v>
      </c>
      <c r="U234" s="218">
        <v>1.25</v>
      </c>
      <c r="V234" s="46"/>
      <c r="W234" s="46" t="str">
        <f t="shared" si="13"/>
        <v/>
      </c>
    </row>
    <row r="235" spans="1:23" ht="15.75">
      <c r="A235" s="182" t="str">
        <f t="shared" si="12"/>
        <v>121SANTA ROSA DE LIMA</v>
      </c>
      <c r="B235" s="213">
        <v>121</v>
      </c>
      <c r="C235" s="212" t="s">
        <v>199</v>
      </c>
      <c r="D235" s="224" t="s">
        <v>147</v>
      </c>
      <c r="E235" s="218">
        <v>3</v>
      </c>
      <c r="F235" s="218">
        <v>3</v>
      </c>
      <c r="G235" s="218">
        <v>3</v>
      </c>
      <c r="H235" s="218"/>
      <c r="I235" s="218"/>
      <c r="J235" s="218"/>
      <c r="K235" s="55"/>
      <c r="L235" s="56" t="str">
        <f t="shared" si="11"/>
        <v>97SANTA ANA</v>
      </c>
      <c r="M235" s="213">
        <v>97</v>
      </c>
      <c r="N235" s="212" t="s">
        <v>173</v>
      </c>
      <c r="O235" s="224" t="s">
        <v>207</v>
      </c>
      <c r="P235" s="218">
        <v>85</v>
      </c>
      <c r="Q235" s="218">
        <v>85</v>
      </c>
      <c r="R235" s="218">
        <v>85</v>
      </c>
      <c r="S235" s="218">
        <v>1.2</v>
      </c>
      <c r="T235" s="218">
        <v>1.2</v>
      </c>
      <c r="U235" s="218">
        <v>1.2</v>
      </c>
      <c r="V235" s="46"/>
      <c r="W235" s="46" t="str">
        <f t="shared" si="13"/>
        <v/>
      </c>
    </row>
    <row r="236" spans="1:23" ht="15.75">
      <c r="A236" s="182" t="str">
        <f t="shared" si="12"/>
        <v>122MERCADO CENTRAL</v>
      </c>
      <c r="B236" s="214">
        <v>122</v>
      </c>
      <c r="C236" s="212" t="s">
        <v>230</v>
      </c>
      <c r="D236" s="224" t="s">
        <v>156</v>
      </c>
      <c r="E236" s="218">
        <v>2.7</v>
      </c>
      <c r="F236" s="218">
        <v>2.7</v>
      </c>
      <c r="G236" s="218">
        <v>2.7</v>
      </c>
      <c r="H236" s="218"/>
      <c r="I236" s="218"/>
      <c r="J236" s="218"/>
      <c r="K236" s="55"/>
      <c r="L236" s="56" t="str">
        <f t="shared" si="11"/>
        <v xml:space="preserve">98GERARDO BARRIOS </v>
      </c>
      <c r="M236" s="214">
        <v>98</v>
      </c>
      <c r="N236" s="212" t="s">
        <v>263</v>
      </c>
      <c r="O236" s="224" t="s">
        <v>268</v>
      </c>
      <c r="P236" s="218">
        <v>135</v>
      </c>
      <c r="Q236" s="218">
        <v>135</v>
      </c>
      <c r="R236" s="218">
        <v>135</v>
      </c>
      <c r="S236" s="218">
        <v>1.6</v>
      </c>
      <c r="T236" s="218">
        <v>1.6</v>
      </c>
      <c r="U236" s="218">
        <v>1.6</v>
      </c>
      <c r="V236" s="46"/>
      <c r="W236" s="46"/>
    </row>
    <row r="237" spans="1:23" ht="15.75">
      <c r="A237" s="182" t="str">
        <f t="shared" si="12"/>
        <v>122SONSONATE</v>
      </c>
      <c r="B237" s="214">
        <v>122</v>
      </c>
      <c r="C237" s="212" t="s">
        <v>176</v>
      </c>
      <c r="D237" s="224" t="s">
        <v>156</v>
      </c>
      <c r="E237" s="218">
        <v>2.5</v>
      </c>
      <c r="F237" s="218">
        <v>2.5</v>
      </c>
      <c r="G237" s="218">
        <v>2.5</v>
      </c>
      <c r="H237" s="218"/>
      <c r="I237" s="218"/>
      <c r="J237" s="218"/>
      <c r="K237" s="55"/>
      <c r="L237" s="56" t="str">
        <f t="shared" si="11"/>
        <v>98SAN MIGUEL</v>
      </c>
      <c r="M237" s="214">
        <v>98</v>
      </c>
      <c r="N237" s="212" t="s">
        <v>175</v>
      </c>
      <c r="O237" s="224" t="s">
        <v>268</v>
      </c>
      <c r="P237" s="218">
        <v>150</v>
      </c>
      <c r="Q237" s="218">
        <v>150</v>
      </c>
      <c r="R237" s="218">
        <v>150</v>
      </c>
      <c r="S237" s="218">
        <v>1.65</v>
      </c>
      <c r="T237" s="218">
        <v>1.65</v>
      </c>
      <c r="U237" s="218">
        <v>1.65</v>
      </c>
      <c r="V237" s="46"/>
      <c r="W237" s="46"/>
    </row>
    <row r="238" spans="1:23" ht="15.75">
      <c r="A238" s="182" t="str">
        <f t="shared" si="12"/>
        <v>122SANTA ROSA DE LIMA</v>
      </c>
      <c r="B238" s="213">
        <v>122</v>
      </c>
      <c r="C238" s="212" t="s">
        <v>199</v>
      </c>
      <c r="D238" s="224" t="s">
        <v>156</v>
      </c>
      <c r="E238" s="218">
        <v>3</v>
      </c>
      <c r="F238" s="218">
        <v>3</v>
      </c>
      <c r="G238" s="218">
        <v>3</v>
      </c>
      <c r="H238" s="218"/>
      <c r="I238" s="218"/>
      <c r="J238" s="218"/>
      <c r="K238" s="55"/>
      <c r="L238" s="56" t="str">
        <f t="shared" si="11"/>
        <v>98SENSUNTEPEQUE</v>
      </c>
      <c r="M238" s="214">
        <v>98</v>
      </c>
      <c r="N238" s="212" t="s">
        <v>182</v>
      </c>
      <c r="O238" s="224" t="s">
        <v>268</v>
      </c>
      <c r="P238" s="218">
        <v>155.5</v>
      </c>
      <c r="Q238" s="218">
        <v>150</v>
      </c>
      <c r="R238" s="218">
        <v>160</v>
      </c>
      <c r="S238" s="218">
        <v>2</v>
      </c>
      <c r="T238" s="218">
        <v>2</v>
      </c>
      <c r="U238" s="218">
        <v>2</v>
      </c>
      <c r="V238" s="46"/>
      <c r="W238" s="46"/>
    </row>
    <row r="239" spans="1:23" ht="15.75">
      <c r="A239" s="182" t="str">
        <f t="shared" si="12"/>
        <v>123MERCADO CENTRAL</v>
      </c>
      <c r="B239" s="214">
        <v>123</v>
      </c>
      <c r="C239" s="212" t="s">
        <v>230</v>
      </c>
      <c r="D239" s="224" t="s">
        <v>284</v>
      </c>
      <c r="E239" s="218">
        <v>1.25</v>
      </c>
      <c r="F239" s="218">
        <v>1.25</v>
      </c>
      <c r="G239" s="218">
        <v>1.25</v>
      </c>
      <c r="H239" s="218"/>
      <c r="I239" s="218"/>
      <c r="J239" s="218"/>
      <c r="K239" s="55"/>
      <c r="L239" s="56" t="str">
        <f t="shared" si="11"/>
        <v>98SANTA ANA</v>
      </c>
      <c r="M239" s="213">
        <v>98</v>
      </c>
      <c r="N239" s="212" t="s">
        <v>173</v>
      </c>
      <c r="O239" s="224" t="s">
        <v>268</v>
      </c>
      <c r="P239" s="218">
        <v>150</v>
      </c>
      <c r="Q239" s="218">
        <v>150</v>
      </c>
      <c r="R239" s="218">
        <v>150</v>
      </c>
      <c r="S239" s="218">
        <v>2</v>
      </c>
      <c r="T239" s="218">
        <v>2</v>
      </c>
      <c r="U239" s="218">
        <v>2</v>
      </c>
      <c r="V239" s="46"/>
      <c r="W239" s="46"/>
    </row>
    <row r="240" spans="1:23" ht="15.75">
      <c r="A240" s="182" t="str">
        <f t="shared" si="12"/>
        <v>123SONSONATE</v>
      </c>
      <c r="B240" s="213">
        <v>123</v>
      </c>
      <c r="C240" s="212" t="s">
        <v>176</v>
      </c>
      <c r="D240" s="224" t="s">
        <v>284</v>
      </c>
      <c r="E240" s="218">
        <v>1.4</v>
      </c>
      <c r="F240" s="218">
        <v>1.4</v>
      </c>
      <c r="G240" s="218">
        <v>1.4</v>
      </c>
      <c r="H240" s="218"/>
      <c r="I240" s="218"/>
      <c r="J240" s="218"/>
      <c r="K240" s="55"/>
      <c r="L240" s="56" t="str">
        <f t="shared" si="11"/>
        <v>99SANTA ANA</v>
      </c>
      <c r="M240" s="213">
        <v>99</v>
      </c>
      <c r="N240" s="212" t="s">
        <v>173</v>
      </c>
      <c r="O240" s="224" t="s">
        <v>209</v>
      </c>
      <c r="P240" s="218">
        <v>20</v>
      </c>
      <c r="Q240" s="218">
        <v>20</v>
      </c>
      <c r="R240" s="218">
        <v>20</v>
      </c>
      <c r="S240" s="218">
        <v>20</v>
      </c>
      <c r="T240" s="218">
        <v>20</v>
      </c>
      <c r="U240" s="218">
        <v>20</v>
      </c>
      <c r="V240" s="46"/>
      <c r="W240" s="46"/>
    </row>
    <row r="241" spans="1:23" ht="15.75">
      <c r="A241" s="182" t="str">
        <f t="shared" si="12"/>
        <v>124MERCADO CENTRAL</v>
      </c>
      <c r="B241" s="214">
        <v>124</v>
      </c>
      <c r="C241" s="212" t="s">
        <v>230</v>
      </c>
      <c r="D241" s="224" t="s">
        <v>148</v>
      </c>
      <c r="E241" s="218">
        <v>1.3</v>
      </c>
      <c r="F241" s="218">
        <v>1.25</v>
      </c>
      <c r="G241" s="218">
        <v>1.35</v>
      </c>
      <c r="H241" s="218"/>
      <c r="I241" s="218"/>
      <c r="J241" s="218"/>
      <c r="K241" s="55"/>
      <c r="L241" s="56" t="str">
        <f t="shared" si="11"/>
        <v>100SANTA ANA</v>
      </c>
      <c r="M241" s="213">
        <v>100</v>
      </c>
      <c r="N241" s="212" t="s">
        <v>173</v>
      </c>
      <c r="O241" s="224" t="s">
        <v>210</v>
      </c>
      <c r="P241" s="218">
        <v>18.375</v>
      </c>
      <c r="Q241" s="218">
        <v>18.25</v>
      </c>
      <c r="R241" s="218">
        <v>18.5</v>
      </c>
      <c r="S241" s="218"/>
      <c r="T241" s="218"/>
      <c r="U241" s="218"/>
      <c r="V241" s="46"/>
      <c r="W241" s="46"/>
    </row>
    <row r="242" spans="1:23" ht="15.75">
      <c r="A242" s="182" t="str">
        <f t="shared" si="12"/>
        <v>124SANTA ROSA DE LIMA</v>
      </c>
      <c r="B242" s="213">
        <v>124</v>
      </c>
      <c r="C242" s="212" t="s">
        <v>199</v>
      </c>
      <c r="D242" s="224" t="s">
        <v>148</v>
      </c>
      <c r="E242" s="218">
        <v>1.2749999999999999</v>
      </c>
      <c r="F242" s="218">
        <v>1.25</v>
      </c>
      <c r="G242" s="218">
        <v>1.3</v>
      </c>
      <c r="H242" s="218"/>
      <c r="I242" s="218"/>
      <c r="J242" s="218"/>
      <c r="K242" s="55"/>
      <c r="L242" s="56" t="str">
        <f t="shared" si="11"/>
        <v>101SENSUNTEPEQUE</v>
      </c>
      <c r="M242" s="214">
        <v>101</v>
      </c>
      <c r="N242" s="212" t="s">
        <v>182</v>
      </c>
      <c r="O242" s="224" t="s">
        <v>211</v>
      </c>
      <c r="P242" s="218">
        <v>16.25</v>
      </c>
      <c r="Q242" s="218">
        <v>16.25</v>
      </c>
      <c r="R242" s="218">
        <v>16.25</v>
      </c>
      <c r="S242" s="218">
        <v>0.5</v>
      </c>
      <c r="T242" s="218">
        <v>0.5</v>
      </c>
      <c r="U242" s="218">
        <v>0.5</v>
      </c>
      <c r="V242" s="46"/>
      <c r="W242" s="46"/>
    </row>
    <row r="243" spans="1:23" ht="15.75">
      <c r="A243" s="182" t="str">
        <f t="shared" si="12"/>
        <v>125MERCADO CENTRAL</v>
      </c>
      <c r="B243" s="214">
        <v>125</v>
      </c>
      <c r="C243" s="212" t="s">
        <v>230</v>
      </c>
      <c r="D243" s="224" t="s">
        <v>149</v>
      </c>
      <c r="E243" s="218">
        <v>1.375</v>
      </c>
      <c r="F243" s="218">
        <v>1.35</v>
      </c>
      <c r="G243" s="218">
        <v>1.4</v>
      </c>
      <c r="H243" s="218"/>
      <c r="I243" s="218"/>
      <c r="J243" s="218"/>
      <c r="K243" s="55"/>
      <c r="L243" s="56" t="str">
        <f t="shared" si="11"/>
        <v>101SANTA ANA</v>
      </c>
      <c r="M243" s="213">
        <v>101</v>
      </c>
      <c r="N243" s="212" t="s">
        <v>173</v>
      </c>
      <c r="O243" s="224" t="s">
        <v>211</v>
      </c>
      <c r="P243" s="218">
        <v>17.375</v>
      </c>
      <c r="Q243" s="218">
        <v>17.25</v>
      </c>
      <c r="R243" s="218">
        <v>17.5</v>
      </c>
      <c r="S243" s="218"/>
      <c r="T243" s="218"/>
      <c r="U243" s="218"/>
      <c r="V243" s="46"/>
      <c r="W243" s="46"/>
    </row>
    <row r="244" spans="1:23" ht="15.75">
      <c r="A244" s="182" t="str">
        <f t="shared" si="12"/>
        <v>125SANTA ROSA DE LIMA</v>
      </c>
      <c r="B244" s="213">
        <v>125</v>
      </c>
      <c r="C244" s="212" t="s">
        <v>199</v>
      </c>
      <c r="D244" s="224" t="s">
        <v>149</v>
      </c>
      <c r="E244" s="218">
        <v>1.7250000000000001</v>
      </c>
      <c r="F244" s="218">
        <v>1.7</v>
      </c>
      <c r="G244" s="218">
        <v>1.75</v>
      </c>
      <c r="H244" s="218"/>
      <c r="I244" s="218"/>
      <c r="J244" s="218"/>
      <c r="K244" s="55"/>
      <c r="L244" s="56" t="str">
        <f t="shared" si="11"/>
        <v xml:space="preserve">102GERARDO BARRIOS </v>
      </c>
      <c r="M244" s="214">
        <v>102</v>
      </c>
      <c r="N244" s="212" t="s">
        <v>263</v>
      </c>
      <c r="O244" s="224" t="s">
        <v>212</v>
      </c>
      <c r="P244" s="218">
        <v>5</v>
      </c>
      <c r="Q244" s="218">
        <v>5</v>
      </c>
      <c r="R244" s="218">
        <v>5</v>
      </c>
      <c r="S244" s="218"/>
      <c r="T244" s="218"/>
      <c r="U244" s="218"/>
      <c r="V244" s="46"/>
      <c r="W244" s="46"/>
    </row>
    <row r="245" spans="1:23" ht="15.75">
      <c r="A245" s="182" t="str">
        <f t="shared" si="12"/>
        <v>126MERCADO CENTRAL</v>
      </c>
      <c r="B245" s="214">
        <v>126</v>
      </c>
      <c r="C245" s="212" t="s">
        <v>230</v>
      </c>
      <c r="D245" s="224" t="s">
        <v>272</v>
      </c>
      <c r="E245" s="218">
        <v>4.125</v>
      </c>
      <c r="F245" s="218">
        <v>4</v>
      </c>
      <c r="G245" s="218">
        <v>4.25</v>
      </c>
      <c r="H245" s="218"/>
      <c r="I245" s="218"/>
      <c r="J245" s="218"/>
      <c r="K245" s="55"/>
      <c r="L245" s="56" t="str">
        <f t="shared" si="11"/>
        <v>102SENSUNTEPEQUE</v>
      </c>
      <c r="M245" s="214">
        <v>102</v>
      </c>
      <c r="N245" s="212" t="s">
        <v>182</v>
      </c>
      <c r="O245" s="224" t="s">
        <v>212</v>
      </c>
      <c r="P245" s="218">
        <v>4.625</v>
      </c>
      <c r="Q245" s="218">
        <v>4.25</v>
      </c>
      <c r="R245" s="218">
        <v>5</v>
      </c>
      <c r="S245" s="218"/>
      <c r="T245" s="218"/>
      <c r="U245" s="218"/>
      <c r="V245" s="46"/>
      <c r="W245" s="46"/>
    </row>
    <row r="246" spans="1:23" ht="15.75">
      <c r="A246" s="182" t="str">
        <f t="shared" si="12"/>
        <v>126SONSONATE</v>
      </c>
      <c r="B246" s="214">
        <v>126</v>
      </c>
      <c r="C246" s="212" t="s">
        <v>176</v>
      </c>
      <c r="D246" s="224" t="s">
        <v>272</v>
      </c>
      <c r="E246" s="218">
        <v>4</v>
      </c>
      <c r="F246" s="218">
        <v>4</v>
      </c>
      <c r="G246" s="218">
        <v>4</v>
      </c>
      <c r="H246" s="218"/>
      <c r="I246" s="218"/>
      <c r="J246" s="218"/>
      <c r="K246" s="55"/>
      <c r="L246" s="56" t="str">
        <f t="shared" si="11"/>
        <v>102SANTA ANA</v>
      </c>
      <c r="M246" s="213">
        <v>102</v>
      </c>
      <c r="N246" s="212" t="s">
        <v>173</v>
      </c>
      <c r="O246" s="224" t="s">
        <v>212</v>
      </c>
      <c r="P246" s="218">
        <v>4.5</v>
      </c>
      <c r="Q246" s="218">
        <v>4.5</v>
      </c>
      <c r="R246" s="218">
        <v>4.5</v>
      </c>
      <c r="S246" s="218"/>
      <c r="T246" s="218"/>
      <c r="U246" s="218"/>
      <c r="V246" s="46"/>
      <c r="W246" s="46"/>
    </row>
    <row r="247" spans="1:23" ht="15.75">
      <c r="A247" s="182" t="str">
        <f t="shared" si="12"/>
        <v>126SANTA ROSA DE LIMA</v>
      </c>
      <c r="B247" s="213">
        <v>126</v>
      </c>
      <c r="C247" s="212" t="s">
        <v>199</v>
      </c>
      <c r="D247" s="224" t="s">
        <v>272</v>
      </c>
      <c r="E247" s="218">
        <v>5</v>
      </c>
      <c r="F247" s="218">
        <v>5</v>
      </c>
      <c r="G247" s="218">
        <v>5</v>
      </c>
      <c r="H247" s="218"/>
      <c r="I247" s="218"/>
      <c r="J247" s="218"/>
      <c r="K247" s="55"/>
      <c r="L247" s="56" t="str">
        <f t="shared" si="11"/>
        <v xml:space="preserve">103GERARDO BARRIOS </v>
      </c>
      <c r="M247" s="214">
        <v>103</v>
      </c>
      <c r="N247" s="212" t="s">
        <v>263</v>
      </c>
      <c r="O247" s="224" t="s">
        <v>213</v>
      </c>
      <c r="P247" s="218"/>
      <c r="Q247" s="218"/>
      <c r="R247" s="218"/>
      <c r="S247" s="218">
        <v>0.8</v>
      </c>
      <c r="T247" s="218">
        <v>0.8</v>
      </c>
      <c r="U247" s="218">
        <v>0.8</v>
      </c>
      <c r="V247" s="46"/>
      <c r="W247" s="46"/>
    </row>
    <row r="248" spans="1:23" ht="15.75">
      <c r="A248" s="182" t="str">
        <f t="shared" si="12"/>
        <v>127MERCADO CENTRAL</v>
      </c>
      <c r="B248" s="214">
        <v>127</v>
      </c>
      <c r="C248" s="212" t="s">
        <v>230</v>
      </c>
      <c r="D248" s="224" t="s">
        <v>273</v>
      </c>
      <c r="E248" s="218">
        <v>3.95</v>
      </c>
      <c r="F248" s="218">
        <v>3.9</v>
      </c>
      <c r="G248" s="218">
        <v>4</v>
      </c>
      <c r="H248" s="218"/>
      <c r="I248" s="218"/>
      <c r="J248" s="218"/>
      <c r="K248" s="55"/>
      <c r="L248" s="56" t="str">
        <f t="shared" si="11"/>
        <v>103SENSUNTEPEQUE</v>
      </c>
      <c r="M248" s="214">
        <v>103</v>
      </c>
      <c r="N248" s="212" t="s">
        <v>182</v>
      </c>
      <c r="O248" s="224" t="s">
        <v>213</v>
      </c>
      <c r="P248" s="218">
        <v>76.666666666666671</v>
      </c>
      <c r="Q248" s="218">
        <v>70</v>
      </c>
      <c r="R248" s="218">
        <v>80</v>
      </c>
      <c r="S248" s="218">
        <v>1.1125</v>
      </c>
      <c r="T248" s="218">
        <v>1</v>
      </c>
      <c r="U248" s="218">
        <v>1.25</v>
      </c>
      <c r="V248" s="46"/>
      <c r="W248" s="46"/>
    </row>
    <row r="249" spans="1:23" ht="15.75">
      <c r="A249" s="182" t="str">
        <f t="shared" si="12"/>
        <v>127SONSONATE</v>
      </c>
      <c r="B249" s="214">
        <v>127</v>
      </c>
      <c r="C249" s="212" t="s">
        <v>176</v>
      </c>
      <c r="D249" s="224" t="s">
        <v>273</v>
      </c>
      <c r="E249" s="218">
        <v>3.85</v>
      </c>
      <c r="F249" s="218">
        <v>3.85</v>
      </c>
      <c r="G249" s="218">
        <v>3.85</v>
      </c>
      <c r="H249" s="218"/>
      <c r="I249" s="218"/>
      <c r="J249" s="218"/>
      <c r="K249" s="55"/>
      <c r="L249" s="56" t="str">
        <f t="shared" si="11"/>
        <v>103SANTA ANA</v>
      </c>
      <c r="M249" s="213">
        <v>103</v>
      </c>
      <c r="N249" s="212" t="s">
        <v>173</v>
      </c>
      <c r="O249" s="224" t="s">
        <v>213</v>
      </c>
      <c r="P249" s="218">
        <v>80</v>
      </c>
      <c r="Q249" s="218">
        <v>80</v>
      </c>
      <c r="R249" s="218">
        <v>80</v>
      </c>
      <c r="S249" s="218">
        <v>1</v>
      </c>
      <c r="T249" s="218">
        <v>1</v>
      </c>
      <c r="U249" s="218">
        <v>1</v>
      </c>
      <c r="V249" s="46"/>
      <c r="W249" s="46"/>
    </row>
    <row r="250" spans="1:23" ht="15.75">
      <c r="A250" s="182" t="str">
        <f t="shared" si="12"/>
        <v>127SANTA ROSA DE LIMA</v>
      </c>
      <c r="B250" s="213">
        <v>127</v>
      </c>
      <c r="C250" s="212" t="s">
        <v>199</v>
      </c>
      <c r="D250" s="224" t="s">
        <v>273</v>
      </c>
      <c r="E250" s="218">
        <v>4.5</v>
      </c>
      <c r="F250" s="218">
        <v>4.5</v>
      </c>
      <c r="G250" s="218">
        <v>4.5</v>
      </c>
      <c r="H250" s="218"/>
      <c r="I250" s="218"/>
      <c r="J250" s="218"/>
      <c r="K250" s="55"/>
      <c r="L250" s="56" t="str">
        <f t="shared" si="11"/>
        <v>104SENSUNTEPEQUE</v>
      </c>
      <c r="M250" s="213">
        <v>104</v>
      </c>
      <c r="N250" s="212" t="s">
        <v>182</v>
      </c>
      <c r="O250" s="224" t="s">
        <v>214</v>
      </c>
      <c r="P250" s="218">
        <v>70</v>
      </c>
      <c r="Q250" s="218">
        <v>65</v>
      </c>
      <c r="R250" s="218">
        <v>75</v>
      </c>
      <c r="S250" s="218">
        <v>0.9</v>
      </c>
      <c r="T250" s="218">
        <v>0.9</v>
      </c>
      <c r="U250" s="218">
        <v>0.9</v>
      </c>
      <c r="V250" s="46"/>
      <c r="W250" s="46"/>
    </row>
    <row r="251" spans="1:23" ht="15.75">
      <c r="A251" s="182" t="str">
        <f t="shared" si="12"/>
        <v>128MERCADO CENTRAL</v>
      </c>
      <c r="B251" s="213">
        <v>128</v>
      </c>
      <c r="C251" s="212" t="s">
        <v>230</v>
      </c>
      <c r="D251" s="224" t="s">
        <v>285</v>
      </c>
      <c r="E251" s="218">
        <v>45.5</v>
      </c>
      <c r="F251" s="218">
        <v>45</v>
      </c>
      <c r="G251" s="218">
        <v>46</v>
      </c>
      <c r="H251" s="218"/>
      <c r="I251" s="218"/>
      <c r="J251" s="218"/>
      <c r="K251" s="55"/>
      <c r="L251" s="57" t="str">
        <f t="shared" si="11"/>
        <v xml:space="preserve">105GERARDO BARRIOS </v>
      </c>
      <c r="M251" s="214">
        <v>105</v>
      </c>
      <c r="N251" s="212" t="s">
        <v>263</v>
      </c>
      <c r="O251" s="224" t="s">
        <v>269</v>
      </c>
      <c r="P251" s="218">
        <v>9</v>
      </c>
      <c r="Q251" s="218">
        <v>9</v>
      </c>
      <c r="R251" s="218">
        <v>9</v>
      </c>
      <c r="S251" s="218">
        <v>9.9999999999999992E-2</v>
      </c>
      <c r="T251" s="218">
        <v>0.1</v>
      </c>
      <c r="U251" s="218">
        <v>0.1</v>
      </c>
      <c r="V251" s="46"/>
      <c r="W251" s="46"/>
    </row>
    <row r="252" spans="1:23" ht="15.75">
      <c r="A252" s="182" t="str">
        <f t="shared" si="12"/>
        <v>129MERCADO CENTRAL</v>
      </c>
      <c r="B252" s="213">
        <v>129</v>
      </c>
      <c r="C252" s="212" t="s">
        <v>230</v>
      </c>
      <c r="D252" s="224" t="s">
        <v>286</v>
      </c>
      <c r="E252" s="218">
        <v>43.5</v>
      </c>
      <c r="F252" s="218">
        <v>43</v>
      </c>
      <c r="G252" s="218">
        <v>44</v>
      </c>
      <c r="H252" s="218"/>
      <c r="I252" s="218"/>
      <c r="J252" s="218"/>
      <c r="K252" s="55"/>
      <c r="L252" s="57" t="str">
        <f t="shared" si="11"/>
        <v>105SAN MIGUEL</v>
      </c>
      <c r="M252" s="214">
        <v>105</v>
      </c>
      <c r="N252" s="212" t="s">
        <v>175</v>
      </c>
      <c r="O252" s="224" t="s">
        <v>269</v>
      </c>
      <c r="P252" s="218">
        <v>12</v>
      </c>
      <c r="Q252" s="218">
        <v>12</v>
      </c>
      <c r="R252" s="218">
        <v>12</v>
      </c>
      <c r="S252" s="218">
        <v>0.15</v>
      </c>
      <c r="T252" s="218">
        <v>0.15</v>
      </c>
      <c r="U252" s="218">
        <v>0.15</v>
      </c>
      <c r="V252" s="46"/>
      <c r="W252" s="46"/>
    </row>
    <row r="253" spans="1:23" ht="15.75">
      <c r="A253" s="182" t="str">
        <f t="shared" si="12"/>
        <v>130MERCADO CENTRAL</v>
      </c>
      <c r="B253" s="214">
        <v>130</v>
      </c>
      <c r="C253" s="212" t="s">
        <v>230</v>
      </c>
      <c r="D253" s="224" t="s">
        <v>151</v>
      </c>
      <c r="E253" s="218">
        <v>3</v>
      </c>
      <c r="F253" s="218">
        <v>3</v>
      </c>
      <c r="G253" s="218">
        <v>3</v>
      </c>
      <c r="H253" s="218"/>
      <c r="I253" s="218"/>
      <c r="J253" s="218"/>
      <c r="K253" s="55"/>
      <c r="L253" s="57" t="str">
        <f t="shared" si="11"/>
        <v>105SENSUNTEPEQUE</v>
      </c>
      <c r="M253" s="214">
        <v>105</v>
      </c>
      <c r="N253" s="212" t="s">
        <v>182</v>
      </c>
      <c r="O253" s="224" t="s">
        <v>269</v>
      </c>
      <c r="P253" s="218">
        <v>11.666666666666666</v>
      </c>
      <c r="Q253" s="218">
        <v>11</v>
      </c>
      <c r="R253" s="218">
        <v>12</v>
      </c>
      <c r="S253" s="218">
        <v>0.15</v>
      </c>
      <c r="T253" s="218">
        <v>0.15</v>
      </c>
      <c r="U253" s="218">
        <v>0.15</v>
      </c>
      <c r="V253" s="46"/>
      <c r="W253" s="46"/>
    </row>
    <row r="254" spans="1:23" ht="15.75">
      <c r="A254" s="182" t="str">
        <f t="shared" si="12"/>
        <v>130SONSONATE</v>
      </c>
      <c r="B254" s="214">
        <v>130</v>
      </c>
      <c r="C254" s="212" t="s">
        <v>176</v>
      </c>
      <c r="D254" s="224" t="s">
        <v>151</v>
      </c>
      <c r="E254" s="218">
        <v>3</v>
      </c>
      <c r="F254" s="218">
        <v>3</v>
      </c>
      <c r="G254" s="218">
        <v>3</v>
      </c>
      <c r="H254" s="218"/>
      <c r="I254" s="218"/>
      <c r="J254" s="218"/>
      <c r="K254" s="55"/>
      <c r="L254" s="57" t="str">
        <f t="shared" si="11"/>
        <v>105SANTA ANA</v>
      </c>
      <c r="M254" s="213">
        <v>105</v>
      </c>
      <c r="N254" s="212" t="s">
        <v>173</v>
      </c>
      <c r="O254" s="224" t="s">
        <v>269</v>
      </c>
      <c r="P254" s="218">
        <v>12.833333333333334</v>
      </c>
      <c r="Q254" s="218">
        <v>12</v>
      </c>
      <c r="R254" s="218">
        <v>13</v>
      </c>
      <c r="S254" s="218">
        <v>0.19999999999999998</v>
      </c>
      <c r="T254" s="218">
        <v>0.2</v>
      </c>
      <c r="U254" s="218">
        <v>0.2</v>
      </c>
      <c r="V254" s="46"/>
      <c r="W254" s="46"/>
    </row>
    <row r="255" spans="1:23" ht="15.75">
      <c r="A255" s="182" t="str">
        <f t="shared" si="12"/>
        <v>130SANTA ROSA DE LIMA</v>
      </c>
      <c r="B255" s="213">
        <v>130</v>
      </c>
      <c r="C255" s="212" t="s">
        <v>199</v>
      </c>
      <c r="D255" s="224" t="s">
        <v>151</v>
      </c>
      <c r="E255" s="218">
        <v>3.1</v>
      </c>
      <c r="F255" s="218">
        <v>3</v>
      </c>
      <c r="G255" s="218">
        <v>3.5</v>
      </c>
      <c r="H255" s="218"/>
      <c r="I255" s="218"/>
      <c r="J255" s="218"/>
      <c r="K255" s="55"/>
      <c r="L255" s="57" t="str">
        <f t="shared" si="11"/>
        <v xml:space="preserve">106GERARDO BARRIOS </v>
      </c>
      <c r="M255" s="214">
        <v>106</v>
      </c>
      <c r="N255" s="212" t="s">
        <v>263</v>
      </c>
      <c r="O255" s="224" t="s">
        <v>270</v>
      </c>
      <c r="P255" s="218">
        <v>60</v>
      </c>
      <c r="Q255" s="218">
        <v>60</v>
      </c>
      <c r="R255" s="218">
        <v>60</v>
      </c>
      <c r="S255" s="218">
        <v>0.7</v>
      </c>
      <c r="T255" s="218">
        <v>0.7</v>
      </c>
      <c r="U255" s="218">
        <v>0.7</v>
      </c>
      <c r="V255" s="46"/>
      <c r="W255" s="46"/>
    </row>
    <row r="256" spans="1:23" ht="15.75">
      <c r="A256" s="182" t="str">
        <f t="shared" si="12"/>
        <v>132MERCADO CENTRAL</v>
      </c>
      <c r="B256" s="214">
        <v>132</v>
      </c>
      <c r="C256" s="212" t="s">
        <v>230</v>
      </c>
      <c r="D256" s="224" t="s">
        <v>152</v>
      </c>
      <c r="E256" s="218">
        <v>2</v>
      </c>
      <c r="F256" s="218">
        <v>2</v>
      </c>
      <c r="G256" s="218">
        <v>2</v>
      </c>
      <c r="H256" s="218"/>
      <c r="I256" s="218"/>
      <c r="J256" s="218"/>
      <c r="K256" s="55"/>
      <c r="L256" s="57" t="str">
        <f t="shared" si="11"/>
        <v>106SAN MIGUEL</v>
      </c>
      <c r="M256" s="213">
        <v>106</v>
      </c>
      <c r="N256" s="212" t="s">
        <v>175</v>
      </c>
      <c r="O256" s="224" t="s">
        <v>270</v>
      </c>
      <c r="P256" s="218">
        <v>52</v>
      </c>
      <c r="Q256" s="218">
        <v>52</v>
      </c>
      <c r="R256" s="218">
        <v>52</v>
      </c>
      <c r="S256" s="218">
        <v>0.6</v>
      </c>
      <c r="T256" s="218">
        <v>0.6</v>
      </c>
      <c r="U256" s="218">
        <v>0.6</v>
      </c>
      <c r="V256" s="46"/>
      <c r="W256" s="46"/>
    </row>
    <row r="257" spans="1:23" ht="15.75">
      <c r="A257" s="182" t="str">
        <f t="shared" si="12"/>
        <v>132SONSONATE</v>
      </c>
      <c r="B257" s="214">
        <v>132</v>
      </c>
      <c r="C257" s="212" t="s">
        <v>176</v>
      </c>
      <c r="D257" s="224" t="s">
        <v>152</v>
      </c>
      <c r="E257" s="218">
        <v>2.2999999999999998</v>
      </c>
      <c r="F257" s="218">
        <v>2.2999999999999998</v>
      </c>
      <c r="G257" s="218">
        <v>2.2999999999999998</v>
      </c>
      <c r="H257" s="218"/>
      <c r="I257" s="218"/>
      <c r="J257" s="218"/>
      <c r="K257" s="55"/>
      <c r="L257" s="57" t="str">
        <f t="shared" si="11"/>
        <v xml:space="preserve">107GERARDO BARRIOS </v>
      </c>
      <c r="M257" s="214">
        <v>107</v>
      </c>
      <c r="N257" s="212" t="s">
        <v>263</v>
      </c>
      <c r="O257" s="224" t="s">
        <v>271</v>
      </c>
      <c r="P257" s="218">
        <v>40</v>
      </c>
      <c r="Q257" s="218">
        <v>40</v>
      </c>
      <c r="R257" s="218">
        <v>40</v>
      </c>
      <c r="S257" s="218">
        <v>0.6</v>
      </c>
      <c r="T257" s="218">
        <v>0.6</v>
      </c>
      <c r="U257" s="218">
        <v>0.6</v>
      </c>
      <c r="V257" s="46"/>
      <c r="W257" s="46"/>
    </row>
    <row r="258" spans="1:23" ht="15.75">
      <c r="A258" s="182" t="str">
        <f t="shared" si="12"/>
        <v>132SANTA ROSA DE LIMA</v>
      </c>
      <c r="B258" s="213">
        <v>132</v>
      </c>
      <c r="C258" s="212" t="s">
        <v>199</v>
      </c>
      <c r="D258" s="224" t="s">
        <v>152</v>
      </c>
      <c r="E258" s="218">
        <v>2.4</v>
      </c>
      <c r="F258" s="218">
        <v>2</v>
      </c>
      <c r="G258" s="218">
        <v>2.5</v>
      </c>
      <c r="H258" s="218"/>
      <c r="I258" s="218"/>
      <c r="J258" s="218"/>
      <c r="K258" s="55"/>
      <c r="L258" s="57" t="str">
        <f t="shared" si="11"/>
        <v>107SAN MIGUEL</v>
      </c>
      <c r="M258" s="214">
        <v>107</v>
      </c>
      <c r="N258" s="212" t="s">
        <v>175</v>
      </c>
      <c r="O258" s="224" t="s">
        <v>271</v>
      </c>
      <c r="P258" s="218">
        <v>36</v>
      </c>
      <c r="Q258" s="218">
        <v>36</v>
      </c>
      <c r="R258" s="218">
        <v>36</v>
      </c>
      <c r="S258" s="218">
        <v>0.45</v>
      </c>
      <c r="T258" s="218">
        <v>0.45</v>
      </c>
      <c r="U258" s="218">
        <v>0.45</v>
      </c>
      <c r="V258" s="46"/>
      <c r="W258" s="46"/>
    </row>
    <row r="259" spans="1:23" ht="15.75">
      <c r="A259" s="182" t="str">
        <f t="shared" si="12"/>
        <v>133MERCADO CENTRAL</v>
      </c>
      <c r="B259" s="214">
        <v>133</v>
      </c>
      <c r="C259" s="212" t="s">
        <v>230</v>
      </c>
      <c r="D259" s="224" t="s">
        <v>153</v>
      </c>
      <c r="E259" s="218">
        <v>3</v>
      </c>
      <c r="F259" s="218">
        <v>3</v>
      </c>
      <c r="G259" s="218">
        <v>3</v>
      </c>
      <c r="H259" s="218"/>
      <c r="I259" s="218"/>
      <c r="J259" s="218"/>
      <c r="K259" s="55"/>
      <c r="L259" s="57" t="str">
        <f t="shared" si="11"/>
        <v>107SENSUNTEPEQUE</v>
      </c>
      <c r="M259" s="213">
        <v>107</v>
      </c>
      <c r="N259" s="212" t="s">
        <v>182</v>
      </c>
      <c r="O259" s="224" t="s">
        <v>271</v>
      </c>
      <c r="P259" s="218"/>
      <c r="Q259" s="218"/>
      <c r="R259" s="218"/>
      <c r="S259" s="218">
        <v>0.75</v>
      </c>
      <c r="T259" s="218">
        <v>0.75</v>
      </c>
      <c r="U259" s="218">
        <v>0.75</v>
      </c>
      <c r="V259" s="46"/>
      <c r="W259" s="46"/>
    </row>
    <row r="260" spans="1:23" ht="15.75">
      <c r="A260" s="182" t="str">
        <f t="shared" si="12"/>
        <v>133SONSONATE</v>
      </c>
      <c r="B260" s="214">
        <v>133</v>
      </c>
      <c r="C260" s="212" t="s">
        <v>176</v>
      </c>
      <c r="D260" s="224" t="s">
        <v>153</v>
      </c>
      <c r="E260" s="218">
        <v>3</v>
      </c>
      <c r="F260" s="218">
        <v>3</v>
      </c>
      <c r="G260" s="218">
        <v>3</v>
      </c>
      <c r="H260" s="218"/>
      <c r="I260" s="218"/>
      <c r="J260" s="218"/>
      <c r="K260" s="55"/>
      <c r="L260" s="57" t="str">
        <f t="shared" si="11"/>
        <v xml:space="preserve">109GERARDO BARRIOS </v>
      </c>
      <c r="M260" s="214">
        <v>109</v>
      </c>
      <c r="N260" s="212" t="s">
        <v>263</v>
      </c>
      <c r="O260" s="224" t="s">
        <v>216</v>
      </c>
      <c r="P260" s="218">
        <v>4.8</v>
      </c>
      <c r="Q260" s="218">
        <v>4.8</v>
      </c>
      <c r="R260" s="218">
        <v>4.8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133SANTA ROSA DE LIMA</v>
      </c>
      <c r="B261" s="213">
        <v>133</v>
      </c>
      <c r="C261" s="212" t="s">
        <v>199</v>
      </c>
      <c r="D261" s="224" t="s">
        <v>153</v>
      </c>
      <c r="E261" s="218">
        <v>3.6875</v>
      </c>
      <c r="F261" s="218">
        <v>3</v>
      </c>
      <c r="G261" s="218">
        <v>4</v>
      </c>
      <c r="H261" s="218"/>
      <c r="I261" s="218"/>
      <c r="J261" s="218"/>
      <c r="K261" s="55"/>
      <c r="L261" s="57" t="str">
        <f t="shared" si="11"/>
        <v>109SAN MIGUEL</v>
      </c>
      <c r="M261" s="214">
        <v>109</v>
      </c>
      <c r="N261" s="212" t="s">
        <v>175</v>
      </c>
      <c r="O261" s="224" t="s">
        <v>216</v>
      </c>
      <c r="P261" s="218">
        <v>4</v>
      </c>
      <c r="Q261" s="218">
        <v>4</v>
      </c>
      <c r="R261" s="218">
        <v>4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134MERCADO CENTRAL</v>
      </c>
      <c r="B262" s="214">
        <v>134</v>
      </c>
      <c r="C262" s="212" t="s">
        <v>230</v>
      </c>
      <c r="D262" s="224" t="s">
        <v>154</v>
      </c>
      <c r="E262" s="218">
        <v>4</v>
      </c>
      <c r="F262" s="218">
        <v>4</v>
      </c>
      <c r="G262" s="218">
        <v>4</v>
      </c>
      <c r="H262" s="218"/>
      <c r="I262" s="218"/>
      <c r="J262" s="218"/>
      <c r="K262" s="55"/>
      <c r="L262" s="57" t="str">
        <f t="shared" si="11"/>
        <v>109SENSUNTEPEQUE</v>
      </c>
      <c r="M262" s="214">
        <v>109</v>
      </c>
      <c r="N262" s="212" t="s">
        <v>182</v>
      </c>
      <c r="O262" s="224" t="s">
        <v>216</v>
      </c>
      <c r="P262" s="218">
        <v>4.5</v>
      </c>
      <c r="Q262" s="218">
        <v>4.5</v>
      </c>
      <c r="R262" s="218">
        <v>4.5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134SANTA ROSA DE LIMA</v>
      </c>
      <c r="B263" s="213">
        <v>134</v>
      </c>
      <c r="C263" s="212" t="s">
        <v>199</v>
      </c>
      <c r="D263" s="224" t="s">
        <v>154</v>
      </c>
      <c r="E263" s="218">
        <v>4.75</v>
      </c>
      <c r="F263" s="218">
        <v>4</v>
      </c>
      <c r="G263" s="218">
        <v>5</v>
      </c>
      <c r="H263" s="218"/>
      <c r="I263" s="218"/>
      <c r="J263" s="218"/>
      <c r="K263" s="55"/>
      <c r="L263" s="57" t="str">
        <f t="shared" ref="L263:L326" si="14">+M263&amp;N263</f>
        <v>109SANTA ANA</v>
      </c>
      <c r="M263" s="213">
        <v>109</v>
      </c>
      <c r="N263" s="212" t="s">
        <v>173</v>
      </c>
      <c r="O263" s="224" t="s">
        <v>216</v>
      </c>
      <c r="P263" s="218">
        <v>4.25</v>
      </c>
      <c r="Q263" s="218">
        <v>4</v>
      </c>
      <c r="R263" s="218">
        <v>4.5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135MERCADO CENTRAL</v>
      </c>
      <c r="B264" s="214">
        <v>135</v>
      </c>
      <c r="C264" s="212" t="s">
        <v>230</v>
      </c>
      <c r="D264" s="224" t="s">
        <v>155</v>
      </c>
      <c r="E264" s="218">
        <v>1.5</v>
      </c>
      <c r="F264" s="218">
        <v>1.5</v>
      </c>
      <c r="G264" s="218">
        <v>1.5</v>
      </c>
      <c r="H264" s="218"/>
      <c r="I264" s="218"/>
      <c r="J264" s="218"/>
      <c r="K264" s="55"/>
      <c r="L264" s="57" t="str">
        <f t="shared" si="14"/>
        <v xml:space="preserve">110GERARDO BARRIOS </v>
      </c>
      <c r="M264" s="214">
        <v>110</v>
      </c>
      <c r="N264" s="212" t="s">
        <v>263</v>
      </c>
      <c r="O264" s="224" t="s">
        <v>217</v>
      </c>
      <c r="P264" s="218">
        <v>4.5999999999999996</v>
      </c>
      <c r="Q264" s="218">
        <v>4.5999999999999996</v>
      </c>
      <c r="R264" s="218">
        <v>4.5999999999999996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135SONSONATE</v>
      </c>
      <c r="B265" s="213">
        <v>135</v>
      </c>
      <c r="C265" s="212" t="s">
        <v>176</v>
      </c>
      <c r="D265" s="224" t="s">
        <v>155</v>
      </c>
      <c r="E265" s="218">
        <v>1.5</v>
      </c>
      <c r="F265" s="218">
        <v>1.5</v>
      </c>
      <c r="G265" s="218">
        <v>1.5</v>
      </c>
      <c r="H265" s="218"/>
      <c r="I265" s="218"/>
      <c r="J265" s="218"/>
      <c r="K265" s="55"/>
      <c r="L265" s="57" t="str">
        <f t="shared" si="14"/>
        <v>110SAN MIGUEL</v>
      </c>
      <c r="M265" s="214">
        <v>110</v>
      </c>
      <c r="N265" s="212" t="s">
        <v>175</v>
      </c>
      <c r="O265" s="224" t="s">
        <v>217</v>
      </c>
      <c r="P265" s="218">
        <v>4</v>
      </c>
      <c r="Q265" s="218">
        <v>4</v>
      </c>
      <c r="R265" s="218">
        <v>4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136TIENDONA</v>
      </c>
      <c r="B266" s="214">
        <v>136</v>
      </c>
      <c r="C266" s="212" t="s">
        <v>191</v>
      </c>
      <c r="D266" s="224" t="s">
        <v>224</v>
      </c>
      <c r="E266" s="218">
        <v>1.5</v>
      </c>
      <c r="F266" s="218">
        <v>1.5</v>
      </c>
      <c r="G266" s="218">
        <v>1.5</v>
      </c>
      <c r="H266" s="218"/>
      <c r="I266" s="218"/>
      <c r="J266" s="218"/>
      <c r="K266" s="55"/>
      <c r="L266" s="57" t="str">
        <f t="shared" si="14"/>
        <v>110SENSUNTEPEQUE</v>
      </c>
      <c r="M266" s="214">
        <v>110</v>
      </c>
      <c r="N266" s="212" t="s">
        <v>182</v>
      </c>
      <c r="O266" s="224" t="s">
        <v>217</v>
      </c>
      <c r="P266" s="218">
        <v>4</v>
      </c>
      <c r="Q266" s="218">
        <v>4</v>
      </c>
      <c r="R266" s="218">
        <v>4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136MERCADO CENTRAL</v>
      </c>
      <c r="B267" s="214">
        <v>136</v>
      </c>
      <c r="C267" s="212" t="s">
        <v>230</v>
      </c>
      <c r="D267" s="224" t="s">
        <v>224</v>
      </c>
      <c r="E267" s="218">
        <v>2</v>
      </c>
      <c r="F267" s="218">
        <v>2</v>
      </c>
      <c r="G267" s="218">
        <v>2</v>
      </c>
      <c r="H267" s="218"/>
      <c r="I267" s="218"/>
      <c r="J267" s="218"/>
      <c r="K267" s="55"/>
      <c r="L267" s="57" t="str">
        <f t="shared" si="14"/>
        <v>110SANTA ANA</v>
      </c>
      <c r="M267" s="213">
        <v>110</v>
      </c>
      <c r="N267" s="212" t="s">
        <v>173</v>
      </c>
      <c r="O267" s="224" t="s">
        <v>217</v>
      </c>
      <c r="P267" s="218">
        <v>4.25</v>
      </c>
      <c r="Q267" s="218">
        <v>4</v>
      </c>
      <c r="R267" s="218">
        <v>4.5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136SONSONATE</v>
      </c>
      <c r="B268" s="214">
        <v>136</v>
      </c>
      <c r="C268" s="212" t="s">
        <v>176</v>
      </c>
      <c r="D268" s="224" t="s">
        <v>224</v>
      </c>
      <c r="E268" s="218">
        <v>2</v>
      </c>
      <c r="F268" s="218">
        <v>2</v>
      </c>
      <c r="G268" s="218">
        <v>2</v>
      </c>
      <c r="H268" s="218"/>
      <c r="I268" s="218"/>
      <c r="J268" s="218"/>
      <c r="K268" s="55"/>
      <c r="L268" s="57" t="str">
        <f t="shared" si="14"/>
        <v xml:space="preserve">111GERARDO BARRIOS </v>
      </c>
      <c r="M268" s="214">
        <v>111</v>
      </c>
      <c r="N268" s="212" t="s">
        <v>263</v>
      </c>
      <c r="O268" s="224" t="s">
        <v>218</v>
      </c>
      <c r="P268" s="218">
        <v>4.5999999999999996</v>
      </c>
      <c r="Q268" s="218">
        <v>4.5999999999999996</v>
      </c>
      <c r="R268" s="218">
        <v>4.5999999999999996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136SANTA ROSA DE LIMA</v>
      </c>
      <c r="B269" s="213">
        <v>136</v>
      </c>
      <c r="C269" s="212" t="s">
        <v>199</v>
      </c>
      <c r="D269" s="224" t="s">
        <v>224</v>
      </c>
      <c r="E269" s="218">
        <v>1.5833333333333333</v>
      </c>
      <c r="F269" s="218">
        <v>1.5</v>
      </c>
      <c r="G269" s="218">
        <v>1.75</v>
      </c>
      <c r="H269" s="218"/>
      <c r="I269" s="218"/>
      <c r="J269" s="218"/>
      <c r="K269" s="55"/>
      <c r="L269" s="57" t="str">
        <f t="shared" si="14"/>
        <v>111SAN MIGUEL</v>
      </c>
      <c r="M269" s="214">
        <v>111</v>
      </c>
      <c r="N269" s="212" t="s">
        <v>175</v>
      </c>
      <c r="O269" s="224" t="s">
        <v>218</v>
      </c>
      <c r="P269" s="218">
        <v>4</v>
      </c>
      <c r="Q269" s="218">
        <v>4</v>
      </c>
      <c r="R269" s="218">
        <v>4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137TIENDONA</v>
      </c>
      <c r="B270" s="214">
        <v>137</v>
      </c>
      <c r="C270" s="212" t="s">
        <v>191</v>
      </c>
      <c r="D270" s="224" t="s">
        <v>241</v>
      </c>
      <c r="E270" s="218">
        <v>3.25</v>
      </c>
      <c r="F270" s="218">
        <v>3.25</v>
      </c>
      <c r="G270" s="218">
        <v>3.25</v>
      </c>
      <c r="H270" s="218"/>
      <c r="I270" s="218"/>
      <c r="J270" s="218"/>
      <c r="K270" s="55"/>
      <c r="L270" s="57" t="str">
        <f t="shared" si="14"/>
        <v>111SENSUNTEPEQUE</v>
      </c>
      <c r="M270" s="214">
        <v>111</v>
      </c>
      <c r="N270" s="212" t="s">
        <v>182</v>
      </c>
      <c r="O270" s="224" t="s">
        <v>218</v>
      </c>
      <c r="P270" s="218">
        <v>4</v>
      </c>
      <c r="Q270" s="218">
        <v>4</v>
      </c>
      <c r="R270" s="218">
        <v>4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137MERCADO CENTRAL</v>
      </c>
      <c r="B271" s="214">
        <v>137</v>
      </c>
      <c r="C271" s="212" t="s">
        <v>230</v>
      </c>
      <c r="D271" s="224" t="s">
        <v>241</v>
      </c>
      <c r="E271" s="218">
        <v>3.5</v>
      </c>
      <c r="F271" s="218">
        <v>3.5</v>
      </c>
      <c r="G271" s="218">
        <v>3.5</v>
      </c>
      <c r="H271" s="218"/>
      <c r="I271" s="218"/>
      <c r="J271" s="218"/>
      <c r="K271" s="55"/>
      <c r="L271" s="57" t="str">
        <f t="shared" si="14"/>
        <v>111SANTA ANA</v>
      </c>
      <c r="M271" s="213">
        <v>111</v>
      </c>
      <c r="N271" s="212" t="s">
        <v>173</v>
      </c>
      <c r="O271" s="224" t="s">
        <v>218</v>
      </c>
      <c r="P271" s="218">
        <v>4.25</v>
      </c>
      <c r="Q271" s="218">
        <v>4</v>
      </c>
      <c r="R271" s="218">
        <v>4.5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137SANTA ROSA DE LIMA</v>
      </c>
      <c r="B272" s="213">
        <v>137</v>
      </c>
      <c r="C272" s="212" t="s">
        <v>199</v>
      </c>
      <c r="D272" s="224" t="s">
        <v>241</v>
      </c>
      <c r="E272" s="218">
        <v>3.1666666666666665</v>
      </c>
      <c r="F272" s="218">
        <v>3</v>
      </c>
      <c r="G272" s="218">
        <v>3.5</v>
      </c>
      <c r="H272" s="218"/>
      <c r="I272" s="218"/>
      <c r="J272" s="218"/>
      <c r="K272" s="55"/>
      <c r="L272" s="57" t="str">
        <f t="shared" si="14"/>
        <v xml:space="preserve">112GERARDO BARRIOS </v>
      </c>
      <c r="M272" s="214">
        <v>112</v>
      </c>
      <c r="N272" s="212" t="s">
        <v>263</v>
      </c>
      <c r="O272" s="224" t="s">
        <v>219</v>
      </c>
      <c r="P272" s="218">
        <v>3.5</v>
      </c>
      <c r="Q272" s="218">
        <v>3.5</v>
      </c>
      <c r="R272" s="218">
        <v>3.5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138TIENDONA</v>
      </c>
      <c r="B273" s="214">
        <v>138</v>
      </c>
      <c r="C273" s="212" t="s">
        <v>191</v>
      </c>
      <c r="D273" s="224" t="s">
        <v>242</v>
      </c>
      <c r="E273" s="218">
        <v>6</v>
      </c>
      <c r="F273" s="218">
        <v>6</v>
      </c>
      <c r="G273" s="218">
        <v>6</v>
      </c>
      <c r="H273" s="218"/>
      <c r="I273" s="218"/>
      <c r="J273" s="218"/>
      <c r="K273" s="55"/>
      <c r="L273" s="57" t="str">
        <f t="shared" si="14"/>
        <v>112SAN MIGUEL</v>
      </c>
      <c r="M273" s="214">
        <v>112</v>
      </c>
      <c r="N273" s="212" t="s">
        <v>175</v>
      </c>
      <c r="O273" s="224" t="s">
        <v>219</v>
      </c>
      <c r="P273" s="218">
        <v>3.5</v>
      </c>
      <c r="Q273" s="218">
        <v>3.5</v>
      </c>
      <c r="R273" s="218">
        <v>3.5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138MERCADO CENTRAL</v>
      </c>
      <c r="B274" s="214">
        <v>138</v>
      </c>
      <c r="C274" s="212" t="s">
        <v>230</v>
      </c>
      <c r="D274" s="224" t="s">
        <v>242</v>
      </c>
      <c r="E274" s="218">
        <v>6</v>
      </c>
      <c r="F274" s="218">
        <v>6</v>
      </c>
      <c r="G274" s="218">
        <v>6</v>
      </c>
      <c r="H274" s="218"/>
      <c r="I274" s="218"/>
      <c r="J274" s="218"/>
      <c r="K274" s="55"/>
      <c r="L274" s="57" t="str">
        <f t="shared" si="14"/>
        <v>112SENSUNTEPEQUE</v>
      </c>
      <c r="M274" s="214">
        <v>112</v>
      </c>
      <c r="N274" s="212" t="s">
        <v>182</v>
      </c>
      <c r="O274" s="224" t="s">
        <v>219</v>
      </c>
      <c r="P274" s="218">
        <v>3.5</v>
      </c>
      <c r="Q274" s="218">
        <v>3.5</v>
      </c>
      <c r="R274" s="218">
        <v>3.5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138SONSONATE</v>
      </c>
      <c r="B275" s="214">
        <v>138</v>
      </c>
      <c r="C275" s="212" t="s">
        <v>176</v>
      </c>
      <c r="D275" s="224" t="s">
        <v>242</v>
      </c>
      <c r="E275" s="218">
        <v>6</v>
      </c>
      <c r="F275" s="218">
        <v>6</v>
      </c>
      <c r="G275" s="218">
        <v>6</v>
      </c>
      <c r="H275" s="218"/>
      <c r="I275" s="218"/>
      <c r="J275" s="218"/>
      <c r="K275" s="55"/>
      <c r="L275" s="57" t="str">
        <f t="shared" si="14"/>
        <v>112SANTA ANA</v>
      </c>
      <c r="M275" s="213">
        <v>112</v>
      </c>
      <c r="N275" s="212" t="s">
        <v>173</v>
      </c>
      <c r="O275" s="224" t="s">
        <v>219</v>
      </c>
      <c r="P275" s="218">
        <v>3.5</v>
      </c>
      <c r="Q275" s="218">
        <v>3.5</v>
      </c>
      <c r="R275" s="218">
        <v>3.5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138SANTA ROSA DE LIMA</v>
      </c>
      <c r="B276" s="213">
        <v>138</v>
      </c>
      <c r="C276" s="212" t="s">
        <v>199</v>
      </c>
      <c r="D276" s="224" t="s">
        <v>242</v>
      </c>
      <c r="E276" s="218">
        <v>4</v>
      </c>
      <c r="F276" s="218">
        <v>4</v>
      </c>
      <c r="G276" s="218">
        <v>4</v>
      </c>
      <c r="H276" s="218"/>
      <c r="I276" s="218"/>
      <c r="J276" s="218"/>
      <c r="K276" s="55"/>
      <c r="L276" s="57" t="str">
        <f t="shared" si="14"/>
        <v xml:space="preserve">113GERARDO BARRIOS </v>
      </c>
      <c r="M276" s="214">
        <v>113</v>
      </c>
      <c r="N276" s="212" t="s">
        <v>263</v>
      </c>
      <c r="O276" s="224" t="s">
        <v>220</v>
      </c>
      <c r="P276" s="218">
        <v>3.9</v>
      </c>
      <c r="Q276" s="218">
        <v>3.9</v>
      </c>
      <c r="R276" s="218">
        <v>3.9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139TIENDONA</v>
      </c>
      <c r="B277" s="214">
        <v>139</v>
      </c>
      <c r="C277" s="212" t="s">
        <v>191</v>
      </c>
      <c r="D277" s="224" t="s">
        <v>243</v>
      </c>
      <c r="E277" s="218">
        <v>3.5</v>
      </c>
      <c r="F277" s="218">
        <v>3.5</v>
      </c>
      <c r="G277" s="218">
        <v>3.5</v>
      </c>
      <c r="H277" s="218"/>
      <c r="I277" s="218"/>
      <c r="J277" s="218"/>
      <c r="K277" s="55"/>
      <c r="L277" s="57" t="str">
        <f t="shared" si="14"/>
        <v>113SAN MIGUEL</v>
      </c>
      <c r="M277" s="214">
        <v>113</v>
      </c>
      <c r="N277" s="212" t="s">
        <v>175</v>
      </c>
      <c r="O277" s="224" t="s">
        <v>220</v>
      </c>
      <c r="P277" s="218">
        <v>3.5</v>
      </c>
      <c r="Q277" s="218">
        <v>3.5</v>
      </c>
      <c r="R277" s="218">
        <v>3.5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139MERCADO CENTRAL</v>
      </c>
      <c r="B278" s="213">
        <v>139</v>
      </c>
      <c r="C278" s="212" t="s">
        <v>230</v>
      </c>
      <c r="D278" s="224" t="s">
        <v>243</v>
      </c>
      <c r="E278" s="218">
        <v>3.5</v>
      </c>
      <c r="F278" s="218">
        <v>3.5</v>
      </c>
      <c r="G278" s="218">
        <v>3.5</v>
      </c>
      <c r="H278" s="218"/>
      <c r="I278" s="218"/>
      <c r="J278" s="218"/>
      <c r="K278" s="55"/>
      <c r="L278" s="57" t="str">
        <f t="shared" si="14"/>
        <v>113SENSUNTEPEQUE</v>
      </c>
      <c r="M278" s="214">
        <v>113</v>
      </c>
      <c r="N278" s="212" t="s">
        <v>182</v>
      </c>
      <c r="O278" s="224" t="s">
        <v>220</v>
      </c>
      <c r="P278" s="218">
        <v>4</v>
      </c>
      <c r="Q278" s="218">
        <v>4</v>
      </c>
      <c r="R278" s="218">
        <v>4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140TIENDONA</v>
      </c>
      <c r="B279" s="214">
        <v>140</v>
      </c>
      <c r="C279" s="212" t="s">
        <v>191</v>
      </c>
      <c r="D279" s="224" t="s">
        <v>225</v>
      </c>
      <c r="E279" s="218">
        <v>7.5</v>
      </c>
      <c r="F279" s="218">
        <v>7.5</v>
      </c>
      <c r="G279" s="218">
        <v>7.5</v>
      </c>
      <c r="H279" s="218"/>
      <c r="I279" s="218"/>
      <c r="J279" s="218"/>
      <c r="K279" s="55"/>
      <c r="L279" s="57" t="str">
        <f t="shared" si="14"/>
        <v>113SANTA ANA</v>
      </c>
      <c r="M279" s="213">
        <v>113</v>
      </c>
      <c r="N279" s="212" t="s">
        <v>173</v>
      </c>
      <c r="O279" s="224" t="s">
        <v>220</v>
      </c>
      <c r="P279" s="218">
        <v>3.9375</v>
      </c>
      <c r="Q279" s="218">
        <v>3.75</v>
      </c>
      <c r="R279" s="218">
        <v>4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140MERCADO CENTRAL</v>
      </c>
      <c r="B280" s="214">
        <v>140</v>
      </c>
      <c r="C280" s="212" t="s">
        <v>230</v>
      </c>
      <c r="D280" s="224" t="s">
        <v>225</v>
      </c>
      <c r="E280" s="218">
        <v>8</v>
      </c>
      <c r="F280" s="218">
        <v>8</v>
      </c>
      <c r="G280" s="218">
        <v>8</v>
      </c>
      <c r="H280" s="218"/>
      <c r="I280" s="218"/>
      <c r="J280" s="218"/>
      <c r="K280" s="55"/>
      <c r="L280" s="57" t="str">
        <f t="shared" si="14"/>
        <v xml:space="preserve">114GERARDO BARRIOS </v>
      </c>
      <c r="M280" s="214">
        <v>114</v>
      </c>
      <c r="N280" s="212" t="s">
        <v>263</v>
      </c>
      <c r="O280" s="224" t="s">
        <v>221</v>
      </c>
      <c r="P280" s="218">
        <v>3.9</v>
      </c>
      <c r="Q280" s="218">
        <v>3.9</v>
      </c>
      <c r="R280" s="218">
        <v>3.9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140SONSONATE</v>
      </c>
      <c r="B281" s="214">
        <v>140</v>
      </c>
      <c r="C281" s="212" t="s">
        <v>176</v>
      </c>
      <c r="D281" s="224" t="s">
        <v>225</v>
      </c>
      <c r="E281" s="218">
        <v>8</v>
      </c>
      <c r="F281" s="218">
        <v>8</v>
      </c>
      <c r="G281" s="218">
        <v>8</v>
      </c>
      <c r="H281" s="218"/>
      <c r="I281" s="218"/>
      <c r="J281" s="218"/>
      <c r="K281" s="55"/>
      <c r="L281" s="57" t="str">
        <f t="shared" si="14"/>
        <v>114SAN MIGUEL</v>
      </c>
      <c r="M281" s="214">
        <v>114</v>
      </c>
      <c r="N281" s="212" t="s">
        <v>175</v>
      </c>
      <c r="O281" s="224" t="s">
        <v>221</v>
      </c>
      <c r="P281" s="218">
        <v>3.5</v>
      </c>
      <c r="Q281" s="218">
        <v>3.5</v>
      </c>
      <c r="R281" s="218">
        <v>3.5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140SANTA ROSA DE LIMA</v>
      </c>
      <c r="B282" s="213">
        <v>140</v>
      </c>
      <c r="C282" s="212" t="s">
        <v>199</v>
      </c>
      <c r="D282" s="224" t="s">
        <v>225</v>
      </c>
      <c r="E282" s="218">
        <v>5.333333333333333</v>
      </c>
      <c r="F282" s="218">
        <v>5</v>
      </c>
      <c r="G282" s="218">
        <v>6</v>
      </c>
      <c r="H282" s="218"/>
      <c r="I282" s="218"/>
      <c r="J282" s="218"/>
      <c r="K282" s="55"/>
      <c r="L282" s="57" t="str">
        <f t="shared" si="14"/>
        <v>114SENSUNTEPEQUE</v>
      </c>
      <c r="M282" s="214">
        <v>114</v>
      </c>
      <c r="N282" s="212" t="s">
        <v>182</v>
      </c>
      <c r="O282" s="224" t="s">
        <v>221</v>
      </c>
      <c r="P282" s="218">
        <v>4</v>
      </c>
      <c r="Q282" s="218">
        <v>4</v>
      </c>
      <c r="R282" s="218">
        <v>4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141TIENDONA</v>
      </c>
      <c r="B283" s="214">
        <v>141</v>
      </c>
      <c r="C283" s="212" t="s">
        <v>191</v>
      </c>
      <c r="D283" s="224" t="s">
        <v>244</v>
      </c>
      <c r="E283" s="218">
        <v>4.5</v>
      </c>
      <c r="F283" s="218">
        <v>4.5</v>
      </c>
      <c r="G283" s="218">
        <v>4.5</v>
      </c>
      <c r="H283" s="218"/>
      <c r="I283" s="218"/>
      <c r="J283" s="218"/>
      <c r="K283" s="55"/>
      <c r="L283" s="57" t="str">
        <f t="shared" si="14"/>
        <v>114SANTA ANA</v>
      </c>
      <c r="M283" s="213">
        <v>114</v>
      </c>
      <c r="N283" s="212" t="s">
        <v>173</v>
      </c>
      <c r="O283" s="224" t="s">
        <v>221</v>
      </c>
      <c r="P283" s="218">
        <v>3.9375</v>
      </c>
      <c r="Q283" s="218">
        <v>3.75</v>
      </c>
      <c r="R283" s="218">
        <v>4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141MERCADO CENTRAL</v>
      </c>
      <c r="B284" s="214">
        <v>141</v>
      </c>
      <c r="C284" s="212" t="s">
        <v>230</v>
      </c>
      <c r="D284" s="224" t="s">
        <v>244</v>
      </c>
      <c r="E284" s="218">
        <v>5</v>
      </c>
      <c r="F284" s="218">
        <v>5</v>
      </c>
      <c r="G284" s="218">
        <v>5</v>
      </c>
      <c r="H284" s="218"/>
      <c r="I284" s="218"/>
      <c r="J284" s="218"/>
      <c r="K284" s="55"/>
      <c r="L284" s="57" t="str">
        <f t="shared" si="14"/>
        <v xml:space="preserve">115GERARDO BARRIOS </v>
      </c>
      <c r="M284" s="214">
        <v>115</v>
      </c>
      <c r="N284" s="212" t="s">
        <v>263</v>
      </c>
      <c r="O284" s="224" t="s">
        <v>222</v>
      </c>
      <c r="P284" s="218">
        <v>3.5</v>
      </c>
      <c r="Q284" s="218">
        <v>3.5</v>
      </c>
      <c r="R284" s="218">
        <v>3.5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141SANTA ROSA DE LIMA</v>
      </c>
      <c r="B285" s="213">
        <v>141</v>
      </c>
      <c r="C285" s="212" t="s">
        <v>199</v>
      </c>
      <c r="D285" s="224" t="s">
        <v>244</v>
      </c>
      <c r="E285" s="218">
        <v>4.5</v>
      </c>
      <c r="F285" s="218">
        <v>4.5</v>
      </c>
      <c r="G285" s="218">
        <v>4.5</v>
      </c>
      <c r="H285" s="218"/>
      <c r="I285" s="218"/>
      <c r="J285" s="218"/>
      <c r="K285" s="55"/>
      <c r="L285" s="57" t="str">
        <f t="shared" si="14"/>
        <v>115SAN MIGUEL</v>
      </c>
      <c r="M285" s="214">
        <v>115</v>
      </c>
      <c r="N285" s="212" t="s">
        <v>175</v>
      </c>
      <c r="O285" s="224" t="s">
        <v>222</v>
      </c>
      <c r="P285" s="218">
        <v>3.5</v>
      </c>
      <c r="Q285" s="218">
        <v>3.5</v>
      </c>
      <c r="R285" s="218">
        <v>3.5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142TIENDONA</v>
      </c>
      <c r="B286" s="214">
        <v>142</v>
      </c>
      <c r="C286" s="212" t="s">
        <v>191</v>
      </c>
      <c r="D286" s="224" t="s">
        <v>226</v>
      </c>
      <c r="E286" s="218">
        <v>2.5</v>
      </c>
      <c r="F286" s="218">
        <v>2.5</v>
      </c>
      <c r="G286" s="218">
        <v>2.5</v>
      </c>
      <c r="H286" s="218"/>
      <c r="I286" s="218"/>
      <c r="J286" s="218"/>
      <c r="K286" s="55"/>
      <c r="L286" s="57" t="str">
        <f t="shared" si="14"/>
        <v>115SENSUNTEPEQUE</v>
      </c>
      <c r="M286" s="214">
        <v>115</v>
      </c>
      <c r="N286" s="212" t="s">
        <v>182</v>
      </c>
      <c r="O286" s="224" t="s">
        <v>222</v>
      </c>
      <c r="P286" s="218">
        <v>3.5</v>
      </c>
      <c r="Q286" s="218">
        <v>3.5</v>
      </c>
      <c r="R286" s="218">
        <v>3.5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142MERCADO CENTRAL</v>
      </c>
      <c r="B287" s="214">
        <v>142</v>
      </c>
      <c r="C287" s="212" t="s">
        <v>230</v>
      </c>
      <c r="D287" s="224" t="s">
        <v>226</v>
      </c>
      <c r="E287" s="218">
        <v>2.5</v>
      </c>
      <c r="F287" s="218">
        <v>2.5</v>
      </c>
      <c r="G287" s="218">
        <v>2.5</v>
      </c>
      <c r="H287" s="218"/>
      <c r="I287" s="218"/>
      <c r="J287" s="218"/>
      <c r="K287" s="55"/>
      <c r="L287" s="57" t="str">
        <f t="shared" si="14"/>
        <v>115SANTA ANA</v>
      </c>
      <c r="M287" s="213">
        <v>115</v>
      </c>
      <c r="N287" s="212" t="s">
        <v>173</v>
      </c>
      <c r="O287" s="224" t="s">
        <v>222</v>
      </c>
      <c r="P287" s="218">
        <v>3.9375</v>
      </c>
      <c r="Q287" s="218">
        <v>3.75</v>
      </c>
      <c r="R287" s="218">
        <v>4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142SONSONATE</v>
      </c>
      <c r="B288" s="214">
        <v>142</v>
      </c>
      <c r="C288" s="212" t="s">
        <v>176</v>
      </c>
      <c r="D288" s="224" t="s">
        <v>226</v>
      </c>
      <c r="E288" s="218">
        <v>3.25</v>
      </c>
      <c r="F288" s="218">
        <v>3.25</v>
      </c>
      <c r="G288" s="218">
        <v>3.25</v>
      </c>
      <c r="H288" s="218"/>
      <c r="I288" s="218"/>
      <c r="J288" s="218"/>
      <c r="K288" s="55"/>
      <c r="L288" s="57" t="str">
        <f t="shared" si="14"/>
        <v xml:space="preserve">116GERARDO BARRIOS </v>
      </c>
      <c r="M288" s="214">
        <v>116</v>
      </c>
      <c r="N288" s="212" t="s">
        <v>263</v>
      </c>
      <c r="O288" s="224" t="s">
        <v>223</v>
      </c>
      <c r="P288" s="218">
        <v>3.9</v>
      </c>
      <c r="Q288" s="218">
        <v>3.9</v>
      </c>
      <c r="R288" s="218">
        <v>3.9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142SANTA ROSA DE LIMA</v>
      </c>
      <c r="B289" s="213">
        <v>142</v>
      </c>
      <c r="C289" s="212" t="s">
        <v>199</v>
      </c>
      <c r="D289" s="224" t="s">
        <v>226</v>
      </c>
      <c r="E289" s="218">
        <v>3</v>
      </c>
      <c r="F289" s="218">
        <v>3</v>
      </c>
      <c r="G289" s="218">
        <v>3</v>
      </c>
      <c r="H289" s="218"/>
      <c r="I289" s="218"/>
      <c r="J289" s="218"/>
      <c r="K289" s="55"/>
      <c r="L289" s="57" t="str">
        <f t="shared" si="14"/>
        <v>116SAN MIGUEL</v>
      </c>
      <c r="M289" s="214">
        <v>116</v>
      </c>
      <c r="N289" s="212" t="s">
        <v>175</v>
      </c>
      <c r="O289" s="224" t="s">
        <v>223</v>
      </c>
      <c r="P289" s="218">
        <v>3.5</v>
      </c>
      <c r="Q289" s="218">
        <v>3.5</v>
      </c>
      <c r="R289" s="218">
        <v>3.5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143TIENDONA</v>
      </c>
      <c r="B290" s="214">
        <v>143</v>
      </c>
      <c r="C290" s="212" t="s">
        <v>191</v>
      </c>
      <c r="D290" s="224" t="s">
        <v>227</v>
      </c>
      <c r="E290" s="218">
        <v>2.5</v>
      </c>
      <c r="F290" s="218">
        <v>2.5</v>
      </c>
      <c r="G290" s="218">
        <v>2.5</v>
      </c>
      <c r="H290" s="218"/>
      <c r="I290" s="218"/>
      <c r="J290" s="218"/>
      <c r="K290" s="55"/>
      <c r="L290" s="57" t="str">
        <f t="shared" si="14"/>
        <v>116SENSUNTEPEQUE</v>
      </c>
      <c r="M290" s="214">
        <v>116</v>
      </c>
      <c r="N290" s="212" t="s">
        <v>182</v>
      </c>
      <c r="O290" s="224" t="s">
        <v>223</v>
      </c>
      <c r="P290" s="218">
        <v>3.5</v>
      </c>
      <c r="Q290" s="218">
        <v>3.5</v>
      </c>
      <c r="R290" s="218">
        <v>3.5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143MERCADO CENTRAL</v>
      </c>
      <c r="B291" s="214">
        <v>143</v>
      </c>
      <c r="C291" s="212" t="s">
        <v>230</v>
      </c>
      <c r="D291" s="224" t="s">
        <v>227</v>
      </c>
      <c r="E291" s="218">
        <v>3</v>
      </c>
      <c r="F291" s="218">
        <v>3</v>
      </c>
      <c r="G291" s="218">
        <v>3</v>
      </c>
      <c r="H291" s="218"/>
      <c r="I291" s="218"/>
      <c r="J291" s="218"/>
      <c r="K291" s="55"/>
      <c r="L291" s="57" t="str">
        <f t="shared" si="14"/>
        <v>116SANTA ANA</v>
      </c>
      <c r="M291" s="213">
        <v>116</v>
      </c>
      <c r="N291" s="212" t="s">
        <v>173</v>
      </c>
      <c r="O291" s="224" t="s">
        <v>223</v>
      </c>
      <c r="P291" s="218">
        <v>3.9375</v>
      </c>
      <c r="Q291" s="218">
        <v>3.75</v>
      </c>
      <c r="R291" s="218">
        <v>4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143SONSONATE</v>
      </c>
      <c r="B292" s="214">
        <v>143</v>
      </c>
      <c r="C292" s="212" t="s">
        <v>176</v>
      </c>
      <c r="D292" s="224" t="s">
        <v>227</v>
      </c>
      <c r="E292" s="218">
        <v>2</v>
      </c>
      <c r="F292" s="218">
        <v>2</v>
      </c>
      <c r="G292" s="218">
        <v>2</v>
      </c>
      <c r="H292" s="218"/>
      <c r="I292" s="218"/>
      <c r="J292" s="218"/>
      <c r="K292" s="55"/>
      <c r="L292" s="57" t="str">
        <f t="shared" si="14"/>
        <v xml:space="preserve">119GERARDO BARRIOS </v>
      </c>
      <c r="M292" s="214">
        <v>119</v>
      </c>
      <c r="N292" s="212" t="s">
        <v>263</v>
      </c>
      <c r="O292" s="224" t="s">
        <v>145</v>
      </c>
      <c r="P292" s="218">
        <v>6</v>
      </c>
      <c r="Q292" s="218">
        <v>6</v>
      </c>
      <c r="R292" s="218">
        <v>6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143SANTA ROSA DE LIMA</v>
      </c>
      <c r="B293" s="213">
        <v>143</v>
      </c>
      <c r="C293" s="212" t="s">
        <v>199</v>
      </c>
      <c r="D293" s="224" t="s">
        <v>227</v>
      </c>
      <c r="E293" s="218">
        <v>3</v>
      </c>
      <c r="F293" s="218">
        <v>3</v>
      </c>
      <c r="G293" s="218">
        <v>3</v>
      </c>
      <c r="H293" s="218"/>
      <c r="I293" s="218"/>
      <c r="J293" s="218"/>
      <c r="K293" s="55"/>
      <c r="L293" s="57" t="str">
        <f t="shared" si="14"/>
        <v>119SAN MIGUEL</v>
      </c>
      <c r="M293" s="214">
        <v>119</v>
      </c>
      <c r="N293" s="212" t="s">
        <v>175</v>
      </c>
      <c r="O293" s="224" t="s">
        <v>145</v>
      </c>
      <c r="P293" s="218">
        <v>6</v>
      </c>
      <c r="Q293" s="218">
        <v>6</v>
      </c>
      <c r="R293" s="218">
        <v>6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145TIENDONA</v>
      </c>
      <c r="B294" s="214">
        <v>145</v>
      </c>
      <c r="C294" s="212" t="s">
        <v>191</v>
      </c>
      <c r="D294" s="224" t="s">
        <v>246</v>
      </c>
      <c r="E294" s="218">
        <v>4.5</v>
      </c>
      <c r="F294" s="218">
        <v>4.5</v>
      </c>
      <c r="G294" s="218">
        <v>4.5</v>
      </c>
      <c r="H294" s="218"/>
      <c r="I294" s="218"/>
      <c r="J294" s="218"/>
      <c r="K294" s="55"/>
      <c r="L294" s="57" t="str">
        <f t="shared" si="14"/>
        <v>119SENSUNTEPEQUE</v>
      </c>
      <c r="M294" s="214">
        <v>119</v>
      </c>
      <c r="N294" s="212" t="s">
        <v>182</v>
      </c>
      <c r="O294" s="224" t="s">
        <v>145</v>
      </c>
      <c r="P294" s="218">
        <v>6</v>
      </c>
      <c r="Q294" s="218">
        <v>6</v>
      </c>
      <c r="R294" s="218">
        <v>6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145MERCADO CENTRAL</v>
      </c>
      <c r="B295" s="213">
        <v>145</v>
      </c>
      <c r="C295" s="212" t="s">
        <v>230</v>
      </c>
      <c r="D295" s="224" t="s">
        <v>246</v>
      </c>
      <c r="E295" s="218">
        <v>5</v>
      </c>
      <c r="F295" s="218">
        <v>5</v>
      </c>
      <c r="G295" s="218">
        <v>5</v>
      </c>
      <c r="H295" s="218"/>
      <c r="I295" s="218"/>
      <c r="J295" s="218"/>
      <c r="K295" s="55"/>
      <c r="L295" s="57" t="str">
        <f t="shared" si="14"/>
        <v>119SANTA ANA</v>
      </c>
      <c r="M295" s="213">
        <v>119</v>
      </c>
      <c r="N295" s="212" t="s">
        <v>173</v>
      </c>
      <c r="O295" s="224" t="s">
        <v>145</v>
      </c>
      <c r="P295" s="218">
        <v>4</v>
      </c>
      <c r="Q295" s="218">
        <v>4</v>
      </c>
      <c r="R295" s="218">
        <v>4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146TIENDONA</v>
      </c>
      <c r="B296" s="214">
        <v>146</v>
      </c>
      <c r="C296" s="212" t="s">
        <v>191</v>
      </c>
      <c r="D296" s="224" t="s">
        <v>247</v>
      </c>
      <c r="E296" s="218">
        <v>3.5</v>
      </c>
      <c r="F296" s="218">
        <v>3.5</v>
      </c>
      <c r="G296" s="218">
        <v>3.5</v>
      </c>
      <c r="H296" s="218"/>
      <c r="I296" s="218"/>
      <c r="J296" s="218"/>
      <c r="K296" s="55"/>
      <c r="L296" s="57" t="str">
        <f t="shared" si="14"/>
        <v xml:space="preserve">120GERARDO BARRIOS </v>
      </c>
      <c r="M296" s="214">
        <v>120</v>
      </c>
      <c r="N296" s="212" t="s">
        <v>263</v>
      </c>
      <c r="O296" s="224" t="s">
        <v>146</v>
      </c>
      <c r="P296" s="218">
        <v>3</v>
      </c>
      <c r="Q296" s="218">
        <v>3</v>
      </c>
      <c r="R296" s="218">
        <v>3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146MERCADO CENTRAL</v>
      </c>
      <c r="B297" s="213">
        <v>146</v>
      </c>
      <c r="C297" s="212" t="s">
        <v>230</v>
      </c>
      <c r="D297" s="224" t="s">
        <v>247</v>
      </c>
      <c r="E297" s="218">
        <v>3.75</v>
      </c>
      <c r="F297" s="218">
        <v>3.75</v>
      </c>
      <c r="G297" s="218">
        <v>3.75</v>
      </c>
      <c r="H297" s="218"/>
      <c r="I297" s="218"/>
      <c r="J297" s="218"/>
      <c r="K297" s="55"/>
      <c r="L297" s="57" t="str">
        <f t="shared" si="14"/>
        <v>120SAN MIGUEL</v>
      </c>
      <c r="M297" s="214">
        <v>120</v>
      </c>
      <c r="N297" s="212" t="s">
        <v>175</v>
      </c>
      <c r="O297" s="224" t="s">
        <v>146</v>
      </c>
      <c r="P297" s="218">
        <v>3</v>
      </c>
      <c r="Q297" s="218">
        <v>3</v>
      </c>
      <c r="R297" s="218">
        <v>3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147TIENDONA</v>
      </c>
      <c r="B298" s="214">
        <v>147</v>
      </c>
      <c r="C298" s="212" t="s">
        <v>191</v>
      </c>
      <c r="D298" s="224" t="s">
        <v>228</v>
      </c>
      <c r="E298" s="218">
        <v>1.75</v>
      </c>
      <c r="F298" s="218">
        <v>1.75</v>
      </c>
      <c r="G298" s="218">
        <v>1.75</v>
      </c>
      <c r="H298" s="218"/>
      <c r="I298" s="218"/>
      <c r="J298" s="218"/>
      <c r="K298" s="55"/>
      <c r="L298" s="57" t="str">
        <f t="shared" si="14"/>
        <v>120SENSUNTEPEQUE</v>
      </c>
      <c r="M298" s="214">
        <v>120</v>
      </c>
      <c r="N298" s="212" t="s">
        <v>182</v>
      </c>
      <c r="O298" s="224" t="s">
        <v>146</v>
      </c>
      <c r="P298" s="218">
        <v>3.25</v>
      </c>
      <c r="Q298" s="218">
        <v>3.25</v>
      </c>
      <c r="R298" s="218">
        <v>3.25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147MERCADO CENTRAL</v>
      </c>
      <c r="B299" s="214">
        <v>147</v>
      </c>
      <c r="C299" s="212" t="s">
        <v>230</v>
      </c>
      <c r="D299" s="224" t="s">
        <v>228</v>
      </c>
      <c r="E299" s="218">
        <v>2</v>
      </c>
      <c r="F299" s="218">
        <v>2</v>
      </c>
      <c r="G299" s="218">
        <v>2</v>
      </c>
      <c r="H299" s="218"/>
      <c r="I299" s="218"/>
      <c r="J299" s="218"/>
      <c r="K299" s="55"/>
      <c r="L299" s="57" t="str">
        <f t="shared" si="14"/>
        <v>120SANTA ANA</v>
      </c>
      <c r="M299" s="213">
        <v>120</v>
      </c>
      <c r="N299" s="212" t="s">
        <v>173</v>
      </c>
      <c r="O299" s="224" t="s">
        <v>146</v>
      </c>
      <c r="P299" s="218">
        <v>2.75</v>
      </c>
      <c r="Q299" s="218">
        <v>2.75</v>
      </c>
      <c r="R299" s="218">
        <v>2.75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>147SONSONATE</v>
      </c>
      <c r="B300" s="214">
        <v>147</v>
      </c>
      <c r="C300" s="212" t="s">
        <v>176</v>
      </c>
      <c r="D300" s="224" t="s">
        <v>228</v>
      </c>
      <c r="E300" s="218">
        <v>2</v>
      </c>
      <c r="F300" s="218">
        <v>2</v>
      </c>
      <c r="G300" s="218">
        <v>2</v>
      </c>
      <c r="H300" s="218"/>
      <c r="I300" s="218"/>
      <c r="J300" s="218"/>
      <c r="K300" s="55"/>
      <c r="L300" s="57" t="str">
        <f t="shared" si="14"/>
        <v xml:space="preserve">121GERARDO BARRIOS </v>
      </c>
      <c r="M300" s="214">
        <v>121</v>
      </c>
      <c r="N300" s="212" t="s">
        <v>263</v>
      </c>
      <c r="O300" s="224" t="s">
        <v>147</v>
      </c>
      <c r="P300" s="218">
        <v>3</v>
      </c>
      <c r="Q300" s="218">
        <v>3</v>
      </c>
      <c r="R300" s="218">
        <v>3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147SANTA ROSA DE LIMA</v>
      </c>
      <c r="B301" s="213">
        <v>147</v>
      </c>
      <c r="C301" s="212" t="s">
        <v>199</v>
      </c>
      <c r="D301" s="224" t="s">
        <v>228</v>
      </c>
      <c r="E301" s="218">
        <v>2</v>
      </c>
      <c r="F301" s="218">
        <v>2</v>
      </c>
      <c r="G301" s="218">
        <v>2</v>
      </c>
      <c r="H301" s="218"/>
      <c r="I301" s="218"/>
      <c r="J301" s="218"/>
      <c r="K301" s="55"/>
      <c r="L301" s="57" t="str">
        <f t="shared" si="14"/>
        <v>121SAN MIGUEL</v>
      </c>
      <c r="M301" s="214">
        <v>121</v>
      </c>
      <c r="N301" s="212" t="s">
        <v>175</v>
      </c>
      <c r="O301" s="224" t="s">
        <v>147</v>
      </c>
      <c r="P301" s="218">
        <v>3</v>
      </c>
      <c r="Q301" s="218">
        <v>3</v>
      </c>
      <c r="R301" s="218">
        <v>3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148TIENDONA</v>
      </c>
      <c r="B302" s="214">
        <v>148</v>
      </c>
      <c r="C302" s="212" t="s">
        <v>191</v>
      </c>
      <c r="D302" s="224" t="s">
        <v>248</v>
      </c>
      <c r="E302" s="218">
        <v>5</v>
      </c>
      <c r="F302" s="218">
        <v>5</v>
      </c>
      <c r="G302" s="218">
        <v>5</v>
      </c>
      <c r="H302" s="218"/>
      <c r="I302" s="218"/>
      <c r="J302" s="218"/>
      <c r="K302" s="55"/>
      <c r="L302" s="57" t="str">
        <f t="shared" si="14"/>
        <v>121SENSUNTEPEQUE</v>
      </c>
      <c r="M302" s="214">
        <v>121</v>
      </c>
      <c r="N302" s="212" t="s">
        <v>182</v>
      </c>
      <c r="O302" s="224" t="s">
        <v>147</v>
      </c>
      <c r="P302" s="218">
        <v>3.25</v>
      </c>
      <c r="Q302" s="218">
        <v>3.25</v>
      </c>
      <c r="R302" s="218">
        <v>3.25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148MERCADO CENTRAL</v>
      </c>
      <c r="B303" s="214">
        <v>148</v>
      </c>
      <c r="C303" s="212" t="s">
        <v>230</v>
      </c>
      <c r="D303" s="224" t="s">
        <v>248</v>
      </c>
      <c r="E303" s="218">
        <v>6</v>
      </c>
      <c r="F303" s="218">
        <v>6</v>
      </c>
      <c r="G303" s="218">
        <v>6</v>
      </c>
      <c r="H303" s="218"/>
      <c r="I303" s="218"/>
      <c r="J303" s="218"/>
      <c r="K303" s="55"/>
      <c r="L303" s="57" t="str">
        <f t="shared" si="14"/>
        <v>121SANTA ANA</v>
      </c>
      <c r="M303" s="213">
        <v>121</v>
      </c>
      <c r="N303" s="212" t="s">
        <v>173</v>
      </c>
      <c r="O303" s="224" t="s">
        <v>147</v>
      </c>
      <c r="P303" s="218">
        <v>2.6</v>
      </c>
      <c r="Q303" s="218">
        <v>2.6</v>
      </c>
      <c r="R303" s="218">
        <v>2.6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148SANTA ROSA DE LIMA</v>
      </c>
      <c r="B304" s="213">
        <v>148</v>
      </c>
      <c r="C304" s="212" t="s">
        <v>199</v>
      </c>
      <c r="D304" s="224" t="s">
        <v>248</v>
      </c>
      <c r="E304" s="218">
        <v>3.8333333333333335</v>
      </c>
      <c r="F304" s="218">
        <v>3.5</v>
      </c>
      <c r="G304" s="218">
        <v>4</v>
      </c>
      <c r="H304" s="218"/>
      <c r="I304" s="218"/>
      <c r="J304" s="218"/>
      <c r="K304" s="55"/>
      <c r="L304" s="57" t="str">
        <f t="shared" si="14"/>
        <v xml:space="preserve">122GERARDO BARRIOS </v>
      </c>
      <c r="M304" s="214">
        <v>122</v>
      </c>
      <c r="N304" s="212" t="s">
        <v>263</v>
      </c>
      <c r="O304" s="224" t="s">
        <v>156</v>
      </c>
      <c r="P304" s="218">
        <v>2.6500000000000004</v>
      </c>
      <c r="Q304" s="218">
        <v>2.6</v>
      </c>
      <c r="R304" s="218">
        <v>2.7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>149TIENDONA</v>
      </c>
      <c r="B305" s="214">
        <v>149</v>
      </c>
      <c r="C305" s="212" t="s">
        <v>191</v>
      </c>
      <c r="D305" s="224" t="s">
        <v>249</v>
      </c>
      <c r="E305" s="218">
        <v>2.5</v>
      </c>
      <c r="F305" s="218">
        <v>2.5</v>
      </c>
      <c r="G305" s="218">
        <v>2.5</v>
      </c>
      <c r="H305" s="218"/>
      <c r="I305" s="218"/>
      <c r="J305" s="218"/>
      <c r="K305" s="55"/>
      <c r="L305" s="57" t="str">
        <f t="shared" si="14"/>
        <v>122SAN MIGUEL</v>
      </c>
      <c r="M305" s="214">
        <v>122</v>
      </c>
      <c r="N305" s="212" t="s">
        <v>175</v>
      </c>
      <c r="O305" s="224" t="s">
        <v>156</v>
      </c>
      <c r="P305" s="218">
        <v>3</v>
      </c>
      <c r="Q305" s="218">
        <v>3</v>
      </c>
      <c r="R305" s="218">
        <v>3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>149MERCADO CENTRAL</v>
      </c>
      <c r="B306" s="214">
        <v>149</v>
      </c>
      <c r="C306" s="212" t="s">
        <v>230</v>
      </c>
      <c r="D306" s="224" t="s">
        <v>249</v>
      </c>
      <c r="E306" s="218">
        <v>3</v>
      </c>
      <c r="F306" s="218">
        <v>3</v>
      </c>
      <c r="G306" s="218">
        <v>3</v>
      </c>
      <c r="H306" s="218"/>
      <c r="I306" s="218"/>
      <c r="J306" s="218"/>
      <c r="K306" s="55"/>
      <c r="L306" s="57" t="str">
        <f t="shared" si="14"/>
        <v>122SENSUNTEPEQUE</v>
      </c>
      <c r="M306" s="214">
        <v>122</v>
      </c>
      <c r="N306" s="212" t="s">
        <v>182</v>
      </c>
      <c r="O306" s="224" t="s">
        <v>156</v>
      </c>
      <c r="P306" s="218">
        <v>3.25</v>
      </c>
      <c r="Q306" s="218">
        <v>3.25</v>
      </c>
      <c r="R306" s="218">
        <v>3.25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>149SANTA ROSA DE LIMA</v>
      </c>
      <c r="B307" s="213">
        <v>149</v>
      </c>
      <c r="C307" s="212" t="s">
        <v>199</v>
      </c>
      <c r="D307" s="224" t="s">
        <v>249</v>
      </c>
      <c r="E307" s="218">
        <v>3</v>
      </c>
      <c r="F307" s="218">
        <v>3</v>
      </c>
      <c r="G307" s="218">
        <v>3</v>
      </c>
      <c r="H307" s="218"/>
      <c r="I307" s="218"/>
      <c r="J307" s="218"/>
      <c r="K307" s="55"/>
      <c r="L307" s="57" t="str">
        <f t="shared" si="14"/>
        <v>122SANTA ANA</v>
      </c>
      <c r="M307" s="213">
        <v>122</v>
      </c>
      <c r="N307" s="212" t="s">
        <v>173</v>
      </c>
      <c r="O307" s="224" t="s">
        <v>156</v>
      </c>
      <c r="P307" s="218">
        <v>2.6</v>
      </c>
      <c r="Q307" s="218">
        <v>2.6</v>
      </c>
      <c r="R307" s="218">
        <v>2.6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150TIENDONA</v>
      </c>
      <c r="B308" s="214">
        <v>150</v>
      </c>
      <c r="C308" s="212" t="s">
        <v>191</v>
      </c>
      <c r="D308" s="224" t="s">
        <v>229</v>
      </c>
      <c r="E308" s="218">
        <v>1.25</v>
      </c>
      <c r="F308" s="218">
        <v>1.25</v>
      </c>
      <c r="G308" s="218">
        <v>1.25</v>
      </c>
      <c r="H308" s="218"/>
      <c r="I308" s="218"/>
      <c r="J308" s="218"/>
      <c r="K308" s="55"/>
      <c r="L308" s="57" t="str">
        <f t="shared" si="14"/>
        <v xml:space="preserve">123GERARDO BARRIOS </v>
      </c>
      <c r="M308" s="213">
        <v>123</v>
      </c>
      <c r="N308" s="212" t="s">
        <v>263</v>
      </c>
      <c r="O308" s="224" t="s">
        <v>284</v>
      </c>
      <c r="P308" s="218">
        <v>1.3</v>
      </c>
      <c r="Q308" s="218">
        <v>1.25</v>
      </c>
      <c r="R308" s="218">
        <v>1.35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>150MERCADO CENTRAL</v>
      </c>
      <c r="B309" s="213">
        <v>150</v>
      </c>
      <c r="C309" s="212" t="s">
        <v>230</v>
      </c>
      <c r="D309" s="224" t="s">
        <v>229</v>
      </c>
      <c r="E309" s="218">
        <v>1.5</v>
      </c>
      <c r="F309" s="218">
        <v>1.5</v>
      </c>
      <c r="G309" s="218">
        <v>1.5</v>
      </c>
      <c r="H309" s="218"/>
      <c r="I309" s="218"/>
      <c r="J309" s="218"/>
      <c r="K309" s="55"/>
      <c r="L309" s="57" t="str">
        <f t="shared" si="14"/>
        <v xml:space="preserve">124GERARDO BARRIOS </v>
      </c>
      <c r="M309" s="214">
        <v>124</v>
      </c>
      <c r="N309" s="212" t="s">
        <v>263</v>
      </c>
      <c r="O309" s="224" t="s">
        <v>148</v>
      </c>
      <c r="P309" s="218">
        <v>1.25</v>
      </c>
      <c r="Q309" s="218">
        <v>1.25</v>
      </c>
      <c r="R309" s="218">
        <v>1.25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/>
      </c>
      <c r="B310" s="214"/>
      <c r="C310" s="212"/>
      <c r="D310" s="224"/>
      <c r="E310" s="218"/>
      <c r="F310" s="218"/>
      <c r="G310" s="218"/>
      <c r="H310" s="218"/>
      <c r="I310" s="218"/>
      <c r="J310" s="218"/>
      <c r="K310" s="55"/>
      <c r="L310" s="57" t="str">
        <f t="shared" si="14"/>
        <v>124SAN MIGUEL</v>
      </c>
      <c r="M310" s="214">
        <v>124</v>
      </c>
      <c r="N310" s="212" t="s">
        <v>175</v>
      </c>
      <c r="O310" s="224" t="s">
        <v>148</v>
      </c>
      <c r="P310" s="218">
        <v>1.1666666666666667</v>
      </c>
      <c r="Q310" s="218">
        <v>1.1000000000000001</v>
      </c>
      <c r="R310" s="218">
        <v>1.25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/>
      </c>
      <c r="B311" s="214"/>
      <c r="C311" s="212"/>
      <c r="D311" s="224"/>
      <c r="E311" s="218"/>
      <c r="F311" s="218"/>
      <c r="G311" s="218"/>
      <c r="H311" s="218"/>
      <c r="I311" s="218"/>
      <c r="J311" s="218"/>
      <c r="K311" s="55"/>
      <c r="L311" s="57" t="str">
        <f t="shared" si="14"/>
        <v>124SENSUNTEPEQUE</v>
      </c>
      <c r="M311" s="214">
        <v>124</v>
      </c>
      <c r="N311" s="212" t="s">
        <v>182</v>
      </c>
      <c r="O311" s="224" t="s">
        <v>148</v>
      </c>
      <c r="P311" s="218">
        <v>1.2</v>
      </c>
      <c r="Q311" s="218">
        <v>1.2</v>
      </c>
      <c r="R311" s="218">
        <v>1.2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/>
      </c>
      <c r="B312" s="213"/>
      <c r="C312" s="212"/>
      <c r="D312" s="224"/>
      <c r="E312" s="218"/>
      <c r="F312" s="218"/>
      <c r="G312" s="218"/>
      <c r="H312" s="218"/>
      <c r="I312" s="218"/>
      <c r="J312" s="218"/>
      <c r="K312" s="55"/>
      <c r="L312" s="57" t="str">
        <f t="shared" si="14"/>
        <v>124SANTA ANA</v>
      </c>
      <c r="M312" s="213">
        <v>124</v>
      </c>
      <c r="N312" s="212" t="s">
        <v>173</v>
      </c>
      <c r="O312" s="224" t="s">
        <v>148</v>
      </c>
      <c r="P312" s="218">
        <v>1.2</v>
      </c>
      <c r="Q312" s="218">
        <v>1.2</v>
      </c>
      <c r="R312" s="218">
        <v>1.2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/>
      </c>
      <c r="B313" s="214"/>
      <c r="C313" s="212"/>
      <c r="D313" s="224"/>
      <c r="E313" s="218"/>
      <c r="F313" s="218"/>
      <c r="G313" s="218"/>
      <c r="H313" s="218"/>
      <c r="I313" s="218"/>
      <c r="J313" s="218"/>
      <c r="K313" s="55"/>
      <c r="L313" s="57" t="str">
        <f t="shared" si="14"/>
        <v xml:space="preserve">125GERARDO BARRIOS </v>
      </c>
      <c r="M313" s="214">
        <v>125</v>
      </c>
      <c r="N313" s="212" t="s">
        <v>263</v>
      </c>
      <c r="O313" s="224" t="s">
        <v>149</v>
      </c>
      <c r="P313" s="218">
        <v>1.35</v>
      </c>
      <c r="Q313" s="218">
        <v>1.35</v>
      </c>
      <c r="R313" s="218">
        <v>1.35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/>
      </c>
      <c r="B314" s="214"/>
      <c r="C314" s="212"/>
      <c r="D314" s="224"/>
      <c r="E314" s="218"/>
      <c r="F314" s="218"/>
      <c r="G314" s="218"/>
      <c r="H314" s="218"/>
      <c r="I314" s="218"/>
      <c r="J314" s="218"/>
      <c r="K314" s="55"/>
      <c r="L314" s="57" t="str">
        <f t="shared" si="14"/>
        <v>125SAN MIGUEL</v>
      </c>
      <c r="M314" s="214">
        <v>125</v>
      </c>
      <c r="N314" s="212" t="s">
        <v>175</v>
      </c>
      <c r="O314" s="224" t="s">
        <v>149</v>
      </c>
      <c r="P314" s="218">
        <v>1.55</v>
      </c>
      <c r="Q314" s="218">
        <v>1.5</v>
      </c>
      <c r="R314" s="218">
        <v>1.6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/>
      </c>
      <c r="B315" s="214"/>
      <c r="C315" s="212"/>
      <c r="D315" s="224"/>
      <c r="E315" s="218"/>
      <c r="F315" s="218"/>
      <c r="G315" s="218"/>
      <c r="H315" s="218"/>
      <c r="I315" s="218"/>
      <c r="J315" s="218"/>
      <c r="K315" s="55"/>
      <c r="L315" s="57" t="str">
        <f t="shared" si="14"/>
        <v>125SENSUNTEPEQUE</v>
      </c>
      <c r="M315" s="214">
        <v>125</v>
      </c>
      <c r="N315" s="212" t="s">
        <v>182</v>
      </c>
      <c r="O315" s="224" t="s">
        <v>149</v>
      </c>
      <c r="P315" s="218">
        <v>1.6</v>
      </c>
      <c r="Q315" s="218">
        <v>1.6</v>
      </c>
      <c r="R315" s="218">
        <v>1.6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/>
      </c>
      <c r="B316" s="213"/>
      <c r="C316" s="212"/>
      <c r="D316" s="224"/>
      <c r="E316" s="218"/>
      <c r="F316" s="218"/>
      <c r="G316" s="218"/>
      <c r="H316" s="218"/>
      <c r="I316" s="218"/>
      <c r="J316" s="218"/>
      <c r="K316" s="55"/>
      <c r="L316" s="57" t="str">
        <f t="shared" si="14"/>
        <v>125SANTA ANA</v>
      </c>
      <c r="M316" s="213">
        <v>125</v>
      </c>
      <c r="N316" s="212" t="s">
        <v>173</v>
      </c>
      <c r="O316" s="224" t="s">
        <v>149</v>
      </c>
      <c r="P316" s="218">
        <v>1.25</v>
      </c>
      <c r="Q316" s="218">
        <v>1.25</v>
      </c>
      <c r="R316" s="218">
        <v>1.25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/>
      </c>
      <c r="B317" s="214"/>
      <c r="C317" s="212"/>
      <c r="D317" s="224"/>
      <c r="E317" s="218"/>
      <c r="F317" s="218"/>
      <c r="G317" s="218"/>
      <c r="H317" s="218"/>
      <c r="I317" s="218"/>
      <c r="J317" s="218"/>
      <c r="K317" s="55"/>
      <c r="L317" s="57" t="str">
        <f t="shared" si="14"/>
        <v xml:space="preserve">126GERARDO BARRIOS </v>
      </c>
      <c r="M317" s="214">
        <v>126</v>
      </c>
      <c r="N317" s="212" t="s">
        <v>263</v>
      </c>
      <c r="O317" s="224" t="s">
        <v>272</v>
      </c>
      <c r="P317" s="218">
        <v>4.125</v>
      </c>
      <c r="Q317" s="218">
        <v>4</v>
      </c>
      <c r="R317" s="218">
        <v>4.25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/>
      </c>
      <c r="B318" s="214"/>
      <c r="C318" s="212"/>
      <c r="D318" s="224"/>
      <c r="E318" s="218"/>
      <c r="F318" s="218"/>
      <c r="G318" s="218"/>
      <c r="H318" s="218"/>
      <c r="I318" s="218"/>
      <c r="J318" s="218"/>
      <c r="K318" s="55"/>
      <c r="L318" s="57" t="str">
        <f t="shared" si="14"/>
        <v>126SAN MIGUEL</v>
      </c>
      <c r="M318" s="214">
        <v>126</v>
      </c>
      <c r="N318" s="212" t="s">
        <v>175</v>
      </c>
      <c r="O318" s="224" t="s">
        <v>272</v>
      </c>
      <c r="P318" s="218">
        <v>4.625</v>
      </c>
      <c r="Q318" s="218">
        <v>4.5</v>
      </c>
      <c r="R318" s="218">
        <v>4.75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/>
      </c>
      <c r="B319" s="213"/>
      <c r="C319" s="212"/>
      <c r="D319" s="224"/>
      <c r="E319" s="218"/>
      <c r="F319" s="218"/>
      <c r="G319" s="218"/>
      <c r="H319" s="218"/>
      <c r="I319" s="218"/>
      <c r="J319" s="218"/>
      <c r="K319" s="55"/>
      <c r="L319" s="57" t="str">
        <f t="shared" si="14"/>
        <v>126SENSUNTEPEQUE</v>
      </c>
      <c r="M319" s="213">
        <v>126</v>
      </c>
      <c r="N319" s="212" t="s">
        <v>182</v>
      </c>
      <c r="O319" s="224" t="s">
        <v>272</v>
      </c>
      <c r="P319" s="218">
        <v>4.5</v>
      </c>
      <c r="Q319" s="218">
        <v>4.5</v>
      </c>
      <c r="R319" s="218">
        <v>4.5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/>
      </c>
      <c r="B320" s="214"/>
      <c r="C320" s="212"/>
      <c r="D320" s="224"/>
      <c r="E320" s="218"/>
      <c r="F320" s="218"/>
      <c r="G320" s="218"/>
      <c r="H320" s="218"/>
      <c r="I320" s="218"/>
      <c r="J320" s="218"/>
      <c r="K320" s="55"/>
      <c r="L320" s="57" t="str">
        <f t="shared" si="14"/>
        <v xml:space="preserve">127GERARDO BARRIOS </v>
      </c>
      <c r="M320" s="214">
        <v>127</v>
      </c>
      <c r="N320" s="212" t="s">
        <v>263</v>
      </c>
      <c r="O320" s="224" t="s">
        <v>273</v>
      </c>
      <c r="P320" s="218">
        <v>3.9</v>
      </c>
      <c r="Q320" s="218">
        <v>3.9</v>
      </c>
      <c r="R320" s="218">
        <v>3.9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/>
      </c>
      <c r="B321" s="214"/>
      <c r="C321" s="212"/>
      <c r="D321" s="224"/>
      <c r="E321" s="218"/>
      <c r="F321" s="218"/>
      <c r="G321" s="218"/>
      <c r="H321" s="218"/>
      <c r="I321" s="218"/>
      <c r="J321" s="218"/>
      <c r="K321" s="55"/>
      <c r="L321" s="57" t="str">
        <f t="shared" si="14"/>
        <v>127SAN MIGUEL</v>
      </c>
      <c r="M321" s="214">
        <v>127</v>
      </c>
      <c r="N321" s="212" t="s">
        <v>175</v>
      </c>
      <c r="O321" s="224" t="s">
        <v>273</v>
      </c>
      <c r="P321" s="218">
        <v>4.125</v>
      </c>
      <c r="Q321" s="218">
        <v>4</v>
      </c>
      <c r="R321" s="218">
        <v>4.25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/>
      </c>
      <c r="B322" s="213"/>
      <c r="C322" s="212"/>
      <c r="D322" s="224"/>
      <c r="E322" s="218"/>
      <c r="F322" s="218"/>
      <c r="G322" s="218"/>
      <c r="H322" s="218"/>
      <c r="I322" s="218"/>
      <c r="J322" s="218"/>
      <c r="K322" s="55"/>
      <c r="L322" s="57" t="str">
        <f t="shared" si="14"/>
        <v>127SENSUNTEPEQUE</v>
      </c>
      <c r="M322" s="213">
        <v>127</v>
      </c>
      <c r="N322" s="212" t="s">
        <v>182</v>
      </c>
      <c r="O322" s="224" t="s">
        <v>273</v>
      </c>
      <c r="P322" s="218">
        <v>4.25</v>
      </c>
      <c r="Q322" s="218">
        <v>4.25</v>
      </c>
      <c r="R322" s="218">
        <v>4.25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/>
      </c>
      <c r="B323" s="213"/>
      <c r="C323" s="212"/>
      <c r="D323" s="224"/>
      <c r="E323" s="218"/>
      <c r="F323" s="218"/>
      <c r="G323" s="218"/>
      <c r="H323" s="218"/>
      <c r="I323" s="218"/>
      <c r="J323" s="218"/>
      <c r="K323" s="55"/>
      <c r="L323" s="57" t="str">
        <f t="shared" si="14"/>
        <v xml:space="preserve">128GERARDO BARRIOS </v>
      </c>
      <c r="M323" s="213">
        <v>128</v>
      </c>
      <c r="N323" s="212" t="s">
        <v>263</v>
      </c>
      <c r="O323" s="224" t="s">
        <v>285</v>
      </c>
      <c r="P323" s="218">
        <v>45.5</v>
      </c>
      <c r="Q323" s="218">
        <v>45</v>
      </c>
      <c r="R323" s="218">
        <v>46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/>
      </c>
      <c r="B324" s="214"/>
      <c r="C324" s="212"/>
      <c r="D324" s="224"/>
      <c r="E324" s="218"/>
      <c r="F324" s="218"/>
      <c r="G324" s="218"/>
      <c r="H324" s="218"/>
      <c r="I324" s="218"/>
      <c r="J324" s="218"/>
      <c r="K324" s="55"/>
      <c r="L324" s="57" t="str">
        <f t="shared" si="14"/>
        <v xml:space="preserve">129GERARDO BARRIOS </v>
      </c>
      <c r="M324" s="214">
        <v>129</v>
      </c>
      <c r="N324" s="212" t="s">
        <v>263</v>
      </c>
      <c r="O324" s="224" t="s">
        <v>286</v>
      </c>
      <c r="P324" s="218">
        <v>43.5</v>
      </c>
      <c r="Q324" s="218">
        <v>43</v>
      </c>
      <c r="R324" s="218">
        <v>44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/>
      </c>
      <c r="B325" s="213"/>
      <c r="C325" s="212"/>
      <c r="D325" s="224"/>
      <c r="E325" s="218"/>
      <c r="F325" s="218"/>
      <c r="G325" s="218"/>
      <c r="H325" s="218"/>
      <c r="I325" s="218"/>
      <c r="J325" s="218"/>
      <c r="K325" s="55"/>
      <c r="L325" s="57" t="str">
        <f t="shared" si="14"/>
        <v>129SENSUNTEPEQUE</v>
      </c>
      <c r="M325" s="213">
        <v>129</v>
      </c>
      <c r="N325" s="212" t="s">
        <v>182</v>
      </c>
      <c r="O325" s="224" t="s">
        <v>286</v>
      </c>
      <c r="P325" s="218">
        <v>46</v>
      </c>
      <c r="Q325" s="218">
        <v>46</v>
      </c>
      <c r="R325" s="218">
        <v>46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/>
      </c>
      <c r="B326" s="214"/>
      <c r="C326" s="212"/>
      <c r="D326" s="224"/>
      <c r="E326" s="218"/>
      <c r="F326" s="218"/>
      <c r="G326" s="218"/>
      <c r="H326" s="218"/>
      <c r="I326" s="218"/>
      <c r="J326" s="218"/>
      <c r="K326" s="55"/>
      <c r="L326" s="57" t="str">
        <f t="shared" si="14"/>
        <v xml:space="preserve">130GERARDO BARRIOS </v>
      </c>
      <c r="M326" s="214">
        <v>130</v>
      </c>
      <c r="N326" s="212" t="s">
        <v>263</v>
      </c>
      <c r="O326" s="224" t="s">
        <v>151</v>
      </c>
      <c r="P326" s="218">
        <v>3</v>
      </c>
      <c r="Q326" s="218">
        <v>3</v>
      </c>
      <c r="R326" s="218">
        <v>3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/>
      </c>
      <c r="B327" s="214"/>
      <c r="C327" s="212"/>
      <c r="D327" s="224"/>
      <c r="E327" s="218"/>
      <c r="F327" s="218"/>
      <c r="G327" s="218"/>
      <c r="H327" s="218"/>
      <c r="I327" s="218"/>
      <c r="J327" s="218"/>
      <c r="K327" s="55"/>
      <c r="L327" s="57" t="str">
        <f t="shared" ref="L327:L390" si="16">+M327&amp;N327</f>
        <v>130SAN MIGUEL</v>
      </c>
      <c r="M327" s="214">
        <v>130</v>
      </c>
      <c r="N327" s="212" t="s">
        <v>175</v>
      </c>
      <c r="O327" s="224" t="s">
        <v>151</v>
      </c>
      <c r="P327" s="218">
        <v>2.75</v>
      </c>
      <c r="Q327" s="218">
        <v>2.5</v>
      </c>
      <c r="R327" s="218">
        <v>3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/>
      </c>
      <c r="B328" s="214"/>
      <c r="C328" s="212"/>
      <c r="D328" s="224"/>
      <c r="E328" s="218"/>
      <c r="F328" s="218"/>
      <c r="G328" s="218"/>
      <c r="H328" s="218"/>
      <c r="I328" s="218"/>
      <c r="J328" s="218"/>
      <c r="K328" s="55"/>
      <c r="L328" s="57" t="str">
        <f t="shared" si="16"/>
        <v>130SENSUNTEPEQUE</v>
      </c>
      <c r="M328" s="214">
        <v>130</v>
      </c>
      <c r="N328" s="212" t="s">
        <v>182</v>
      </c>
      <c r="O328" s="224" t="s">
        <v>151</v>
      </c>
      <c r="P328" s="218">
        <v>3</v>
      </c>
      <c r="Q328" s="218">
        <v>3</v>
      </c>
      <c r="R328" s="218">
        <v>3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/>
      </c>
      <c r="B329" s="213"/>
      <c r="C329" s="212"/>
      <c r="D329" s="224"/>
      <c r="E329" s="218"/>
      <c r="F329" s="218"/>
      <c r="G329" s="218"/>
      <c r="H329" s="218"/>
      <c r="I329" s="218"/>
      <c r="J329" s="218"/>
      <c r="K329" s="55"/>
      <c r="L329" s="57" t="str">
        <f t="shared" si="16"/>
        <v>130SANTA ANA</v>
      </c>
      <c r="M329" s="213">
        <v>130</v>
      </c>
      <c r="N329" s="212" t="s">
        <v>173</v>
      </c>
      <c r="O329" s="224" t="s">
        <v>151</v>
      </c>
      <c r="P329" s="218">
        <v>3</v>
      </c>
      <c r="Q329" s="218">
        <v>3</v>
      </c>
      <c r="R329" s="218">
        <v>3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/>
      </c>
      <c r="B330" s="214"/>
      <c r="C330" s="212"/>
      <c r="D330" s="224"/>
      <c r="E330" s="218"/>
      <c r="F330" s="218"/>
      <c r="G330" s="218"/>
      <c r="H330" s="218"/>
      <c r="I330" s="218"/>
      <c r="J330" s="218"/>
      <c r="K330" s="55"/>
      <c r="L330" s="57" t="str">
        <f t="shared" si="16"/>
        <v xml:space="preserve">132GERARDO BARRIOS </v>
      </c>
      <c r="M330" s="214">
        <v>132</v>
      </c>
      <c r="N330" s="212" t="s">
        <v>263</v>
      </c>
      <c r="O330" s="224" t="s">
        <v>152</v>
      </c>
      <c r="P330" s="218">
        <v>2</v>
      </c>
      <c r="Q330" s="218">
        <v>2</v>
      </c>
      <c r="R330" s="218">
        <v>2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/>
      </c>
      <c r="B331" s="214"/>
      <c r="C331" s="212"/>
      <c r="D331" s="224"/>
      <c r="E331" s="218"/>
      <c r="F331" s="218"/>
      <c r="G331" s="218"/>
      <c r="H331" s="218"/>
      <c r="I331" s="218"/>
      <c r="J331" s="218"/>
      <c r="K331" s="55"/>
      <c r="L331" s="57" t="str">
        <f t="shared" si="16"/>
        <v>132SAN MIGUEL</v>
      </c>
      <c r="M331" s="214">
        <v>132</v>
      </c>
      <c r="N331" s="212" t="s">
        <v>175</v>
      </c>
      <c r="O331" s="224" t="s">
        <v>152</v>
      </c>
      <c r="P331" s="218">
        <v>2.1166666666666667</v>
      </c>
      <c r="Q331" s="218">
        <v>2</v>
      </c>
      <c r="R331" s="218">
        <v>2.25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/>
      </c>
      <c r="B332" s="214"/>
      <c r="C332" s="212"/>
      <c r="D332" s="224"/>
      <c r="E332" s="218"/>
      <c r="F332" s="218"/>
      <c r="G332" s="218"/>
      <c r="H332" s="218"/>
      <c r="I332" s="218"/>
      <c r="J332" s="218"/>
      <c r="K332" s="55"/>
      <c r="L332" s="57" t="str">
        <f t="shared" si="16"/>
        <v>132SENSUNTEPEQUE</v>
      </c>
      <c r="M332" s="214">
        <v>132</v>
      </c>
      <c r="N332" s="212" t="s">
        <v>182</v>
      </c>
      <c r="O332" s="224" t="s">
        <v>152</v>
      </c>
      <c r="P332" s="218">
        <v>2.2000000000000002</v>
      </c>
      <c r="Q332" s="218">
        <v>2.2000000000000002</v>
      </c>
      <c r="R332" s="218">
        <v>2.2000000000000002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/>
      </c>
      <c r="B333" s="213"/>
      <c r="C333" s="212"/>
      <c r="D333" s="224"/>
      <c r="E333" s="218"/>
      <c r="F333" s="218"/>
      <c r="G333" s="218"/>
      <c r="H333" s="218"/>
      <c r="I333" s="218"/>
      <c r="J333" s="218"/>
      <c r="K333" s="55"/>
      <c r="L333" s="57" t="str">
        <f t="shared" si="16"/>
        <v>132SANTA ANA</v>
      </c>
      <c r="M333" s="213">
        <v>132</v>
      </c>
      <c r="N333" s="212" t="s">
        <v>173</v>
      </c>
      <c r="O333" s="224" t="s">
        <v>152</v>
      </c>
      <c r="P333" s="218">
        <v>2.2999999999999998</v>
      </c>
      <c r="Q333" s="218">
        <v>2.2999999999999998</v>
      </c>
      <c r="R333" s="218">
        <v>2.2999999999999998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/>
      </c>
      <c r="B334" s="214"/>
      <c r="C334" s="212"/>
      <c r="D334" s="224"/>
      <c r="E334" s="218"/>
      <c r="F334" s="218"/>
      <c r="G334" s="218"/>
      <c r="H334" s="218"/>
      <c r="I334" s="218"/>
      <c r="J334" s="218"/>
      <c r="K334" s="55"/>
      <c r="L334" s="57" t="str">
        <f t="shared" si="16"/>
        <v xml:space="preserve">133GERARDO BARRIOS </v>
      </c>
      <c r="M334" s="214">
        <v>133</v>
      </c>
      <c r="N334" s="212" t="s">
        <v>263</v>
      </c>
      <c r="O334" s="224" t="s">
        <v>153</v>
      </c>
      <c r="P334" s="218">
        <v>3</v>
      </c>
      <c r="Q334" s="218">
        <v>3</v>
      </c>
      <c r="R334" s="218">
        <v>3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/>
      </c>
      <c r="B335" s="214"/>
      <c r="C335" s="212"/>
      <c r="D335" s="224"/>
      <c r="E335" s="218"/>
      <c r="F335" s="218"/>
      <c r="G335" s="218"/>
      <c r="H335" s="218"/>
      <c r="I335" s="218"/>
      <c r="J335" s="218"/>
      <c r="K335" s="55"/>
      <c r="L335" s="57" t="str">
        <f t="shared" si="16"/>
        <v>133SAN MIGUEL</v>
      </c>
      <c r="M335" s="214">
        <v>133</v>
      </c>
      <c r="N335" s="212" t="s">
        <v>175</v>
      </c>
      <c r="O335" s="224" t="s">
        <v>153</v>
      </c>
      <c r="P335" s="218">
        <v>3.1666666666666665</v>
      </c>
      <c r="Q335" s="218">
        <v>3</v>
      </c>
      <c r="R335" s="218">
        <v>3.5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/>
      </c>
      <c r="B336" s="214"/>
      <c r="C336" s="212"/>
      <c r="D336" s="224"/>
      <c r="E336" s="218"/>
      <c r="F336" s="218"/>
      <c r="G336" s="218"/>
      <c r="H336" s="218"/>
      <c r="I336" s="218"/>
      <c r="J336" s="218"/>
      <c r="K336" s="55"/>
      <c r="L336" s="57" t="str">
        <f t="shared" si="16"/>
        <v>133SENSUNTEPEQUE</v>
      </c>
      <c r="M336" s="214">
        <v>133</v>
      </c>
      <c r="N336" s="212" t="s">
        <v>182</v>
      </c>
      <c r="O336" s="224" t="s">
        <v>153</v>
      </c>
      <c r="P336" s="218">
        <v>3.5</v>
      </c>
      <c r="Q336" s="218">
        <v>3.5</v>
      </c>
      <c r="R336" s="218">
        <v>3.5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/>
      </c>
      <c r="B337" s="213"/>
      <c r="C337" s="212"/>
      <c r="D337" s="224"/>
      <c r="E337" s="218"/>
      <c r="F337" s="218"/>
      <c r="G337" s="218"/>
      <c r="H337" s="218"/>
      <c r="I337" s="218"/>
      <c r="J337" s="218"/>
      <c r="K337" s="55"/>
      <c r="L337" s="57" t="str">
        <f t="shared" si="16"/>
        <v>133SANTA ANA</v>
      </c>
      <c r="M337" s="213">
        <v>133</v>
      </c>
      <c r="N337" s="212" t="s">
        <v>173</v>
      </c>
      <c r="O337" s="224" t="s">
        <v>153</v>
      </c>
      <c r="P337" s="218">
        <v>3.2</v>
      </c>
      <c r="Q337" s="218">
        <v>3.2</v>
      </c>
      <c r="R337" s="218">
        <v>3.2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/>
      </c>
      <c r="B338" s="214"/>
      <c r="C338" s="212"/>
      <c r="D338" s="224"/>
      <c r="E338" s="218"/>
      <c r="F338" s="218"/>
      <c r="G338" s="218"/>
      <c r="H338" s="218"/>
      <c r="I338" s="218"/>
      <c r="J338" s="218"/>
      <c r="K338" s="55"/>
      <c r="L338" s="57" t="str">
        <f t="shared" si="16"/>
        <v xml:space="preserve">134GERARDO BARRIOS </v>
      </c>
      <c r="M338" s="214">
        <v>134</v>
      </c>
      <c r="N338" s="212" t="s">
        <v>263</v>
      </c>
      <c r="O338" s="224" t="s">
        <v>154</v>
      </c>
      <c r="P338" s="218">
        <v>4</v>
      </c>
      <c r="Q338" s="218">
        <v>4</v>
      </c>
      <c r="R338" s="218">
        <v>4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/>
      </c>
      <c r="B339" s="214"/>
      <c r="C339" s="212"/>
      <c r="D339" s="224"/>
      <c r="E339" s="218"/>
      <c r="F339" s="218"/>
      <c r="G339" s="218"/>
      <c r="H339" s="218"/>
      <c r="I339" s="218"/>
      <c r="J339" s="218"/>
      <c r="K339" s="55"/>
      <c r="L339" s="57" t="str">
        <f t="shared" si="16"/>
        <v>134SAN MIGUEL</v>
      </c>
      <c r="M339" s="214">
        <v>134</v>
      </c>
      <c r="N339" s="212" t="s">
        <v>175</v>
      </c>
      <c r="O339" s="224" t="s">
        <v>154</v>
      </c>
      <c r="P339" s="218">
        <v>4.5</v>
      </c>
      <c r="Q339" s="218">
        <v>4.5</v>
      </c>
      <c r="R339" s="218">
        <v>4.5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/>
      </c>
      <c r="B340" s="213"/>
      <c r="C340" s="212"/>
      <c r="D340" s="224"/>
      <c r="E340" s="218"/>
      <c r="F340" s="218"/>
      <c r="G340" s="218"/>
      <c r="H340" s="218"/>
      <c r="I340" s="218"/>
      <c r="J340" s="218"/>
      <c r="K340" s="55"/>
      <c r="L340" s="57" t="str">
        <f t="shared" si="16"/>
        <v>134SENSUNTEPEQUE</v>
      </c>
      <c r="M340" s="213">
        <v>134</v>
      </c>
      <c r="N340" s="212" t="s">
        <v>182</v>
      </c>
      <c r="O340" s="224" t="s">
        <v>154</v>
      </c>
      <c r="P340" s="218">
        <v>5</v>
      </c>
      <c r="Q340" s="218">
        <v>5</v>
      </c>
      <c r="R340" s="218">
        <v>5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/>
      </c>
      <c r="B341" s="214"/>
      <c r="C341" s="212"/>
      <c r="D341" s="224"/>
      <c r="E341" s="218"/>
      <c r="F341" s="218"/>
      <c r="G341" s="218"/>
      <c r="H341" s="218"/>
      <c r="I341" s="218"/>
      <c r="J341" s="218"/>
      <c r="K341" s="55"/>
      <c r="L341" s="57" t="str">
        <f t="shared" si="16"/>
        <v xml:space="preserve">135GERARDO BARRIOS </v>
      </c>
      <c r="M341" s="214">
        <v>135</v>
      </c>
      <c r="N341" s="212" t="s">
        <v>263</v>
      </c>
      <c r="O341" s="224" t="s">
        <v>155</v>
      </c>
      <c r="P341" s="218">
        <v>1.5</v>
      </c>
      <c r="Q341" s="218">
        <v>1.5</v>
      </c>
      <c r="R341" s="218">
        <v>1.5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/>
      </c>
      <c r="B342" s="213"/>
      <c r="C342" s="212"/>
      <c r="D342" s="224"/>
      <c r="E342" s="218"/>
      <c r="F342" s="218"/>
      <c r="G342" s="218"/>
      <c r="H342" s="218"/>
      <c r="I342" s="218"/>
      <c r="J342" s="218"/>
      <c r="K342" s="55"/>
      <c r="L342" s="57" t="str">
        <f t="shared" si="16"/>
        <v>135SANTA ANA</v>
      </c>
      <c r="M342" s="213">
        <v>135</v>
      </c>
      <c r="N342" s="212" t="s">
        <v>173</v>
      </c>
      <c r="O342" s="224" t="s">
        <v>155</v>
      </c>
      <c r="P342" s="218">
        <v>1.6</v>
      </c>
      <c r="Q342" s="218">
        <v>1.6</v>
      </c>
      <c r="R342" s="218">
        <v>1.6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/>
      </c>
      <c r="B343" s="214"/>
      <c r="C343" s="212"/>
      <c r="D343" s="224"/>
      <c r="E343" s="218"/>
      <c r="F343" s="218"/>
      <c r="G343" s="218"/>
      <c r="H343" s="218"/>
      <c r="I343" s="218"/>
      <c r="J343" s="218"/>
      <c r="K343" s="55"/>
      <c r="L343" s="57" t="str">
        <f t="shared" si="16"/>
        <v>136TIENDONA</v>
      </c>
      <c r="M343" s="214">
        <v>136</v>
      </c>
      <c r="N343" s="212" t="s">
        <v>191</v>
      </c>
      <c r="O343" s="224" t="s">
        <v>224</v>
      </c>
      <c r="P343" s="218">
        <v>1.5</v>
      </c>
      <c r="Q343" s="218">
        <v>1.5</v>
      </c>
      <c r="R343" s="218">
        <v>1.5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/>
      </c>
      <c r="B344" s="214"/>
      <c r="C344" s="212"/>
      <c r="D344" s="224"/>
      <c r="E344" s="218"/>
      <c r="F344" s="218"/>
      <c r="G344" s="218"/>
      <c r="H344" s="218"/>
      <c r="I344" s="218"/>
      <c r="J344" s="218"/>
      <c r="K344" s="55"/>
      <c r="L344" s="57" t="str">
        <f t="shared" si="16"/>
        <v>136SAN MIGUEL</v>
      </c>
      <c r="M344" s="214">
        <v>136</v>
      </c>
      <c r="N344" s="212" t="s">
        <v>175</v>
      </c>
      <c r="O344" s="224" t="s">
        <v>224</v>
      </c>
      <c r="P344" s="218">
        <v>1.5</v>
      </c>
      <c r="Q344" s="218">
        <v>1.5</v>
      </c>
      <c r="R344" s="218">
        <v>1.5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/>
      </c>
      <c r="B345" s="214"/>
      <c r="C345" s="212"/>
      <c r="D345" s="224"/>
      <c r="E345" s="218"/>
      <c r="F345" s="218"/>
      <c r="G345" s="218"/>
      <c r="H345" s="218"/>
      <c r="I345" s="218"/>
      <c r="J345" s="218"/>
      <c r="K345" s="55"/>
      <c r="L345" s="57" t="str">
        <f t="shared" si="16"/>
        <v>136SENSUNTEPEQUE</v>
      </c>
      <c r="M345" s="214">
        <v>136</v>
      </c>
      <c r="N345" s="212" t="s">
        <v>182</v>
      </c>
      <c r="O345" s="224" t="s">
        <v>224</v>
      </c>
      <c r="P345" s="218">
        <v>2.5</v>
      </c>
      <c r="Q345" s="218">
        <v>2.5</v>
      </c>
      <c r="R345" s="218">
        <v>2.5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/>
      </c>
      <c r="B346" s="213"/>
      <c r="C346" s="212"/>
      <c r="D346" s="224"/>
      <c r="E346" s="218"/>
      <c r="F346" s="218"/>
      <c r="G346" s="218"/>
      <c r="H346" s="218"/>
      <c r="I346" s="218"/>
      <c r="J346" s="218"/>
      <c r="K346" s="55"/>
      <c r="L346" s="57" t="str">
        <f t="shared" si="16"/>
        <v>136SANTA ANA</v>
      </c>
      <c r="M346" s="213">
        <v>136</v>
      </c>
      <c r="N346" s="212" t="s">
        <v>173</v>
      </c>
      <c r="O346" s="224" t="s">
        <v>224</v>
      </c>
      <c r="P346" s="218">
        <v>1.75</v>
      </c>
      <c r="Q346" s="218">
        <v>1.75</v>
      </c>
      <c r="R346" s="218">
        <v>1.75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/>
      </c>
      <c r="B347" s="214"/>
      <c r="C347" s="212"/>
      <c r="D347" s="224"/>
      <c r="E347" s="218"/>
      <c r="F347" s="218"/>
      <c r="G347" s="218"/>
      <c r="H347" s="218"/>
      <c r="I347" s="218"/>
      <c r="J347" s="218"/>
      <c r="K347" s="55"/>
      <c r="L347" s="57" t="str">
        <f t="shared" si="16"/>
        <v>137TIENDONA</v>
      </c>
      <c r="M347" s="214">
        <v>137</v>
      </c>
      <c r="N347" s="212" t="s">
        <v>191</v>
      </c>
      <c r="O347" s="224" t="s">
        <v>241</v>
      </c>
      <c r="P347" s="218">
        <v>3.25</v>
      </c>
      <c r="Q347" s="218">
        <v>3.25</v>
      </c>
      <c r="R347" s="218">
        <v>3.25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/>
      </c>
      <c r="B348" s="214"/>
      <c r="C348" s="212"/>
      <c r="D348" s="224"/>
      <c r="E348" s="218"/>
      <c r="F348" s="218"/>
      <c r="G348" s="218"/>
      <c r="H348" s="218"/>
      <c r="I348" s="218"/>
      <c r="J348" s="218"/>
      <c r="K348" s="55"/>
      <c r="L348" s="57" t="str">
        <f t="shared" si="16"/>
        <v>137SAN MIGUEL</v>
      </c>
      <c r="M348" s="214">
        <v>137</v>
      </c>
      <c r="N348" s="212" t="s">
        <v>175</v>
      </c>
      <c r="O348" s="224" t="s">
        <v>241</v>
      </c>
      <c r="P348" s="218">
        <v>3</v>
      </c>
      <c r="Q348" s="218">
        <v>3</v>
      </c>
      <c r="R348" s="218">
        <v>3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/>
      </c>
      <c r="B349" s="213"/>
      <c r="C349" s="212"/>
      <c r="D349" s="224"/>
      <c r="E349" s="218"/>
      <c r="F349" s="218"/>
      <c r="G349" s="218"/>
      <c r="H349" s="218"/>
      <c r="I349" s="218"/>
      <c r="J349" s="218"/>
      <c r="K349" s="55"/>
      <c r="L349" s="57" t="str">
        <f t="shared" si="16"/>
        <v>137SENSUNTEPEQUE</v>
      </c>
      <c r="M349" s="213">
        <v>137</v>
      </c>
      <c r="N349" s="212" t="s">
        <v>182</v>
      </c>
      <c r="O349" s="224" t="s">
        <v>241</v>
      </c>
      <c r="P349" s="218">
        <v>5</v>
      </c>
      <c r="Q349" s="218">
        <v>5</v>
      </c>
      <c r="R349" s="218">
        <v>5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/>
      </c>
      <c r="B350" s="214"/>
      <c r="C350" s="212"/>
      <c r="D350" s="224"/>
      <c r="E350" s="218"/>
      <c r="F350" s="218"/>
      <c r="G350" s="218"/>
      <c r="H350" s="218"/>
      <c r="I350" s="218"/>
      <c r="J350" s="218"/>
      <c r="K350" s="55"/>
      <c r="L350" s="57" t="str">
        <f t="shared" si="16"/>
        <v>138TIENDONA</v>
      </c>
      <c r="M350" s="214">
        <v>138</v>
      </c>
      <c r="N350" s="212" t="s">
        <v>191</v>
      </c>
      <c r="O350" s="224" t="s">
        <v>242</v>
      </c>
      <c r="P350" s="218">
        <v>6</v>
      </c>
      <c r="Q350" s="218">
        <v>6</v>
      </c>
      <c r="R350" s="218">
        <v>6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/>
      </c>
      <c r="B351" s="214"/>
      <c r="C351" s="212"/>
      <c r="D351" s="224"/>
      <c r="E351" s="218"/>
      <c r="F351" s="218"/>
      <c r="G351" s="218"/>
      <c r="H351" s="218"/>
      <c r="I351" s="218"/>
      <c r="J351" s="218"/>
      <c r="K351" s="55"/>
      <c r="L351" s="57" t="str">
        <f t="shared" si="16"/>
        <v>138SAN MIGUEL</v>
      </c>
      <c r="M351" s="214">
        <v>138</v>
      </c>
      <c r="N351" s="212" t="s">
        <v>175</v>
      </c>
      <c r="O351" s="224" t="s">
        <v>242</v>
      </c>
      <c r="P351" s="218">
        <v>4</v>
      </c>
      <c r="Q351" s="218">
        <v>4</v>
      </c>
      <c r="R351" s="218">
        <v>4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/>
      </c>
      <c r="B352" s="214"/>
      <c r="C352" s="212"/>
      <c r="D352" s="224"/>
      <c r="E352" s="218"/>
      <c r="F352" s="218"/>
      <c r="G352" s="218"/>
      <c r="H352" s="218"/>
      <c r="I352" s="218"/>
      <c r="J352" s="218"/>
      <c r="K352" s="55"/>
      <c r="L352" s="57" t="str">
        <f t="shared" si="16"/>
        <v>138SENSUNTEPEQUE</v>
      </c>
      <c r="M352" s="214">
        <v>138</v>
      </c>
      <c r="N352" s="212" t="s">
        <v>182</v>
      </c>
      <c r="O352" s="224" t="s">
        <v>242</v>
      </c>
      <c r="P352" s="218">
        <v>5</v>
      </c>
      <c r="Q352" s="218">
        <v>5</v>
      </c>
      <c r="R352" s="218">
        <v>5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/>
      </c>
      <c r="B353" s="213"/>
      <c r="C353" s="212"/>
      <c r="D353" s="224"/>
      <c r="E353" s="218"/>
      <c r="F353" s="218"/>
      <c r="G353" s="218"/>
      <c r="H353" s="218"/>
      <c r="I353" s="218"/>
      <c r="J353" s="218"/>
      <c r="K353" s="55"/>
      <c r="L353" s="57" t="str">
        <f t="shared" si="16"/>
        <v>138SANTA ANA</v>
      </c>
      <c r="M353" s="213">
        <v>138</v>
      </c>
      <c r="N353" s="212" t="s">
        <v>173</v>
      </c>
      <c r="O353" s="224" t="s">
        <v>242</v>
      </c>
      <c r="P353" s="218">
        <v>6</v>
      </c>
      <c r="Q353" s="218">
        <v>6</v>
      </c>
      <c r="R353" s="218">
        <v>6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/>
      </c>
      <c r="B354" s="214"/>
      <c r="C354" s="212"/>
      <c r="D354" s="224"/>
      <c r="E354" s="218"/>
      <c r="F354" s="218"/>
      <c r="G354" s="218"/>
      <c r="H354" s="218"/>
      <c r="I354" s="218"/>
      <c r="J354" s="218"/>
      <c r="K354" s="55"/>
      <c r="L354" s="57" t="str">
        <f t="shared" si="16"/>
        <v>139TIENDONA</v>
      </c>
      <c r="M354" s="214">
        <v>139</v>
      </c>
      <c r="N354" s="212" t="s">
        <v>191</v>
      </c>
      <c r="O354" s="224" t="s">
        <v>243</v>
      </c>
      <c r="P354" s="218">
        <v>3.5</v>
      </c>
      <c r="Q354" s="218">
        <v>3.5</v>
      </c>
      <c r="R354" s="218">
        <v>3.5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/>
      </c>
      <c r="B355" s="213"/>
      <c r="C355" s="212"/>
      <c r="D355" s="224"/>
      <c r="E355" s="218"/>
      <c r="F355" s="218"/>
      <c r="G355" s="218"/>
      <c r="H355" s="218"/>
      <c r="I355" s="218"/>
      <c r="J355" s="218"/>
      <c r="K355" s="55"/>
      <c r="L355" s="57" t="str">
        <f t="shared" si="16"/>
        <v>139SENSUNTEPEQUE</v>
      </c>
      <c r="M355" s="213">
        <v>139</v>
      </c>
      <c r="N355" s="212" t="s">
        <v>182</v>
      </c>
      <c r="O355" s="224" t="s">
        <v>243</v>
      </c>
      <c r="P355" s="218">
        <v>4</v>
      </c>
      <c r="Q355" s="218">
        <v>4</v>
      </c>
      <c r="R355" s="218">
        <v>4</v>
      </c>
      <c r="S355" s="218"/>
      <c r="T355" s="218"/>
      <c r="U355" s="218"/>
      <c r="V355" s="46"/>
      <c r="W355" s="46"/>
    </row>
    <row r="356" spans="1:23" ht="15.75">
      <c r="A356" s="182" t="str">
        <f t="shared" si="17"/>
        <v/>
      </c>
      <c r="B356" s="214"/>
      <c r="C356" s="212"/>
      <c r="D356" s="224"/>
      <c r="E356" s="218"/>
      <c r="F356" s="218"/>
      <c r="G356" s="218"/>
      <c r="H356" s="218"/>
      <c r="I356" s="218"/>
      <c r="J356" s="218"/>
      <c r="K356" s="55"/>
      <c r="L356" s="57" t="str">
        <f t="shared" si="16"/>
        <v>140TIENDONA</v>
      </c>
      <c r="M356" s="214">
        <v>140</v>
      </c>
      <c r="N356" s="212" t="s">
        <v>191</v>
      </c>
      <c r="O356" s="224" t="s">
        <v>225</v>
      </c>
      <c r="P356" s="218">
        <v>8</v>
      </c>
      <c r="Q356" s="218">
        <v>8</v>
      </c>
      <c r="R356" s="218">
        <v>8</v>
      </c>
      <c r="S356" s="218"/>
      <c r="T356" s="218"/>
      <c r="U356" s="218"/>
      <c r="V356" s="46"/>
      <c r="W356" s="46"/>
    </row>
    <row r="357" spans="1:23" ht="15.75">
      <c r="A357" s="182" t="str">
        <f t="shared" si="17"/>
        <v/>
      </c>
      <c r="B357" s="214"/>
      <c r="C357" s="212"/>
      <c r="D357" s="224"/>
      <c r="E357" s="218"/>
      <c r="F357" s="218"/>
      <c r="G357" s="218"/>
      <c r="H357" s="218"/>
      <c r="I357" s="218"/>
      <c r="J357" s="218"/>
      <c r="K357" s="55"/>
      <c r="L357" s="57" t="str">
        <f t="shared" si="16"/>
        <v>140SAN MIGUEL</v>
      </c>
      <c r="M357" s="214">
        <v>140</v>
      </c>
      <c r="N357" s="212" t="s">
        <v>175</v>
      </c>
      <c r="O357" s="224" t="s">
        <v>225</v>
      </c>
      <c r="P357" s="218">
        <v>5.5</v>
      </c>
      <c r="Q357" s="218">
        <v>5</v>
      </c>
      <c r="R357" s="218">
        <v>6</v>
      </c>
      <c r="S357" s="218"/>
      <c r="T357" s="218"/>
      <c r="U357" s="218"/>
      <c r="V357" s="46"/>
      <c r="W357" s="46"/>
    </row>
    <row r="358" spans="1:23" ht="15.75">
      <c r="A358" s="182" t="str">
        <f t="shared" si="17"/>
        <v/>
      </c>
      <c r="B358" s="214"/>
      <c r="C358" s="212"/>
      <c r="D358" s="224"/>
      <c r="E358" s="218"/>
      <c r="F358" s="218"/>
      <c r="G358" s="218"/>
      <c r="H358" s="218"/>
      <c r="I358" s="218"/>
      <c r="J358" s="218"/>
      <c r="K358" s="55"/>
      <c r="L358" s="57" t="str">
        <f t="shared" si="16"/>
        <v>140SENSUNTEPEQUE</v>
      </c>
      <c r="M358" s="214">
        <v>140</v>
      </c>
      <c r="N358" s="212" t="s">
        <v>182</v>
      </c>
      <c r="O358" s="224" t="s">
        <v>225</v>
      </c>
      <c r="P358" s="218">
        <v>10</v>
      </c>
      <c r="Q358" s="218">
        <v>10</v>
      </c>
      <c r="R358" s="218">
        <v>10</v>
      </c>
      <c r="S358" s="218"/>
      <c r="T358" s="218"/>
      <c r="U358" s="218"/>
      <c r="V358" s="46"/>
      <c r="W358" s="46"/>
    </row>
    <row r="359" spans="1:23" ht="15.75">
      <c r="A359" s="182" t="str">
        <f t="shared" si="17"/>
        <v/>
      </c>
      <c r="B359" s="213"/>
      <c r="C359" s="212"/>
      <c r="D359" s="224"/>
      <c r="E359" s="218"/>
      <c r="F359" s="218"/>
      <c r="G359" s="218"/>
      <c r="H359" s="218"/>
      <c r="I359" s="218"/>
      <c r="J359" s="218"/>
      <c r="K359" s="55"/>
      <c r="L359" s="57" t="str">
        <f t="shared" si="16"/>
        <v>140SANTA ANA</v>
      </c>
      <c r="M359" s="213">
        <v>140</v>
      </c>
      <c r="N359" s="212" t="s">
        <v>173</v>
      </c>
      <c r="O359" s="224" t="s">
        <v>225</v>
      </c>
      <c r="P359" s="218">
        <v>8</v>
      </c>
      <c r="Q359" s="218">
        <v>8</v>
      </c>
      <c r="R359" s="218">
        <v>8</v>
      </c>
      <c r="S359" s="218"/>
      <c r="T359" s="218"/>
      <c r="U359" s="218"/>
      <c r="V359" s="46"/>
      <c r="W359" s="46"/>
    </row>
    <row r="360" spans="1:23" ht="15.75">
      <c r="A360" s="182" t="str">
        <f t="shared" si="17"/>
        <v/>
      </c>
      <c r="B360" s="214"/>
      <c r="C360" s="212"/>
      <c r="D360" s="224"/>
      <c r="E360" s="218"/>
      <c r="F360" s="218"/>
      <c r="G360" s="218"/>
      <c r="H360" s="218"/>
      <c r="I360" s="218"/>
      <c r="J360" s="218"/>
      <c r="K360" s="55"/>
      <c r="L360" s="57" t="str">
        <f t="shared" si="16"/>
        <v>141TIENDONA</v>
      </c>
      <c r="M360" s="214">
        <v>141</v>
      </c>
      <c r="N360" s="212" t="s">
        <v>191</v>
      </c>
      <c r="O360" s="224" t="s">
        <v>244</v>
      </c>
      <c r="P360" s="218">
        <v>5</v>
      </c>
      <c r="Q360" s="218">
        <v>5</v>
      </c>
      <c r="R360" s="218">
        <v>5</v>
      </c>
      <c r="S360" s="218"/>
      <c r="T360" s="218"/>
      <c r="U360" s="218"/>
      <c r="V360" s="46"/>
      <c r="W360" s="46"/>
    </row>
    <row r="361" spans="1:23" ht="15.75">
      <c r="A361" s="182" t="str">
        <f t="shared" si="17"/>
        <v/>
      </c>
      <c r="B361" s="213"/>
      <c r="C361" s="212"/>
      <c r="D361" s="224"/>
      <c r="E361" s="218"/>
      <c r="F361" s="218"/>
      <c r="G361" s="218"/>
      <c r="H361" s="218"/>
      <c r="I361" s="218"/>
      <c r="J361" s="218"/>
      <c r="K361" s="55"/>
      <c r="L361" s="57" t="str">
        <f t="shared" si="16"/>
        <v>141SAN MIGUEL</v>
      </c>
      <c r="M361" s="213">
        <v>141</v>
      </c>
      <c r="N361" s="212" t="s">
        <v>175</v>
      </c>
      <c r="O361" s="224" t="s">
        <v>244</v>
      </c>
      <c r="P361" s="218">
        <v>4.75</v>
      </c>
      <c r="Q361" s="218">
        <v>4.5</v>
      </c>
      <c r="R361" s="218">
        <v>5</v>
      </c>
      <c r="S361" s="218"/>
      <c r="T361" s="218"/>
      <c r="U361" s="218"/>
      <c r="V361" s="46"/>
      <c r="W361" s="46"/>
    </row>
    <row r="362" spans="1:23" ht="15.75">
      <c r="A362" s="182" t="str">
        <f t="shared" si="17"/>
        <v/>
      </c>
      <c r="B362" s="214"/>
      <c r="C362" s="212"/>
      <c r="D362" s="224"/>
      <c r="E362" s="218"/>
      <c r="F362" s="218"/>
      <c r="G362" s="218"/>
      <c r="H362" s="218"/>
      <c r="I362" s="218"/>
      <c r="J362" s="218"/>
      <c r="K362" s="55"/>
      <c r="L362" s="57" t="str">
        <f t="shared" si="16"/>
        <v>142TIENDONA</v>
      </c>
      <c r="M362" s="214">
        <v>142</v>
      </c>
      <c r="N362" s="212" t="s">
        <v>191</v>
      </c>
      <c r="O362" s="224" t="s">
        <v>226</v>
      </c>
      <c r="P362" s="218">
        <v>2.5</v>
      </c>
      <c r="Q362" s="218">
        <v>2.5</v>
      </c>
      <c r="R362" s="218">
        <v>2.5</v>
      </c>
      <c r="S362" s="218"/>
      <c r="T362" s="218"/>
      <c r="U362" s="218"/>
      <c r="V362" s="46"/>
      <c r="W362" s="46"/>
    </row>
    <row r="363" spans="1:23" ht="15.75">
      <c r="A363" s="182" t="str">
        <f t="shared" si="17"/>
        <v/>
      </c>
      <c r="B363" s="214"/>
      <c r="C363" s="212"/>
      <c r="D363" s="224"/>
      <c r="E363" s="218"/>
      <c r="F363" s="218"/>
      <c r="G363" s="218"/>
      <c r="H363" s="218"/>
      <c r="I363" s="218"/>
      <c r="J363" s="218"/>
      <c r="K363" s="55"/>
      <c r="L363" s="57" t="str">
        <f t="shared" si="16"/>
        <v>142SAN MIGUEL</v>
      </c>
      <c r="M363" s="214">
        <v>142</v>
      </c>
      <c r="N363" s="212" t="s">
        <v>175</v>
      </c>
      <c r="O363" s="224" t="s">
        <v>226</v>
      </c>
      <c r="P363" s="218">
        <v>3</v>
      </c>
      <c r="Q363" s="218">
        <v>3</v>
      </c>
      <c r="R363" s="218">
        <v>3</v>
      </c>
      <c r="S363" s="218"/>
      <c r="T363" s="218"/>
      <c r="U363" s="218"/>
      <c r="V363" s="46"/>
      <c r="W363" s="46"/>
    </row>
    <row r="364" spans="1:23" ht="15.75">
      <c r="A364" s="182" t="str">
        <f t="shared" si="17"/>
        <v/>
      </c>
      <c r="B364" s="214"/>
      <c r="C364" s="212"/>
      <c r="D364" s="224"/>
      <c r="E364" s="218"/>
      <c r="F364" s="218"/>
      <c r="G364" s="218"/>
      <c r="H364" s="218"/>
      <c r="I364" s="218"/>
      <c r="J364" s="218"/>
      <c r="K364" s="55"/>
      <c r="L364" s="57" t="str">
        <f t="shared" si="16"/>
        <v>142SENSUNTEPEQUE</v>
      </c>
      <c r="M364" s="214">
        <v>142</v>
      </c>
      <c r="N364" s="212" t="s">
        <v>182</v>
      </c>
      <c r="O364" s="224" t="s">
        <v>226</v>
      </c>
      <c r="P364" s="218">
        <v>3</v>
      </c>
      <c r="Q364" s="218">
        <v>3</v>
      </c>
      <c r="R364" s="218">
        <v>3</v>
      </c>
      <c r="S364" s="218"/>
      <c r="T364" s="218"/>
      <c r="U364" s="218"/>
      <c r="V364" s="46"/>
      <c r="W364" s="46"/>
    </row>
    <row r="365" spans="1:23" ht="15.75">
      <c r="A365" s="182" t="str">
        <f t="shared" si="17"/>
        <v/>
      </c>
      <c r="B365" s="213"/>
      <c r="C365" s="212"/>
      <c r="D365" s="224"/>
      <c r="E365" s="218"/>
      <c r="F365" s="218"/>
      <c r="G365" s="218"/>
      <c r="H365" s="218"/>
      <c r="I365" s="218"/>
      <c r="J365" s="218"/>
      <c r="K365" s="55"/>
      <c r="L365" s="57" t="str">
        <f t="shared" si="16"/>
        <v>142SANTA ANA</v>
      </c>
      <c r="M365" s="213">
        <v>142</v>
      </c>
      <c r="N365" s="212" t="s">
        <v>173</v>
      </c>
      <c r="O365" s="224" t="s">
        <v>226</v>
      </c>
      <c r="P365" s="218">
        <v>3.25</v>
      </c>
      <c r="Q365" s="218">
        <v>3.25</v>
      </c>
      <c r="R365" s="218">
        <v>3.25</v>
      </c>
      <c r="S365" s="218"/>
      <c r="T365" s="218"/>
      <c r="U365" s="218"/>
      <c r="V365" s="46"/>
      <c r="W365" s="46"/>
    </row>
    <row r="366" spans="1:23" ht="15.75">
      <c r="A366" s="182" t="str">
        <f t="shared" si="17"/>
        <v/>
      </c>
      <c r="B366" s="214"/>
      <c r="C366" s="212"/>
      <c r="D366" s="224"/>
      <c r="E366" s="218"/>
      <c r="F366" s="218"/>
      <c r="G366" s="218"/>
      <c r="H366" s="218"/>
      <c r="I366" s="218"/>
      <c r="J366" s="218"/>
      <c r="K366" s="55"/>
      <c r="L366" s="57" t="str">
        <f t="shared" si="16"/>
        <v>143TIENDONA</v>
      </c>
      <c r="M366" s="214">
        <v>143</v>
      </c>
      <c r="N366" s="212" t="s">
        <v>191</v>
      </c>
      <c r="O366" s="224" t="s">
        <v>227</v>
      </c>
      <c r="P366" s="218">
        <v>2.5</v>
      </c>
      <c r="Q366" s="218">
        <v>2.5</v>
      </c>
      <c r="R366" s="218">
        <v>2.5</v>
      </c>
      <c r="S366" s="218"/>
      <c r="T366" s="218"/>
      <c r="U366" s="218"/>
      <c r="V366" s="46"/>
      <c r="W366" s="46"/>
    </row>
    <row r="367" spans="1:23" ht="15.75">
      <c r="A367" s="182" t="str">
        <f t="shared" si="17"/>
        <v/>
      </c>
      <c r="B367" s="214"/>
      <c r="C367" s="212"/>
      <c r="D367" s="224"/>
      <c r="E367" s="218"/>
      <c r="F367" s="218"/>
      <c r="G367" s="218"/>
      <c r="H367" s="218"/>
      <c r="I367" s="218"/>
      <c r="J367" s="218"/>
      <c r="K367" s="55"/>
      <c r="L367" s="57" t="str">
        <f t="shared" si="16"/>
        <v>143SAN MIGUEL</v>
      </c>
      <c r="M367" s="214">
        <v>143</v>
      </c>
      <c r="N367" s="212" t="s">
        <v>175</v>
      </c>
      <c r="O367" s="224" t="s">
        <v>227</v>
      </c>
      <c r="P367" s="218">
        <v>3</v>
      </c>
      <c r="Q367" s="218">
        <v>2.5</v>
      </c>
      <c r="R367" s="218">
        <v>3.5</v>
      </c>
      <c r="S367" s="218"/>
      <c r="T367" s="218"/>
      <c r="U367" s="218"/>
      <c r="V367" s="46"/>
      <c r="W367" s="46"/>
    </row>
    <row r="368" spans="1:23" ht="15.75">
      <c r="A368" s="182" t="str">
        <f t="shared" si="17"/>
        <v/>
      </c>
      <c r="B368" s="214"/>
      <c r="C368" s="212"/>
      <c r="D368" s="224"/>
      <c r="E368" s="218"/>
      <c r="F368" s="218"/>
      <c r="G368" s="218"/>
      <c r="H368" s="218"/>
      <c r="I368" s="218"/>
      <c r="J368" s="218"/>
      <c r="K368" s="55"/>
      <c r="L368" s="57" t="str">
        <f t="shared" si="16"/>
        <v>143SENSUNTEPEQUE</v>
      </c>
      <c r="M368" s="214">
        <v>143</v>
      </c>
      <c r="N368" s="212" t="s">
        <v>182</v>
      </c>
      <c r="O368" s="224" t="s">
        <v>227</v>
      </c>
      <c r="P368" s="218">
        <v>4</v>
      </c>
      <c r="Q368" s="218">
        <v>4</v>
      </c>
      <c r="R368" s="218">
        <v>4</v>
      </c>
      <c r="S368" s="218"/>
      <c r="T368" s="218"/>
      <c r="U368" s="218"/>
      <c r="V368" s="46"/>
      <c r="W368" s="46"/>
    </row>
    <row r="369" spans="1:23" ht="15.75">
      <c r="A369" s="182" t="str">
        <f t="shared" si="17"/>
        <v/>
      </c>
      <c r="B369" s="213"/>
      <c r="C369" s="212"/>
      <c r="D369" s="224"/>
      <c r="E369" s="218"/>
      <c r="F369" s="218"/>
      <c r="G369" s="218"/>
      <c r="H369" s="218"/>
      <c r="I369" s="218"/>
      <c r="J369" s="218"/>
      <c r="K369" s="55"/>
      <c r="L369" s="57" t="str">
        <f t="shared" si="16"/>
        <v>143SANTA ANA</v>
      </c>
      <c r="M369" s="213">
        <v>143</v>
      </c>
      <c r="N369" s="212" t="s">
        <v>173</v>
      </c>
      <c r="O369" s="224" t="s">
        <v>227</v>
      </c>
      <c r="P369" s="218">
        <v>2.25</v>
      </c>
      <c r="Q369" s="218">
        <v>2.25</v>
      </c>
      <c r="R369" s="218">
        <v>2.25</v>
      </c>
      <c r="S369" s="218"/>
      <c r="T369" s="218"/>
      <c r="U369" s="218"/>
      <c r="V369" s="46"/>
      <c r="W369" s="46"/>
    </row>
    <row r="370" spans="1:23" ht="15.75">
      <c r="A370" s="182" t="str">
        <f t="shared" si="17"/>
        <v/>
      </c>
      <c r="B370" s="214"/>
      <c r="C370" s="212"/>
      <c r="D370" s="224"/>
      <c r="E370" s="218"/>
      <c r="F370" s="218"/>
      <c r="G370" s="218"/>
      <c r="H370" s="218"/>
      <c r="I370" s="218"/>
      <c r="J370" s="218"/>
      <c r="K370" s="55"/>
      <c r="L370" s="57" t="str">
        <f t="shared" si="16"/>
        <v>145TIENDONA</v>
      </c>
      <c r="M370" s="214">
        <v>145</v>
      </c>
      <c r="N370" s="212" t="s">
        <v>191</v>
      </c>
      <c r="O370" s="224" t="s">
        <v>246</v>
      </c>
      <c r="P370" s="218">
        <v>4.5</v>
      </c>
      <c r="Q370" s="218">
        <v>4.5</v>
      </c>
      <c r="R370" s="218">
        <v>4.5</v>
      </c>
      <c r="S370" s="218"/>
      <c r="T370" s="218"/>
      <c r="U370" s="218"/>
      <c r="V370" s="46"/>
      <c r="W370" s="46"/>
    </row>
    <row r="371" spans="1:23" ht="15.75">
      <c r="A371" s="182" t="str">
        <f t="shared" si="17"/>
        <v/>
      </c>
      <c r="B371" s="213"/>
      <c r="C371" s="212"/>
      <c r="D371" s="224"/>
      <c r="E371" s="218"/>
      <c r="F371" s="218"/>
      <c r="G371" s="218"/>
      <c r="H371" s="218"/>
      <c r="I371" s="218"/>
      <c r="J371" s="218"/>
      <c r="K371" s="55"/>
      <c r="L371" s="57" t="str">
        <f t="shared" si="16"/>
        <v>145SENSUNTEPEQUE</v>
      </c>
      <c r="M371" s="213">
        <v>145</v>
      </c>
      <c r="N371" s="212" t="s">
        <v>182</v>
      </c>
      <c r="O371" s="224" t="s">
        <v>246</v>
      </c>
      <c r="P371" s="218">
        <v>6</v>
      </c>
      <c r="Q371" s="218">
        <v>6</v>
      </c>
      <c r="R371" s="218">
        <v>6</v>
      </c>
      <c r="S371" s="218"/>
      <c r="T371" s="218"/>
      <c r="U371" s="218"/>
      <c r="V371" s="46"/>
      <c r="W371" s="46"/>
    </row>
    <row r="372" spans="1:23" ht="15.75">
      <c r="A372" s="182" t="str">
        <f t="shared" si="17"/>
        <v/>
      </c>
      <c r="B372" s="214"/>
      <c r="C372" s="212"/>
      <c r="D372" s="224"/>
      <c r="E372" s="218"/>
      <c r="F372" s="218"/>
      <c r="G372" s="218"/>
      <c r="H372" s="218"/>
      <c r="I372" s="218"/>
      <c r="J372" s="218"/>
      <c r="K372" s="55"/>
      <c r="L372" s="57" t="str">
        <f t="shared" si="16"/>
        <v>146TIENDONA</v>
      </c>
      <c r="M372" s="214">
        <v>146</v>
      </c>
      <c r="N372" s="212" t="s">
        <v>191</v>
      </c>
      <c r="O372" s="224" t="s">
        <v>247</v>
      </c>
      <c r="P372" s="218">
        <v>3.5</v>
      </c>
      <c r="Q372" s="218">
        <v>3.5</v>
      </c>
      <c r="R372" s="218">
        <v>3.5</v>
      </c>
      <c r="S372" s="218"/>
      <c r="T372" s="218"/>
      <c r="U372" s="218"/>
      <c r="V372" s="46"/>
      <c r="W372" s="46"/>
    </row>
    <row r="373" spans="1:23" ht="15.75">
      <c r="A373" s="182" t="str">
        <f t="shared" si="17"/>
        <v/>
      </c>
      <c r="B373" s="213"/>
      <c r="C373" s="212"/>
      <c r="D373" s="224"/>
      <c r="E373" s="218"/>
      <c r="F373" s="218"/>
      <c r="G373" s="218"/>
      <c r="H373" s="218"/>
      <c r="I373" s="218"/>
      <c r="J373" s="218"/>
      <c r="K373" s="55"/>
      <c r="L373" s="57" t="str">
        <f t="shared" si="16"/>
        <v>146SAN MIGUEL</v>
      </c>
      <c r="M373" s="213">
        <v>146</v>
      </c>
      <c r="N373" s="212" t="s">
        <v>175</v>
      </c>
      <c r="O373" s="224" t="s">
        <v>247</v>
      </c>
      <c r="P373" s="218">
        <v>3.5</v>
      </c>
      <c r="Q373" s="218">
        <v>3.5</v>
      </c>
      <c r="R373" s="218">
        <v>3.5</v>
      </c>
      <c r="S373" s="218"/>
      <c r="T373" s="218"/>
      <c r="U373" s="218"/>
      <c r="V373" s="46"/>
      <c r="W373" s="46"/>
    </row>
    <row r="374" spans="1:23" ht="15.75">
      <c r="A374" s="182" t="str">
        <f t="shared" si="17"/>
        <v/>
      </c>
      <c r="B374" s="214"/>
      <c r="C374" s="212"/>
      <c r="D374" s="224"/>
      <c r="E374" s="218"/>
      <c r="F374" s="218"/>
      <c r="G374" s="218"/>
      <c r="H374" s="218"/>
      <c r="I374" s="218"/>
      <c r="J374" s="218"/>
      <c r="K374" s="55"/>
      <c r="L374" s="57" t="str">
        <f t="shared" si="16"/>
        <v>147TIENDONA</v>
      </c>
      <c r="M374" s="214">
        <v>147</v>
      </c>
      <c r="N374" s="212" t="s">
        <v>191</v>
      </c>
      <c r="O374" s="224" t="s">
        <v>228</v>
      </c>
      <c r="P374" s="218">
        <v>1.75</v>
      </c>
      <c r="Q374" s="218">
        <v>1.75</v>
      </c>
      <c r="R374" s="218">
        <v>1.75</v>
      </c>
      <c r="S374" s="218"/>
      <c r="T374" s="218"/>
      <c r="U374" s="218"/>
      <c r="V374" s="46"/>
      <c r="W374" s="46"/>
    </row>
    <row r="375" spans="1:23" ht="15.75">
      <c r="A375" s="182" t="str">
        <f t="shared" si="17"/>
        <v/>
      </c>
      <c r="B375" s="214"/>
      <c r="C375" s="212"/>
      <c r="D375" s="224"/>
      <c r="E375" s="218"/>
      <c r="F375" s="218"/>
      <c r="G375" s="218"/>
      <c r="H375" s="218"/>
      <c r="I375" s="218"/>
      <c r="J375" s="218"/>
      <c r="K375" s="55"/>
      <c r="L375" s="57" t="str">
        <f t="shared" si="16"/>
        <v>147SAN MIGUEL</v>
      </c>
      <c r="M375" s="214">
        <v>147</v>
      </c>
      <c r="N375" s="212" t="s">
        <v>175</v>
      </c>
      <c r="O375" s="224" t="s">
        <v>228</v>
      </c>
      <c r="P375" s="218">
        <v>2</v>
      </c>
      <c r="Q375" s="218">
        <v>2</v>
      </c>
      <c r="R375" s="218">
        <v>2</v>
      </c>
      <c r="S375" s="218"/>
      <c r="T375" s="218"/>
      <c r="U375" s="218"/>
      <c r="V375" s="46"/>
      <c r="W375" s="46"/>
    </row>
    <row r="376" spans="1:23" ht="15.75">
      <c r="A376" s="182" t="str">
        <f t="shared" si="17"/>
        <v/>
      </c>
      <c r="B376" s="214"/>
      <c r="C376" s="212"/>
      <c r="D376" s="224"/>
      <c r="E376" s="218"/>
      <c r="F376" s="218"/>
      <c r="G376" s="218"/>
      <c r="H376" s="218"/>
      <c r="I376" s="218"/>
      <c r="J376" s="218"/>
      <c r="K376" s="55"/>
      <c r="L376" s="57" t="str">
        <f t="shared" si="16"/>
        <v>147SENSUNTEPEQUE</v>
      </c>
      <c r="M376" s="214">
        <v>147</v>
      </c>
      <c r="N376" s="212" t="s">
        <v>182</v>
      </c>
      <c r="O376" s="224" t="s">
        <v>228</v>
      </c>
      <c r="P376" s="218">
        <v>3</v>
      </c>
      <c r="Q376" s="218">
        <v>3</v>
      </c>
      <c r="R376" s="218">
        <v>3</v>
      </c>
      <c r="S376" s="218"/>
      <c r="T376" s="218"/>
      <c r="U376" s="218"/>
      <c r="V376" s="46"/>
      <c r="W376" s="46"/>
    </row>
    <row r="377" spans="1:23" ht="15.75">
      <c r="A377" s="182" t="str">
        <f t="shared" si="17"/>
        <v/>
      </c>
      <c r="B377" s="213"/>
      <c r="C377" s="212"/>
      <c r="D377" s="224"/>
      <c r="E377" s="218"/>
      <c r="F377" s="218"/>
      <c r="G377" s="218"/>
      <c r="H377" s="218"/>
      <c r="I377" s="218"/>
      <c r="J377" s="218"/>
      <c r="K377" s="55"/>
      <c r="L377" s="57" t="str">
        <f t="shared" si="16"/>
        <v>147SANTA ANA</v>
      </c>
      <c r="M377" s="213">
        <v>147</v>
      </c>
      <c r="N377" s="212" t="s">
        <v>173</v>
      </c>
      <c r="O377" s="224" t="s">
        <v>228</v>
      </c>
      <c r="P377" s="218">
        <v>2.25</v>
      </c>
      <c r="Q377" s="218">
        <v>2.25</v>
      </c>
      <c r="R377" s="218">
        <v>2.25</v>
      </c>
      <c r="S377" s="218"/>
      <c r="T377" s="218"/>
      <c r="U377" s="218"/>
      <c r="V377" s="46"/>
      <c r="W377" s="46"/>
    </row>
    <row r="378" spans="1:23" ht="15.75">
      <c r="A378" s="182" t="str">
        <f t="shared" si="17"/>
        <v/>
      </c>
      <c r="B378" s="214"/>
      <c r="C378" s="212"/>
      <c r="D378" s="224"/>
      <c r="E378" s="218"/>
      <c r="F378" s="218"/>
      <c r="G378" s="218"/>
      <c r="H378" s="218"/>
      <c r="I378" s="218"/>
      <c r="J378" s="218"/>
      <c r="K378" s="55"/>
      <c r="L378" s="57" t="str">
        <f t="shared" si="16"/>
        <v>148TIENDONA</v>
      </c>
      <c r="M378" s="214">
        <v>148</v>
      </c>
      <c r="N378" s="212" t="s">
        <v>191</v>
      </c>
      <c r="O378" s="224" t="s">
        <v>248</v>
      </c>
      <c r="P378" s="218">
        <v>5</v>
      </c>
      <c r="Q378" s="218">
        <v>5</v>
      </c>
      <c r="R378" s="218">
        <v>5</v>
      </c>
      <c r="S378" s="218"/>
      <c r="T378" s="218"/>
      <c r="U378" s="218"/>
      <c r="V378" s="46"/>
      <c r="W378" s="46"/>
    </row>
    <row r="379" spans="1:23" ht="15.75">
      <c r="A379" s="182" t="str">
        <f t="shared" si="17"/>
        <v/>
      </c>
      <c r="B379" s="214"/>
      <c r="C379" s="212"/>
      <c r="D379" s="224"/>
      <c r="E379" s="218"/>
      <c r="F379" s="218"/>
      <c r="G379" s="218"/>
      <c r="H379" s="218"/>
      <c r="I379" s="218"/>
      <c r="J379" s="218"/>
      <c r="K379" s="55"/>
      <c r="L379" s="57" t="str">
        <f t="shared" si="16"/>
        <v>148SAN MIGUEL</v>
      </c>
      <c r="M379" s="214">
        <v>148</v>
      </c>
      <c r="N379" s="212" t="s">
        <v>175</v>
      </c>
      <c r="O379" s="224" t="s">
        <v>248</v>
      </c>
      <c r="P379" s="218">
        <v>3.5</v>
      </c>
      <c r="Q379" s="218">
        <v>3.5</v>
      </c>
      <c r="R379" s="218">
        <v>3.5</v>
      </c>
      <c r="S379" s="218"/>
      <c r="T379" s="218"/>
      <c r="U379" s="218"/>
      <c r="V379" s="46"/>
      <c r="W379" s="46"/>
    </row>
    <row r="380" spans="1:23" ht="15.75">
      <c r="A380" s="182" t="str">
        <f t="shared" si="17"/>
        <v/>
      </c>
      <c r="B380" s="213"/>
      <c r="C380" s="212"/>
      <c r="D380" s="224"/>
      <c r="E380" s="218"/>
      <c r="F380" s="218"/>
      <c r="G380" s="218"/>
      <c r="H380" s="218"/>
      <c r="I380" s="218"/>
      <c r="J380" s="218"/>
      <c r="K380" s="55"/>
      <c r="L380" s="57" t="str">
        <f t="shared" si="16"/>
        <v>148SENSUNTEPEQUE</v>
      </c>
      <c r="M380" s="213">
        <v>148</v>
      </c>
      <c r="N380" s="212" t="s">
        <v>182</v>
      </c>
      <c r="O380" s="224" t="s">
        <v>248</v>
      </c>
      <c r="P380" s="218">
        <v>7</v>
      </c>
      <c r="Q380" s="218">
        <v>7</v>
      </c>
      <c r="R380" s="218">
        <v>7</v>
      </c>
      <c r="S380" s="218"/>
      <c r="T380" s="218"/>
      <c r="U380" s="218"/>
      <c r="V380" s="46"/>
      <c r="W380" s="46"/>
    </row>
    <row r="381" spans="1:23" ht="15.75">
      <c r="A381" s="182" t="str">
        <f t="shared" si="17"/>
        <v/>
      </c>
      <c r="B381" s="214"/>
      <c r="C381" s="212"/>
      <c r="D381" s="224"/>
      <c r="E381" s="218"/>
      <c r="F381" s="218"/>
      <c r="G381" s="218"/>
      <c r="H381" s="218"/>
      <c r="I381" s="218"/>
      <c r="J381" s="218"/>
      <c r="K381" s="55"/>
      <c r="L381" s="57" t="str">
        <f t="shared" si="16"/>
        <v>149TIENDONA</v>
      </c>
      <c r="M381" s="214">
        <v>149</v>
      </c>
      <c r="N381" s="212" t="s">
        <v>191</v>
      </c>
      <c r="O381" s="224" t="s">
        <v>249</v>
      </c>
      <c r="P381" s="218">
        <v>2.5</v>
      </c>
      <c r="Q381" s="218">
        <v>2.5</v>
      </c>
      <c r="R381" s="218">
        <v>2.5</v>
      </c>
      <c r="S381" s="218"/>
      <c r="T381" s="218"/>
      <c r="U381" s="218"/>
      <c r="V381" s="46"/>
      <c r="W381" s="46"/>
    </row>
    <row r="382" spans="1:23" ht="15.75">
      <c r="A382" s="182" t="str">
        <f t="shared" si="17"/>
        <v/>
      </c>
      <c r="B382" s="213"/>
      <c r="C382" s="212"/>
      <c r="D382" s="224"/>
      <c r="E382" s="218"/>
      <c r="F382" s="218"/>
      <c r="G382" s="218"/>
      <c r="H382" s="218"/>
      <c r="I382" s="218"/>
      <c r="J382" s="218"/>
      <c r="K382" s="55"/>
      <c r="L382" s="57" t="str">
        <f t="shared" si="16"/>
        <v>149SAN MIGUEL</v>
      </c>
      <c r="M382" s="213">
        <v>149</v>
      </c>
      <c r="N382" s="212" t="s">
        <v>175</v>
      </c>
      <c r="O382" s="224" t="s">
        <v>249</v>
      </c>
      <c r="P382" s="218">
        <v>2.5</v>
      </c>
      <c r="Q382" s="218">
        <v>2.5</v>
      </c>
      <c r="R382" s="218">
        <v>2.5</v>
      </c>
      <c r="S382" s="218"/>
      <c r="T382" s="218"/>
      <c r="U382" s="218"/>
      <c r="V382" s="46"/>
      <c r="W382" s="46"/>
    </row>
    <row r="383" spans="1:23" ht="15.75">
      <c r="A383" s="182" t="str">
        <f t="shared" si="17"/>
        <v/>
      </c>
      <c r="B383" s="214"/>
      <c r="C383" s="212"/>
      <c r="D383" s="224"/>
      <c r="E383" s="218"/>
      <c r="F383" s="218"/>
      <c r="G383" s="218"/>
      <c r="H383" s="218"/>
      <c r="I383" s="218"/>
      <c r="J383" s="218"/>
      <c r="K383" s="55"/>
      <c r="L383" s="57" t="str">
        <f t="shared" si="16"/>
        <v>150TIENDONA</v>
      </c>
      <c r="M383" s="214">
        <v>150</v>
      </c>
      <c r="N383" s="212" t="s">
        <v>191</v>
      </c>
      <c r="O383" s="224" t="s">
        <v>229</v>
      </c>
      <c r="P383" s="218">
        <v>1.25</v>
      </c>
      <c r="Q383" s="218">
        <v>1.25</v>
      </c>
      <c r="R383" s="218">
        <v>1.25</v>
      </c>
      <c r="S383" s="218"/>
      <c r="T383" s="218"/>
      <c r="U383" s="218"/>
      <c r="V383" s="46"/>
      <c r="W383" s="46"/>
    </row>
    <row r="384" spans="1:23" ht="15.75">
      <c r="A384" s="182" t="str">
        <f t="shared" si="17"/>
        <v/>
      </c>
      <c r="B384" s="213"/>
      <c r="C384" s="212"/>
      <c r="D384" s="224"/>
      <c r="E384" s="218"/>
      <c r="F384" s="218"/>
      <c r="G384" s="218"/>
      <c r="H384" s="218"/>
      <c r="I384" s="218"/>
      <c r="J384" s="218"/>
      <c r="K384" s="55"/>
      <c r="L384" s="57" t="str">
        <f t="shared" si="16"/>
        <v>150SENSUNTEPEQUE</v>
      </c>
      <c r="M384" s="213">
        <v>150</v>
      </c>
      <c r="N384" s="212" t="s">
        <v>182</v>
      </c>
      <c r="O384" s="224" t="s">
        <v>229</v>
      </c>
      <c r="P384" s="218">
        <v>1.75</v>
      </c>
      <c r="Q384" s="218">
        <v>1.75</v>
      </c>
      <c r="R384" s="218">
        <v>1.75</v>
      </c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4"/>
      <c r="C385" s="212"/>
      <c r="D385" s="222"/>
      <c r="E385" s="218"/>
      <c r="F385" s="218"/>
      <c r="G385" s="218"/>
      <c r="H385" s="218"/>
      <c r="I385" s="218"/>
      <c r="J385" s="218"/>
      <c r="K385" s="55"/>
      <c r="L385" s="57" t="str">
        <f t="shared" si="16"/>
        <v/>
      </c>
      <c r="M385" s="214"/>
      <c r="N385" s="212"/>
      <c r="O385" s="223"/>
      <c r="P385" s="218"/>
      <c r="Q385" s="218"/>
      <c r="R385" s="218"/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22"/>
      <c r="E386" s="218"/>
      <c r="F386" s="218"/>
      <c r="G386" s="218"/>
      <c r="H386" s="218"/>
      <c r="I386" s="218"/>
      <c r="J386" s="218"/>
      <c r="K386" s="55"/>
      <c r="L386" s="57" t="str">
        <f t="shared" si="16"/>
        <v/>
      </c>
      <c r="M386" s="214"/>
      <c r="N386" s="212"/>
      <c r="O386" s="223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4"/>
      <c r="C387" s="212"/>
      <c r="D387" s="222"/>
      <c r="E387" s="218"/>
      <c r="F387" s="218"/>
      <c r="G387" s="218"/>
      <c r="H387" s="218"/>
      <c r="I387" s="218"/>
      <c r="J387" s="218"/>
      <c r="K387" s="55"/>
      <c r="L387" s="57" t="str">
        <f t="shared" si="16"/>
        <v/>
      </c>
      <c r="M387" s="214"/>
      <c r="N387" s="212"/>
      <c r="O387" s="223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3"/>
      <c r="C388" s="212"/>
      <c r="D388" s="222"/>
      <c r="E388" s="218"/>
      <c r="F388" s="218"/>
      <c r="G388" s="218"/>
      <c r="H388" s="218"/>
      <c r="I388" s="218"/>
      <c r="J388" s="218"/>
      <c r="K388" s="55"/>
      <c r="L388" s="57" t="str">
        <f t="shared" si="16"/>
        <v/>
      </c>
      <c r="M388" s="213"/>
      <c r="N388" s="212"/>
      <c r="O388" s="223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4"/>
      <c r="C389" s="212"/>
      <c r="D389" s="222"/>
      <c r="E389" s="218"/>
      <c r="F389" s="218"/>
      <c r="G389" s="218"/>
      <c r="H389" s="218"/>
      <c r="I389" s="218"/>
      <c r="J389" s="218"/>
      <c r="K389" s="55"/>
      <c r="L389" s="57" t="str">
        <f t="shared" si="16"/>
        <v/>
      </c>
      <c r="M389" s="214"/>
      <c r="N389" s="212"/>
      <c r="O389" s="223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4"/>
      <c r="C390" s="212"/>
      <c r="D390" s="222"/>
      <c r="E390" s="218"/>
      <c r="F390" s="218"/>
      <c r="G390" s="218"/>
      <c r="H390" s="218"/>
      <c r="I390" s="218"/>
      <c r="J390" s="218"/>
      <c r="K390" s="55"/>
      <c r="L390" s="57" t="str">
        <f t="shared" si="16"/>
        <v/>
      </c>
      <c r="M390" s="214"/>
      <c r="N390" s="212"/>
      <c r="O390" s="223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22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/>
      </c>
      <c r="M391" s="214"/>
      <c r="N391" s="212"/>
      <c r="O391" s="223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3"/>
      <c r="C392" s="212"/>
      <c r="D392" s="222"/>
      <c r="E392" s="218"/>
      <c r="F392" s="218"/>
      <c r="G392" s="218"/>
      <c r="H392" s="218"/>
      <c r="I392" s="218"/>
      <c r="J392" s="218"/>
      <c r="K392" s="55"/>
      <c r="L392" s="57" t="str">
        <f t="shared" si="18"/>
        <v/>
      </c>
      <c r="M392" s="213"/>
      <c r="N392" s="212"/>
      <c r="O392" s="223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22"/>
      <c r="E393" s="218"/>
      <c r="F393" s="218"/>
      <c r="G393" s="218"/>
      <c r="H393" s="218"/>
      <c r="I393" s="218"/>
      <c r="J393" s="218"/>
      <c r="K393" s="55"/>
      <c r="L393" s="57" t="str">
        <f t="shared" si="18"/>
        <v/>
      </c>
      <c r="M393" s="214"/>
      <c r="N393" s="212"/>
      <c r="O393" s="223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4"/>
      <c r="C394" s="212"/>
      <c r="D394" s="222"/>
      <c r="E394" s="218"/>
      <c r="F394" s="218"/>
      <c r="G394" s="218"/>
      <c r="H394" s="218"/>
      <c r="I394" s="218"/>
      <c r="J394" s="218"/>
      <c r="K394" s="55"/>
      <c r="L394" s="57" t="str">
        <f t="shared" si="18"/>
        <v/>
      </c>
      <c r="M394" s="214"/>
      <c r="N394" s="212"/>
      <c r="O394" s="223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22"/>
      <c r="E395" s="218"/>
      <c r="F395" s="218"/>
      <c r="G395" s="218"/>
      <c r="H395" s="218"/>
      <c r="I395" s="218"/>
      <c r="J395" s="218"/>
      <c r="K395" s="55"/>
      <c r="L395" s="57" t="str">
        <f t="shared" si="18"/>
        <v/>
      </c>
      <c r="M395" s="214"/>
      <c r="N395" s="212"/>
      <c r="O395" s="223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3"/>
      <c r="C396" s="212"/>
      <c r="D396" s="222"/>
      <c r="E396" s="218"/>
      <c r="F396" s="218"/>
      <c r="G396" s="218"/>
      <c r="H396" s="218"/>
      <c r="I396" s="218"/>
      <c r="J396" s="218"/>
      <c r="K396" s="55"/>
      <c r="L396" s="57" t="str">
        <f t="shared" si="18"/>
        <v/>
      </c>
      <c r="M396" s="213"/>
      <c r="N396" s="212"/>
      <c r="O396" s="223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22"/>
      <c r="E397" s="218"/>
      <c r="F397" s="218"/>
      <c r="G397" s="218"/>
      <c r="H397" s="218"/>
      <c r="I397" s="218"/>
      <c r="J397" s="218"/>
      <c r="K397" s="55"/>
      <c r="L397" s="57" t="str">
        <f t="shared" si="18"/>
        <v/>
      </c>
      <c r="M397" s="214"/>
      <c r="N397" s="212"/>
      <c r="O397" s="223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2"/>
      <c r="E398" s="218"/>
      <c r="F398" s="218"/>
      <c r="G398" s="218"/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23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3"/>
      <c r="C399" s="212"/>
      <c r="D399" s="222"/>
      <c r="E399" s="218"/>
      <c r="F399" s="218"/>
      <c r="G399" s="218"/>
      <c r="H399" s="218"/>
      <c r="I399" s="218"/>
      <c r="J399" s="218"/>
      <c r="K399" s="55"/>
      <c r="L399" s="57" t="str">
        <f t="shared" si="18"/>
        <v/>
      </c>
      <c r="M399" s="213"/>
      <c r="N399" s="212"/>
      <c r="O399" s="223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4"/>
      <c r="C400" s="212"/>
      <c r="D400" s="222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4"/>
      <c r="N400" s="212"/>
      <c r="O400" s="223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3"/>
      <c r="C401" s="212"/>
      <c r="D401" s="222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3"/>
      <c r="N401" s="212"/>
      <c r="O401" s="223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4"/>
      <c r="C402" s="212"/>
      <c r="D402" s="222"/>
      <c r="E402" s="218"/>
      <c r="F402" s="218"/>
      <c r="G402" s="218"/>
      <c r="H402" s="218"/>
      <c r="I402" s="218"/>
      <c r="J402" s="218"/>
      <c r="K402" s="55"/>
      <c r="L402" s="55" t="str">
        <f t="shared" si="18"/>
        <v/>
      </c>
      <c r="M402" s="214"/>
      <c r="N402" s="212"/>
      <c r="O402" s="223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/>
      </c>
      <c r="B403" s="214"/>
      <c r="C403" s="212"/>
      <c r="D403" s="222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4"/>
      <c r="N403" s="212"/>
      <c r="O403" s="223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22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4"/>
      <c r="N404" s="212"/>
      <c r="O404" s="223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3"/>
      <c r="C405" s="212"/>
      <c r="D405" s="222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3"/>
      <c r="N405" s="212"/>
      <c r="O405" s="223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4"/>
      <c r="C406" s="212"/>
      <c r="D406" s="222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4"/>
      <c r="N406" s="212"/>
      <c r="O406" s="223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4"/>
      <c r="C407" s="212"/>
      <c r="D407" s="222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4"/>
      <c r="N407" s="212"/>
      <c r="O407" s="223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4"/>
      <c r="C408" s="212"/>
      <c r="D408" s="222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4"/>
      <c r="N408" s="212"/>
      <c r="O408" s="223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3"/>
      <c r="C409" s="212"/>
      <c r="D409" s="222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3"/>
      <c r="N409" s="212"/>
      <c r="O409" s="223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2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23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4"/>
      <c r="C411" s="212"/>
      <c r="D411" s="222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4"/>
      <c r="N411" s="212"/>
      <c r="O411" s="223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3"/>
      <c r="C412" s="212"/>
      <c r="D412" s="222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3"/>
      <c r="N412" s="212"/>
      <c r="O412" s="223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2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23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22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23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3"/>
      <c r="C415" s="212"/>
      <c r="D415" s="222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3"/>
      <c r="N415" s="212"/>
      <c r="O415" s="223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3"/>
      <c r="C416" s="212"/>
      <c r="D416" s="222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3"/>
      <c r="N416" s="212"/>
      <c r="O416" s="223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2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23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3"/>
      <c r="C418" s="212"/>
      <c r="D418" s="222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3"/>
      <c r="N418" s="212"/>
      <c r="O418" s="223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3"/>
      <c r="C419" s="212"/>
      <c r="D419" s="222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3"/>
      <c r="N419" s="212"/>
      <c r="O419" s="223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4"/>
      <c r="C420" s="212"/>
      <c r="D420" s="222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4"/>
      <c r="N420" s="212"/>
      <c r="O420" s="223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3"/>
      <c r="C421" s="212"/>
      <c r="D421" s="222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3"/>
      <c r="N421" s="212"/>
      <c r="O421" s="223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3"/>
      <c r="C422" s="212"/>
      <c r="D422" s="222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3"/>
      <c r="N422" s="212"/>
      <c r="O422" s="223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3"/>
      <c r="C423" s="212"/>
      <c r="D423" s="222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3"/>
      <c r="N423" s="212"/>
      <c r="O423" s="223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4"/>
      <c r="C424" s="212"/>
      <c r="D424" s="222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4"/>
      <c r="N424" s="212"/>
      <c r="O424" s="223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4"/>
      <c r="C425" s="212"/>
      <c r="D425" s="222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4"/>
      <c r="N425" s="212"/>
      <c r="O425" s="223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3"/>
      <c r="C426" s="212"/>
      <c r="D426" s="222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3"/>
      <c r="N426" s="212"/>
      <c r="O426" s="222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3"/>
      <c r="C427" s="212"/>
      <c r="D427" s="222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3"/>
      <c r="N427" s="212"/>
      <c r="O427" s="222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4"/>
      <c r="C428" s="212"/>
      <c r="D428" s="222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4"/>
      <c r="N428" s="212"/>
      <c r="O428" s="222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2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22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3"/>
      <c r="C430" s="212"/>
      <c r="D430" s="222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3"/>
      <c r="N430" s="212"/>
      <c r="O430" s="222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2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22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3"/>
      <c r="C432" s="212"/>
      <c r="D432" s="222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3"/>
      <c r="N432" s="212"/>
      <c r="O432" s="222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4"/>
      <c r="C433" s="212"/>
      <c r="D433" s="222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4"/>
      <c r="N433" s="212"/>
      <c r="O433" s="222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3"/>
      <c r="C434" s="212"/>
      <c r="D434" s="222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3"/>
      <c r="N434" s="212"/>
      <c r="O434" s="222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4"/>
      <c r="C435" s="212"/>
      <c r="D435" s="222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4"/>
      <c r="N435" s="212"/>
      <c r="O435" s="222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4"/>
      <c r="C436" s="212"/>
      <c r="D436" s="222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4"/>
      <c r="N436" s="212"/>
      <c r="O436" s="222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2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2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2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2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4"/>
      <c r="C439" s="212"/>
      <c r="D439" s="222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4"/>
      <c r="N439" s="212"/>
      <c r="O439" s="222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2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2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2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2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2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2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2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2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4"/>
      <c r="C444" s="212"/>
      <c r="D444" s="222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4"/>
      <c r="N444" s="212"/>
      <c r="O444" s="222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4"/>
      <c r="C445" s="212"/>
      <c r="D445" s="222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2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2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2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4"/>
      <c r="C447" s="212"/>
      <c r="D447" s="222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4"/>
      <c r="N447" s="212"/>
      <c r="O447" s="222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2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4"/>
      <c r="N448" s="212"/>
      <c r="O448" s="222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2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2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4"/>
      <c r="C450" s="212"/>
      <c r="D450" s="222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4"/>
      <c r="N450" s="212"/>
      <c r="O450" s="222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4"/>
      <c r="C451" s="212"/>
      <c r="D451" s="222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4"/>
      <c r="N451" s="212"/>
      <c r="O451" s="222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2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2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2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2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2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2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2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2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3"/>
      <c r="C456" s="212"/>
      <c r="D456" s="222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3"/>
      <c r="N456" s="212"/>
      <c r="O456" s="222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4"/>
      <c r="C457" s="212"/>
      <c r="D457" s="222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4"/>
      <c r="N457" s="212"/>
      <c r="O457" s="222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2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2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3"/>
      <c r="C459" s="212"/>
      <c r="D459" s="222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3"/>
      <c r="N459" s="212"/>
      <c r="O459" s="222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2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2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2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2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2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2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2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2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2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2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2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3"/>
      <c r="N465" s="212"/>
      <c r="O465" s="222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2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2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2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2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2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2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2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2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2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2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2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2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2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2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2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2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2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3"/>
      <c r="N474" s="212"/>
      <c r="O474" s="222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2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2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2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3"/>
      <c r="N476" s="212"/>
      <c r="O476" s="222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2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2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2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2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2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2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2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2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2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2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2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2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2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2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2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2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2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2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2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2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2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2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2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2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2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2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2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2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2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2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184"/>
      <c r="F501" s="184"/>
      <c r="G501" s="184"/>
      <c r="H501" s="184"/>
      <c r="I501" s="184"/>
      <c r="J501" s="184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184"/>
      <c r="F502" s="184"/>
      <c r="G502" s="184"/>
      <c r="H502" s="184"/>
      <c r="I502" s="184"/>
      <c r="J502" s="184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184"/>
      <c r="F503" s="184"/>
      <c r="G503" s="184"/>
      <c r="H503" s="184"/>
      <c r="I503" s="184"/>
      <c r="J503" s="184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184"/>
      <c r="F504" s="184"/>
      <c r="G504" s="184"/>
      <c r="H504" s="184"/>
      <c r="I504" s="184"/>
      <c r="J504" s="184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184"/>
      <c r="F505" s="184"/>
      <c r="G505" s="184"/>
      <c r="H505" s="184"/>
      <c r="I505" s="184"/>
      <c r="J505" s="184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184"/>
      <c r="F506" s="184"/>
      <c r="G506" s="184"/>
      <c r="H506" s="184"/>
      <c r="I506" s="184"/>
      <c r="J506" s="184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184"/>
      <c r="F507" s="184"/>
      <c r="G507" s="184"/>
      <c r="H507" s="184"/>
      <c r="I507" s="184"/>
      <c r="J507" s="184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184"/>
      <c r="F508" s="184"/>
      <c r="G508" s="184"/>
      <c r="H508" s="184"/>
      <c r="I508" s="184"/>
      <c r="J508" s="184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184"/>
      <c r="F509" s="184"/>
      <c r="G509" s="184"/>
      <c r="H509" s="184"/>
      <c r="I509" s="184"/>
      <c r="J509" s="184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184"/>
      <c r="F510" s="184"/>
      <c r="G510" s="184"/>
      <c r="H510" s="184"/>
      <c r="I510" s="184"/>
      <c r="J510" s="184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184"/>
      <c r="F511" s="184"/>
      <c r="G511" s="184"/>
      <c r="H511" s="184"/>
      <c r="I511" s="184"/>
      <c r="J511" s="184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184"/>
      <c r="F512" s="184"/>
      <c r="G512" s="184"/>
      <c r="H512" s="184"/>
      <c r="I512" s="184"/>
      <c r="J512" s="184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184"/>
      <c r="F513" s="184"/>
      <c r="G513" s="184"/>
      <c r="H513" s="184"/>
      <c r="I513" s="184"/>
      <c r="J513" s="184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184"/>
      <c r="F514" s="184"/>
      <c r="G514" s="184"/>
      <c r="H514" s="184"/>
      <c r="I514" s="184"/>
      <c r="J514" s="184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184"/>
      <c r="F515" s="184"/>
      <c r="G515" s="184"/>
      <c r="H515" s="184"/>
      <c r="I515" s="184"/>
      <c r="J515" s="184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184"/>
      <c r="F516" s="184"/>
      <c r="G516" s="184"/>
      <c r="H516" s="184"/>
      <c r="I516" s="184"/>
      <c r="J516" s="184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184"/>
      <c r="F517" s="184"/>
      <c r="G517" s="184"/>
      <c r="H517" s="184"/>
      <c r="I517" s="184"/>
      <c r="J517" s="184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184"/>
      <c r="F518" s="184"/>
      <c r="G518" s="184"/>
      <c r="H518" s="184"/>
      <c r="I518" s="184"/>
      <c r="J518" s="184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184"/>
      <c r="F519" s="184"/>
      <c r="G519" s="184"/>
      <c r="H519" s="184"/>
      <c r="I519" s="184"/>
      <c r="J519" s="184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184"/>
      <c r="F520" s="184"/>
      <c r="G520" s="184"/>
      <c r="H520" s="184"/>
      <c r="I520" s="184"/>
      <c r="J520" s="184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184"/>
      <c r="F521" s="184"/>
      <c r="G521" s="184"/>
      <c r="H521" s="184"/>
      <c r="I521" s="184"/>
      <c r="J521" s="184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184"/>
      <c r="F522" s="184"/>
      <c r="G522" s="184"/>
      <c r="H522" s="184"/>
      <c r="I522" s="184"/>
      <c r="J522" s="184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184"/>
      <c r="F523" s="184"/>
      <c r="G523" s="184"/>
      <c r="H523" s="184"/>
      <c r="I523" s="184"/>
      <c r="J523" s="184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184"/>
      <c r="F524" s="184"/>
      <c r="G524" s="184"/>
      <c r="H524" s="184"/>
      <c r="I524" s="184"/>
      <c r="J524" s="184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184"/>
      <c r="F525" s="184"/>
      <c r="G525" s="184"/>
      <c r="H525" s="184"/>
      <c r="I525" s="184"/>
      <c r="J525" s="184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184"/>
      <c r="F526" s="184"/>
      <c r="G526" s="184"/>
      <c r="H526" s="184"/>
      <c r="I526" s="184"/>
      <c r="J526" s="184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184"/>
      <c r="F527" s="184"/>
      <c r="G527" s="184"/>
      <c r="H527" s="184"/>
      <c r="I527" s="184"/>
      <c r="J527" s="184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184"/>
      <c r="F528" s="184"/>
      <c r="G528" s="184"/>
      <c r="H528" s="184"/>
      <c r="I528" s="184"/>
      <c r="J528" s="184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184"/>
      <c r="F529" s="184"/>
      <c r="G529" s="184"/>
      <c r="H529" s="184"/>
      <c r="I529" s="184"/>
      <c r="J529" s="184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184"/>
      <c r="F530" s="184"/>
      <c r="G530" s="184"/>
      <c r="H530" s="184"/>
      <c r="I530" s="184"/>
      <c r="J530" s="184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184"/>
      <c r="F531" s="184"/>
      <c r="G531" s="184"/>
      <c r="H531" s="184"/>
      <c r="I531" s="184"/>
      <c r="J531" s="184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184"/>
      <c r="F532" s="184"/>
      <c r="G532" s="184"/>
      <c r="H532" s="184"/>
      <c r="I532" s="184"/>
      <c r="J532" s="184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184"/>
      <c r="F533" s="184"/>
      <c r="G533" s="184"/>
      <c r="H533" s="184"/>
      <c r="I533" s="184"/>
      <c r="J533" s="184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184"/>
      <c r="F534" s="184"/>
      <c r="G534" s="184"/>
      <c r="H534" s="184"/>
      <c r="I534" s="184"/>
      <c r="J534" s="184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184"/>
      <c r="F535" s="184"/>
      <c r="G535" s="184"/>
      <c r="H535" s="184"/>
      <c r="I535" s="184"/>
      <c r="J535" s="184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184"/>
      <c r="F536" s="184"/>
      <c r="G536" s="184"/>
      <c r="H536" s="184"/>
      <c r="I536" s="184"/>
      <c r="J536" s="184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184"/>
      <c r="F537" s="184"/>
      <c r="G537" s="184"/>
      <c r="H537" s="184"/>
      <c r="I537" s="184"/>
      <c r="J537" s="184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184"/>
      <c r="F538" s="184"/>
      <c r="G538" s="184"/>
      <c r="H538" s="184"/>
      <c r="I538" s="184"/>
      <c r="J538" s="184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184"/>
      <c r="F539" s="184"/>
      <c r="G539" s="184"/>
      <c r="H539" s="184"/>
      <c r="I539" s="184"/>
      <c r="J539" s="184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184"/>
      <c r="F540" s="184"/>
      <c r="G540" s="184"/>
      <c r="H540" s="184"/>
      <c r="I540" s="184"/>
      <c r="J540" s="184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184"/>
      <c r="F541" s="184"/>
      <c r="G541" s="184"/>
      <c r="H541" s="184"/>
      <c r="I541" s="184"/>
      <c r="J541" s="184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184"/>
      <c r="F542" s="184"/>
      <c r="G542" s="184"/>
      <c r="H542" s="184"/>
      <c r="I542" s="184"/>
      <c r="J542" s="184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184"/>
      <c r="F543" s="184"/>
      <c r="G543" s="184"/>
      <c r="H543" s="184"/>
      <c r="I543" s="184"/>
      <c r="J543" s="184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184"/>
      <c r="F544" s="184"/>
      <c r="G544" s="184"/>
      <c r="H544" s="184"/>
      <c r="I544" s="184"/>
      <c r="J544" s="184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184"/>
      <c r="F545" s="184"/>
      <c r="G545" s="184"/>
      <c r="H545" s="184"/>
      <c r="I545" s="184"/>
      <c r="J545" s="184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184"/>
      <c r="F546" s="184"/>
      <c r="G546" s="184"/>
      <c r="H546" s="184"/>
      <c r="I546" s="184"/>
      <c r="J546" s="184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184"/>
      <c r="F547" s="184"/>
      <c r="G547" s="184"/>
      <c r="H547" s="184"/>
      <c r="I547" s="184"/>
      <c r="J547" s="184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184"/>
      <c r="F548" s="184"/>
      <c r="G548" s="184"/>
      <c r="H548" s="184"/>
      <c r="I548" s="184"/>
      <c r="J548" s="184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184"/>
      <c r="F549" s="184"/>
      <c r="G549" s="184"/>
      <c r="H549" s="184"/>
      <c r="I549" s="184"/>
      <c r="J549" s="184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184"/>
      <c r="F550" s="184"/>
      <c r="G550" s="184"/>
      <c r="H550" s="184"/>
      <c r="I550" s="184"/>
      <c r="J550" s="184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184"/>
      <c r="F551" s="184"/>
      <c r="G551" s="184"/>
      <c r="H551" s="184"/>
      <c r="I551" s="184"/>
      <c r="J551" s="184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184"/>
      <c r="F552" s="184"/>
      <c r="G552" s="184"/>
      <c r="H552" s="184"/>
      <c r="I552" s="184"/>
      <c r="J552" s="184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184"/>
      <c r="F553" s="184"/>
      <c r="G553" s="184"/>
      <c r="H553" s="184"/>
      <c r="I553" s="184"/>
      <c r="J553" s="184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184"/>
      <c r="F554" s="184"/>
      <c r="G554" s="184"/>
      <c r="H554" s="184"/>
      <c r="I554" s="184"/>
      <c r="J554" s="184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184"/>
      <c r="F555" s="184"/>
      <c r="G555" s="184"/>
      <c r="H555" s="184"/>
      <c r="I555" s="184"/>
      <c r="J555" s="184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184"/>
      <c r="F556" s="184"/>
      <c r="G556" s="184"/>
      <c r="H556" s="184"/>
      <c r="I556" s="184"/>
      <c r="J556" s="184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184"/>
      <c r="F557" s="184"/>
      <c r="G557" s="184"/>
      <c r="H557" s="184"/>
      <c r="I557" s="184"/>
      <c r="J557" s="184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184"/>
      <c r="F558" s="184"/>
      <c r="G558" s="184"/>
      <c r="H558" s="184"/>
      <c r="I558" s="184"/>
      <c r="J558" s="184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184"/>
      <c r="F559" s="184"/>
      <c r="G559" s="184"/>
      <c r="H559" s="184"/>
      <c r="I559" s="184"/>
      <c r="J559" s="184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184"/>
      <c r="F560" s="184"/>
      <c r="G560" s="184"/>
      <c r="H560" s="184"/>
      <c r="I560" s="184"/>
      <c r="J560" s="184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184"/>
      <c r="F561" s="184"/>
      <c r="G561" s="184"/>
      <c r="H561" s="184"/>
      <c r="I561" s="184"/>
      <c r="J561" s="184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184"/>
      <c r="F562" s="184"/>
      <c r="G562" s="184"/>
      <c r="H562" s="184"/>
      <c r="I562" s="184"/>
      <c r="J562" s="184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184"/>
      <c r="F563" s="184"/>
      <c r="G563" s="184"/>
      <c r="H563" s="184"/>
      <c r="I563" s="184"/>
      <c r="J563" s="184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184"/>
      <c r="F564" s="184"/>
      <c r="G564" s="184"/>
      <c r="H564" s="184"/>
      <c r="I564" s="184"/>
      <c r="J564" s="184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184"/>
      <c r="F565" s="184"/>
      <c r="G565" s="184"/>
      <c r="H565" s="184"/>
      <c r="I565" s="184"/>
      <c r="J565" s="184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184"/>
      <c r="F566" s="184"/>
      <c r="G566" s="184"/>
      <c r="H566" s="184"/>
      <c r="I566" s="184"/>
      <c r="J566" s="184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184"/>
      <c r="F567" s="184"/>
      <c r="G567" s="184"/>
      <c r="H567" s="184"/>
      <c r="I567" s="184"/>
      <c r="J567" s="184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184"/>
      <c r="F568" s="184"/>
      <c r="G568" s="184"/>
      <c r="H568" s="184"/>
      <c r="I568" s="184"/>
      <c r="J568" s="184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184"/>
      <c r="F569" s="184"/>
      <c r="G569" s="184"/>
      <c r="H569" s="184"/>
      <c r="I569" s="184"/>
      <c r="J569" s="184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184"/>
      <c r="F570" s="184"/>
      <c r="G570" s="184"/>
      <c r="H570" s="184"/>
      <c r="I570" s="184"/>
      <c r="J570" s="184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184"/>
      <c r="F571" s="184"/>
      <c r="G571" s="184"/>
      <c r="H571" s="184"/>
      <c r="I571" s="184"/>
      <c r="J571" s="184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184"/>
      <c r="F572" s="184"/>
      <c r="G572" s="184"/>
      <c r="H572" s="184"/>
      <c r="I572" s="184"/>
      <c r="J572" s="184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184"/>
      <c r="F573" s="184"/>
      <c r="G573" s="184"/>
      <c r="H573" s="184"/>
      <c r="I573" s="184"/>
      <c r="J573" s="184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184"/>
      <c r="F574" s="184"/>
      <c r="G574" s="184"/>
      <c r="H574" s="184"/>
      <c r="I574" s="184"/>
      <c r="J574" s="184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184"/>
      <c r="F575" s="184"/>
      <c r="G575" s="184"/>
      <c r="H575" s="184"/>
      <c r="I575" s="184"/>
      <c r="J575" s="184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184"/>
      <c r="F576" s="184"/>
      <c r="G576" s="184"/>
      <c r="H576" s="184"/>
      <c r="I576" s="184"/>
      <c r="J576" s="184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184"/>
      <c r="F577" s="184"/>
      <c r="G577" s="184"/>
      <c r="H577" s="184"/>
      <c r="I577" s="184"/>
      <c r="J577" s="184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184"/>
      <c r="F578" s="184"/>
      <c r="G578" s="184"/>
      <c r="H578" s="184"/>
      <c r="I578" s="184"/>
      <c r="J578" s="184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184"/>
      <c r="F579" s="184"/>
      <c r="G579" s="184"/>
      <c r="H579" s="184"/>
      <c r="I579" s="184"/>
      <c r="J579" s="184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184"/>
      <c r="F580" s="184"/>
      <c r="G580" s="184"/>
      <c r="H580" s="184"/>
      <c r="I580" s="184"/>
      <c r="J580" s="184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183"/>
      <c r="D581" s="183"/>
      <c r="E581" s="184"/>
      <c r="F581" s="184"/>
      <c r="G581" s="184"/>
      <c r="H581" s="184"/>
      <c r="I581" s="184"/>
      <c r="J581" s="184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183"/>
      <c r="D582" s="183"/>
      <c r="E582" s="184"/>
      <c r="F582" s="184"/>
      <c r="G582" s="184"/>
      <c r="H582" s="184"/>
      <c r="I582" s="184"/>
      <c r="J582" s="184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183"/>
      <c r="D583" s="183"/>
      <c r="E583" s="184"/>
      <c r="F583" s="184"/>
      <c r="G583" s="184"/>
      <c r="H583" s="184"/>
      <c r="I583" s="184"/>
      <c r="J583" s="184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183"/>
      <c r="D584" s="183"/>
      <c r="E584" s="184"/>
      <c r="F584" s="184"/>
      <c r="G584" s="184"/>
      <c r="H584" s="184"/>
      <c r="I584" s="184"/>
      <c r="J584" s="184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183"/>
      <c r="D585" s="183"/>
      <c r="E585" s="184"/>
      <c r="F585" s="184"/>
      <c r="G585" s="184"/>
      <c r="H585" s="184"/>
      <c r="I585" s="184"/>
      <c r="J585" s="184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183"/>
      <c r="D586" s="183"/>
      <c r="E586" s="184"/>
      <c r="F586" s="184"/>
      <c r="G586" s="184"/>
      <c r="H586" s="184"/>
      <c r="I586" s="184"/>
      <c r="J586" s="184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183"/>
      <c r="D587" s="183"/>
      <c r="E587" s="184"/>
      <c r="F587" s="184"/>
      <c r="G587" s="184"/>
      <c r="H587" s="184"/>
      <c r="I587" s="184"/>
      <c r="J587" s="184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183"/>
      <c r="D588" s="183"/>
      <c r="E588" s="184"/>
      <c r="F588" s="184"/>
      <c r="G588" s="184"/>
      <c r="H588" s="184"/>
      <c r="I588" s="184"/>
      <c r="J588" s="184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183"/>
      <c r="D589" s="183"/>
      <c r="E589" s="184"/>
      <c r="F589" s="184"/>
      <c r="G589" s="184"/>
      <c r="H589" s="184"/>
      <c r="I589" s="184"/>
      <c r="J589" s="184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182"/>
      <c r="C590" s="183"/>
      <c r="D590" s="183"/>
      <c r="E590" s="184"/>
      <c r="F590" s="184"/>
      <c r="G590" s="184"/>
      <c r="H590" s="184"/>
      <c r="I590" s="184"/>
      <c r="J590" s="184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182"/>
      <c r="C591" s="183"/>
      <c r="D591" s="183"/>
      <c r="E591" s="184"/>
      <c r="F591" s="184"/>
      <c r="G591" s="184"/>
      <c r="H591" s="184"/>
      <c r="I591" s="184"/>
      <c r="J591" s="184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182"/>
      <c r="C592" s="183"/>
      <c r="D592" s="183"/>
      <c r="E592" s="184"/>
      <c r="F592" s="184"/>
      <c r="G592" s="184"/>
      <c r="H592" s="184"/>
      <c r="I592" s="184"/>
      <c r="J592" s="184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182"/>
      <c r="C593" s="183"/>
      <c r="D593" s="183"/>
      <c r="E593" s="184"/>
      <c r="F593" s="184"/>
      <c r="G593" s="184"/>
      <c r="H593" s="184"/>
      <c r="I593" s="184"/>
      <c r="J593" s="184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182"/>
      <c r="C594" s="183"/>
      <c r="D594" s="183"/>
      <c r="E594" s="184"/>
      <c r="F594" s="184"/>
      <c r="G594" s="184"/>
      <c r="H594" s="184"/>
      <c r="I594" s="184"/>
      <c r="J594" s="184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182"/>
      <c r="C595" s="183"/>
      <c r="D595" s="183"/>
      <c r="E595" s="184"/>
      <c r="F595" s="184"/>
      <c r="G595" s="184"/>
      <c r="H595" s="184"/>
      <c r="I595" s="184"/>
      <c r="J595" s="184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182"/>
      <c r="C596" s="183"/>
      <c r="D596" s="183"/>
      <c r="E596" s="184"/>
      <c r="F596" s="184"/>
      <c r="G596" s="184"/>
      <c r="H596" s="184"/>
      <c r="I596" s="184"/>
      <c r="J596" s="184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182"/>
      <c r="C597" s="183"/>
      <c r="D597" s="183"/>
      <c r="E597" s="184"/>
      <c r="F597" s="184"/>
      <c r="G597" s="184"/>
      <c r="H597" s="184"/>
      <c r="I597" s="184"/>
      <c r="J597" s="184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182"/>
      <c r="C598" s="183"/>
      <c r="D598" s="183"/>
      <c r="E598" s="184"/>
      <c r="F598" s="184"/>
      <c r="G598" s="184"/>
      <c r="H598" s="184"/>
      <c r="I598" s="184"/>
      <c r="J598" s="184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182"/>
      <c r="C599" s="183"/>
      <c r="D599" s="183"/>
      <c r="E599" s="184"/>
      <c r="F599" s="184"/>
      <c r="G599" s="184"/>
      <c r="H599" s="184"/>
      <c r="I599" s="184"/>
      <c r="J599" s="184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182"/>
      <c r="C600" s="183"/>
      <c r="D600" s="183"/>
      <c r="E600" s="184"/>
      <c r="F600" s="184"/>
      <c r="G600" s="184"/>
      <c r="H600" s="184"/>
      <c r="I600" s="184"/>
      <c r="J600" s="184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182"/>
      <c r="C601" s="183"/>
      <c r="D601" s="183"/>
      <c r="E601" s="184"/>
      <c r="F601" s="184"/>
      <c r="G601" s="184"/>
      <c r="H601" s="184"/>
      <c r="I601" s="184"/>
      <c r="J601" s="184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2"/>
      <c r="C602" s="183"/>
      <c r="D602" s="183"/>
      <c r="E602" s="184"/>
      <c r="F602" s="184"/>
      <c r="G602" s="184"/>
      <c r="H602" s="184"/>
      <c r="I602" s="184"/>
      <c r="J602" s="184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2"/>
      <c r="C603" s="183"/>
      <c r="D603" s="183"/>
      <c r="E603" s="184"/>
      <c r="F603" s="184"/>
      <c r="G603" s="184"/>
      <c r="H603" s="184"/>
      <c r="I603" s="184"/>
      <c r="J603" s="184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2"/>
      <c r="C604" s="183"/>
      <c r="D604" s="183"/>
      <c r="E604" s="184"/>
      <c r="F604" s="184"/>
      <c r="G604" s="184"/>
      <c r="H604" s="184"/>
      <c r="I604" s="184"/>
      <c r="J604" s="184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2"/>
      <c r="C605" s="183"/>
      <c r="D605" s="183"/>
      <c r="E605" s="184"/>
      <c r="F605" s="184"/>
      <c r="G605" s="184"/>
      <c r="H605" s="184"/>
      <c r="I605" s="184"/>
      <c r="J605" s="184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2"/>
      <c r="C606" s="183"/>
      <c r="D606" s="183"/>
      <c r="E606" s="184"/>
      <c r="F606" s="184"/>
      <c r="G606" s="184"/>
      <c r="H606" s="184"/>
      <c r="I606" s="184"/>
      <c r="J606" s="184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2"/>
      <c r="C607" s="183"/>
      <c r="D607" s="183"/>
      <c r="E607" s="184"/>
      <c r="F607" s="184"/>
      <c r="G607" s="184"/>
      <c r="H607" s="184"/>
      <c r="I607" s="184"/>
      <c r="J607" s="184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2"/>
      <c r="C608" s="183"/>
      <c r="D608" s="183"/>
      <c r="E608" s="184"/>
      <c r="F608" s="184"/>
      <c r="G608" s="184"/>
      <c r="H608" s="184"/>
      <c r="I608" s="184"/>
      <c r="J608" s="184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2"/>
      <c r="C609" s="183"/>
      <c r="D609" s="183"/>
      <c r="E609" s="184"/>
      <c r="F609" s="184"/>
      <c r="G609" s="184"/>
      <c r="H609" s="184"/>
      <c r="I609" s="184"/>
      <c r="J609" s="184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2"/>
      <c r="C610" s="183"/>
      <c r="D610" s="183"/>
      <c r="E610" s="184"/>
      <c r="F610" s="184"/>
      <c r="G610" s="184"/>
      <c r="H610" s="184"/>
      <c r="I610" s="184"/>
      <c r="J610" s="184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2"/>
      <c r="C611" s="183"/>
      <c r="D611" s="183"/>
      <c r="E611" s="184"/>
      <c r="F611" s="184"/>
      <c r="G611" s="184"/>
      <c r="H611" s="184"/>
      <c r="I611" s="184"/>
      <c r="J611" s="184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2"/>
      <c r="C612" s="183"/>
      <c r="D612" s="183"/>
      <c r="E612" s="184"/>
      <c r="F612" s="184"/>
      <c r="G612" s="184"/>
      <c r="H612" s="184"/>
      <c r="I612" s="184"/>
      <c r="J612" s="184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2"/>
      <c r="C613" s="183"/>
      <c r="D613" s="183"/>
      <c r="E613" s="184"/>
      <c r="F613" s="184"/>
      <c r="G613" s="184"/>
      <c r="H613" s="184"/>
      <c r="I613" s="184"/>
      <c r="J613" s="184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2"/>
      <c r="C614" s="183"/>
      <c r="D614" s="183"/>
      <c r="E614" s="184"/>
      <c r="F614" s="184"/>
      <c r="G614" s="184"/>
      <c r="H614" s="184"/>
      <c r="I614" s="184"/>
      <c r="J614" s="184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2"/>
      <c r="C615" s="183"/>
      <c r="D615" s="183"/>
      <c r="E615" s="184"/>
      <c r="F615" s="184"/>
      <c r="G615" s="184"/>
      <c r="H615" s="184"/>
      <c r="I615" s="184"/>
      <c r="J615" s="184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2"/>
      <c r="C616" s="183"/>
      <c r="D616" s="183"/>
      <c r="E616" s="184"/>
      <c r="F616" s="184"/>
      <c r="G616" s="184"/>
      <c r="H616" s="184"/>
      <c r="I616" s="184"/>
      <c r="J616" s="184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2"/>
      <c r="C617" s="183"/>
      <c r="D617" s="183"/>
      <c r="E617" s="184"/>
      <c r="F617" s="184"/>
      <c r="G617" s="184"/>
      <c r="H617" s="184"/>
      <c r="I617" s="184"/>
      <c r="J617" s="184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2"/>
      <c r="C618" s="183"/>
      <c r="D618" s="183"/>
      <c r="E618" s="184"/>
      <c r="F618" s="184"/>
      <c r="G618" s="184"/>
      <c r="H618" s="184"/>
      <c r="I618" s="184"/>
      <c r="J618" s="184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2"/>
      <c r="C619" s="183"/>
      <c r="D619" s="183"/>
      <c r="E619" s="184"/>
      <c r="F619" s="184"/>
      <c r="G619" s="184"/>
      <c r="H619" s="184"/>
      <c r="I619" s="184"/>
      <c r="J619" s="184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2"/>
      <c r="C620" s="183"/>
      <c r="D620" s="183"/>
      <c r="E620" s="184"/>
      <c r="F620" s="184"/>
      <c r="G620" s="184"/>
      <c r="H620" s="184"/>
      <c r="I620" s="184"/>
      <c r="J620" s="184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2"/>
      <c r="C621" s="183"/>
      <c r="D621" s="183"/>
      <c r="E621" s="184"/>
      <c r="F621" s="184"/>
      <c r="G621" s="184"/>
      <c r="H621" s="184"/>
      <c r="I621" s="184"/>
      <c r="J621" s="184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2"/>
      <c r="C622" s="183"/>
      <c r="D622" s="183"/>
      <c r="E622" s="184"/>
      <c r="F622" s="184"/>
      <c r="G622" s="184"/>
      <c r="H622" s="184"/>
      <c r="I622" s="184"/>
      <c r="J622" s="184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2"/>
      <c r="C623" s="183"/>
      <c r="D623" s="183"/>
      <c r="E623" s="184"/>
      <c r="F623" s="184"/>
      <c r="G623" s="184"/>
      <c r="H623" s="184"/>
      <c r="I623" s="184"/>
      <c r="J623" s="184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2"/>
      <c r="C624" s="183"/>
      <c r="D624" s="183"/>
      <c r="E624" s="184"/>
      <c r="F624" s="184"/>
      <c r="G624" s="184"/>
      <c r="H624" s="184"/>
      <c r="I624" s="184"/>
      <c r="J624" s="184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2"/>
      <c r="C625" s="183"/>
      <c r="D625" s="183"/>
      <c r="E625" s="184"/>
      <c r="F625" s="184"/>
      <c r="G625" s="184"/>
      <c r="H625" s="184"/>
      <c r="I625" s="184"/>
      <c r="J625" s="184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2"/>
      <c r="C626" s="183"/>
      <c r="D626" s="183"/>
      <c r="E626" s="184"/>
      <c r="F626" s="184"/>
      <c r="G626" s="184"/>
      <c r="H626" s="184"/>
      <c r="I626" s="184"/>
      <c r="J626" s="184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2"/>
      <c r="C627" s="183"/>
      <c r="D627" s="183"/>
      <c r="E627" s="184"/>
      <c r="F627" s="184"/>
      <c r="G627" s="184"/>
      <c r="H627" s="184"/>
      <c r="I627" s="184"/>
      <c r="J627" s="184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2"/>
      <c r="C628" s="183"/>
      <c r="D628" s="183"/>
      <c r="E628" s="184"/>
      <c r="F628" s="184"/>
      <c r="G628" s="184"/>
      <c r="H628" s="184"/>
      <c r="I628" s="184"/>
      <c r="J628" s="184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2"/>
      <c r="C629" s="183"/>
      <c r="D629" s="183"/>
      <c r="E629" s="184"/>
      <c r="F629" s="184"/>
      <c r="G629" s="184"/>
      <c r="H629" s="184"/>
      <c r="I629" s="184"/>
      <c r="J629" s="184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2"/>
      <c r="C630" s="183"/>
      <c r="D630" s="183"/>
      <c r="E630" s="184"/>
      <c r="F630" s="184"/>
      <c r="G630" s="184"/>
      <c r="H630" s="184"/>
      <c r="I630" s="184"/>
      <c r="J630" s="184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2"/>
      <c r="C631" s="183"/>
      <c r="D631" s="183"/>
      <c r="E631" s="184"/>
      <c r="F631" s="184"/>
      <c r="G631" s="184"/>
      <c r="H631" s="184"/>
      <c r="I631" s="184"/>
      <c r="J631" s="184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2"/>
      <c r="C632" s="183"/>
      <c r="D632" s="183"/>
      <c r="E632" s="184"/>
      <c r="F632" s="184"/>
      <c r="G632" s="184"/>
      <c r="H632" s="184"/>
      <c r="I632" s="184"/>
      <c r="J632" s="184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2"/>
      <c r="C633" s="183"/>
      <c r="D633" s="183"/>
      <c r="E633" s="184"/>
      <c r="F633" s="184"/>
      <c r="G633" s="184"/>
      <c r="H633" s="184"/>
      <c r="I633" s="184"/>
      <c r="J633" s="184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2"/>
      <c r="C634" s="183"/>
      <c r="D634" s="183"/>
      <c r="E634" s="184"/>
      <c r="F634" s="184"/>
      <c r="G634" s="184"/>
      <c r="H634" s="184"/>
      <c r="I634" s="184"/>
      <c r="J634" s="184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2"/>
      <c r="C635" s="183"/>
      <c r="D635" s="183"/>
      <c r="E635" s="184"/>
      <c r="F635" s="184"/>
      <c r="G635" s="184"/>
      <c r="H635" s="184"/>
      <c r="I635" s="184"/>
      <c r="J635" s="184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2"/>
      <c r="C636" s="183"/>
      <c r="D636" s="183"/>
      <c r="E636" s="184"/>
      <c r="F636" s="184"/>
      <c r="G636" s="184"/>
      <c r="H636" s="184"/>
      <c r="I636" s="184"/>
      <c r="J636" s="184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2"/>
      <c r="C637" s="183"/>
      <c r="D637" s="183"/>
      <c r="E637" s="184"/>
      <c r="F637" s="184"/>
      <c r="G637" s="184"/>
      <c r="H637" s="184"/>
      <c r="I637" s="184"/>
      <c r="J637" s="184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2"/>
      <c r="C638" s="183"/>
      <c r="D638" s="183"/>
      <c r="E638" s="184"/>
      <c r="F638" s="184"/>
      <c r="G638" s="184"/>
      <c r="H638" s="184"/>
      <c r="I638" s="184"/>
      <c r="J638" s="184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2"/>
      <c r="C639" s="183"/>
      <c r="D639" s="183"/>
      <c r="E639" s="184"/>
      <c r="F639" s="184"/>
      <c r="G639" s="184"/>
      <c r="H639" s="184"/>
      <c r="I639" s="184"/>
      <c r="J639" s="184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2"/>
      <c r="C640" s="183"/>
      <c r="D640" s="183"/>
      <c r="E640" s="184"/>
      <c r="F640" s="184"/>
      <c r="G640" s="184"/>
      <c r="H640" s="184"/>
      <c r="I640" s="184"/>
      <c r="J640" s="184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2"/>
      <c r="C641" s="183"/>
      <c r="D641" s="183"/>
      <c r="E641" s="184"/>
      <c r="F641" s="184"/>
      <c r="G641" s="184"/>
      <c r="H641" s="184"/>
      <c r="I641" s="184"/>
      <c r="J641" s="184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2"/>
      <c r="C642" s="183"/>
      <c r="D642" s="183"/>
      <c r="E642" s="184"/>
      <c r="F642" s="184"/>
      <c r="G642" s="184"/>
      <c r="H642" s="184"/>
      <c r="I642" s="184"/>
      <c r="J642" s="184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2"/>
      <c r="C643" s="183"/>
      <c r="D643" s="183"/>
      <c r="E643" s="184"/>
      <c r="F643" s="184"/>
      <c r="G643" s="184"/>
      <c r="H643" s="184"/>
      <c r="I643" s="184"/>
      <c r="J643" s="184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2"/>
      <c r="C644" s="183"/>
      <c r="D644" s="183"/>
      <c r="E644" s="184"/>
      <c r="F644" s="184"/>
      <c r="G644" s="184"/>
      <c r="H644" s="184"/>
      <c r="I644" s="184"/>
      <c r="J644" s="184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2"/>
      <c r="C645" s="183"/>
      <c r="D645" s="183"/>
      <c r="E645" s="184"/>
      <c r="F645" s="184"/>
      <c r="G645" s="184"/>
      <c r="H645" s="184"/>
      <c r="I645" s="184"/>
      <c r="J645" s="184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2"/>
      <c r="C646" s="183"/>
      <c r="D646" s="183"/>
      <c r="E646" s="184"/>
      <c r="F646" s="184"/>
      <c r="G646" s="184"/>
      <c r="H646" s="184"/>
      <c r="I646" s="184"/>
      <c r="J646" s="184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2"/>
      <c r="C647" s="183"/>
      <c r="D647" s="183"/>
      <c r="E647" s="184"/>
      <c r="F647" s="184"/>
      <c r="G647" s="184"/>
      <c r="H647" s="184"/>
      <c r="I647" s="184"/>
      <c r="J647" s="184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2"/>
      <c r="C648" s="183"/>
      <c r="D648" s="183"/>
      <c r="E648" s="184"/>
      <c r="F648" s="184"/>
      <c r="G648" s="184"/>
      <c r="H648" s="184"/>
      <c r="I648" s="184"/>
      <c r="J648" s="184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2"/>
      <c r="C649" s="183"/>
      <c r="D649" s="183"/>
      <c r="E649" s="184"/>
      <c r="F649" s="184"/>
      <c r="G649" s="184"/>
      <c r="H649" s="184"/>
      <c r="I649" s="184"/>
      <c r="J649" s="184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2"/>
      <c r="C650" s="183"/>
      <c r="D650" s="183"/>
      <c r="E650" s="184"/>
      <c r="F650" s="184"/>
      <c r="G650" s="184"/>
      <c r="H650" s="184"/>
      <c r="I650" s="184"/>
      <c r="J650" s="184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2"/>
      <c r="C651" s="183"/>
      <c r="D651" s="183"/>
      <c r="E651" s="184"/>
      <c r="F651" s="184"/>
      <c r="G651" s="184"/>
      <c r="H651" s="184"/>
      <c r="I651" s="184"/>
      <c r="J651" s="184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2"/>
      <c r="C652" s="183"/>
      <c r="D652" s="183"/>
      <c r="E652" s="184"/>
      <c r="F652" s="184"/>
      <c r="G652" s="184"/>
      <c r="H652" s="184"/>
      <c r="I652" s="184"/>
      <c r="J652" s="184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2"/>
      <c r="C653" s="183"/>
      <c r="D653" s="183"/>
      <c r="E653" s="184"/>
      <c r="F653" s="184"/>
      <c r="G653" s="184"/>
      <c r="H653" s="184"/>
      <c r="I653" s="184"/>
      <c r="J653" s="184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2"/>
      <c r="C654" s="183"/>
      <c r="D654" s="183"/>
      <c r="E654" s="184"/>
      <c r="F654" s="184"/>
      <c r="G654" s="184"/>
      <c r="H654" s="184"/>
      <c r="I654" s="184"/>
      <c r="J654" s="184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2"/>
      <c r="C655" s="183"/>
      <c r="D655" s="183"/>
      <c r="E655" s="184"/>
      <c r="F655" s="184"/>
      <c r="G655" s="184"/>
      <c r="H655" s="184"/>
      <c r="I655" s="184"/>
      <c r="J655" s="184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2"/>
      <c r="C656" s="183"/>
      <c r="D656" s="183"/>
      <c r="E656" s="184"/>
      <c r="F656" s="184"/>
      <c r="G656" s="184"/>
      <c r="H656" s="184"/>
      <c r="I656" s="184"/>
      <c r="J656" s="184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2"/>
      <c r="C657" s="183"/>
      <c r="D657" s="183"/>
      <c r="E657" s="184"/>
      <c r="F657" s="184"/>
      <c r="G657" s="184"/>
      <c r="H657" s="184"/>
      <c r="I657" s="184"/>
      <c r="J657" s="184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2"/>
      <c r="C658" s="183"/>
      <c r="D658" s="183"/>
      <c r="E658" s="184"/>
      <c r="F658" s="184"/>
      <c r="G658" s="184"/>
      <c r="H658" s="184"/>
      <c r="I658" s="184"/>
      <c r="J658" s="184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2"/>
      <c r="C659" s="183"/>
      <c r="D659" s="183"/>
      <c r="E659" s="184"/>
      <c r="F659" s="184"/>
      <c r="G659" s="184"/>
      <c r="H659" s="184"/>
      <c r="I659" s="184"/>
      <c r="J659" s="184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2"/>
      <c r="C660" s="183"/>
      <c r="D660" s="183"/>
      <c r="E660" s="184"/>
      <c r="F660" s="184"/>
      <c r="G660" s="184"/>
      <c r="H660" s="184"/>
      <c r="I660" s="184"/>
      <c r="J660" s="184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2"/>
      <c r="C661" s="183"/>
      <c r="D661" s="183"/>
      <c r="E661" s="184"/>
      <c r="F661" s="184"/>
      <c r="G661" s="184"/>
      <c r="H661" s="184"/>
      <c r="I661" s="184"/>
      <c r="J661" s="184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2"/>
      <c r="C662" s="183"/>
      <c r="D662" s="183"/>
      <c r="E662" s="184"/>
      <c r="F662" s="184"/>
      <c r="G662" s="184"/>
      <c r="H662" s="184"/>
      <c r="I662" s="184"/>
      <c r="J662" s="184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2"/>
      <c r="C663" s="183"/>
      <c r="D663" s="183"/>
      <c r="E663" s="184"/>
      <c r="F663" s="184"/>
      <c r="G663" s="184"/>
      <c r="H663" s="184"/>
      <c r="I663" s="184"/>
      <c r="J663" s="184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2"/>
      <c r="C664" s="183"/>
      <c r="D664" s="183"/>
      <c r="E664" s="184"/>
      <c r="F664" s="184"/>
      <c r="G664" s="184"/>
      <c r="H664" s="184"/>
      <c r="I664" s="184"/>
      <c r="J664" s="184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2"/>
      <c r="C665" s="183"/>
      <c r="D665" s="183"/>
      <c r="E665" s="184"/>
      <c r="F665" s="184"/>
      <c r="G665" s="184"/>
      <c r="H665" s="184"/>
      <c r="I665" s="184"/>
      <c r="J665" s="184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2"/>
      <c r="C666" s="183"/>
      <c r="D666" s="183"/>
      <c r="E666" s="184"/>
      <c r="F666" s="184"/>
      <c r="G666" s="184"/>
      <c r="H666" s="184"/>
      <c r="I666" s="184"/>
      <c r="J666" s="184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2"/>
      <c r="C667" s="183"/>
      <c r="D667" s="183"/>
      <c r="E667" s="184"/>
      <c r="F667" s="184"/>
      <c r="G667" s="184"/>
      <c r="H667" s="184"/>
      <c r="I667" s="184"/>
      <c r="J667" s="184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2"/>
      <c r="C668" s="183"/>
      <c r="D668" s="183"/>
      <c r="E668" s="184"/>
      <c r="F668" s="184"/>
      <c r="G668" s="184"/>
      <c r="H668" s="184"/>
      <c r="I668" s="184"/>
      <c r="J668" s="184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2"/>
      <c r="C669" s="183"/>
      <c r="D669" s="183"/>
      <c r="E669" s="184"/>
      <c r="F669" s="184"/>
      <c r="G669" s="184"/>
      <c r="H669" s="184"/>
      <c r="I669" s="184"/>
      <c r="J669" s="184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2"/>
      <c r="C670" s="183"/>
      <c r="D670" s="183"/>
      <c r="E670" s="184"/>
      <c r="F670" s="184"/>
      <c r="G670" s="184"/>
      <c r="H670" s="184"/>
      <c r="I670" s="184"/>
      <c r="J670" s="184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2"/>
      <c r="C671" s="183"/>
      <c r="D671" s="183"/>
      <c r="E671" s="184"/>
      <c r="F671" s="184"/>
      <c r="G671" s="184"/>
      <c r="H671" s="184"/>
      <c r="I671" s="184"/>
      <c r="J671" s="184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2"/>
      <c r="C672" s="183"/>
      <c r="D672" s="183"/>
      <c r="E672" s="184"/>
      <c r="F672" s="184"/>
      <c r="G672" s="184"/>
      <c r="H672" s="184"/>
      <c r="I672" s="184"/>
      <c r="J672" s="184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2"/>
      <c r="C673" s="183"/>
      <c r="D673" s="183"/>
      <c r="E673" s="184"/>
      <c r="F673" s="184"/>
      <c r="G673" s="184"/>
      <c r="H673" s="184"/>
      <c r="I673" s="184"/>
      <c r="J673" s="184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2"/>
      <c r="C674" s="183"/>
      <c r="D674" s="183"/>
      <c r="E674" s="184"/>
      <c r="F674" s="184"/>
      <c r="G674" s="184"/>
      <c r="H674" s="184"/>
      <c r="I674" s="184"/>
      <c r="J674" s="184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2"/>
      <c r="C675" s="183"/>
      <c r="D675" s="183"/>
      <c r="E675" s="184"/>
      <c r="F675" s="184"/>
      <c r="G675" s="184"/>
      <c r="H675" s="184"/>
      <c r="I675" s="184"/>
      <c r="J675" s="184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2"/>
      <c r="C676" s="183"/>
      <c r="D676" s="183"/>
      <c r="E676" s="184"/>
      <c r="F676" s="184"/>
      <c r="G676" s="184"/>
      <c r="H676" s="184"/>
      <c r="I676" s="184"/>
      <c r="J676" s="184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2"/>
      <c r="C677" s="183"/>
      <c r="D677" s="183"/>
      <c r="E677" s="184"/>
      <c r="F677" s="184"/>
      <c r="G677" s="184"/>
      <c r="H677" s="184"/>
      <c r="I677" s="184"/>
      <c r="J677" s="184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2"/>
      <c r="C678" s="183"/>
      <c r="D678" s="183"/>
      <c r="E678" s="184"/>
      <c r="F678" s="184"/>
      <c r="G678" s="184"/>
      <c r="H678" s="184"/>
      <c r="I678" s="184"/>
      <c r="J678" s="184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2"/>
      <c r="C679" s="183"/>
      <c r="D679" s="183"/>
      <c r="E679" s="184"/>
      <c r="F679" s="184"/>
      <c r="G679" s="184"/>
      <c r="H679" s="184"/>
      <c r="I679" s="184"/>
      <c r="J679" s="184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2"/>
      <c r="C680" s="183"/>
      <c r="D680" s="183"/>
      <c r="E680" s="184"/>
      <c r="F680" s="184"/>
      <c r="G680" s="184"/>
      <c r="H680" s="184"/>
      <c r="I680" s="184"/>
      <c r="J680" s="184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2"/>
      <c r="C681" s="183"/>
      <c r="D681" s="183"/>
      <c r="E681" s="184"/>
      <c r="F681" s="184"/>
      <c r="G681" s="184"/>
      <c r="H681" s="184"/>
      <c r="I681" s="184"/>
      <c r="J681" s="184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2"/>
      <c r="C682" s="183"/>
      <c r="D682" s="183"/>
      <c r="E682" s="184"/>
      <c r="F682" s="184"/>
      <c r="G682" s="184"/>
      <c r="H682" s="184"/>
      <c r="I682" s="184"/>
      <c r="J682" s="184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2"/>
      <c r="C683" s="183"/>
      <c r="D683" s="183"/>
      <c r="E683" s="184"/>
      <c r="F683" s="184"/>
      <c r="G683" s="184"/>
      <c r="H683" s="184"/>
      <c r="I683" s="184"/>
      <c r="J683" s="184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2"/>
      <c r="C684" s="183"/>
      <c r="D684" s="183"/>
      <c r="E684" s="184"/>
      <c r="F684" s="184"/>
      <c r="G684" s="184"/>
      <c r="H684" s="184"/>
      <c r="I684" s="184"/>
      <c r="J684" s="184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2"/>
      <c r="C685" s="183"/>
      <c r="D685" s="183"/>
      <c r="E685" s="184"/>
      <c r="F685" s="184"/>
      <c r="G685" s="184"/>
      <c r="H685" s="184"/>
      <c r="I685" s="184"/>
      <c r="J685" s="184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2"/>
      <c r="C686" s="183"/>
      <c r="D686" s="183"/>
      <c r="E686" s="184"/>
      <c r="F686" s="184"/>
      <c r="G686" s="184"/>
      <c r="H686" s="184"/>
      <c r="I686" s="184"/>
      <c r="J686" s="184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2"/>
      <c r="C687" s="183"/>
      <c r="D687" s="183"/>
      <c r="E687" s="184"/>
      <c r="F687" s="184"/>
      <c r="G687" s="184"/>
      <c r="H687" s="184"/>
      <c r="I687" s="184"/>
      <c r="J687" s="184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2"/>
      <c r="C688" s="183"/>
      <c r="D688" s="183"/>
      <c r="E688" s="184"/>
      <c r="F688" s="184"/>
      <c r="G688" s="184"/>
      <c r="H688" s="184"/>
      <c r="I688" s="184"/>
      <c r="J688" s="184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2"/>
      <c r="C689" s="183"/>
      <c r="D689" s="183"/>
      <c r="E689" s="184"/>
      <c r="F689" s="184"/>
      <c r="G689" s="184"/>
      <c r="H689" s="184"/>
      <c r="I689" s="184"/>
      <c r="J689" s="184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2"/>
      <c r="C690" s="183"/>
      <c r="D690" s="183"/>
      <c r="E690" s="184"/>
      <c r="F690" s="184"/>
      <c r="G690" s="184"/>
      <c r="H690" s="184"/>
      <c r="I690" s="184"/>
      <c r="J690" s="184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2"/>
      <c r="C691" s="183"/>
      <c r="D691" s="183"/>
      <c r="E691" s="184"/>
      <c r="F691" s="184"/>
      <c r="G691" s="184"/>
      <c r="H691" s="184"/>
      <c r="I691" s="184"/>
      <c r="J691" s="184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2"/>
      <c r="C692" s="183"/>
      <c r="D692" s="183"/>
      <c r="E692" s="184"/>
      <c r="F692" s="184"/>
      <c r="G692" s="184"/>
      <c r="H692" s="184"/>
      <c r="I692" s="184"/>
      <c r="J692" s="184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2"/>
      <c r="C693" s="183"/>
      <c r="D693" s="183"/>
      <c r="E693" s="184"/>
      <c r="F693" s="184"/>
      <c r="G693" s="184"/>
      <c r="H693" s="184"/>
      <c r="I693" s="184"/>
      <c r="J693" s="184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2"/>
      <c r="C694" s="183"/>
      <c r="D694" s="183"/>
      <c r="E694" s="184"/>
      <c r="F694" s="184"/>
      <c r="G694" s="184"/>
      <c r="H694" s="184"/>
      <c r="I694" s="184"/>
      <c r="J694" s="184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2"/>
      <c r="C695" s="183"/>
      <c r="D695" s="183"/>
      <c r="E695" s="184"/>
      <c r="F695" s="184"/>
      <c r="G695" s="184"/>
      <c r="H695" s="184"/>
      <c r="I695" s="184"/>
      <c r="J695" s="184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2"/>
      <c r="C696" s="183"/>
      <c r="D696" s="183"/>
      <c r="E696" s="184"/>
      <c r="F696" s="184"/>
      <c r="G696" s="184"/>
      <c r="H696" s="184"/>
      <c r="I696" s="184"/>
      <c r="J696" s="184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2"/>
      <c r="C697" s="183"/>
      <c r="D697" s="183"/>
      <c r="E697" s="184"/>
      <c r="F697" s="184"/>
      <c r="G697" s="184"/>
      <c r="H697" s="184"/>
      <c r="I697" s="184"/>
      <c r="J697" s="184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2"/>
      <c r="C698" s="183"/>
      <c r="D698" s="183"/>
      <c r="E698" s="184"/>
      <c r="F698" s="184"/>
      <c r="G698" s="184"/>
      <c r="H698" s="184"/>
      <c r="I698" s="184"/>
      <c r="J698" s="184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2"/>
      <c r="C699" s="183"/>
      <c r="D699" s="183"/>
      <c r="E699" s="184"/>
      <c r="F699" s="184"/>
      <c r="G699" s="184"/>
      <c r="H699" s="184"/>
      <c r="I699" s="184"/>
      <c r="J699" s="184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2"/>
      <c r="C700" s="183"/>
      <c r="D700" s="183"/>
      <c r="E700" s="184"/>
      <c r="F700" s="184"/>
      <c r="G700" s="184"/>
      <c r="H700" s="184"/>
      <c r="I700" s="184"/>
      <c r="J700" s="184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2"/>
      <c r="C701" s="183"/>
      <c r="D701" s="183"/>
      <c r="E701" s="184"/>
      <c r="F701" s="184"/>
      <c r="G701" s="184"/>
      <c r="H701" s="184"/>
      <c r="I701" s="184"/>
      <c r="J701" s="184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2"/>
      <c r="C702" s="183"/>
      <c r="D702" s="183"/>
      <c r="E702" s="184"/>
      <c r="F702" s="184"/>
      <c r="G702" s="184"/>
      <c r="H702" s="184"/>
      <c r="I702" s="184"/>
      <c r="J702" s="184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2"/>
      <c r="C703" s="183"/>
      <c r="D703" s="183"/>
      <c r="E703" s="184"/>
      <c r="F703" s="184"/>
      <c r="G703" s="184"/>
      <c r="H703" s="184"/>
      <c r="I703" s="184"/>
      <c r="J703" s="184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2"/>
      <c r="C704" s="183"/>
      <c r="D704" s="183"/>
      <c r="E704" s="184"/>
      <c r="F704" s="184"/>
      <c r="G704" s="184"/>
      <c r="H704" s="184"/>
      <c r="I704" s="184"/>
      <c r="J704" s="184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2"/>
      <c r="C705" s="183"/>
      <c r="D705" s="183"/>
      <c r="E705" s="184"/>
      <c r="F705" s="184"/>
      <c r="G705" s="184"/>
      <c r="H705" s="184"/>
      <c r="I705" s="184"/>
      <c r="J705" s="184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2"/>
      <c r="C706" s="183"/>
      <c r="D706" s="183"/>
      <c r="E706" s="184"/>
      <c r="F706" s="184"/>
      <c r="G706" s="184"/>
      <c r="H706" s="184"/>
      <c r="I706" s="184"/>
      <c r="J706" s="184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182"/>
      <c r="C707" s="183"/>
      <c r="D707" s="183"/>
      <c r="E707" s="184"/>
      <c r="F707" s="184"/>
      <c r="G707" s="184"/>
      <c r="H707" s="184"/>
      <c r="I707" s="184"/>
      <c r="J707" s="184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182"/>
      <c r="C708" s="183"/>
      <c r="D708" s="183"/>
      <c r="E708" s="184"/>
      <c r="F708" s="184"/>
      <c r="G708" s="184"/>
      <c r="H708" s="184"/>
      <c r="I708" s="184"/>
      <c r="J708" s="184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260" zoomScale="80" zoomScaleNormal="80" workbookViewId="0">
      <selection activeCell="B310" sqref="B310:J384"/>
    </sheetView>
  </sheetViews>
  <sheetFormatPr baseColWidth="10" defaultRowHeight="15"/>
  <cols>
    <col min="1" max="1" width="9.5703125" style="217" customWidth="1"/>
    <col min="2" max="2" width="29" style="217" customWidth="1"/>
    <col min="3" max="3" width="38.42578125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1">
        <v>12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24" t="s">
        <v>277</v>
      </c>
      <c r="E5" s="224" t="s">
        <v>278</v>
      </c>
      <c r="F5" s="224" t="s">
        <v>279</v>
      </c>
      <c r="G5" s="224" t="s">
        <v>280</v>
      </c>
      <c r="H5" s="224" t="s">
        <v>281</v>
      </c>
      <c r="I5" s="224" t="s">
        <v>282</v>
      </c>
    </row>
    <row r="6" spans="1:9">
      <c r="A6" s="224">
        <v>1</v>
      </c>
      <c r="B6" s="224" t="s">
        <v>263</v>
      </c>
      <c r="C6" s="224" t="s">
        <v>124</v>
      </c>
      <c r="D6" s="218">
        <v>38.799999999999997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24">
        <v>1</v>
      </c>
      <c r="B7" s="224" t="s">
        <v>176</v>
      </c>
      <c r="C7" s="224" t="s">
        <v>124</v>
      </c>
      <c r="D7" s="218">
        <v>43</v>
      </c>
      <c r="E7" s="218">
        <v>43</v>
      </c>
      <c r="F7" s="218">
        <v>43</v>
      </c>
      <c r="G7" s="218">
        <v>0.5</v>
      </c>
      <c r="H7" s="218">
        <v>0.5</v>
      </c>
      <c r="I7" s="218">
        <v>0.5</v>
      </c>
    </row>
    <row r="8" spans="1:9">
      <c r="A8" s="224">
        <v>1</v>
      </c>
      <c r="B8" s="224" t="s">
        <v>199</v>
      </c>
      <c r="C8" s="224" t="s">
        <v>124</v>
      </c>
      <c r="D8" s="218">
        <v>41.5</v>
      </c>
      <c r="E8" s="218">
        <v>40</v>
      </c>
      <c r="F8" s="218">
        <v>42</v>
      </c>
      <c r="G8" s="218">
        <v>0.5</v>
      </c>
      <c r="H8" s="218">
        <v>0.5</v>
      </c>
      <c r="I8" s="218">
        <v>0.5</v>
      </c>
    </row>
    <row r="9" spans="1:9">
      <c r="A9" s="224">
        <v>2</v>
      </c>
      <c r="B9" s="224" t="s">
        <v>263</v>
      </c>
      <c r="C9" s="224" t="s">
        <v>125</v>
      </c>
      <c r="D9" s="218">
        <v>38.666666666666664</v>
      </c>
      <c r="E9" s="218">
        <v>38</v>
      </c>
      <c r="F9" s="218">
        <v>40</v>
      </c>
      <c r="G9" s="218">
        <v>0.5</v>
      </c>
      <c r="H9" s="218">
        <v>0.5</v>
      </c>
      <c r="I9" s="218">
        <v>0.5</v>
      </c>
    </row>
    <row r="10" spans="1:9">
      <c r="A10" s="224">
        <v>2</v>
      </c>
      <c r="B10" s="224" t="s">
        <v>176</v>
      </c>
      <c r="C10" s="224" t="s">
        <v>125</v>
      </c>
      <c r="D10" s="218">
        <v>38.5</v>
      </c>
      <c r="E10" s="218">
        <v>38</v>
      </c>
      <c r="F10" s="218">
        <v>39</v>
      </c>
      <c r="G10" s="218">
        <v>0.45</v>
      </c>
      <c r="H10" s="218">
        <v>0.45</v>
      </c>
      <c r="I10" s="218">
        <v>0.45</v>
      </c>
    </row>
    <row r="11" spans="1:9">
      <c r="A11" s="224">
        <v>3</v>
      </c>
      <c r="B11" s="224" t="s">
        <v>263</v>
      </c>
      <c r="C11" s="224" t="s">
        <v>126</v>
      </c>
      <c r="D11" s="218">
        <v>55</v>
      </c>
      <c r="E11" s="218">
        <v>55</v>
      </c>
      <c r="F11" s="218">
        <v>55</v>
      </c>
      <c r="G11" s="218">
        <v>0.75</v>
      </c>
      <c r="H11" s="218">
        <v>0.75</v>
      </c>
      <c r="I11" s="218">
        <v>0.75</v>
      </c>
    </row>
    <row r="12" spans="1:9">
      <c r="A12" s="224">
        <v>4</v>
      </c>
      <c r="B12" s="224" t="s">
        <v>263</v>
      </c>
      <c r="C12" s="224" t="s">
        <v>127</v>
      </c>
      <c r="D12" s="218">
        <v>58.888888888888886</v>
      </c>
      <c r="E12" s="218">
        <v>55</v>
      </c>
      <c r="F12" s="218">
        <v>62</v>
      </c>
      <c r="G12" s="218">
        <v>0.75</v>
      </c>
      <c r="H12" s="218">
        <v>0.75</v>
      </c>
      <c r="I12" s="218">
        <v>0.75</v>
      </c>
    </row>
    <row r="13" spans="1:9">
      <c r="A13" s="224">
        <v>4</v>
      </c>
      <c r="B13" s="224" t="s">
        <v>176</v>
      </c>
      <c r="C13" s="224" t="s">
        <v>127</v>
      </c>
      <c r="D13" s="218">
        <v>60</v>
      </c>
      <c r="E13" s="218">
        <v>58</v>
      </c>
      <c r="F13" s="218">
        <v>62</v>
      </c>
      <c r="G13" s="218">
        <v>0.75</v>
      </c>
      <c r="H13" s="218">
        <v>0.75</v>
      </c>
      <c r="I13" s="218">
        <v>0.75</v>
      </c>
    </row>
    <row r="14" spans="1:9">
      <c r="A14" s="224">
        <v>4</v>
      </c>
      <c r="B14" s="224" t="s">
        <v>199</v>
      </c>
      <c r="C14" s="224" t="s">
        <v>127</v>
      </c>
      <c r="D14" s="218">
        <v>67</v>
      </c>
      <c r="E14" s="218">
        <v>65</v>
      </c>
      <c r="F14" s="218">
        <v>68</v>
      </c>
      <c r="G14" s="218">
        <v>0.75</v>
      </c>
      <c r="H14" s="218">
        <v>0.75</v>
      </c>
      <c r="I14" s="218">
        <v>0.75</v>
      </c>
    </row>
    <row r="15" spans="1:9">
      <c r="A15" s="224">
        <v>5</v>
      </c>
      <c r="B15" s="224" t="s">
        <v>263</v>
      </c>
      <c r="C15" s="224" t="s">
        <v>131</v>
      </c>
      <c r="D15" s="218">
        <v>50</v>
      </c>
      <c r="E15" s="218">
        <v>50</v>
      </c>
      <c r="F15" s="218">
        <v>50</v>
      </c>
      <c r="G15" s="218">
        <v>0.69999999999999984</v>
      </c>
      <c r="H15" s="218">
        <v>0.7</v>
      </c>
      <c r="I15" s="218">
        <v>0.7</v>
      </c>
    </row>
    <row r="16" spans="1:9">
      <c r="A16" s="224">
        <v>6</v>
      </c>
      <c r="B16" s="224" t="s">
        <v>263</v>
      </c>
      <c r="C16" s="224" t="s">
        <v>128</v>
      </c>
      <c r="D16" s="218">
        <v>51.875</v>
      </c>
      <c r="E16" s="218">
        <v>50</v>
      </c>
      <c r="F16" s="218">
        <v>53</v>
      </c>
      <c r="G16" s="218">
        <v>0.70000000000000007</v>
      </c>
      <c r="H16" s="218">
        <v>0.7</v>
      </c>
      <c r="I16" s="218">
        <v>0.7</v>
      </c>
    </row>
    <row r="17" spans="1:9">
      <c r="A17" s="224">
        <v>6</v>
      </c>
      <c r="B17" s="224" t="s">
        <v>176</v>
      </c>
      <c r="C17" s="224" t="s">
        <v>128</v>
      </c>
      <c r="D17" s="218">
        <v>55.6</v>
      </c>
      <c r="E17" s="218">
        <v>55</v>
      </c>
      <c r="F17" s="218">
        <v>57</v>
      </c>
      <c r="G17" s="218">
        <v>0.7</v>
      </c>
      <c r="H17" s="218">
        <v>0.7</v>
      </c>
      <c r="I17" s="218">
        <v>0.7</v>
      </c>
    </row>
    <row r="18" spans="1:9">
      <c r="A18" s="224">
        <v>6</v>
      </c>
      <c r="B18" s="224" t="s">
        <v>199</v>
      </c>
      <c r="C18" s="224" t="s">
        <v>128</v>
      </c>
      <c r="D18" s="218">
        <v>61.75</v>
      </c>
      <c r="E18" s="218">
        <v>60</v>
      </c>
      <c r="F18" s="218">
        <v>65</v>
      </c>
      <c r="G18" s="218">
        <v>0.73000000000000009</v>
      </c>
      <c r="H18" s="218">
        <v>0.7</v>
      </c>
      <c r="I18" s="218">
        <v>0.75</v>
      </c>
    </row>
    <row r="19" spans="1:9">
      <c r="A19" s="224">
        <v>7</v>
      </c>
      <c r="B19" s="224" t="s">
        <v>263</v>
      </c>
      <c r="C19" s="224" t="s">
        <v>169</v>
      </c>
      <c r="D19" s="218"/>
      <c r="E19" s="218"/>
      <c r="F19" s="218"/>
      <c r="G19" s="218">
        <v>1</v>
      </c>
      <c r="H19" s="218">
        <v>1</v>
      </c>
      <c r="I19" s="218">
        <v>1</v>
      </c>
    </row>
    <row r="20" spans="1:9">
      <c r="A20" s="224">
        <v>7</v>
      </c>
      <c r="B20" s="224" t="s">
        <v>176</v>
      </c>
      <c r="C20" s="224" t="s">
        <v>169</v>
      </c>
      <c r="D20" s="218"/>
      <c r="E20" s="218"/>
      <c r="F20" s="218"/>
      <c r="G20" s="218">
        <v>1.3</v>
      </c>
      <c r="H20" s="218">
        <v>1.3</v>
      </c>
      <c r="I20" s="218">
        <v>1.3</v>
      </c>
    </row>
    <row r="21" spans="1:9">
      <c r="A21" s="224">
        <v>7</v>
      </c>
      <c r="B21" s="224" t="s">
        <v>199</v>
      </c>
      <c r="C21" s="224" t="s">
        <v>169</v>
      </c>
      <c r="D21" s="218"/>
      <c r="E21" s="218"/>
      <c r="F21" s="218"/>
      <c r="G21" s="218">
        <v>1.6</v>
      </c>
      <c r="H21" s="218">
        <v>1.6</v>
      </c>
      <c r="I21" s="218">
        <v>1.6</v>
      </c>
    </row>
    <row r="22" spans="1:9">
      <c r="A22" s="224">
        <v>8</v>
      </c>
      <c r="B22" s="224" t="s">
        <v>263</v>
      </c>
      <c r="C22" s="224" t="s">
        <v>170</v>
      </c>
      <c r="D22" s="218"/>
      <c r="E22" s="218"/>
      <c r="F22" s="218"/>
      <c r="G22" s="218">
        <v>0.5</v>
      </c>
      <c r="H22" s="218">
        <v>0.5</v>
      </c>
      <c r="I22" s="218">
        <v>0.5</v>
      </c>
    </row>
    <row r="23" spans="1:9">
      <c r="A23" s="224">
        <v>9</v>
      </c>
      <c r="B23" s="224" t="s">
        <v>263</v>
      </c>
      <c r="C23" s="224" t="s">
        <v>129</v>
      </c>
      <c r="D23" s="218">
        <v>19.76923076923077</v>
      </c>
      <c r="E23" s="218">
        <v>19</v>
      </c>
      <c r="F23" s="218">
        <v>22</v>
      </c>
      <c r="G23" s="218">
        <v>0.25</v>
      </c>
      <c r="H23" s="218">
        <v>0.25</v>
      </c>
      <c r="I23" s="218">
        <v>0.25</v>
      </c>
    </row>
    <row r="24" spans="1:9">
      <c r="A24" s="224">
        <v>9</v>
      </c>
      <c r="B24" s="224" t="s">
        <v>176</v>
      </c>
      <c r="C24" s="224" t="s">
        <v>129</v>
      </c>
      <c r="D24" s="218">
        <v>17.8</v>
      </c>
      <c r="E24" s="218">
        <v>17</v>
      </c>
      <c r="F24" s="218">
        <v>18</v>
      </c>
      <c r="G24" s="218">
        <v>0.25</v>
      </c>
      <c r="H24" s="218">
        <v>0.25</v>
      </c>
      <c r="I24" s="218">
        <v>0.25</v>
      </c>
    </row>
    <row r="25" spans="1:9">
      <c r="A25" s="224">
        <v>9</v>
      </c>
      <c r="B25" s="224" t="s">
        <v>199</v>
      </c>
      <c r="C25" s="224" t="s">
        <v>129</v>
      </c>
      <c r="D25" s="218">
        <v>19.8</v>
      </c>
      <c r="E25" s="218">
        <v>19</v>
      </c>
      <c r="F25" s="218">
        <v>21</v>
      </c>
      <c r="G25" s="218">
        <v>0.24</v>
      </c>
      <c r="H25" s="218">
        <v>0.2</v>
      </c>
      <c r="I25" s="218">
        <v>0.25</v>
      </c>
    </row>
    <row r="26" spans="1:9">
      <c r="A26" s="224">
        <v>10</v>
      </c>
      <c r="B26" s="224" t="s">
        <v>263</v>
      </c>
      <c r="C26" s="224" t="s">
        <v>264</v>
      </c>
      <c r="D26" s="218">
        <v>25</v>
      </c>
      <c r="E26" s="218">
        <v>24</v>
      </c>
      <c r="F26" s="218">
        <v>26</v>
      </c>
      <c r="G26" s="218">
        <v>0.29999999999999993</v>
      </c>
      <c r="H26" s="218">
        <v>0.3</v>
      </c>
      <c r="I26" s="218">
        <v>0.3</v>
      </c>
    </row>
    <row r="27" spans="1:9">
      <c r="A27" s="224">
        <v>10</v>
      </c>
      <c r="B27" s="224" t="s">
        <v>176</v>
      </c>
      <c r="C27" s="224" t="s">
        <v>264</v>
      </c>
      <c r="D27" s="218">
        <v>24</v>
      </c>
      <c r="E27" s="218">
        <v>20</v>
      </c>
      <c r="F27" s="218">
        <v>26</v>
      </c>
      <c r="G27" s="218">
        <v>0.3</v>
      </c>
      <c r="H27" s="218">
        <v>0.3</v>
      </c>
      <c r="I27" s="218">
        <v>0.3</v>
      </c>
    </row>
    <row r="28" spans="1:9">
      <c r="A28" s="224">
        <v>10</v>
      </c>
      <c r="B28" s="224" t="s">
        <v>199</v>
      </c>
      <c r="C28" s="224" t="s">
        <v>264</v>
      </c>
      <c r="D28" s="218">
        <v>27.4</v>
      </c>
      <c r="E28" s="218">
        <v>26</v>
      </c>
      <c r="F28" s="218">
        <v>29</v>
      </c>
      <c r="G28" s="218">
        <v>0.31</v>
      </c>
      <c r="H28" s="218">
        <v>0.3</v>
      </c>
      <c r="I28" s="218">
        <v>0.35</v>
      </c>
    </row>
    <row r="29" spans="1:9">
      <c r="A29" s="224">
        <v>11</v>
      </c>
      <c r="B29" s="224" t="s">
        <v>191</v>
      </c>
      <c r="C29" s="224" t="s">
        <v>53</v>
      </c>
      <c r="D29" s="218">
        <v>15.25</v>
      </c>
      <c r="E29" s="218">
        <v>15</v>
      </c>
      <c r="F29" s="218">
        <v>16</v>
      </c>
      <c r="G29" s="218"/>
      <c r="H29" s="218"/>
      <c r="I29" s="218"/>
    </row>
    <row r="30" spans="1:9">
      <c r="A30" s="224">
        <v>11</v>
      </c>
      <c r="B30" s="224" t="s">
        <v>176</v>
      </c>
      <c r="C30" s="224" t="s">
        <v>53</v>
      </c>
      <c r="D30" s="218">
        <v>16</v>
      </c>
      <c r="E30" s="218">
        <v>16</v>
      </c>
      <c r="F30" s="218">
        <v>16</v>
      </c>
      <c r="G30" s="218"/>
      <c r="H30" s="218"/>
      <c r="I30" s="218"/>
    </row>
    <row r="31" spans="1:9">
      <c r="A31" s="224">
        <v>11</v>
      </c>
      <c r="B31" s="224" t="s">
        <v>199</v>
      </c>
      <c r="C31" s="224" t="s">
        <v>53</v>
      </c>
      <c r="D31" s="218">
        <v>19.5</v>
      </c>
      <c r="E31" s="218">
        <v>19</v>
      </c>
      <c r="F31" s="218">
        <v>20</v>
      </c>
      <c r="G31" s="218"/>
      <c r="H31" s="218"/>
      <c r="I31" s="218"/>
    </row>
    <row r="32" spans="1:9">
      <c r="A32" s="224">
        <v>12</v>
      </c>
      <c r="B32" s="224" t="s">
        <v>191</v>
      </c>
      <c r="C32" s="224" t="s">
        <v>54</v>
      </c>
      <c r="D32" s="218">
        <v>18</v>
      </c>
      <c r="E32" s="218">
        <v>16</v>
      </c>
      <c r="F32" s="218">
        <v>20</v>
      </c>
      <c r="G32" s="218"/>
      <c r="H32" s="218"/>
      <c r="I32" s="218"/>
    </row>
    <row r="33" spans="1:9">
      <c r="A33" s="224">
        <v>12</v>
      </c>
      <c r="B33" s="224" t="s">
        <v>199</v>
      </c>
      <c r="C33" s="224" t="s">
        <v>54</v>
      </c>
      <c r="D33" s="218">
        <v>19.5</v>
      </c>
      <c r="E33" s="218">
        <v>19</v>
      </c>
      <c r="F33" s="218">
        <v>20</v>
      </c>
      <c r="G33" s="218"/>
      <c r="H33" s="218"/>
      <c r="I33" s="218"/>
    </row>
    <row r="34" spans="1:9">
      <c r="A34" s="224">
        <v>13</v>
      </c>
      <c r="B34" s="224" t="s">
        <v>191</v>
      </c>
      <c r="C34" s="224" t="s">
        <v>55</v>
      </c>
      <c r="D34" s="218">
        <v>50</v>
      </c>
      <c r="E34" s="218">
        <v>50</v>
      </c>
      <c r="F34" s="218">
        <v>50</v>
      </c>
      <c r="G34" s="218"/>
      <c r="H34" s="218"/>
      <c r="I34" s="218"/>
    </row>
    <row r="35" spans="1:9">
      <c r="A35" s="224">
        <v>14</v>
      </c>
      <c r="B35" s="224" t="s">
        <v>191</v>
      </c>
      <c r="C35" s="224" t="s">
        <v>56</v>
      </c>
      <c r="D35" s="218">
        <v>13.285714285714286</v>
      </c>
      <c r="E35" s="218">
        <v>13</v>
      </c>
      <c r="F35" s="218">
        <v>14</v>
      </c>
      <c r="G35" s="218"/>
      <c r="H35" s="218"/>
      <c r="I35" s="218"/>
    </row>
    <row r="36" spans="1:9">
      <c r="A36" s="224">
        <v>14</v>
      </c>
      <c r="B36" s="224" t="s">
        <v>199</v>
      </c>
      <c r="C36" s="224" t="s">
        <v>56</v>
      </c>
      <c r="D36" s="218">
        <v>13.5</v>
      </c>
      <c r="E36" s="218">
        <v>13</v>
      </c>
      <c r="F36" s="218">
        <v>14</v>
      </c>
      <c r="G36" s="218"/>
      <c r="H36" s="218"/>
      <c r="I36" s="218"/>
    </row>
    <row r="37" spans="1:9">
      <c r="A37" s="224">
        <v>15</v>
      </c>
      <c r="B37" s="224" t="s">
        <v>191</v>
      </c>
      <c r="C37" s="224" t="s">
        <v>57</v>
      </c>
      <c r="D37" s="218">
        <v>16.666666666666668</v>
      </c>
      <c r="E37" s="218">
        <v>16</v>
      </c>
      <c r="F37" s="218">
        <v>18</v>
      </c>
      <c r="G37" s="218"/>
      <c r="H37" s="218"/>
      <c r="I37" s="218"/>
    </row>
    <row r="38" spans="1:9">
      <c r="A38" s="224">
        <v>16</v>
      </c>
      <c r="B38" s="224" t="s">
        <v>176</v>
      </c>
      <c r="C38" s="224" t="s">
        <v>58</v>
      </c>
      <c r="D38" s="218">
        <v>8</v>
      </c>
      <c r="E38" s="218">
        <v>8</v>
      </c>
      <c r="F38" s="218">
        <v>8</v>
      </c>
      <c r="G38" s="218"/>
      <c r="H38" s="218"/>
      <c r="I38" s="218"/>
    </row>
    <row r="39" spans="1:9">
      <c r="A39" s="224">
        <v>17</v>
      </c>
      <c r="B39" s="224" t="s">
        <v>191</v>
      </c>
      <c r="C39" s="224" t="s">
        <v>59</v>
      </c>
      <c r="D39" s="218">
        <v>6</v>
      </c>
      <c r="E39" s="218">
        <v>6</v>
      </c>
      <c r="F39" s="218">
        <v>6</v>
      </c>
      <c r="G39" s="218"/>
      <c r="H39" s="218"/>
      <c r="I39" s="218"/>
    </row>
    <row r="40" spans="1:9">
      <c r="A40" s="224">
        <v>17</v>
      </c>
      <c r="B40" s="224" t="s">
        <v>199</v>
      </c>
      <c r="C40" s="224" t="s">
        <v>59</v>
      </c>
      <c r="D40" s="218">
        <v>10</v>
      </c>
      <c r="E40" s="218">
        <v>10</v>
      </c>
      <c r="F40" s="218">
        <v>10</v>
      </c>
      <c r="G40" s="218"/>
      <c r="H40" s="218"/>
      <c r="I40" s="218"/>
    </row>
    <row r="41" spans="1:9">
      <c r="A41" s="224">
        <v>18</v>
      </c>
      <c r="B41" s="224" t="s">
        <v>191</v>
      </c>
      <c r="C41" s="224" t="s">
        <v>60</v>
      </c>
      <c r="D41" s="218">
        <v>7</v>
      </c>
      <c r="E41" s="218">
        <v>7</v>
      </c>
      <c r="F41" s="218">
        <v>7</v>
      </c>
      <c r="G41" s="218"/>
      <c r="H41" s="218"/>
      <c r="I41" s="218"/>
    </row>
    <row r="42" spans="1:9">
      <c r="A42" s="224">
        <v>18</v>
      </c>
      <c r="B42" s="224" t="s">
        <v>176</v>
      </c>
      <c r="C42" s="224" t="s">
        <v>60</v>
      </c>
      <c r="D42" s="218">
        <v>7</v>
      </c>
      <c r="E42" s="218">
        <v>7</v>
      </c>
      <c r="F42" s="218">
        <v>7</v>
      </c>
      <c r="G42" s="218"/>
      <c r="H42" s="218"/>
      <c r="I42" s="218"/>
    </row>
    <row r="43" spans="1:9">
      <c r="A43" s="224">
        <v>19</v>
      </c>
      <c r="B43" s="224" t="s">
        <v>191</v>
      </c>
      <c r="C43" s="224" t="s">
        <v>138</v>
      </c>
      <c r="D43" s="218">
        <v>5</v>
      </c>
      <c r="E43" s="218">
        <v>5</v>
      </c>
      <c r="F43" s="218">
        <v>5</v>
      </c>
      <c r="G43" s="218"/>
      <c r="H43" s="218"/>
      <c r="I43" s="218"/>
    </row>
    <row r="44" spans="1:9">
      <c r="A44" s="224">
        <v>19</v>
      </c>
      <c r="B44" s="224" t="s">
        <v>176</v>
      </c>
      <c r="C44" s="224" t="s">
        <v>138</v>
      </c>
      <c r="D44" s="218">
        <v>7</v>
      </c>
      <c r="E44" s="218">
        <v>7</v>
      </c>
      <c r="F44" s="218">
        <v>7</v>
      </c>
      <c r="G44" s="218"/>
      <c r="H44" s="218"/>
      <c r="I44" s="218"/>
    </row>
    <row r="45" spans="1:9">
      <c r="A45" s="224">
        <v>20</v>
      </c>
      <c r="B45" s="224" t="s">
        <v>191</v>
      </c>
      <c r="C45" s="224" t="s">
        <v>61</v>
      </c>
      <c r="D45" s="218">
        <v>22</v>
      </c>
      <c r="E45" s="218">
        <v>22</v>
      </c>
      <c r="F45" s="218">
        <v>22</v>
      </c>
      <c r="G45" s="218"/>
      <c r="H45" s="218"/>
      <c r="I45" s="218"/>
    </row>
    <row r="46" spans="1:9">
      <c r="A46" s="224">
        <v>20</v>
      </c>
      <c r="B46" s="224" t="s">
        <v>176</v>
      </c>
      <c r="C46" s="224" t="s">
        <v>61</v>
      </c>
      <c r="D46" s="218">
        <v>22</v>
      </c>
      <c r="E46" s="218">
        <v>22</v>
      </c>
      <c r="F46" s="218">
        <v>22</v>
      </c>
      <c r="G46" s="218"/>
      <c r="H46" s="218"/>
      <c r="I46" s="218"/>
    </row>
    <row r="47" spans="1:9">
      <c r="A47" s="224">
        <v>20</v>
      </c>
      <c r="B47" s="224" t="s">
        <v>199</v>
      </c>
      <c r="C47" s="224" t="s">
        <v>61</v>
      </c>
      <c r="D47" s="218">
        <v>25</v>
      </c>
      <c r="E47" s="218">
        <v>24</v>
      </c>
      <c r="F47" s="218">
        <v>26</v>
      </c>
      <c r="G47" s="218"/>
      <c r="H47" s="218"/>
      <c r="I47" s="218"/>
    </row>
    <row r="48" spans="1:9">
      <c r="A48" s="224">
        <v>21</v>
      </c>
      <c r="B48" s="224" t="s">
        <v>191</v>
      </c>
      <c r="C48" s="224" t="s">
        <v>62</v>
      </c>
      <c r="D48" s="218">
        <v>20</v>
      </c>
      <c r="E48" s="218">
        <v>20</v>
      </c>
      <c r="F48" s="218">
        <v>20</v>
      </c>
      <c r="G48" s="218"/>
      <c r="H48" s="218"/>
      <c r="I48" s="218"/>
    </row>
    <row r="49" spans="1:9">
      <c r="A49" s="224">
        <v>22</v>
      </c>
      <c r="B49" s="224" t="s">
        <v>191</v>
      </c>
      <c r="C49" s="224" t="s">
        <v>266</v>
      </c>
      <c r="D49" s="218">
        <v>24</v>
      </c>
      <c r="E49" s="218">
        <v>23</v>
      </c>
      <c r="F49" s="218">
        <v>25</v>
      </c>
      <c r="G49" s="218"/>
      <c r="H49" s="218"/>
      <c r="I49" s="218"/>
    </row>
    <row r="50" spans="1:9">
      <c r="A50" s="224">
        <v>22</v>
      </c>
      <c r="B50" s="224" t="s">
        <v>176</v>
      </c>
      <c r="C50" s="224" t="s">
        <v>266</v>
      </c>
      <c r="D50" s="218">
        <v>25</v>
      </c>
      <c r="E50" s="218">
        <v>25</v>
      </c>
      <c r="F50" s="218">
        <v>25</v>
      </c>
      <c r="G50" s="218"/>
      <c r="H50" s="218"/>
      <c r="I50" s="218"/>
    </row>
    <row r="51" spans="1:9">
      <c r="A51" s="224">
        <v>22</v>
      </c>
      <c r="B51" s="224" t="s">
        <v>199</v>
      </c>
      <c r="C51" s="224" t="s">
        <v>266</v>
      </c>
      <c r="D51" s="218">
        <v>26</v>
      </c>
      <c r="E51" s="218">
        <v>26</v>
      </c>
      <c r="F51" s="218">
        <v>26</v>
      </c>
      <c r="G51" s="218"/>
      <c r="H51" s="218"/>
      <c r="I51" s="218"/>
    </row>
    <row r="52" spans="1:9">
      <c r="A52" s="224">
        <v>23</v>
      </c>
      <c r="B52" s="224" t="s">
        <v>191</v>
      </c>
      <c r="C52" s="224" t="s">
        <v>64</v>
      </c>
      <c r="D52" s="218">
        <v>8</v>
      </c>
      <c r="E52" s="218">
        <v>8</v>
      </c>
      <c r="F52" s="218">
        <v>8</v>
      </c>
      <c r="G52" s="218"/>
      <c r="H52" s="218"/>
      <c r="I52" s="218"/>
    </row>
    <row r="53" spans="1:9">
      <c r="A53" s="224">
        <v>24</v>
      </c>
      <c r="B53" s="224" t="s">
        <v>191</v>
      </c>
      <c r="C53" s="224" t="s">
        <v>65</v>
      </c>
      <c r="D53" s="218">
        <v>35</v>
      </c>
      <c r="E53" s="218">
        <v>35</v>
      </c>
      <c r="F53" s="218">
        <v>35</v>
      </c>
      <c r="G53" s="218"/>
      <c r="H53" s="218"/>
      <c r="I53" s="218"/>
    </row>
    <row r="54" spans="1:9">
      <c r="A54" s="224">
        <v>24</v>
      </c>
      <c r="B54" s="224" t="s">
        <v>176</v>
      </c>
      <c r="C54" s="224" t="s">
        <v>65</v>
      </c>
      <c r="D54" s="218">
        <v>34</v>
      </c>
      <c r="E54" s="218">
        <v>34</v>
      </c>
      <c r="F54" s="218">
        <v>34</v>
      </c>
      <c r="G54" s="218"/>
      <c r="H54" s="218"/>
      <c r="I54" s="218"/>
    </row>
    <row r="55" spans="1:9">
      <c r="A55" s="224">
        <v>24</v>
      </c>
      <c r="B55" s="224" t="s">
        <v>199</v>
      </c>
      <c r="C55" s="224" t="s">
        <v>65</v>
      </c>
      <c r="D55" s="218">
        <v>29</v>
      </c>
      <c r="E55" s="218">
        <v>28</v>
      </c>
      <c r="F55" s="218">
        <v>30</v>
      </c>
      <c r="G55" s="218"/>
      <c r="H55" s="218"/>
      <c r="I55" s="218"/>
    </row>
    <row r="56" spans="1:9">
      <c r="A56" s="224">
        <v>25</v>
      </c>
      <c r="B56" s="224" t="s">
        <v>191</v>
      </c>
      <c r="C56" s="224" t="s">
        <v>66</v>
      </c>
      <c r="D56" s="218">
        <v>10</v>
      </c>
      <c r="E56" s="218">
        <v>10</v>
      </c>
      <c r="F56" s="218">
        <v>10</v>
      </c>
      <c r="G56" s="218"/>
      <c r="H56" s="218"/>
      <c r="I56" s="218"/>
    </row>
    <row r="57" spans="1:9">
      <c r="A57" s="224">
        <v>25</v>
      </c>
      <c r="B57" s="224" t="s">
        <v>176</v>
      </c>
      <c r="C57" s="224" t="s">
        <v>66</v>
      </c>
      <c r="D57" s="218">
        <v>14</v>
      </c>
      <c r="E57" s="218">
        <v>14</v>
      </c>
      <c r="F57" s="218">
        <v>14</v>
      </c>
      <c r="G57" s="218"/>
      <c r="H57" s="218"/>
      <c r="I57" s="218"/>
    </row>
    <row r="58" spans="1:9">
      <c r="A58" s="224">
        <v>25</v>
      </c>
      <c r="B58" s="224" t="s">
        <v>199</v>
      </c>
      <c r="C58" s="224" t="s">
        <v>66</v>
      </c>
      <c r="D58" s="218">
        <v>14.5</v>
      </c>
      <c r="E58" s="218">
        <v>14</v>
      </c>
      <c r="F58" s="218">
        <v>15</v>
      </c>
      <c r="G58" s="218"/>
      <c r="H58" s="218"/>
      <c r="I58" s="218"/>
    </row>
    <row r="59" spans="1:9">
      <c r="A59" s="224">
        <v>26</v>
      </c>
      <c r="B59" s="224" t="s">
        <v>191</v>
      </c>
      <c r="C59" s="224" t="s">
        <v>67</v>
      </c>
      <c r="D59" s="218">
        <v>11.166666666666666</v>
      </c>
      <c r="E59" s="218">
        <v>11</v>
      </c>
      <c r="F59" s="218">
        <v>12</v>
      </c>
      <c r="G59" s="218"/>
      <c r="H59" s="218"/>
      <c r="I59" s="218"/>
    </row>
    <row r="60" spans="1:9">
      <c r="A60" s="224">
        <v>26</v>
      </c>
      <c r="B60" s="224" t="s">
        <v>176</v>
      </c>
      <c r="C60" s="224" t="s">
        <v>67</v>
      </c>
      <c r="D60" s="218">
        <v>12</v>
      </c>
      <c r="E60" s="218">
        <v>12</v>
      </c>
      <c r="F60" s="218">
        <v>12</v>
      </c>
      <c r="G60" s="218"/>
      <c r="H60" s="218"/>
      <c r="I60" s="218"/>
    </row>
    <row r="61" spans="1:9">
      <c r="A61" s="224">
        <v>26</v>
      </c>
      <c r="B61" s="224" t="s">
        <v>199</v>
      </c>
      <c r="C61" s="224" t="s">
        <v>67</v>
      </c>
      <c r="D61" s="218">
        <v>14</v>
      </c>
      <c r="E61" s="218">
        <v>14</v>
      </c>
      <c r="F61" s="218">
        <v>14</v>
      </c>
      <c r="G61" s="218"/>
      <c r="H61" s="218"/>
      <c r="I61" s="218"/>
    </row>
    <row r="62" spans="1:9">
      <c r="A62" s="224">
        <v>27</v>
      </c>
      <c r="B62" s="224" t="s">
        <v>191</v>
      </c>
      <c r="C62" s="224" t="s">
        <v>68</v>
      </c>
      <c r="D62" s="218">
        <v>9.875</v>
      </c>
      <c r="E62" s="218">
        <v>9</v>
      </c>
      <c r="F62" s="218">
        <v>10</v>
      </c>
      <c r="G62" s="218"/>
      <c r="H62" s="218"/>
      <c r="I62" s="218"/>
    </row>
    <row r="63" spans="1:9">
      <c r="A63" s="224">
        <v>27</v>
      </c>
      <c r="B63" s="224" t="s">
        <v>176</v>
      </c>
      <c r="C63" s="224" t="s">
        <v>68</v>
      </c>
      <c r="D63" s="218">
        <v>10</v>
      </c>
      <c r="E63" s="218">
        <v>10</v>
      </c>
      <c r="F63" s="218">
        <v>10</v>
      </c>
      <c r="G63" s="218"/>
      <c r="H63" s="218"/>
      <c r="I63" s="218"/>
    </row>
    <row r="64" spans="1:9">
      <c r="A64" s="224">
        <v>27</v>
      </c>
      <c r="B64" s="224" t="s">
        <v>199</v>
      </c>
      <c r="C64" s="224" t="s">
        <v>68</v>
      </c>
      <c r="D64" s="218">
        <v>12</v>
      </c>
      <c r="E64" s="218">
        <v>12</v>
      </c>
      <c r="F64" s="218">
        <v>12</v>
      </c>
      <c r="G64" s="218"/>
      <c r="H64" s="218"/>
      <c r="I64" s="218"/>
    </row>
    <row r="65" spans="1:9">
      <c r="A65" s="224">
        <v>28</v>
      </c>
      <c r="B65" s="224" t="s">
        <v>191</v>
      </c>
      <c r="C65" s="224" t="s">
        <v>69</v>
      </c>
      <c r="D65" s="218">
        <v>18</v>
      </c>
      <c r="E65" s="218">
        <v>18</v>
      </c>
      <c r="F65" s="218">
        <v>18</v>
      </c>
      <c r="G65" s="218"/>
      <c r="H65" s="218"/>
      <c r="I65" s="218"/>
    </row>
    <row r="66" spans="1:9">
      <c r="A66" s="224">
        <v>29</v>
      </c>
      <c r="B66" s="224" t="s">
        <v>191</v>
      </c>
      <c r="C66" s="224" t="s">
        <v>70</v>
      </c>
      <c r="D66" s="218">
        <v>15.333333333333334</v>
      </c>
      <c r="E66" s="218">
        <v>14</v>
      </c>
      <c r="F66" s="218">
        <v>16</v>
      </c>
      <c r="G66" s="218"/>
      <c r="H66" s="218"/>
      <c r="I66" s="218"/>
    </row>
    <row r="67" spans="1:9">
      <c r="A67" s="224">
        <v>30</v>
      </c>
      <c r="B67" s="224" t="s">
        <v>191</v>
      </c>
      <c r="C67" s="224" t="s">
        <v>70</v>
      </c>
      <c r="D67" s="218">
        <v>43.333333333333336</v>
      </c>
      <c r="E67" s="218">
        <v>40</v>
      </c>
      <c r="F67" s="218">
        <v>45</v>
      </c>
      <c r="G67" s="218"/>
      <c r="H67" s="218"/>
      <c r="I67" s="218"/>
    </row>
    <row r="68" spans="1:9">
      <c r="A68" s="224">
        <v>31</v>
      </c>
      <c r="B68" s="224" t="s">
        <v>191</v>
      </c>
      <c r="C68" s="224" t="s">
        <v>71</v>
      </c>
      <c r="D68" s="218">
        <v>6.333333333333333</v>
      </c>
      <c r="E68" s="218">
        <v>6</v>
      </c>
      <c r="F68" s="218">
        <v>7</v>
      </c>
      <c r="G68" s="218"/>
      <c r="H68" s="218"/>
      <c r="I68" s="218"/>
    </row>
    <row r="69" spans="1:9">
      <c r="A69" s="224">
        <v>31</v>
      </c>
      <c r="B69" s="224" t="s">
        <v>199</v>
      </c>
      <c r="C69" s="224" t="s">
        <v>71</v>
      </c>
      <c r="D69" s="218">
        <v>11</v>
      </c>
      <c r="E69" s="218">
        <v>10</v>
      </c>
      <c r="F69" s="218">
        <v>12</v>
      </c>
      <c r="G69" s="218"/>
      <c r="H69" s="218"/>
      <c r="I69" s="218"/>
    </row>
    <row r="70" spans="1:9">
      <c r="A70" s="224">
        <v>32</v>
      </c>
      <c r="B70" s="224" t="s">
        <v>191</v>
      </c>
      <c r="C70" s="224" t="s">
        <v>72</v>
      </c>
      <c r="D70" s="218">
        <v>4.333333333333333</v>
      </c>
      <c r="E70" s="218">
        <v>4</v>
      </c>
      <c r="F70" s="218">
        <v>5</v>
      </c>
      <c r="G70" s="218"/>
      <c r="H70" s="218"/>
      <c r="I70" s="218"/>
    </row>
    <row r="71" spans="1:9">
      <c r="A71" s="224">
        <v>33</v>
      </c>
      <c r="B71" s="224" t="s">
        <v>191</v>
      </c>
      <c r="C71" s="224" t="s">
        <v>73</v>
      </c>
      <c r="D71" s="218">
        <v>17</v>
      </c>
      <c r="E71" s="218">
        <v>17</v>
      </c>
      <c r="F71" s="218">
        <v>17</v>
      </c>
      <c r="G71" s="218"/>
      <c r="H71" s="218"/>
      <c r="I71" s="218"/>
    </row>
    <row r="72" spans="1:9">
      <c r="A72" s="224">
        <v>33</v>
      </c>
      <c r="B72" s="224" t="s">
        <v>176</v>
      </c>
      <c r="C72" s="224" t="s">
        <v>73</v>
      </c>
      <c r="D72" s="218">
        <v>22</v>
      </c>
      <c r="E72" s="218">
        <v>22</v>
      </c>
      <c r="F72" s="218">
        <v>22</v>
      </c>
      <c r="G72" s="218"/>
      <c r="H72" s="218"/>
      <c r="I72" s="218"/>
    </row>
    <row r="73" spans="1:9">
      <c r="A73" s="224">
        <v>33</v>
      </c>
      <c r="B73" s="224" t="s">
        <v>199</v>
      </c>
      <c r="C73" s="224" t="s">
        <v>73</v>
      </c>
      <c r="D73" s="218">
        <v>22</v>
      </c>
      <c r="E73" s="218">
        <v>20</v>
      </c>
      <c r="F73" s="218">
        <v>24</v>
      </c>
      <c r="G73" s="218"/>
      <c r="H73" s="218"/>
      <c r="I73" s="218"/>
    </row>
    <row r="74" spans="1:9">
      <c r="A74" s="224">
        <v>34</v>
      </c>
      <c r="B74" s="224" t="s">
        <v>191</v>
      </c>
      <c r="C74" s="224" t="s">
        <v>74</v>
      </c>
      <c r="D74" s="218">
        <v>8</v>
      </c>
      <c r="E74" s="218">
        <v>8</v>
      </c>
      <c r="F74" s="218">
        <v>8</v>
      </c>
      <c r="G74" s="218"/>
      <c r="H74" s="218"/>
      <c r="I74" s="218"/>
    </row>
    <row r="75" spans="1:9">
      <c r="A75" s="224">
        <v>34</v>
      </c>
      <c r="B75" s="224" t="s">
        <v>176</v>
      </c>
      <c r="C75" s="224" t="s">
        <v>74</v>
      </c>
      <c r="D75" s="218">
        <v>9</v>
      </c>
      <c r="E75" s="218">
        <v>9</v>
      </c>
      <c r="F75" s="218">
        <v>9</v>
      </c>
      <c r="G75" s="218"/>
      <c r="H75" s="218"/>
      <c r="I75" s="218"/>
    </row>
    <row r="76" spans="1:9">
      <c r="A76" s="224">
        <v>34</v>
      </c>
      <c r="B76" s="224" t="s">
        <v>199</v>
      </c>
      <c r="C76" s="224" t="s">
        <v>74</v>
      </c>
      <c r="D76" s="218">
        <v>12</v>
      </c>
      <c r="E76" s="218">
        <v>12</v>
      </c>
      <c r="F76" s="218">
        <v>12</v>
      </c>
      <c r="G76" s="218"/>
      <c r="H76" s="218"/>
      <c r="I76" s="218"/>
    </row>
    <row r="77" spans="1:9">
      <c r="A77" s="224">
        <v>36</v>
      </c>
      <c r="B77" s="224" t="s">
        <v>191</v>
      </c>
      <c r="C77" s="224" t="s">
        <v>139</v>
      </c>
      <c r="D77" s="218">
        <v>45</v>
      </c>
      <c r="E77" s="218">
        <v>45</v>
      </c>
      <c r="F77" s="218">
        <v>45</v>
      </c>
      <c r="G77" s="218"/>
      <c r="H77" s="218"/>
      <c r="I77" s="218"/>
    </row>
    <row r="78" spans="1:9">
      <c r="A78" s="224">
        <v>37</v>
      </c>
      <c r="B78" s="224" t="s">
        <v>191</v>
      </c>
      <c r="C78" s="224" t="s">
        <v>75</v>
      </c>
      <c r="D78" s="218">
        <v>80</v>
      </c>
      <c r="E78" s="218">
        <v>80</v>
      </c>
      <c r="F78" s="218">
        <v>80</v>
      </c>
      <c r="G78" s="218"/>
      <c r="H78" s="218"/>
      <c r="I78" s="218"/>
    </row>
    <row r="79" spans="1:9">
      <c r="A79" s="224">
        <v>37</v>
      </c>
      <c r="B79" s="224" t="s">
        <v>199</v>
      </c>
      <c r="C79" s="224" t="s">
        <v>75</v>
      </c>
      <c r="D79" s="218">
        <v>150</v>
      </c>
      <c r="E79" s="218">
        <v>150</v>
      </c>
      <c r="F79" s="218">
        <v>150</v>
      </c>
      <c r="G79" s="218"/>
      <c r="H79" s="218"/>
      <c r="I79" s="218"/>
    </row>
    <row r="80" spans="1:9">
      <c r="A80" s="224">
        <v>38</v>
      </c>
      <c r="B80" s="224" t="s">
        <v>191</v>
      </c>
      <c r="C80" s="224" t="s">
        <v>76</v>
      </c>
      <c r="D80" s="218">
        <v>60</v>
      </c>
      <c r="E80" s="218">
        <v>60</v>
      </c>
      <c r="F80" s="218">
        <v>60</v>
      </c>
      <c r="G80" s="218"/>
      <c r="H80" s="218"/>
      <c r="I80" s="218"/>
    </row>
    <row r="81" spans="1:9">
      <c r="A81" s="224">
        <v>38</v>
      </c>
      <c r="B81" s="224" t="s">
        <v>199</v>
      </c>
      <c r="C81" s="224" t="s">
        <v>76</v>
      </c>
      <c r="D81" s="218">
        <v>100</v>
      </c>
      <c r="E81" s="218">
        <v>100</v>
      </c>
      <c r="F81" s="218">
        <v>100</v>
      </c>
      <c r="G81" s="218"/>
      <c r="H81" s="218"/>
      <c r="I81" s="218"/>
    </row>
    <row r="82" spans="1:9">
      <c r="A82" s="224">
        <v>39</v>
      </c>
      <c r="B82" s="224" t="s">
        <v>191</v>
      </c>
      <c r="C82" s="224" t="s">
        <v>77</v>
      </c>
      <c r="D82" s="218">
        <v>27.25</v>
      </c>
      <c r="E82" s="218">
        <v>27</v>
      </c>
      <c r="F82" s="218">
        <v>28</v>
      </c>
      <c r="G82" s="218"/>
      <c r="H82" s="218"/>
      <c r="I82" s="218"/>
    </row>
    <row r="83" spans="1:9">
      <c r="A83" s="224">
        <v>40</v>
      </c>
      <c r="B83" s="224" t="s">
        <v>191</v>
      </c>
      <c r="C83" s="224" t="s">
        <v>78</v>
      </c>
      <c r="D83" s="218">
        <v>30</v>
      </c>
      <c r="E83" s="218">
        <v>30</v>
      </c>
      <c r="F83" s="218">
        <v>30</v>
      </c>
      <c r="G83" s="218"/>
      <c r="H83" s="218"/>
      <c r="I83" s="218"/>
    </row>
    <row r="84" spans="1:9">
      <c r="A84" s="224">
        <v>40</v>
      </c>
      <c r="B84" s="224" t="s">
        <v>176</v>
      </c>
      <c r="C84" s="224" t="s">
        <v>78</v>
      </c>
      <c r="D84" s="218">
        <v>34</v>
      </c>
      <c r="E84" s="218">
        <v>34</v>
      </c>
      <c r="F84" s="218">
        <v>34</v>
      </c>
      <c r="G84" s="218"/>
      <c r="H84" s="218"/>
      <c r="I84" s="218"/>
    </row>
    <row r="85" spans="1:9">
      <c r="A85" s="224">
        <v>40</v>
      </c>
      <c r="B85" s="224" t="s">
        <v>199</v>
      </c>
      <c r="C85" s="224" t="s">
        <v>78</v>
      </c>
      <c r="D85" s="218">
        <v>33</v>
      </c>
      <c r="E85" s="218">
        <v>32</v>
      </c>
      <c r="F85" s="218">
        <v>34</v>
      </c>
      <c r="G85" s="218"/>
      <c r="H85" s="218"/>
      <c r="I85" s="218"/>
    </row>
    <row r="86" spans="1:9">
      <c r="A86" s="224">
        <v>41</v>
      </c>
      <c r="B86" s="224" t="s">
        <v>191</v>
      </c>
      <c r="C86" s="224" t="s">
        <v>79</v>
      </c>
      <c r="D86" s="218">
        <v>28</v>
      </c>
      <c r="E86" s="218">
        <v>28</v>
      </c>
      <c r="F86" s="218">
        <v>28</v>
      </c>
      <c r="G86" s="218"/>
      <c r="H86" s="218"/>
      <c r="I86" s="218"/>
    </row>
    <row r="87" spans="1:9">
      <c r="A87" s="224">
        <v>42</v>
      </c>
      <c r="B87" s="224" t="s">
        <v>191</v>
      </c>
      <c r="C87" s="224" t="s">
        <v>80</v>
      </c>
      <c r="D87" s="218">
        <v>20</v>
      </c>
      <c r="E87" s="218">
        <v>20</v>
      </c>
      <c r="F87" s="218">
        <v>20</v>
      </c>
      <c r="G87" s="218"/>
      <c r="H87" s="218"/>
      <c r="I87" s="218"/>
    </row>
    <row r="88" spans="1:9">
      <c r="A88" s="224">
        <v>42</v>
      </c>
      <c r="B88" s="224" t="s">
        <v>199</v>
      </c>
      <c r="C88" s="224" t="s">
        <v>80</v>
      </c>
      <c r="D88" s="218">
        <v>18</v>
      </c>
      <c r="E88" s="218">
        <v>18</v>
      </c>
      <c r="F88" s="218">
        <v>18</v>
      </c>
      <c r="G88" s="218"/>
      <c r="H88" s="218"/>
      <c r="I88" s="218"/>
    </row>
    <row r="89" spans="1:9">
      <c r="A89" s="224">
        <v>43</v>
      </c>
      <c r="B89" s="224" t="s">
        <v>191</v>
      </c>
      <c r="C89" s="224" t="s">
        <v>81</v>
      </c>
      <c r="D89" s="218">
        <v>18</v>
      </c>
      <c r="E89" s="218">
        <v>18</v>
      </c>
      <c r="F89" s="218">
        <v>18</v>
      </c>
      <c r="G89" s="218"/>
      <c r="H89" s="218"/>
      <c r="I89" s="218"/>
    </row>
    <row r="90" spans="1:9">
      <c r="A90" s="224">
        <v>44</v>
      </c>
      <c r="B90" s="224" t="s">
        <v>191</v>
      </c>
      <c r="C90" s="224" t="s">
        <v>82</v>
      </c>
      <c r="D90" s="218">
        <v>18</v>
      </c>
      <c r="E90" s="218">
        <v>18</v>
      </c>
      <c r="F90" s="218">
        <v>18</v>
      </c>
      <c r="G90" s="218"/>
      <c r="H90" s="218"/>
      <c r="I90" s="218"/>
    </row>
    <row r="91" spans="1:9">
      <c r="A91" s="224">
        <v>45</v>
      </c>
      <c r="B91" s="224" t="s">
        <v>191</v>
      </c>
      <c r="C91" s="224" t="s">
        <v>83</v>
      </c>
      <c r="D91" s="218">
        <v>16</v>
      </c>
      <c r="E91" s="218">
        <v>16</v>
      </c>
      <c r="F91" s="218">
        <v>16</v>
      </c>
      <c r="G91" s="218"/>
      <c r="H91" s="218"/>
      <c r="I91" s="218"/>
    </row>
    <row r="92" spans="1:9">
      <c r="A92" s="224">
        <v>46</v>
      </c>
      <c r="B92" s="224" t="s">
        <v>191</v>
      </c>
      <c r="C92" s="224" t="s">
        <v>84</v>
      </c>
      <c r="D92" s="218">
        <v>8</v>
      </c>
      <c r="E92" s="218">
        <v>8</v>
      </c>
      <c r="F92" s="218">
        <v>8</v>
      </c>
      <c r="G92" s="218"/>
      <c r="H92" s="218"/>
      <c r="I92" s="218"/>
    </row>
    <row r="93" spans="1:9">
      <c r="A93" s="224">
        <v>46</v>
      </c>
      <c r="B93" s="224" t="s">
        <v>199</v>
      </c>
      <c r="C93" s="224" t="s">
        <v>84</v>
      </c>
      <c r="D93" s="218">
        <v>10</v>
      </c>
      <c r="E93" s="218">
        <v>10</v>
      </c>
      <c r="F93" s="218">
        <v>10</v>
      </c>
      <c r="G93" s="218"/>
      <c r="H93" s="218"/>
      <c r="I93" s="218"/>
    </row>
    <row r="94" spans="1:9">
      <c r="A94" s="224">
        <v>47</v>
      </c>
      <c r="B94" s="224" t="s">
        <v>191</v>
      </c>
      <c r="C94" s="224" t="s">
        <v>85</v>
      </c>
      <c r="D94" s="218">
        <v>19.333333333333332</v>
      </c>
      <c r="E94" s="218">
        <v>18</v>
      </c>
      <c r="F94" s="218">
        <v>20</v>
      </c>
      <c r="G94" s="218"/>
      <c r="H94" s="218"/>
      <c r="I94" s="218"/>
    </row>
    <row r="95" spans="1:9">
      <c r="A95" s="224">
        <v>48</v>
      </c>
      <c r="B95" s="224" t="s">
        <v>191</v>
      </c>
      <c r="C95" s="224" t="s">
        <v>86</v>
      </c>
      <c r="D95" s="218">
        <v>100</v>
      </c>
      <c r="E95" s="218">
        <v>100</v>
      </c>
      <c r="F95" s="218">
        <v>100</v>
      </c>
      <c r="G95" s="218"/>
      <c r="H95" s="218"/>
      <c r="I95" s="218"/>
    </row>
    <row r="96" spans="1:9">
      <c r="A96" s="224">
        <v>49</v>
      </c>
      <c r="B96" s="224" t="s">
        <v>191</v>
      </c>
      <c r="C96" s="224" t="s">
        <v>86</v>
      </c>
      <c r="D96" s="218">
        <v>10.6</v>
      </c>
      <c r="E96" s="218">
        <v>10</v>
      </c>
      <c r="F96" s="218">
        <v>11</v>
      </c>
      <c r="G96" s="218"/>
      <c r="H96" s="218"/>
      <c r="I96" s="218"/>
    </row>
    <row r="97" spans="1:9">
      <c r="A97" s="224">
        <v>49</v>
      </c>
      <c r="B97" s="224" t="s">
        <v>176</v>
      </c>
      <c r="C97" s="224" t="s">
        <v>86</v>
      </c>
      <c r="D97" s="218">
        <v>15</v>
      </c>
      <c r="E97" s="218">
        <v>15</v>
      </c>
      <c r="F97" s="218">
        <v>15</v>
      </c>
      <c r="G97" s="218"/>
      <c r="H97" s="218"/>
      <c r="I97" s="218"/>
    </row>
    <row r="98" spans="1:9">
      <c r="A98" s="224">
        <v>49</v>
      </c>
      <c r="B98" s="224" t="s">
        <v>199</v>
      </c>
      <c r="C98" s="224" t="s">
        <v>86</v>
      </c>
      <c r="D98" s="218">
        <v>14</v>
      </c>
      <c r="E98" s="218">
        <v>14</v>
      </c>
      <c r="F98" s="218">
        <v>14</v>
      </c>
      <c r="G98" s="218"/>
      <c r="H98" s="218"/>
      <c r="I98" s="218"/>
    </row>
    <row r="99" spans="1:9">
      <c r="A99" s="224">
        <v>50</v>
      </c>
      <c r="B99" s="224" t="s">
        <v>191</v>
      </c>
      <c r="C99" s="224" t="s">
        <v>87</v>
      </c>
      <c r="D99" s="218">
        <v>50</v>
      </c>
      <c r="E99" s="218">
        <v>50</v>
      </c>
      <c r="F99" s="218">
        <v>50</v>
      </c>
      <c r="G99" s="218"/>
      <c r="H99" s="218"/>
      <c r="I99" s="218"/>
    </row>
    <row r="100" spans="1:9">
      <c r="A100" s="224">
        <v>51</v>
      </c>
      <c r="B100" s="224" t="s">
        <v>191</v>
      </c>
      <c r="C100" s="224" t="s">
        <v>87</v>
      </c>
      <c r="D100" s="218">
        <v>8.8000000000000007</v>
      </c>
      <c r="E100" s="218">
        <v>8</v>
      </c>
      <c r="F100" s="218">
        <v>9</v>
      </c>
      <c r="G100" s="218"/>
      <c r="H100" s="218"/>
      <c r="I100" s="218"/>
    </row>
    <row r="101" spans="1:9">
      <c r="A101" s="224">
        <v>52</v>
      </c>
      <c r="B101" s="224" t="s">
        <v>191</v>
      </c>
      <c r="C101" s="224" t="s">
        <v>88</v>
      </c>
      <c r="D101" s="218">
        <v>175</v>
      </c>
      <c r="E101" s="218">
        <v>175</v>
      </c>
      <c r="F101" s="218">
        <v>175</v>
      </c>
      <c r="G101" s="218"/>
      <c r="H101" s="218"/>
      <c r="I101" s="218"/>
    </row>
    <row r="102" spans="1:9">
      <c r="A102" s="224">
        <v>52</v>
      </c>
      <c r="B102" s="224" t="s">
        <v>199</v>
      </c>
      <c r="C102" s="224" t="s">
        <v>88</v>
      </c>
      <c r="D102" s="218">
        <v>200</v>
      </c>
      <c r="E102" s="218">
        <v>200</v>
      </c>
      <c r="F102" s="218">
        <v>200</v>
      </c>
      <c r="G102" s="218"/>
      <c r="H102" s="218"/>
      <c r="I102" s="218"/>
    </row>
    <row r="103" spans="1:9">
      <c r="A103" s="224">
        <v>53</v>
      </c>
      <c r="B103" s="224" t="s">
        <v>191</v>
      </c>
      <c r="C103" s="224" t="s">
        <v>89</v>
      </c>
      <c r="D103" s="218">
        <v>100</v>
      </c>
      <c r="E103" s="218">
        <v>100</v>
      </c>
      <c r="F103" s="218">
        <v>100</v>
      </c>
      <c r="G103" s="218"/>
      <c r="H103" s="218"/>
      <c r="I103" s="218"/>
    </row>
    <row r="104" spans="1:9">
      <c r="A104" s="224">
        <v>53</v>
      </c>
      <c r="B104" s="224" t="s">
        <v>199</v>
      </c>
      <c r="C104" s="224" t="s">
        <v>89</v>
      </c>
      <c r="D104" s="218">
        <v>150</v>
      </c>
      <c r="E104" s="218">
        <v>150</v>
      </c>
      <c r="F104" s="218">
        <v>150</v>
      </c>
      <c r="G104" s="218"/>
      <c r="H104" s="218"/>
      <c r="I104" s="218"/>
    </row>
    <row r="105" spans="1:9">
      <c r="A105" s="224">
        <v>54</v>
      </c>
      <c r="B105" s="224" t="s">
        <v>191</v>
      </c>
      <c r="C105" s="224" t="s">
        <v>90</v>
      </c>
      <c r="D105" s="218">
        <v>16.333333333333332</v>
      </c>
      <c r="E105" s="218">
        <v>14</v>
      </c>
      <c r="F105" s="218">
        <v>20</v>
      </c>
      <c r="G105" s="218"/>
      <c r="H105" s="218"/>
      <c r="I105" s="218"/>
    </row>
    <row r="106" spans="1:9">
      <c r="A106" s="224">
        <v>56</v>
      </c>
      <c r="B106" s="224" t="s">
        <v>191</v>
      </c>
      <c r="C106" s="224" t="s">
        <v>91</v>
      </c>
      <c r="D106" s="218">
        <v>18.333333333333332</v>
      </c>
      <c r="E106" s="218">
        <v>16</v>
      </c>
      <c r="F106" s="218">
        <v>22</v>
      </c>
      <c r="G106" s="218"/>
      <c r="H106" s="218"/>
      <c r="I106" s="218"/>
    </row>
    <row r="107" spans="1:9">
      <c r="A107" s="224">
        <v>56</v>
      </c>
      <c r="B107" s="224" t="s">
        <v>176</v>
      </c>
      <c r="C107" s="224" t="s">
        <v>91</v>
      </c>
      <c r="D107" s="218">
        <v>23</v>
      </c>
      <c r="E107" s="218">
        <v>23</v>
      </c>
      <c r="F107" s="218">
        <v>23</v>
      </c>
      <c r="G107" s="218"/>
      <c r="H107" s="218"/>
      <c r="I107" s="218"/>
    </row>
    <row r="108" spans="1:9">
      <c r="A108" s="224">
        <v>56</v>
      </c>
      <c r="B108" s="224" t="s">
        <v>199</v>
      </c>
      <c r="C108" s="224" t="s">
        <v>91</v>
      </c>
      <c r="D108" s="218">
        <v>22.5</v>
      </c>
      <c r="E108" s="218">
        <v>22</v>
      </c>
      <c r="F108" s="218">
        <v>23</v>
      </c>
      <c r="G108" s="218"/>
      <c r="H108" s="218"/>
      <c r="I108" s="218"/>
    </row>
    <row r="109" spans="1:9">
      <c r="A109" s="224">
        <v>57</v>
      </c>
      <c r="B109" s="224" t="s">
        <v>191</v>
      </c>
      <c r="C109" s="224" t="s">
        <v>92</v>
      </c>
      <c r="D109" s="218">
        <v>25</v>
      </c>
      <c r="E109" s="218">
        <v>25</v>
      </c>
      <c r="F109" s="218">
        <v>25</v>
      </c>
      <c r="G109" s="218"/>
      <c r="H109" s="218"/>
      <c r="I109" s="218"/>
    </row>
    <row r="110" spans="1:9">
      <c r="A110" s="224">
        <v>57</v>
      </c>
      <c r="B110" s="224" t="s">
        <v>199</v>
      </c>
      <c r="C110" s="224" t="s">
        <v>92</v>
      </c>
      <c r="D110" s="218">
        <v>24.5</v>
      </c>
      <c r="E110" s="218">
        <v>24</v>
      </c>
      <c r="F110" s="218">
        <v>25</v>
      </c>
      <c r="G110" s="218"/>
      <c r="H110" s="218"/>
      <c r="I110" s="218"/>
    </row>
    <row r="111" spans="1:9">
      <c r="A111" s="224">
        <v>58</v>
      </c>
      <c r="B111" s="224" t="s">
        <v>191</v>
      </c>
      <c r="C111" s="224" t="s">
        <v>93</v>
      </c>
      <c r="D111" s="218">
        <v>15.714285714285714</v>
      </c>
      <c r="E111" s="218">
        <v>15</v>
      </c>
      <c r="F111" s="218">
        <v>16</v>
      </c>
      <c r="G111" s="218"/>
      <c r="H111" s="218"/>
      <c r="I111" s="218"/>
    </row>
    <row r="112" spans="1:9">
      <c r="A112" s="224">
        <v>58</v>
      </c>
      <c r="B112" s="224" t="s">
        <v>176</v>
      </c>
      <c r="C112" s="224" t="s">
        <v>93</v>
      </c>
      <c r="D112" s="218">
        <v>17</v>
      </c>
      <c r="E112" s="218">
        <v>17</v>
      </c>
      <c r="F112" s="218">
        <v>17</v>
      </c>
      <c r="G112" s="218"/>
      <c r="H112" s="218"/>
      <c r="I112" s="218"/>
    </row>
    <row r="113" spans="1:9">
      <c r="A113" s="224">
        <v>58</v>
      </c>
      <c r="B113" s="224" t="s">
        <v>199</v>
      </c>
      <c r="C113" s="224" t="s">
        <v>93</v>
      </c>
      <c r="D113" s="218">
        <v>19</v>
      </c>
      <c r="E113" s="218">
        <v>18</v>
      </c>
      <c r="F113" s="218">
        <v>20</v>
      </c>
      <c r="G113" s="218"/>
      <c r="H113" s="218"/>
      <c r="I113" s="218"/>
    </row>
    <row r="114" spans="1:9">
      <c r="A114" s="224">
        <v>59</v>
      </c>
      <c r="B114" s="224" t="s">
        <v>191</v>
      </c>
      <c r="C114" s="224" t="s">
        <v>94</v>
      </c>
      <c r="D114" s="218">
        <v>6.875</v>
      </c>
      <c r="E114" s="218">
        <v>6</v>
      </c>
      <c r="F114" s="218">
        <v>7</v>
      </c>
      <c r="G114" s="218"/>
      <c r="H114" s="218"/>
      <c r="I114" s="218"/>
    </row>
    <row r="115" spans="1:9">
      <c r="A115" s="224">
        <v>59</v>
      </c>
      <c r="B115" s="224" t="s">
        <v>199</v>
      </c>
      <c r="C115" s="224" t="s">
        <v>94</v>
      </c>
      <c r="D115" s="218">
        <v>10</v>
      </c>
      <c r="E115" s="218">
        <v>10</v>
      </c>
      <c r="F115" s="218">
        <v>10</v>
      </c>
      <c r="G115" s="218"/>
      <c r="H115" s="218"/>
      <c r="I115" s="218"/>
    </row>
    <row r="116" spans="1:9">
      <c r="A116" s="224">
        <v>62</v>
      </c>
      <c r="B116" s="224" t="s">
        <v>191</v>
      </c>
      <c r="C116" s="224" t="s">
        <v>96</v>
      </c>
      <c r="D116" s="218">
        <v>23.8</v>
      </c>
      <c r="E116" s="218">
        <v>23</v>
      </c>
      <c r="F116" s="218">
        <v>24</v>
      </c>
      <c r="G116" s="218"/>
      <c r="H116" s="218"/>
      <c r="I116" s="218"/>
    </row>
    <row r="117" spans="1:9">
      <c r="A117" s="224">
        <v>62</v>
      </c>
      <c r="B117" s="224" t="s">
        <v>199</v>
      </c>
      <c r="C117" s="224" t="s">
        <v>96</v>
      </c>
      <c r="D117" s="218">
        <v>29.5</v>
      </c>
      <c r="E117" s="218">
        <v>29</v>
      </c>
      <c r="F117" s="218">
        <v>30</v>
      </c>
      <c r="G117" s="218"/>
      <c r="H117" s="218"/>
      <c r="I117" s="218"/>
    </row>
    <row r="118" spans="1:9">
      <c r="A118" s="224">
        <v>63</v>
      </c>
      <c r="B118" s="224" t="s">
        <v>191</v>
      </c>
      <c r="C118" s="224" t="s">
        <v>97</v>
      </c>
      <c r="D118" s="218">
        <v>21.8</v>
      </c>
      <c r="E118" s="218">
        <v>21</v>
      </c>
      <c r="F118" s="218">
        <v>22</v>
      </c>
      <c r="G118" s="218"/>
      <c r="H118" s="218"/>
      <c r="I118" s="218"/>
    </row>
    <row r="119" spans="1:9">
      <c r="A119" s="224">
        <v>63</v>
      </c>
      <c r="B119" s="224" t="s">
        <v>176</v>
      </c>
      <c r="C119" s="224" t="s">
        <v>97</v>
      </c>
      <c r="D119" s="218">
        <v>20</v>
      </c>
      <c r="E119" s="218">
        <v>20</v>
      </c>
      <c r="F119" s="218">
        <v>20</v>
      </c>
      <c r="G119" s="218"/>
      <c r="H119" s="218"/>
      <c r="I119" s="218"/>
    </row>
    <row r="120" spans="1:9">
      <c r="A120" s="224">
        <v>63</v>
      </c>
      <c r="B120" s="224" t="s">
        <v>199</v>
      </c>
      <c r="C120" s="224" t="s">
        <v>97</v>
      </c>
      <c r="D120" s="218">
        <v>23.5</v>
      </c>
      <c r="E120" s="218">
        <v>23</v>
      </c>
      <c r="F120" s="218">
        <v>24</v>
      </c>
      <c r="G120" s="218"/>
      <c r="H120" s="218"/>
      <c r="I120" s="218"/>
    </row>
    <row r="121" spans="1:9">
      <c r="A121" s="224">
        <v>64</v>
      </c>
      <c r="B121" s="224" t="s">
        <v>191</v>
      </c>
      <c r="C121" s="224" t="s">
        <v>98</v>
      </c>
      <c r="D121" s="218">
        <v>10</v>
      </c>
      <c r="E121" s="218">
        <v>10</v>
      </c>
      <c r="F121" s="218">
        <v>10</v>
      </c>
      <c r="G121" s="218"/>
      <c r="H121" s="218"/>
      <c r="I121" s="218"/>
    </row>
    <row r="122" spans="1:9">
      <c r="A122" s="224">
        <v>64</v>
      </c>
      <c r="B122" s="224" t="s">
        <v>176</v>
      </c>
      <c r="C122" s="224" t="s">
        <v>98</v>
      </c>
      <c r="D122" s="218">
        <v>10</v>
      </c>
      <c r="E122" s="218">
        <v>10</v>
      </c>
      <c r="F122" s="218">
        <v>10</v>
      </c>
      <c r="G122" s="218"/>
      <c r="H122" s="218"/>
      <c r="I122" s="218"/>
    </row>
    <row r="123" spans="1:9">
      <c r="A123" s="224">
        <v>64</v>
      </c>
      <c r="B123" s="224" t="s">
        <v>199</v>
      </c>
      <c r="C123" s="224" t="s">
        <v>98</v>
      </c>
      <c r="D123" s="218">
        <v>9.5</v>
      </c>
      <c r="E123" s="218">
        <v>9</v>
      </c>
      <c r="F123" s="218">
        <v>10</v>
      </c>
      <c r="G123" s="218"/>
      <c r="H123" s="218"/>
      <c r="I123" s="218"/>
    </row>
    <row r="124" spans="1:9">
      <c r="A124" s="224">
        <v>65</v>
      </c>
      <c r="B124" s="224" t="s">
        <v>191</v>
      </c>
      <c r="C124" s="224" t="s">
        <v>98</v>
      </c>
      <c r="D124" s="218">
        <v>9</v>
      </c>
      <c r="E124" s="218">
        <v>9</v>
      </c>
      <c r="F124" s="218">
        <v>9</v>
      </c>
      <c r="G124" s="218"/>
      <c r="H124" s="218"/>
      <c r="I124" s="218"/>
    </row>
    <row r="125" spans="1:9">
      <c r="A125" s="224">
        <v>65</v>
      </c>
      <c r="B125" s="224" t="s">
        <v>199</v>
      </c>
      <c r="C125" s="224" t="s">
        <v>98</v>
      </c>
      <c r="D125" s="218">
        <v>6.5</v>
      </c>
      <c r="E125" s="218">
        <v>6</v>
      </c>
      <c r="F125" s="218">
        <v>7</v>
      </c>
      <c r="G125" s="218"/>
      <c r="H125" s="218"/>
      <c r="I125" s="218"/>
    </row>
    <row r="126" spans="1:9">
      <c r="A126" s="224">
        <v>66</v>
      </c>
      <c r="B126" s="224" t="s">
        <v>191</v>
      </c>
      <c r="C126" s="224" t="s">
        <v>99</v>
      </c>
      <c r="D126" s="218">
        <v>50</v>
      </c>
      <c r="E126" s="218">
        <v>50</v>
      </c>
      <c r="F126" s="218">
        <v>50</v>
      </c>
      <c r="G126" s="218"/>
      <c r="H126" s="218"/>
      <c r="I126" s="218"/>
    </row>
    <row r="127" spans="1:9">
      <c r="A127" s="224">
        <v>66</v>
      </c>
      <c r="B127" s="224" t="s">
        <v>176</v>
      </c>
      <c r="C127" s="224" t="s">
        <v>99</v>
      </c>
      <c r="D127" s="218">
        <v>50</v>
      </c>
      <c r="E127" s="218">
        <v>50</v>
      </c>
      <c r="F127" s="218">
        <v>50</v>
      </c>
      <c r="G127" s="218"/>
      <c r="H127" s="218"/>
      <c r="I127" s="218"/>
    </row>
    <row r="128" spans="1:9">
      <c r="A128" s="224">
        <v>67</v>
      </c>
      <c r="B128" s="224" t="s">
        <v>191</v>
      </c>
      <c r="C128" s="224" t="s">
        <v>100</v>
      </c>
      <c r="D128" s="218">
        <v>78.75</v>
      </c>
      <c r="E128" s="218">
        <v>75</v>
      </c>
      <c r="F128" s="218">
        <v>80</v>
      </c>
      <c r="G128" s="218"/>
      <c r="H128" s="218"/>
      <c r="I128" s="218"/>
    </row>
    <row r="129" spans="1:9">
      <c r="A129" s="224">
        <v>68</v>
      </c>
      <c r="B129" s="224" t="s">
        <v>191</v>
      </c>
      <c r="C129" s="224" t="s">
        <v>101</v>
      </c>
      <c r="D129" s="218">
        <v>11.333333333333334</v>
      </c>
      <c r="E129" s="218">
        <v>11</v>
      </c>
      <c r="F129" s="218">
        <v>12</v>
      </c>
      <c r="G129" s="218"/>
      <c r="H129" s="218"/>
      <c r="I129" s="218"/>
    </row>
    <row r="130" spans="1:9">
      <c r="A130" s="224">
        <v>68</v>
      </c>
      <c r="B130" s="224" t="s">
        <v>199</v>
      </c>
      <c r="C130" s="224" t="s">
        <v>101</v>
      </c>
      <c r="D130" s="218">
        <v>12.5</v>
      </c>
      <c r="E130" s="218">
        <v>12</v>
      </c>
      <c r="F130" s="218">
        <v>13</v>
      </c>
      <c r="G130" s="218"/>
      <c r="H130" s="218"/>
      <c r="I130" s="218"/>
    </row>
    <row r="131" spans="1:9">
      <c r="A131" s="224">
        <v>69</v>
      </c>
      <c r="B131" s="224" t="s">
        <v>191</v>
      </c>
      <c r="C131" s="224" t="s">
        <v>102</v>
      </c>
      <c r="D131" s="218">
        <v>7.5</v>
      </c>
      <c r="E131" s="218">
        <v>7</v>
      </c>
      <c r="F131" s="218">
        <v>8</v>
      </c>
      <c r="G131" s="218"/>
      <c r="H131" s="218"/>
      <c r="I131" s="218"/>
    </row>
    <row r="132" spans="1:9">
      <c r="A132" s="224">
        <v>69</v>
      </c>
      <c r="B132" s="224" t="s">
        <v>176</v>
      </c>
      <c r="C132" s="224" t="s">
        <v>102</v>
      </c>
      <c r="D132" s="218">
        <v>7</v>
      </c>
      <c r="E132" s="218">
        <v>7</v>
      </c>
      <c r="F132" s="218">
        <v>7</v>
      </c>
      <c r="G132" s="218"/>
      <c r="H132" s="218"/>
      <c r="I132" s="218"/>
    </row>
    <row r="133" spans="1:9">
      <c r="A133" s="224">
        <v>72</v>
      </c>
      <c r="B133" s="224" t="s">
        <v>191</v>
      </c>
      <c r="C133" s="224" t="s">
        <v>103</v>
      </c>
      <c r="D133" s="218">
        <v>8</v>
      </c>
      <c r="E133" s="218">
        <v>8</v>
      </c>
      <c r="F133" s="218">
        <v>8</v>
      </c>
      <c r="G133" s="218"/>
      <c r="H133" s="218"/>
      <c r="I133" s="218"/>
    </row>
    <row r="134" spans="1:9">
      <c r="A134" s="224">
        <v>72</v>
      </c>
      <c r="B134" s="224" t="s">
        <v>176</v>
      </c>
      <c r="C134" s="224" t="s">
        <v>103</v>
      </c>
      <c r="D134" s="218">
        <v>6</v>
      </c>
      <c r="E134" s="218">
        <v>6</v>
      </c>
      <c r="F134" s="218">
        <v>6</v>
      </c>
      <c r="G134" s="218"/>
      <c r="H134" s="218"/>
      <c r="I134" s="218"/>
    </row>
    <row r="135" spans="1:9">
      <c r="A135" s="224">
        <v>72</v>
      </c>
      <c r="B135" s="224" t="s">
        <v>199</v>
      </c>
      <c r="C135" s="224" t="s">
        <v>103</v>
      </c>
      <c r="D135" s="218">
        <v>10</v>
      </c>
      <c r="E135" s="218">
        <v>10</v>
      </c>
      <c r="F135" s="218">
        <v>10</v>
      </c>
      <c r="G135" s="218"/>
      <c r="H135" s="218"/>
      <c r="I135" s="218"/>
    </row>
    <row r="136" spans="1:9">
      <c r="A136" s="224">
        <v>73</v>
      </c>
      <c r="B136" s="224" t="s">
        <v>191</v>
      </c>
      <c r="C136" s="224" t="s">
        <v>104</v>
      </c>
      <c r="D136" s="218">
        <v>6</v>
      </c>
      <c r="E136" s="218">
        <v>6</v>
      </c>
      <c r="F136" s="218">
        <v>6</v>
      </c>
      <c r="G136" s="218"/>
      <c r="H136" s="218"/>
      <c r="I136" s="218"/>
    </row>
    <row r="137" spans="1:9">
      <c r="A137" s="224">
        <v>74</v>
      </c>
      <c r="B137" s="224" t="s">
        <v>191</v>
      </c>
      <c r="C137" s="224" t="s">
        <v>105</v>
      </c>
      <c r="D137" s="218">
        <v>8</v>
      </c>
      <c r="E137" s="218">
        <v>8</v>
      </c>
      <c r="F137" s="218">
        <v>8</v>
      </c>
      <c r="G137" s="218"/>
      <c r="H137" s="218"/>
      <c r="I137" s="218"/>
    </row>
    <row r="138" spans="1:9">
      <c r="A138" s="224">
        <v>74</v>
      </c>
      <c r="B138" s="224" t="s">
        <v>176</v>
      </c>
      <c r="C138" s="224" t="s">
        <v>105</v>
      </c>
      <c r="D138" s="218">
        <v>10</v>
      </c>
      <c r="E138" s="218">
        <v>10</v>
      </c>
      <c r="F138" s="218">
        <v>10</v>
      </c>
      <c r="G138" s="218"/>
      <c r="H138" s="218"/>
      <c r="I138" s="218"/>
    </row>
    <row r="139" spans="1:9">
      <c r="A139" s="224">
        <v>74</v>
      </c>
      <c r="B139" s="224" t="s">
        <v>199</v>
      </c>
      <c r="C139" s="224" t="s">
        <v>105</v>
      </c>
      <c r="D139" s="218">
        <v>6</v>
      </c>
      <c r="E139" s="218">
        <v>6</v>
      </c>
      <c r="F139" s="218">
        <v>6</v>
      </c>
      <c r="G139" s="218"/>
      <c r="H139" s="218"/>
      <c r="I139" s="218"/>
    </row>
    <row r="140" spans="1:9">
      <c r="A140" s="224">
        <v>75</v>
      </c>
      <c r="B140" s="224" t="s">
        <v>191</v>
      </c>
      <c r="C140" s="224" t="s">
        <v>106</v>
      </c>
      <c r="D140" s="218">
        <v>6</v>
      </c>
      <c r="E140" s="218">
        <v>6</v>
      </c>
      <c r="F140" s="218">
        <v>6</v>
      </c>
      <c r="G140" s="218"/>
      <c r="H140" s="218"/>
      <c r="I140" s="218"/>
    </row>
    <row r="141" spans="1:9">
      <c r="A141" s="224">
        <v>76</v>
      </c>
      <c r="B141" s="224" t="s">
        <v>191</v>
      </c>
      <c r="C141" s="224" t="s">
        <v>107</v>
      </c>
      <c r="D141" s="218">
        <v>16</v>
      </c>
      <c r="E141" s="218">
        <v>16</v>
      </c>
      <c r="F141" s="218">
        <v>16</v>
      </c>
      <c r="G141" s="218"/>
      <c r="H141" s="218"/>
      <c r="I141" s="218"/>
    </row>
    <row r="142" spans="1:9">
      <c r="A142" s="224">
        <v>77</v>
      </c>
      <c r="B142" s="224" t="s">
        <v>191</v>
      </c>
      <c r="C142" s="224" t="s">
        <v>108</v>
      </c>
      <c r="D142" s="218">
        <v>12</v>
      </c>
      <c r="E142" s="218">
        <v>12</v>
      </c>
      <c r="F142" s="218">
        <v>12</v>
      </c>
      <c r="G142" s="218"/>
      <c r="H142" s="218"/>
      <c r="I142" s="218"/>
    </row>
    <row r="143" spans="1:9">
      <c r="A143" s="224">
        <v>78</v>
      </c>
      <c r="B143" s="224" t="s">
        <v>191</v>
      </c>
      <c r="C143" s="224" t="s">
        <v>109</v>
      </c>
      <c r="D143" s="218">
        <v>21.333333333333332</v>
      </c>
      <c r="E143" s="218">
        <v>20</v>
      </c>
      <c r="F143" s="218">
        <v>22</v>
      </c>
      <c r="G143" s="218"/>
      <c r="H143" s="218"/>
      <c r="I143" s="218"/>
    </row>
    <row r="144" spans="1:9">
      <c r="A144" s="224">
        <v>78</v>
      </c>
      <c r="B144" s="224" t="s">
        <v>199</v>
      </c>
      <c r="C144" s="224" t="s">
        <v>109</v>
      </c>
      <c r="D144" s="218">
        <v>24</v>
      </c>
      <c r="E144" s="218">
        <v>24</v>
      </c>
      <c r="F144" s="218">
        <v>24</v>
      </c>
      <c r="G144" s="218"/>
      <c r="H144" s="218"/>
      <c r="I144" s="218"/>
    </row>
    <row r="145" spans="1:9">
      <c r="A145" s="224">
        <v>79</v>
      </c>
      <c r="B145" s="224" t="s">
        <v>191</v>
      </c>
      <c r="C145" s="224" t="s">
        <v>110</v>
      </c>
      <c r="D145" s="218">
        <v>7</v>
      </c>
      <c r="E145" s="218">
        <v>7</v>
      </c>
      <c r="F145" s="218">
        <v>7</v>
      </c>
      <c r="G145" s="218"/>
      <c r="H145" s="218"/>
      <c r="I145" s="218"/>
    </row>
    <row r="146" spans="1:9">
      <c r="A146" s="224">
        <v>79</v>
      </c>
      <c r="B146" s="224" t="s">
        <v>176</v>
      </c>
      <c r="C146" s="224" t="s">
        <v>110</v>
      </c>
      <c r="D146" s="218">
        <v>8</v>
      </c>
      <c r="E146" s="218">
        <v>8</v>
      </c>
      <c r="F146" s="218">
        <v>8</v>
      </c>
      <c r="G146" s="218"/>
      <c r="H146" s="218"/>
      <c r="I146" s="218"/>
    </row>
    <row r="147" spans="1:9">
      <c r="A147" s="224">
        <v>79</v>
      </c>
      <c r="B147" s="224" t="s">
        <v>199</v>
      </c>
      <c r="C147" s="224" t="s">
        <v>110</v>
      </c>
      <c r="D147" s="218">
        <v>6.75</v>
      </c>
      <c r="E147" s="218">
        <v>6.5</v>
      </c>
      <c r="F147" s="218">
        <v>7</v>
      </c>
      <c r="G147" s="218"/>
      <c r="H147" s="218"/>
      <c r="I147" s="218"/>
    </row>
    <row r="148" spans="1:9">
      <c r="A148" s="224">
        <v>80</v>
      </c>
      <c r="B148" s="224" t="s">
        <v>191</v>
      </c>
      <c r="C148" s="224" t="s">
        <v>111</v>
      </c>
      <c r="D148" s="218">
        <v>12</v>
      </c>
      <c r="E148" s="218">
        <v>12</v>
      </c>
      <c r="F148" s="218">
        <v>12</v>
      </c>
      <c r="G148" s="218"/>
      <c r="H148" s="218"/>
      <c r="I148" s="218"/>
    </row>
    <row r="149" spans="1:9">
      <c r="A149" s="224">
        <v>80</v>
      </c>
      <c r="B149" s="224" t="s">
        <v>176</v>
      </c>
      <c r="C149" s="224" t="s">
        <v>111</v>
      </c>
      <c r="D149" s="218">
        <v>14</v>
      </c>
      <c r="E149" s="218">
        <v>14</v>
      </c>
      <c r="F149" s="218">
        <v>14</v>
      </c>
      <c r="G149" s="218"/>
      <c r="H149" s="218"/>
      <c r="I149" s="218"/>
    </row>
    <row r="150" spans="1:9">
      <c r="A150" s="224">
        <v>80</v>
      </c>
      <c r="B150" s="224" t="s">
        <v>199</v>
      </c>
      <c r="C150" s="224" t="s">
        <v>111</v>
      </c>
      <c r="D150" s="218">
        <v>9.5</v>
      </c>
      <c r="E150" s="218">
        <v>9</v>
      </c>
      <c r="F150" s="218">
        <v>10</v>
      </c>
      <c r="G150" s="218"/>
      <c r="H150" s="218"/>
      <c r="I150" s="218"/>
    </row>
    <row r="151" spans="1:9">
      <c r="A151" s="224">
        <v>81</v>
      </c>
      <c r="B151" s="224" t="s">
        <v>191</v>
      </c>
      <c r="C151" s="224" t="s">
        <v>112</v>
      </c>
      <c r="D151" s="218">
        <v>10</v>
      </c>
      <c r="E151" s="218">
        <v>10</v>
      </c>
      <c r="F151" s="218">
        <v>10</v>
      </c>
      <c r="G151" s="218"/>
      <c r="H151" s="218"/>
      <c r="I151" s="218"/>
    </row>
    <row r="152" spans="1:9">
      <c r="A152" s="224">
        <v>82</v>
      </c>
      <c r="B152" s="224" t="s">
        <v>191</v>
      </c>
      <c r="C152" s="224" t="s">
        <v>113</v>
      </c>
      <c r="D152" s="218">
        <v>9</v>
      </c>
      <c r="E152" s="218">
        <v>9</v>
      </c>
      <c r="F152" s="218">
        <v>9</v>
      </c>
      <c r="G152" s="218"/>
      <c r="H152" s="218"/>
      <c r="I152" s="218"/>
    </row>
    <row r="153" spans="1:9">
      <c r="A153" s="224">
        <v>83</v>
      </c>
      <c r="B153" s="224" t="s">
        <v>191</v>
      </c>
      <c r="C153" s="224" t="s">
        <v>114</v>
      </c>
      <c r="D153" s="218">
        <v>18</v>
      </c>
      <c r="E153" s="218">
        <v>18</v>
      </c>
      <c r="F153" s="218">
        <v>18</v>
      </c>
      <c r="G153" s="218"/>
      <c r="H153" s="218"/>
      <c r="I153" s="218"/>
    </row>
    <row r="154" spans="1:9">
      <c r="A154" s="224">
        <v>84</v>
      </c>
      <c r="B154" s="224" t="s">
        <v>191</v>
      </c>
      <c r="C154" s="224" t="s">
        <v>115</v>
      </c>
      <c r="D154" s="218">
        <v>11.666666666666666</v>
      </c>
      <c r="E154" s="218">
        <v>11</v>
      </c>
      <c r="F154" s="218">
        <v>12</v>
      </c>
      <c r="G154" s="218"/>
      <c r="H154" s="218"/>
      <c r="I154" s="218"/>
    </row>
    <row r="155" spans="1:9">
      <c r="A155" s="224">
        <v>84</v>
      </c>
      <c r="B155" s="224" t="s">
        <v>176</v>
      </c>
      <c r="C155" s="224" t="s">
        <v>115</v>
      </c>
      <c r="D155" s="218">
        <v>13</v>
      </c>
      <c r="E155" s="218">
        <v>13</v>
      </c>
      <c r="F155" s="218">
        <v>13</v>
      </c>
      <c r="G155" s="218"/>
      <c r="H155" s="218"/>
      <c r="I155" s="218"/>
    </row>
    <row r="156" spans="1:9">
      <c r="A156" s="224">
        <v>84</v>
      </c>
      <c r="B156" s="224" t="s">
        <v>199</v>
      </c>
      <c r="C156" s="224" t="s">
        <v>115</v>
      </c>
      <c r="D156" s="218">
        <v>14.5</v>
      </c>
      <c r="E156" s="218">
        <v>14</v>
      </c>
      <c r="F156" s="218">
        <v>15</v>
      </c>
      <c r="G156" s="218"/>
      <c r="H156" s="218"/>
      <c r="I156" s="218"/>
    </row>
    <row r="157" spans="1:9">
      <c r="A157" s="224">
        <v>85</v>
      </c>
      <c r="B157" s="224" t="s">
        <v>191</v>
      </c>
      <c r="C157" s="224" t="s">
        <v>116</v>
      </c>
      <c r="D157" s="218">
        <v>9.6666666666666661</v>
      </c>
      <c r="E157" s="218">
        <v>9</v>
      </c>
      <c r="F157" s="218">
        <v>10</v>
      </c>
      <c r="G157" s="218"/>
      <c r="H157" s="218"/>
      <c r="I157" s="218"/>
    </row>
    <row r="158" spans="1:9">
      <c r="A158" s="224">
        <v>86</v>
      </c>
      <c r="B158" s="224" t="s">
        <v>191</v>
      </c>
      <c r="C158" s="224" t="s">
        <v>117</v>
      </c>
      <c r="D158" s="218">
        <v>180</v>
      </c>
      <c r="E158" s="218">
        <v>180</v>
      </c>
      <c r="F158" s="218">
        <v>180</v>
      </c>
      <c r="G158" s="218"/>
      <c r="H158" s="218"/>
      <c r="I158" s="218"/>
    </row>
    <row r="159" spans="1:9">
      <c r="A159" s="224">
        <v>86</v>
      </c>
      <c r="B159" s="224" t="s">
        <v>199</v>
      </c>
      <c r="C159" s="224" t="s">
        <v>117</v>
      </c>
      <c r="D159" s="218">
        <v>200</v>
      </c>
      <c r="E159" s="218">
        <v>200</v>
      </c>
      <c r="F159" s="218">
        <v>200</v>
      </c>
      <c r="G159" s="218"/>
      <c r="H159" s="218"/>
      <c r="I159" s="218"/>
    </row>
    <row r="160" spans="1:9">
      <c r="A160" s="224">
        <v>87</v>
      </c>
      <c r="B160" s="224" t="s">
        <v>191</v>
      </c>
      <c r="C160" s="224" t="s">
        <v>118</v>
      </c>
      <c r="D160" s="218">
        <v>130</v>
      </c>
      <c r="E160" s="218">
        <v>130</v>
      </c>
      <c r="F160" s="218">
        <v>130</v>
      </c>
      <c r="G160" s="218"/>
      <c r="H160" s="218"/>
      <c r="I160" s="218"/>
    </row>
    <row r="161" spans="1:9">
      <c r="A161" s="224">
        <v>88</v>
      </c>
      <c r="B161" s="224" t="s">
        <v>191</v>
      </c>
      <c r="C161" s="224" t="s">
        <v>119</v>
      </c>
      <c r="D161" s="218">
        <v>125</v>
      </c>
      <c r="E161" s="218">
        <v>125</v>
      </c>
      <c r="F161" s="218">
        <v>125</v>
      </c>
      <c r="G161" s="218"/>
      <c r="H161" s="218"/>
      <c r="I161" s="218"/>
    </row>
    <row r="162" spans="1:9">
      <c r="A162" s="224">
        <v>88</v>
      </c>
      <c r="B162" s="224" t="s">
        <v>176</v>
      </c>
      <c r="C162" s="224" t="s">
        <v>119</v>
      </c>
      <c r="D162" s="218">
        <v>115</v>
      </c>
      <c r="E162" s="218">
        <v>115</v>
      </c>
      <c r="F162" s="218">
        <v>115</v>
      </c>
      <c r="G162" s="218"/>
      <c r="H162" s="218"/>
      <c r="I162" s="218"/>
    </row>
    <row r="163" spans="1:9">
      <c r="A163" s="224">
        <v>88</v>
      </c>
      <c r="B163" s="224" t="s">
        <v>199</v>
      </c>
      <c r="C163" s="224" t="s">
        <v>119</v>
      </c>
      <c r="D163" s="218">
        <v>150</v>
      </c>
      <c r="E163" s="218">
        <v>150</v>
      </c>
      <c r="F163" s="218">
        <v>150</v>
      </c>
      <c r="G163" s="218"/>
      <c r="H163" s="218"/>
      <c r="I163" s="218"/>
    </row>
    <row r="164" spans="1:9">
      <c r="A164" s="224">
        <v>89</v>
      </c>
      <c r="B164" s="224" t="s">
        <v>191</v>
      </c>
      <c r="C164" s="224" t="s">
        <v>120</v>
      </c>
      <c r="D164" s="218">
        <v>16.75</v>
      </c>
      <c r="E164" s="218">
        <v>16</v>
      </c>
      <c r="F164" s="218">
        <v>17</v>
      </c>
      <c r="G164" s="218"/>
      <c r="H164" s="218"/>
      <c r="I164" s="218"/>
    </row>
    <row r="165" spans="1:9">
      <c r="A165" s="224">
        <v>89</v>
      </c>
      <c r="B165" s="224" t="s">
        <v>199</v>
      </c>
      <c r="C165" s="224" t="s">
        <v>120</v>
      </c>
      <c r="D165" s="218">
        <v>16</v>
      </c>
      <c r="E165" s="218">
        <v>16</v>
      </c>
      <c r="F165" s="218">
        <v>16</v>
      </c>
      <c r="G165" s="218"/>
      <c r="H165" s="218"/>
      <c r="I165" s="218"/>
    </row>
    <row r="166" spans="1:9">
      <c r="A166" s="224">
        <v>90</v>
      </c>
      <c r="B166" s="224" t="s">
        <v>191</v>
      </c>
      <c r="C166" s="224" t="s">
        <v>121</v>
      </c>
      <c r="D166" s="218">
        <v>12.25</v>
      </c>
      <c r="E166" s="218">
        <v>12</v>
      </c>
      <c r="F166" s="218">
        <v>13</v>
      </c>
      <c r="G166" s="218"/>
      <c r="H166" s="218"/>
      <c r="I166" s="218"/>
    </row>
    <row r="167" spans="1:9">
      <c r="A167" s="224">
        <v>90</v>
      </c>
      <c r="B167" s="224" t="s">
        <v>199</v>
      </c>
      <c r="C167" s="224" t="s">
        <v>121</v>
      </c>
      <c r="D167" s="218">
        <v>13</v>
      </c>
      <c r="E167" s="218">
        <v>13</v>
      </c>
      <c r="F167" s="218">
        <v>13</v>
      </c>
      <c r="G167" s="218"/>
      <c r="H167" s="218"/>
      <c r="I167" s="218"/>
    </row>
    <row r="168" spans="1:9">
      <c r="A168" s="224">
        <v>92</v>
      </c>
      <c r="B168" s="224" t="s">
        <v>191</v>
      </c>
      <c r="C168" s="224" t="s">
        <v>122</v>
      </c>
      <c r="D168" s="218">
        <v>95</v>
      </c>
      <c r="E168" s="218">
        <v>95</v>
      </c>
      <c r="F168" s="218">
        <v>95</v>
      </c>
      <c r="G168" s="218"/>
      <c r="H168" s="218"/>
      <c r="I168" s="218"/>
    </row>
    <row r="169" spans="1:9">
      <c r="A169" s="224">
        <v>92</v>
      </c>
      <c r="B169" s="224" t="s">
        <v>199</v>
      </c>
      <c r="C169" s="224" t="s">
        <v>122</v>
      </c>
      <c r="D169" s="218">
        <v>125</v>
      </c>
      <c r="E169" s="218">
        <v>125</v>
      </c>
      <c r="F169" s="218">
        <v>125</v>
      </c>
      <c r="G169" s="218"/>
      <c r="H169" s="218"/>
      <c r="I169" s="218"/>
    </row>
    <row r="170" spans="1:9">
      <c r="A170" s="224">
        <v>93</v>
      </c>
      <c r="B170" s="224" t="s">
        <v>191</v>
      </c>
      <c r="C170" s="224" t="s">
        <v>123</v>
      </c>
      <c r="D170" s="218">
        <v>22</v>
      </c>
      <c r="E170" s="218">
        <v>20</v>
      </c>
      <c r="F170" s="218">
        <v>23</v>
      </c>
      <c r="G170" s="218"/>
      <c r="H170" s="218"/>
      <c r="I170" s="218"/>
    </row>
    <row r="171" spans="1:9">
      <c r="A171" s="224">
        <v>94</v>
      </c>
      <c r="B171" s="224" t="s">
        <v>263</v>
      </c>
      <c r="C171" s="224" t="s">
        <v>267</v>
      </c>
      <c r="D171" s="218">
        <v>55</v>
      </c>
      <c r="E171" s="218">
        <v>55</v>
      </c>
      <c r="F171" s="218">
        <v>55</v>
      </c>
      <c r="G171" s="218">
        <v>1</v>
      </c>
      <c r="H171" s="218">
        <v>1</v>
      </c>
      <c r="I171" s="218">
        <v>1</v>
      </c>
    </row>
    <row r="172" spans="1:9">
      <c r="A172" s="224">
        <v>95</v>
      </c>
      <c r="B172" s="224" t="s">
        <v>263</v>
      </c>
      <c r="C172" s="224" t="s">
        <v>205</v>
      </c>
      <c r="D172" s="218">
        <v>60</v>
      </c>
      <c r="E172" s="218">
        <v>60</v>
      </c>
      <c r="F172" s="218">
        <v>60</v>
      </c>
      <c r="G172" s="218">
        <v>0.8</v>
      </c>
      <c r="H172" s="218">
        <v>0.8</v>
      </c>
      <c r="I172" s="218">
        <v>0.8</v>
      </c>
    </row>
    <row r="173" spans="1:9">
      <c r="A173" s="224">
        <v>95</v>
      </c>
      <c r="B173" s="224" t="s">
        <v>176</v>
      </c>
      <c r="C173" s="224" t="s">
        <v>205</v>
      </c>
      <c r="D173" s="218"/>
      <c r="E173" s="218"/>
      <c r="F173" s="218"/>
      <c r="G173" s="218">
        <v>1.1000000000000001</v>
      </c>
      <c r="H173" s="218">
        <v>1.1000000000000001</v>
      </c>
      <c r="I173" s="218">
        <v>1.1000000000000001</v>
      </c>
    </row>
    <row r="174" spans="1:9">
      <c r="A174" s="224">
        <v>95</v>
      </c>
      <c r="B174" s="224" t="s">
        <v>199</v>
      </c>
      <c r="C174" s="224" t="s">
        <v>205</v>
      </c>
      <c r="D174" s="218"/>
      <c r="E174" s="218"/>
      <c r="F174" s="218"/>
      <c r="G174" s="218">
        <v>1</v>
      </c>
      <c r="H174" s="218">
        <v>1</v>
      </c>
      <c r="I174" s="218">
        <v>1</v>
      </c>
    </row>
    <row r="175" spans="1:9">
      <c r="A175" s="224">
        <v>96</v>
      </c>
      <c r="B175" s="224" t="s">
        <v>263</v>
      </c>
      <c r="C175" s="224" t="s">
        <v>206</v>
      </c>
      <c r="D175" s="218">
        <v>46</v>
      </c>
      <c r="E175" s="218">
        <v>46</v>
      </c>
      <c r="F175" s="218">
        <v>46</v>
      </c>
      <c r="G175" s="218">
        <v>0.5</v>
      </c>
      <c r="H175" s="218">
        <v>0.5</v>
      </c>
      <c r="I175" s="218">
        <v>0.5</v>
      </c>
    </row>
    <row r="176" spans="1:9">
      <c r="A176" s="224">
        <v>96</v>
      </c>
      <c r="B176" s="224" t="s">
        <v>176</v>
      </c>
      <c r="C176" s="224" t="s">
        <v>206</v>
      </c>
      <c r="D176" s="218">
        <v>47.75</v>
      </c>
      <c r="E176" s="218">
        <v>47.5</v>
      </c>
      <c r="F176" s="218">
        <v>48</v>
      </c>
      <c r="G176" s="218">
        <v>0.6</v>
      </c>
      <c r="H176" s="218">
        <v>0.6</v>
      </c>
      <c r="I176" s="218">
        <v>0.6</v>
      </c>
    </row>
    <row r="177" spans="1:9">
      <c r="A177" s="224">
        <v>96</v>
      </c>
      <c r="B177" s="224" t="s">
        <v>199</v>
      </c>
      <c r="C177" s="224" t="s">
        <v>206</v>
      </c>
      <c r="D177" s="218">
        <v>48.5</v>
      </c>
      <c r="E177" s="218">
        <v>48</v>
      </c>
      <c r="F177" s="218">
        <v>49</v>
      </c>
      <c r="G177" s="218">
        <v>0.5</v>
      </c>
      <c r="H177" s="218">
        <v>0.5</v>
      </c>
      <c r="I177" s="218">
        <v>0.5</v>
      </c>
    </row>
    <row r="178" spans="1:9">
      <c r="A178" s="224">
        <v>97</v>
      </c>
      <c r="B178" s="224" t="s">
        <v>263</v>
      </c>
      <c r="C178" s="224" t="s">
        <v>207</v>
      </c>
      <c r="D178" s="218">
        <v>60</v>
      </c>
      <c r="E178" s="218">
        <v>60</v>
      </c>
      <c r="F178" s="218">
        <v>60</v>
      </c>
      <c r="G178" s="218">
        <v>0.8</v>
      </c>
      <c r="H178" s="218">
        <v>0.8</v>
      </c>
      <c r="I178" s="218">
        <v>0.8</v>
      </c>
    </row>
    <row r="179" spans="1:9">
      <c r="A179" s="224">
        <v>97</v>
      </c>
      <c r="B179" s="224" t="s">
        <v>176</v>
      </c>
      <c r="C179" s="224" t="s">
        <v>207</v>
      </c>
      <c r="D179" s="218">
        <v>85</v>
      </c>
      <c r="E179" s="218">
        <v>85</v>
      </c>
      <c r="F179" s="218">
        <v>85</v>
      </c>
      <c r="G179" s="218">
        <v>1.2</v>
      </c>
      <c r="H179" s="218">
        <v>1.2</v>
      </c>
      <c r="I179" s="218">
        <v>1.2</v>
      </c>
    </row>
    <row r="180" spans="1:9">
      <c r="A180" s="224">
        <v>97</v>
      </c>
      <c r="B180" s="224" t="s">
        <v>199</v>
      </c>
      <c r="C180" s="224" t="s">
        <v>207</v>
      </c>
      <c r="D180" s="218"/>
      <c r="E180" s="218"/>
      <c r="F180" s="218"/>
      <c r="G180" s="218">
        <v>1</v>
      </c>
      <c r="H180" s="218">
        <v>1</v>
      </c>
      <c r="I180" s="218">
        <v>1</v>
      </c>
    </row>
    <row r="181" spans="1:9">
      <c r="A181" s="224">
        <v>98</v>
      </c>
      <c r="B181" s="224" t="s">
        <v>263</v>
      </c>
      <c r="C181" s="224" t="s">
        <v>268</v>
      </c>
      <c r="D181" s="218">
        <v>135</v>
      </c>
      <c r="E181" s="218">
        <v>135</v>
      </c>
      <c r="F181" s="218">
        <v>135</v>
      </c>
      <c r="G181" s="218">
        <v>1.6</v>
      </c>
      <c r="H181" s="218">
        <v>1.6</v>
      </c>
      <c r="I181" s="218">
        <v>1.6</v>
      </c>
    </row>
    <row r="182" spans="1:9">
      <c r="A182" s="224">
        <v>98</v>
      </c>
      <c r="B182" s="224" t="s">
        <v>176</v>
      </c>
      <c r="C182" s="224" t="s">
        <v>268</v>
      </c>
      <c r="D182" s="218">
        <v>145</v>
      </c>
      <c r="E182" s="218">
        <v>145</v>
      </c>
      <c r="F182" s="218">
        <v>145</v>
      </c>
      <c r="G182" s="218">
        <v>2</v>
      </c>
      <c r="H182" s="218">
        <v>2</v>
      </c>
      <c r="I182" s="218">
        <v>2</v>
      </c>
    </row>
    <row r="183" spans="1:9">
      <c r="A183" s="224">
        <v>98</v>
      </c>
      <c r="B183" s="224" t="s">
        <v>199</v>
      </c>
      <c r="C183" s="224" t="s">
        <v>268</v>
      </c>
      <c r="D183" s="218"/>
      <c r="E183" s="218"/>
      <c r="F183" s="218"/>
      <c r="G183" s="218">
        <v>1.9750000000000001</v>
      </c>
      <c r="H183" s="218">
        <v>1.9</v>
      </c>
      <c r="I183" s="218">
        <v>2</v>
      </c>
    </row>
    <row r="184" spans="1:9">
      <c r="A184" s="224">
        <v>99</v>
      </c>
      <c r="B184" s="224" t="s">
        <v>263</v>
      </c>
      <c r="C184" s="224" t="s">
        <v>209</v>
      </c>
      <c r="D184" s="218">
        <v>21</v>
      </c>
      <c r="E184" s="218">
        <v>21</v>
      </c>
      <c r="F184" s="218">
        <v>21</v>
      </c>
      <c r="G184" s="218"/>
      <c r="H184" s="218"/>
      <c r="I184" s="218"/>
    </row>
    <row r="185" spans="1:9">
      <c r="A185" s="224">
        <v>99</v>
      </c>
      <c r="B185" s="224" t="s">
        <v>176</v>
      </c>
      <c r="C185" s="224" t="s">
        <v>209</v>
      </c>
      <c r="D185" s="218">
        <v>20</v>
      </c>
      <c r="E185" s="218">
        <v>20</v>
      </c>
      <c r="F185" s="218">
        <v>20</v>
      </c>
      <c r="G185" s="218"/>
      <c r="H185" s="218"/>
      <c r="I185" s="218"/>
    </row>
    <row r="186" spans="1:9">
      <c r="A186" s="224">
        <v>100</v>
      </c>
      <c r="B186" s="224" t="s">
        <v>263</v>
      </c>
      <c r="C186" s="224" t="s">
        <v>210</v>
      </c>
      <c r="D186" s="218">
        <v>17</v>
      </c>
      <c r="E186" s="218">
        <v>17</v>
      </c>
      <c r="F186" s="218">
        <v>17</v>
      </c>
      <c r="G186" s="218"/>
      <c r="H186" s="218"/>
      <c r="I186" s="218"/>
    </row>
    <row r="187" spans="1:9">
      <c r="A187" s="224">
        <v>100</v>
      </c>
      <c r="B187" s="224" t="s">
        <v>176</v>
      </c>
      <c r="C187" s="224" t="s">
        <v>210</v>
      </c>
      <c r="D187" s="218">
        <v>18.5</v>
      </c>
      <c r="E187" s="218">
        <v>18.5</v>
      </c>
      <c r="F187" s="218">
        <v>18.5</v>
      </c>
      <c r="G187" s="218"/>
      <c r="H187" s="218"/>
      <c r="I187" s="218"/>
    </row>
    <row r="188" spans="1:9">
      <c r="A188" s="224">
        <v>100</v>
      </c>
      <c r="B188" s="224" t="s">
        <v>199</v>
      </c>
      <c r="C188" s="224" t="s">
        <v>210</v>
      </c>
      <c r="D188" s="218">
        <v>18.166666666666668</v>
      </c>
      <c r="E188" s="218">
        <v>18</v>
      </c>
      <c r="F188" s="218">
        <v>18.5</v>
      </c>
      <c r="G188" s="218">
        <v>0.5</v>
      </c>
      <c r="H188" s="218">
        <v>0.5</v>
      </c>
      <c r="I188" s="218">
        <v>0.5</v>
      </c>
    </row>
    <row r="189" spans="1:9">
      <c r="A189" s="224">
        <v>101</v>
      </c>
      <c r="B189" s="224" t="s">
        <v>263</v>
      </c>
      <c r="C189" s="224" t="s">
        <v>211</v>
      </c>
      <c r="D189" s="218">
        <v>16.5</v>
      </c>
      <c r="E189" s="218">
        <v>16.5</v>
      </c>
      <c r="F189" s="218">
        <v>16.5</v>
      </c>
      <c r="G189" s="218"/>
      <c r="H189" s="218"/>
      <c r="I189" s="218"/>
    </row>
    <row r="190" spans="1:9">
      <c r="A190" s="224">
        <v>101</v>
      </c>
      <c r="B190" s="224" t="s">
        <v>176</v>
      </c>
      <c r="C190" s="224" t="s">
        <v>211</v>
      </c>
      <c r="D190" s="218">
        <v>17.5</v>
      </c>
      <c r="E190" s="218">
        <v>17.5</v>
      </c>
      <c r="F190" s="218">
        <v>17.5</v>
      </c>
      <c r="G190" s="218"/>
      <c r="H190" s="218"/>
      <c r="I190" s="218"/>
    </row>
    <row r="191" spans="1:9">
      <c r="A191" s="224">
        <v>101</v>
      </c>
      <c r="B191" s="224" t="s">
        <v>199</v>
      </c>
      <c r="C191" s="224" t="s">
        <v>211</v>
      </c>
      <c r="D191" s="218">
        <v>17.333333333333332</v>
      </c>
      <c r="E191" s="218">
        <v>17</v>
      </c>
      <c r="F191" s="218">
        <v>17.5</v>
      </c>
      <c r="G191" s="218">
        <v>0.46249999999999997</v>
      </c>
      <c r="H191" s="218">
        <v>0.45</v>
      </c>
      <c r="I191" s="218">
        <v>0.5</v>
      </c>
    </row>
    <row r="192" spans="1:9">
      <c r="A192" s="224">
        <v>102</v>
      </c>
      <c r="B192" s="224" t="s">
        <v>263</v>
      </c>
      <c r="C192" s="224" t="s">
        <v>212</v>
      </c>
      <c r="D192" s="218">
        <v>5</v>
      </c>
      <c r="E192" s="218">
        <v>5</v>
      </c>
      <c r="F192" s="218">
        <v>5</v>
      </c>
      <c r="G192" s="218"/>
      <c r="H192" s="218"/>
      <c r="I192" s="218"/>
    </row>
    <row r="193" spans="1:9">
      <c r="A193" s="224">
        <v>102</v>
      </c>
      <c r="B193" s="224" t="s">
        <v>199</v>
      </c>
      <c r="C193" s="224" t="s">
        <v>212</v>
      </c>
      <c r="D193" s="218">
        <v>5</v>
      </c>
      <c r="E193" s="218">
        <v>5</v>
      </c>
      <c r="F193" s="218">
        <v>5</v>
      </c>
      <c r="G193" s="218"/>
      <c r="H193" s="218"/>
      <c r="I193" s="218"/>
    </row>
    <row r="194" spans="1:9">
      <c r="A194" s="224">
        <v>103</v>
      </c>
      <c r="B194" s="224" t="s">
        <v>263</v>
      </c>
      <c r="C194" s="224" t="s">
        <v>213</v>
      </c>
      <c r="D194" s="218"/>
      <c r="E194" s="218"/>
      <c r="F194" s="218"/>
      <c r="G194" s="218">
        <v>0.8</v>
      </c>
      <c r="H194" s="218">
        <v>0.8</v>
      </c>
      <c r="I194" s="218">
        <v>0.8</v>
      </c>
    </row>
    <row r="195" spans="1:9">
      <c r="A195" s="224">
        <v>103</v>
      </c>
      <c r="B195" s="224" t="s">
        <v>176</v>
      </c>
      <c r="C195" s="224" t="s">
        <v>213</v>
      </c>
      <c r="D195" s="218">
        <v>80</v>
      </c>
      <c r="E195" s="218">
        <v>80</v>
      </c>
      <c r="F195" s="218">
        <v>80</v>
      </c>
      <c r="G195" s="218">
        <v>1</v>
      </c>
      <c r="H195" s="218">
        <v>1</v>
      </c>
      <c r="I195" s="218">
        <v>1</v>
      </c>
    </row>
    <row r="196" spans="1:9">
      <c r="A196" s="224">
        <v>103</v>
      </c>
      <c r="B196" s="224" t="s">
        <v>199</v>
      </c>
      <c r="C196" s="224" t="s">
        <v>213</v>
      </c>
      <c r="D196" s="218"/>
      <c r="E196" s="218"/>
      <c r="F196" s="218"/>
      <c r="G196" s="218">
        <v>1.2375</v>
      </c>
      <c r="H196" s="218">
        <v>1.2</v>
      </c>
      <c r="I196" s="218">
        <v>1.25</v>
      </c>
    </row>
    <row r="197" spans="1:9">
      <c r="A197" s="224">
        <v>105</v>
      </c>
      <c r="B197" s="224" t="s">
        <v>263</v>
      </c>
      <c r="C197" s="224" t="s">
        <v>269</v>
      </c>
      <c r="D197" s="218">
        <v>9</v>
      </c>
      <c r="E197" s="218">
        <v>9</v>
      </c>
      <c r="F197" s="218">
        <v>9</v>
      </c>
      <c r="G197" s="218">
        <v>0.11600000000000002</v>
      </c>
      <c r="H197" s="218">
        <v>0.1</v>
      </c>
      <c r="I197" s="218">
        <v>0.18</v>
      </c>
    </row>
    <row r="198" spans="1:9">
      <c r="A198" s="224">
        <v>105</v>
      </c>
      <c r="B198" s="224" t="s">
        <v>176</v>
      </c>
      <c r="C198" s="224" t="s">
        <v>269</v>
      </c>
      <c r="D198" s="218">
        <v>12</v>
      </c>
      <c r="E198" s="218">
        <v>12</v>
      </c>
      <c r="F198" s="218">
        <v>12</v>
      </c>
      <c r="G198" s="218">
        <v>0.2</v>
      </c>
      <c r="H198" s="218">
        <v>0.2</v>
      </c>
      <c r="I198" s="218">
        <v>0.2</v>
      </c>
    </row>
    <row r="199" spans="1:9">
      <c r="A199" s="224">
        <v>105</v>
      </c>
      <c r="B199" s="224" t="s">
        <v>199</v>
      </c>
      <c r="C199" s="224" t="s">
        <v>269</v>
      </c>
      <c r="D199" s="218">
        <v>12.333333333333334</v>
      </c>
      <c r="E199" s="218">
        <v>12</v>
      </c>
      <c r="F199" s="218">
        <v>13</v>
      </c>
      <c r="G199" s="218">
        <v>0.45</v>
      </c>
      <c r="H199" s="218">
        <v>0.15</v>
      </c>
      <c r="I199" s="218">
        <v>1.25</v>
      </c>
    </row>
    <row r="200" spans="1:9">
      <c r="A200" s="224">
        <v>106</v>
      </c>
      <c r="B200" s="224" t="s">
        <v>263</v>
      </c>
      <c r="C200" s="224" t="s">
        <v>270</v>
      </c>
      <c r="D200" s="218">
        <v>60</v>
      </c>
      <c r="E200" s="218">
        <v>60</v>
      </c>
      <c r="F200" s="218">
        <v>60</v>
      </c>
      <c r="G200" s="218">
        <v>0.7</v>
      </c>
      <c r="H200" s="218">
        <v>0.7</v>
      </c>
      <c r="I200" s="218">
        <v>0.7</v>
      </c>
    </row>
    <row r="201" spans="1:9">
      <c r="A201" s="224">
        <v>107</v>
      </c>
      <c r="B201" s="224" t="s">
        <v>263</v>
      </c>
      <c r="C201" s="224" t="s">
        <v>271</v>
      </c>
      <c r="D201" s="218">
        <v>40</v>
      </c>
      <c r="E201" s="218">
        <v>40</v>
      </c>
      <c r="F201" s="218">
        <v>40</v>
      </c>
      <c r="G201" s="218">
        <v>0.6</v>
      </c>
      <c r="H201" s="218">
        <v>0.6</v>
      </c>
      <c r="I201" s="218">
        <v>0.6</v>
      </c>
    </row>
    <row r="202" spans="1:9">
      <c r="A202" s="224">
        <v>109</v>
      </c>
      <c r="B202" s="224" t="s">
        <v>230</v>
      </c>
      <c r="C202" s="224" t="s">
        <v>216</v>
      </c>
      <c r="D202" s="218">
        <v>4.8</v>
      </c>
      <c r="E202" s="218">
        <v>4.8</v>
      </c>
      <c r="F202" s="218">
        <v>4.8</v>
      </c>
      <c r="G202" s="218"/>
      <c r="H202" s="218"/>
      <c r="I202" s="218"/>
    </row>
    <row r="203" spans="1:9">
      <c r="A203" s="224">
        <v>109</v>
      </c>
      <c r="B203" s="224" t="s">
        <v>176</v>
      </c>
      <c r="C203" s="224" t="s">
        <v>216</v>
      </c>
      <c r="D203" s="218">
        <v>4</v>
      </c>
      <c r="E203" s="218">
        <v>4</v>
      </c>
      <c r="F203" s="218">
        <v>4</v>
      </c>
      <c r="G203" s="218"/>
      <c r="H203" s="218"/>
      <c r="I203" s="218"/>
    </row>
    <row r="204" spans="1:9">
      <c r="A204" s="224">
        <v>109</v>
      </c>
      <c r="B204" s="224" t="s">
        <v>199</v>
      </c>
      <c r="C204" s="224" t="s">
        <v>216</v>
      </c>
      <c r="D204" s="218">
        <v>3.5</v>
      </c>
      <c r="E204" s="218">
        <v>3.5</v>
      </c>
      <c r="F204" s="218">
        <v>3.5</v>
      </c>
      <c r="G204" s="218"/>
      <c r="H204" s="218"/>
      <c r="I204" s="218"/>
    </row>
    <row r="205" spans="1:9">
      <c r="A205" s="224">
        <v>110</v>
      </c>
      <c r="B205" s="224" t="s">
        <v>230</v>
      </c>
      <c r="C205" s="224" t="s">
        <v>217</v>
      </c>
      <c r="D205" s="218">
        <v>4.5999999999999996</v>
      </c>
      <c r="E205" s="218">
        <v>4.5999999999999996</v>
      </c>
      <c r="F205" s="218">
        <v>4.5999999999999996</v>
      </c>
      <c r="G205" s="218"/>
      <c r="H205" s="218"/>
      <c r="I205" s="218"/>
    </row>
    <row r="206" spans="1:9">
      <c r="A206" s="224">
        <v>110</v>
      </c>
      <c r="B206" s="224" t="s">
        <v>176</v>
      </c>
      <c r="C206" s="224" t="s">
        <v>217</v>
      </c>
      <c r="D206" s="218">
        <v>4</v>
      </c>
      <c r="E206" s="218">
        <v>4</v>
      </c>
      <c r="F206" s="218">
        <v>4</v>
      </c>
      <c r="G206" s="218"/>
      <c r="H206" s="218"/>
      <c r="I206" s="218"/>
    </row>
    <row r="207" spans="1:9">
      <c r="A207" s="224">
        <v>110</v>
      </c>
      <c r="B207" s="224" t="s">
        <v>199</v>
      </c>
      <c r="C207" s="224" t="s">
        <v>217</v>
      </c>
      <c r="D207" s="218">
        <v>3.5</v>
      </c>
      <c r="E207" s="218">
        <v>3.5</v>
      </c>
      <c r="F207" s="218">
        <v>3.5</v>
      </c>
      <c r="G207" s="218"/>
      <c r="H207" s="218"/>
      <c r="I207" s="218"/>
    </row>
    <row r="208" spans="1:9">
      <c r="A208" s="224">
        <v>111</v>
      </c>
      <c r="B208" s="224" t="s">
        <v>230</v>
      </c>
      <c r="C208" s="224" t="s">
        <v>218</v>
      </c>
      <c r="D208" s="218">
        <v>4.5999999999999996</v>
      </c>
      <c r="E208" s="218">
        <v>4.5999999999999996</v>
      </c>
      <c r="F208" s="218">
        <v>4.5999999999999996</v>
      </c>
      <c r="G208" s="218"/>
      <c r="H208" s="218"/>
      <c r="I208" s="218"/>
    </row>
    <row r="209" spans="1:9">
      <c r="A209" s="224">
        <v>111</v>
      </c>
      <c r="B209" s="224" t="s">
        <v>176</v>
      </c>
      <c r="C209" s="224" t="s">
        <v>218</v>
      </c>
      <c r="D209" s="218">
        <v>4</v>
      </c>
      <c r="E209" s="218">
        <v>4</v>
      </c>
      <c r="F209" s="218">
        <v>4</v>
      </c>
      <c r="G209" s="218"/>
      <c r="H209" s="218"/>
      <c r="I209" s="218"/>
    </row>
    <row r="210" spans="1:9">
      <c r="A210" s="224">
        <v>111</v>
      </c>
      <c r="B210" s="224" t="s">
        <v>199</v>
      </c>
      <c r="C210" s="224" t="s">
        <v>218</v>
      </c>
      <c r="D210" s="218">
        <v>3.5</v>
      </c>
      <c r="E210" s="218">
        <v>3.5</v>
      </c>
      <c r="F210" s="218">
        <v>3.5</v>
      </c>
      <c r="G210" s="218"/>
      <c r="H210" s="218"/>
      <c r="I210" s="218"/>
    </row>
    <row r="211" spans="1:9">
      <c r="A211" s="224">
        <v>112</v>
      </c>
      <c r="B211" s="224" t="s">
        <v>230</v>
      </c>
      <c r="C211" s="224" t="s">
        <v>219</v>
      </c>
      <c r="D211" s="218">
        <v>3.5</v>
      </c>
      <c r="E211" s="218">
        <v>3.5</v>
      </c>
      <c r="F211" s="218">
        <v>3.5</v>
      </c>
      <c r="G211" s="218"/>
      <c r="H211" s="218"/>
      <c r="I211" s="218"/>
    </row>
    <row r="212" spans="1:9">
      <c r="A212" s="224">
        <v>112</v>
      </c>
      <c r="B212" s="224" t="s">
        <v>176</v>
      </c>
      <c r="C212" s="224" t="s">
        <v>219</v>
      </c>
      <c r="D212" s="218">
        <v>3.4166666666666665</v>
      </c>
      <c r="E212" s="218">
        <v>3.25</v>
      </c>
      <c r="F212" s="218">
        <v>3.5</v>
      </c>
      <c r="G212" s="218"/>
      <c r="H212" s="218"/>
      <c r="I212" s="218"/>
    </row>
    <row r="213" spans="1:9">
      <c r="A213" s="224">
        <v>112</v>
      </c>
      <c r="B213" s="224" t="s">
        <v>199</v>
      </c>
      <c r="C213" s="224" t="s">
        <v>219</v>
      </c>
      <c r="D213" s="218">
        <v>3.5</v>
      </c>
      <c r="E213" s="218">
        <v>3.5</v>
      </c>
      <c r="F213" s="218">
        <v>3.5</v>
      </c>
      <c r="G213" s="218"/>
      <c r="H213" s="218"/>
      <c r="I213" s="218"/>
    </row>
    <row r="214" spans="1:9">
      <c r="A214" s="224">
        <v>113</v>
      </c>
      <c r="B214" s="224" t="s">
        <v>230</v>
      </c>
      <c r="C214" s="224" t="s">
        <v>220</v>
      </c>
      <c r="D214" s="218">
        <v>3.9</v>
      </c>
      <c r="E214" s="218">
        <v>3.9</v>
      </c>
      <c r="F214" s="218">
        <v>3.9</v>
      </c>
      <c r="G214" s="218"/>
      <c r="H214" s="218"/>
      <c r="I214" s="218"/>
    </row>
    <row r="215" spans="1:9">
      <c r="A215" s="224">
        <v>113</v>
      </c>
      <c r="B215" s="224" t="s">
        <v>176</v>
      </c>
      <c r="C215" s="224" t="s">
        <v>220</v>
      </c>
      <c r="D215" s="218">
        <v>3.75</v>
      </c>
      <c r="E215" s="218">
        <v>3.75</v>
      </c>
      <c r="F215" s="218">
        <v>3.75</v>
      </c>
      <c r="G215" s="218"/>
      <c r="H215" s="218"/>
      <c r="I215" s="218"/>
    </row>
    <row r="216" spans="1:9">
      <c r="A216" s="224">
        <v>113</v>
      </c>
      <c r="B216" s="224" t="s">
        <v>199</v>
      </c>
      <c r="C216" s="224" t="s">
        <v>220</v>
      </c>
      <c r="D216" s="218">
        <v>3.5</v>
      </c>
      <c r="E216" s="218">
        <v>3.5</v>
      </c>
      <c r="F216" s="218">
        <v>3.5</v>
      </c>
      <c r="G216" s="218"/>
      <c r="H216" s="218"/>
      <c r="I216" s="218"/>
    </row>
    <row r="217" spans="1:9">
      <c r="A217" s="224">
        <v>114</v>
      </c>
      <c r="B217" s="224" t="s">
        <v>230</v>
      </c>
      <c r="C217" s="224" t="s">
        <v>221</v>
      </c>
      <c r="D217" s="218">
        <v>3.9</v>
      </c>
      <c r="E217" s="218">
        <v>3.9</v>
      </c>
      <c r="F217" s="218">
        <v>3.9</v>
      </c>
      <c r="G217" s="218"/>
      <c r="H217" s="218"/>
      <c r="I217" s="218"/>
    </row>
    <row r="218" spans="1:9">
      <c r="A218" s="224">
        <v>114</v>
      </c>
      <c r="B218" s="224" t="s">
        <v>176</v>
      </c>
      <c r="C218" s="224" t="s">
        <v>221</v>
      </c>
      <c r="D218" s="218">
        <v>3.75</v>
      </c>
      <c r="E218" s="218">
        <v>3.75</v>
      </c>
      <c r="F218" s="218">
        <v>3.75</v>
      </c>
      <c r="G218" s="218"/>
      <c r="H218" s="218"/>
      <c r="I218" s="218"/>
    </row>
    <row r="219" spans="1:9">
      <c r="A219" s="224">
        <v>114</v>
      </c>
      <c r="B219" s="224" t="s">
        <v>199</v>
      </c>
      <c r="C219" s="224" t="s">
        <v>221</v>
      </c>
      <c r="D219" s="218">
        <v>3.5</v>
      </c>
      <c r="E219" s="218">
        <v>3.5</v>
      </c>
      <c r="F219" s="218">
        <v>3.5</v>
      </c>
      <c r="G219" s="218"/>
      <c r="H219" s="218"/>
      <c r="I219" s="218"/>
    </row>
    <row r="220" spans="1:9">
      <c r="A220" s="224">
        <v>115</v>
      </c>
      <c r="B220" s="224" t="s">
        <v>230</v>
      </c>
      <c r="C220" s="224" t="s">
        <v>222</v>
      </c>
      <c r="D220" s="218">
        <v>3.5</v>
      </c>
      <c r="E220" s="218">
        <v>3.5</v>
      </c>
      <c r="F220" s="218">
        <v>3.5</v>
      </c>
      <c r="G220" s="218"/>
      <c r="H220" s="218"/>
      <c r="I220" s="218"/>
    </row>
    <row r="221" spans="1:9">
      <c r="A221" s="224">
        <v>115</v>
      </c>
      <c r="B221" s="224" t="s">
        <v>176</v>
      </c>
      <c r="C221" s="224" t="s">
        <v>222</v>
      </c>
      <c r="D221" s="218">
        <v>3.65</v>
      </c>
      <c r="E221" s="218">
        <v>3.45</v>
      </c>
      <c r="F221" s="218">
        <v>3.75</v>
      </c>
      <c r="G221" s="218"/>
      <c r="H221" s="218"/>
      <c r="I221" s="218"/>
    </row>
    <row r="222" spans="1:9">
      <c r="A222" s="224">
        <v>115</v>
      </c>
      <c r="B222" s="224" t="s">
        <v>199</v>
      </c>
      <c r="C222" s="224" t="s">
        <v>222</v>
      </c>
      <c r="D222" s="218">
        <v>3.5</v>
      </c>
      <c r="E222" s="218">
        <v>3.5</v>
      </c>
      <c r="F222" s="218">
        <v>3.5</v>
      </c>
      <c r="G222" s="218"/>
      <c r="H222" s="218"/>
      <c r="I222" s="218"/>
    </row>
    <row r="223" spans="1:9">
      <c r="A223" s="224">
        <v>116</v>
      </c>
      <c r="B223" s="224" t="s">
        <v>230</v>
      </c>
      <c r="C223" s="224" t="s">
        <v>223</v>
      </c>
      <c r="D223" s="218">
        <v>3.9</v>
      </c>
      <c r="E223" s="218">
        <v>3.9</v>
      </c>
      <c r="F223" s="218">
        <v>3.9</v>
      </c>
      <c r="G223" s="218"/>
      <c r="H223" s="218"/>
      <c r="I223" s="218"/>
    </row>
    <row r="224" spans="1:9">
      <c r="A224" s="224">
        <v>116</v>
      </c>
      <c r="B224" s="224" t="s">
        <v>176</v>
      </c>
      <c r="C224" s="224" t="s">
        <v>223</v>
      </c>
      <c r="D224" s="218">
        <v>3.75</v>
      </c>
      <c r="E224" s="218">
        <v>3.75</v>
      </c>
      <c r="F224" s="218">
        <v>3.75</v>
      </c>
      <c r="G224" s="218"/>
      <c r="H224" s="218"/>
      <c r="I224" s="218"/>
    </row>
    <row r="225" spans="1:10">
      <c r="A225" s="224">
        <v>116</v>
      </c>
      <c r="B225" s="224" t="s">
        <v>199</v>
      </c>
      <c r="C225" s="224" t="s">
        <v>223</v>
      </c>
      <c r="D225" s="218">
        <v>3.5</v>
      </c>
      <c r="E225" s="218">
        <v>3.5</v>
      </c>
      <c r="F225" s="218">
        <v>3.5</v>
      </c>
      <c r="G225" s="218"/>
      <c r="H225" s="218"/>
      <c r="I225" s="218"/>
    </row>
    <row r="226" spans="1:10">
      <c r="A226" s="224">
        <v>119</v>
      </c>
      <c r="B226" s="224" t="s">
        <v>230</v>
      </c>
      <c r="C226" s="224" t="s">
        <v>145</v>
      </c>
      <c r="D226" s="218">
        <v>6</v>
      </c>
      <c r="E226" s="218">
        <v>6</v>
      </c>
      <c r="F226" s="218">
        <v>6</v>
      </c>
      <c r="G226" s="218"/>
      <c r="H226" s="218"/>
      <c r="I226" s="218"/>
    </row>
    <row r="227" spans="1:10">
      <c r="A227" s="224">
        <v>119</v>
      </c>
      <c r="B227" s="224" t="s">
        <v>176</v>
      </c>
      <c r="C227" s="224" t="s">
        <v>145</v>
      </c>
      <c r="D227" s="218">
        <v>4</v>
      </c>
      <c r="E227" s="218">
        <v>4</v>
      </c>
      <c r="F227" s="218">
        <v>4</v>
      </c>
      <c r="G227" s="218"/>
      <c r="H227" s="218"/>
      <c r="I227" s="218"/>
    </row>
    <row r="228" spans="1:10">
      <c r="A228" s="224">
        <v>119</v>
      </c>
      <c r="B228" s="224" t="s">
        <v>199</v>
      </c>
      <c r="C228" s="224" t="s">
        <v>145</v>
      </c>
      <c r="D228" s="218">
        <v>6</v>
      </c>
      <c r="E228" s="218">
        <v>6</v>
      </c>
      <c r="F228" s="218">
        <v>6</v>
      </c>
      <c r="G228" s="218"/>
      <c r="H228" s="218"/>
      <c r="I228" s="218"/>
    </row>
    <row r="229" spans="1:10">
      <c r="A229" s="224">
        <v>120</v>
      </c>
      <c r="B229" s="224" t="s">
        <v>230</v>
      </c>
      <c r="C229" s="224" t="s">
        <v>146</v>
      </c>
      <c r="D229" s="218">
        <v>3</v>
      </c>
      <c r="E229" s="218">
        <v>3</v>
      </c>
      <c r="F229" s="218">
        <v>3</v>
      </c>
      <c r="G229" s="218"/>
      <c r="H229" s="218"/>
      <c r="I229" s="218"/>
    </row>
    <row r="230" spans="1:10">
      <c r="A230" s="224">
        <v>120</v>
      </c>
      <c r="B230" s="224" t="s">
        <v>176</v>
      </c>
      <c r="C230" s="224" t="s">
        <v>146</v>
      </c>
      <c r="D230" s="218">
        <v>2.5</v>
      </c>
      <c r="E230" s="218">
        <v>2.5</v>
      </c>
      <c r="F230" s="218">
        <v>2.5</v>
      </c>
      <c r="G230" s="218"/>
      <c r="H230" s="218"/>
      <c r="I230" s="218"/>
    </row>
    <row r="231" spans="1:10">
      <c r="A231" s="224">
        <v>120</v>
      </c>
      <c r="B231" s="224" t="s">
        <v>199</v>
      </c>
      <c r="C231" s="224" t="s">
        <v>146</v>
      </c>
      <c r="D231" s="218">
        <v>3</v>
      </c>
      <c r="E231" s="218">
        <v>3</v>
      </c>
      <c r="F231" s="218">
        <v>3</v>
      </c>
      <c r="G231" s="218"/>
      <c r="H231" s="218"/>
      <c r="I231" s="218"/>
    </row>
    <row r="232" spans="1:10">
      <c r="A232" s="224">
        <v>121</v>
      </c>
      <c r="B232" s="224" t="s">
        <v>230</v>
      </c>
      <c r="C232" s="224" t="s">
        <v>147</v>
      </c>
      <c r="D232" s="218">
        <v>3</v>
      </c>
      <c r="E232" s="218">
        <v>3</v>
      </c>
      <c r="F232" s="218">
        <v>3</v>
      </c>
      <c r="G232" s="218"/>
      <c r="H232" s="218"/>
      <c r="I232" s="218"/>
    </row>
    <row r="233" spans="1:10">
      <c r="A233" s="224">
        <v>121</v>
      </c>
      <c r="B233" s="224" t="s">
        <v>176</v>
      </c>
      <c r="C233" s="224" t="s">
        <v>147</v>
      </c>
      <c r="D233" s="218">
        <v>2.5066666666666664</v>
      </c>
      <c r="E233" s="218">
        <v>2.5</v>
      </c>
      <c r="F233" s="218">
        <v>2.52</v>
      </c>
      <c r="G233" s="218"/>
      <c r="H233" s="218"/>
      <c r="I233" s="218"/>
      <c r="J233" s="218"/>
    </row>
    <row r="234" spans="1:10">
      <c r="A234" s="224">
        <v>121</v>
      </c>
      <c r="B234" s="224" t="s">
        <v>199</v>
      </c>
      <c r="C234" s="224" t="s">
        <v>147</v>
      </c>
      <c r="D234" s="218">
        <v>3</v>
      </c>
      <c r="E234" s="218">
        <v>3</v>
      </c>
      <c r="F234" s="218">
        <v>3</v>
      </c>
      <c r="G234" s="218"/>
      <c r="H234" s="218"/>
      <c r="I234" s="218"/>
    </row>
    <row r="235" spans="1:10">
      <c r="A235" s="224">
        <v>122</v>
      </c>
      <c r="B235" s="224" t="s">
        <v>230</v>
      </c>
      <c r="C235" s="224" t="s">
        <v>156</v>
      </c>
      <c r="D235" s="218">
        <v>2.7</v>
      </c>
      <c r="E235" s="218">
        <v>2.7</v>
      </c>
      <c r="F235" s="218">
        <v>2.7</v>
      </c>
      <c r="G235" s="218"/>
      <c r="H235" s="218"/>
      <c r="I235" s="218"/>
    </row>
    <row r="236" spans="1:10">
      <c r="A236" s="224">
        <v>122</v>
      </c>
      <c r="B236" s="224" t="s">
        <v>176</v>
      </c>
      <c r="C236" s="224" t="s">
        <v>156</v>
      </c>
      <c r="D236" s="218">
        <v>2.5</v>
      </c>
      <c r="E236" s="218">
        <v>2.5</v>
      </c>
      <c r="F236" s="218">
        <v>2.5</v>
      </c>
      <c r="G236" s="218"/>
      <c r="H236" s="218"/>
      <c r="I236" s="218"/>
    </row>
    <row r="237" spans="1:10">
      <c r="A237" s="224">
        <v>122</v>
      </c>
      <c r="B237" s="224" t="s">
        <v>199</v>
      </c>
      <c r="C237" s="224" t="s">
        <v>156</v>
      </c>
      <c r="D237" s="218">
        <v>3</v>
      </c>
      <c r="E237" s="218">
        <v>3</v>
      </c>
      <c r="F237" s="218">
        <v>3</v>
      </c>
      <c r="G237" s="218"/>
      <c r="H237" s="218"/>
      <c r="I237" s="218"/>
    </row>
    <row r="238" spans="1:10">
      <c r="A238" s="224">
        <v>123</v>
      </c>
      <c r="B238" s="224" t="s">
        <v>230</v>
      </c>
      <c r="C238" s="224" t="s">
        <v>284</v>
      </c>
      <c r="D238" s="218">
        <v>1.25</v>
      </c>
      <c r="E238" s="218">
        <v>1.25</v>
      </c>
      <c r="F238" s="218">
        <v>1.25</v>
      </c>
      <c r="G238" s="218"/>
      <c r="H238" s="218"/>
      <c r="I238" s="218"/>
    </row>
    <row r="239" spans="1:10">
      <c r="A239" s="224">
        <v>123</v>
      </c>
      <c r="B239" s="224" t="s">
        <v>176</v>
      </c>
      <c r="C239" s="224" t="s">
        <v>284</v>
      </c>
      <c r="D239" s="218">
        <v>1.4</v>
      </c>
      <c r="E239" s="218">
        <v>1.4</v>
      </c>
      <c r="F239" s="218">
        <v>1.4</v>
      </c>
      <c r="G239" s="218"/>
      <c r="H239" s="218"/>
      <c r="I239" s="218"/>
    </row>
    <row r="240" spans="1:10">
      <c r="A240" s="224">
        <v>124</v>
      </c>
      <c r="B240" s="224" t="s">
        <v>230</v>
      </c>
      <c r="C240" s="224" t="s">
        <v>148</v>
      </c>
      <c r="D240" s="218">
        <v>1.3</v>
      </c>
      <c r="E240" s="218">
        <v>1.25</v>
      </c>
      <c r="F240" s="218">
        <v>1.35</v>
      </c>
      <c r="G240" s="218"/>
      <c r="H240" s="218"/>
      <c r="I240" s="218"/>
    </row>
    <row r="241" spans="1:9">
      <c r="A241" s="224">
        <v>124</v>
      </c>
      <c r="B241" s="224" t="s">
        <v>199</v>
      </c>
      <c r="C241" s="224" t="s">
        <v>148</v>
      </c>
      <c r="D241" s="218">
        <v>1.2749999999999999</v>
      </c>
      <c r="E241" s="218">
        <v>1.25</v>
      </c>
      <c r="F241" s="218">
        <v>1.3</v>
      </c>
      <c r="G241" s="218"/>
      <c r="H241" s="218"/>
      <c r="I241" s="218"/>
    </row>
    <row r="242" spans="1:9">
      <c r="A242" s="224">
        <v>125</v>
      </c>
      <c r="B242" s="224" t="s">
        <v>230</v>
      </c>
      <c r="C242" s="224" t="s">
        <v>149</v>
      </c>
      <c r="D242" s="218">
        <v>1.375</v>
      </c>
      <c r="E242" s="218">
        <v>1.35</v>
      </c>
      <c r="F242" s="218">
        <v>1.4</v>
      </c>
      <c r="G242" s="218"/>
      <c r="H242" s="218"/>
      <c r="I242" s="218"/>
    </row>
    <row r="243" spans="1:9">
      <c r="A243" s="224">
        <v>125</v>
      </c>
      <c r="B243" s="224" t="s">
        <v>199</v>
      </c>
      <c r="C243" s="224" t="s">
        <v>149</v>
      </c>
      <c r="D243" s="218">
        <v>1.7250000000000001</v>
      </c>
      <c r="E243" s="218">
        <v>1.7</v>
      </c>
      <c r="F243" s="218">
        <v>1.75</v>
      </c>
      <c r="G243" s="218"/>
      <c r="H243" s="218"/>
      <c r="I243" s="218"/>
    </row>
    <row r="244" spans="1:9">
      <c r="A244" s="224">
        <v>126</v>
      </c>
      <c r="B244" s="224" t="s">
        <v>230</v>
      </c>
      <c r="C244" s="224" t="s">
        <v>272</v>
      </c>
      <c r="D244" s="218">
        <v>4.125</v>
      </c>
      <c r="E244" s="218">
        <v>4</v>
      </c>
      <c r="F244" s="218">
        <v>4.25</v>
      </c>
      <c r="G244" s="218"/>
      <c r="H244" s="218"/>
      <c r="I244" s="218"/>
    </row>
    <row r="245" spans="1:9">
      <c r="A245" s="224">
        <v>126</v>
      </c>
      <c r="B245" s="224" t="s">
        <v>176</v>
      </c>
      <c r="C245" s="224" t="s">
        <v>272</v>
      </c>
      <c r="D245" s="218">
        <v>4</v>
      </c>
      <c r="E245" s="218">
        <v>4</v>
      </c>
      <c r="F245" s="218">
        <v>4</v>
      </c>
      <c r="G245" s="218"/>
      <c r="H245" s="218"/>
      <c r="I245" s="218"/>
    </row>
    <row r="246" spans="1:9">
      <c r="A246" s="224">
        <v>126</v>
      </c>
      <c r="B246" s="224" t="s">
        <v>199</v>
      </c>
      <c r="C246" s="224" t="s">
        <v>272</v>
      </c>
      <c r="D246" s="218">
        <v>5</v>
      </c>
      <c r="E246" s="218">
        <v>5</v>
      </c>
      <c r="F246" s="218">
        <v>5</v>
      </c>
      <c r="G246" s="218"/>
      <c r="H246" s="218"/>
      <c r="I246" s="218"/>
    </row>
    <row r="247" spans="1:9">
      <c r="A247" s="224">
        <v>127</v>
      </c>
      <c r="B247" s="224" t="s">
        <v>230</v>
      </c>
      <c r="C247" s="224" t="s">
        <v>273</v>
      </c>
      <c r="D247" s="218">
        <v>3.95</v>
      </c>
      <c r="E247" s="218">
        <v>3.9</v>
      </c>
      <c r="F247" s="218">
        <v>4</v>
      </c>
      <c r="G247" s="218"/>
      <c r="H247" s="218"/>
      <c r="I247" s="218"/>
    </row>
    <row r="248" spans="1:9">
      <c r="A248" s="224">
        <v>127</v>
      </c>
      <c r="B248" s="224" t="s">
        <v>176</v>
      </c>
      <c r="C248" s="224" t="s">
        <v>273</v>
      </c>
      <c r="D248" s="218">
        <v>3.85</v>
      </c>
      <c r="E248" s="218">
        <v>3.85</v>
      </c>
      <c r="F248" s="218">
        <v>3.85</v>
      </c>
      <c r="G248" s="218"/>
      <c r="H248" s="218"/>
      <c r="I248" s="218"/>
    </row>
    <row r="249" spans="1:9">
      <c r="A249" s="224">
        <v>127</v>
      </c>
      <c r="B249" s="224" t="s">
        <v>199</v>
      </c>
      <c r="C249" s="224" t="s">
        <v>273</v>
      </c>
      <c r="D249" s="218">
        <v>4.5</v>
      </c>
      <c r="E249" s="218">
        <v>4.5</v>
      </c>
      <c r="F249" s="218">
        <v>4.5</v>
      </c>
      <c r="G249" s="218"/>
      <c r="H249" s="218"/>
      <c r="I249" s="218"/>
    </row>
    <row r="250" spans="1:9">
      <c r="A250" s="224">
        <v>128</v>
      </c>
      <c r="B250" s="224" t="s">
        <v>230</v>
      </c>
      <c r="C250" s="224" t="s">
        <v>285</v>
      </c>
      <c r="D250" s="218">
        <v>45.5</v>
      </c>
      <c r="E250" s="218">
        <v>45</v>
      </c>
      <c r="F250" s="218">
        <v>46</v>
      </c>
      <c r="G250" s="218"/>
      <c r="H250" s="218"/>
      <c r="I250" s="218"/>
    </row>
    <row r="251" spans="1:9">
      <c r="A251" s="224">
        <v>129</v>
      </c>
      <c r="B251" s="224" t="s">
        <v>230</v>
      </c>
      <c r="C251" s="224" t="s">
        <v>286</v>
      </c>
      <c r="D251" s="218">
        <v>43.5</v>
      </c>
      <c r="E251" s="218">
        <v>43</v>
      </c>
      <c r="F251" s="218">
        <v>44</v>
      </c>
      <c r="G251" s="218"/>
      <c r="H251" s="218"/>
      <c r="I251" s="218"/>
    </row>
    <row r="252" spans="1:9">
      <c r="A252" s="224">
        <v>130</v>
      </c>
      <c r="B252" s="224" t="s">
        <v>230</v>
      </c>
      <c r="C252" s="224" t="s">
        <v>151</v>
      </c>
      <c r="D252" s="218">
        <v>3</v>
      </c>
      <c r="E252" s="218">
        <v>3</v>
      </c>
      <c r="F252" s="218">
        <v>3</v>
      </c>
      <c r="G252" s="218"/>
      <c r="H252" s="218"/>
      <c r="I252" s="218"/>
    </row>
    <row r="253" spans="1:9">
      <c r="A253" s="224">
        <v>130</v>
      </c>
      <c r="B253" s="224" t="s">
        <v>176</v>
      </c>
      <c r="C253" s="224" t="s">
        <v>151</v>
      </c>
      <c r="D253" s="218">
        <v>3</v>
      </c>
      <c r="E253" s="218">
        <v>3</v>
      </c>
      <c r="F253" s="218">
        <v>3</v>
      </c>
      <c r="G253" s="218"/>
      <c r="H253" s="218"/>
      <c r="I253" s="218"/>
    </row>
    <row r="254" spans="1:9">
      <c r="A254" s="224">
        <v>130</v>
      </c>
      <c r="B254" s="224" t="s">
        <v>199</v>
      </c>
      <c r="C254" s="224" t="s">
        <v>151</v>
      </c>
      <c r="D254" s="218">
        <v>3.1</v>
      </c>
      <c r="E254" s="218">
        <v>3</v>
      </c>
      <c r="F254" s="218">
        <v>3.5</v>
      </c>
      <c r="G254" s="218"/>
      <c r="H254" s="218"/>
      <c r="I254" s="218"/>
    </row>
    <row r="255" spans="1:9">
      <c r="A255" s="224">
        <v>132</v>
      </c>
      <c r="B255" s="224" t="s">
        <v>230</v>
      </c>
      <c r="C255" s="224" t="s">
        <v>152</v>
      </c>
      <c r="D255" s="218">
        <v>2</v>
      </c>
      <c r="E255" s="218">
        <v>2</v>
      </c>
      <c r="F255" s="218">
        <v>2</v>
      </c>
      <c r="G255" s="218"/>
      <c r="H255" s="218"/>
      <c r="I255" s="218"/>
    </row>
    <row r="256" spans="1:9">
      <c r="A256" s="224">
        <v>132</v>
      </c>
      <c r="B256" s="224" t="s">
        <v>176</v>
      </c>
      <c r="C256" s="224" t="s">
        <v>152</v>
      </c>
      <c r="D256" s="218">
        <v>2.2999999999999998</v>
      </c>
      <c r="E256" s="218">
        <v>2.2999999999999998</v>
      </c>
      <c r="F256" s="218">
        <v>2.2999999999999998</v>
      </c>
      <c r="G256" s="218"/>
      <c r="H256" s="218"/>
      <c r="I256" s="218"/>
    </row>
    <row r="257" spans="1:9">
      <c r="A257" s="224">
        <v>132</v>
      </c>
      <c r="B257" s="224" t="s">
        <v>199</v>
      </c>
      <c r="C257" s="224" t="s">
        <v>152</v>
      </c>
      <c r="D257" s="218">
        <v>2.4</v>
      </c>
      <c r="E257" s="218">
        <v>2</v>
      </c>
      <c r="F257" s="218">
        <v>2.5</v>
      </c>
      <c r="G257" s="218"/>
      <c r="H257" s="218"/>
      <c r="I257" s="218"/>
    </row>
    <row r="258" spans="1:9">
      <c r="A258" s="224">
        <v>133</v>
      </c>
      <c r="B258" s="224" t="s">
        <v>230</v>
      </c>
      <c r="C258" s="224" t="s">
        <v>153</v>
      </c>
      <c r="D258" s="218">
        <v>3</v>
      </c>
      <c r="E258" s="218">
        <v>3</v>
      </c>
      <c r="F258" s="218">
        <v>3</v>
      </c>
      <c r="G258" s="218"/>
      <c r="H258" s="218"/>
      <c r="I258" s="218"/>
    </row>
    <row r="259" spans="1:9">
      <c r="A259" s="224">
        <v>133</v>
      </c>
      <c r="B259" s="224" t="s">
        <v>176</v>
      </c>
      <c r="C259" s="224" t="s">
        <v>153</v>
      </c>
      <c r="D259" s="218">
        <v>3</v>
      </c>
      <c r="E259" s="218">
        <v>3</v>
      </c>
      <c r="F259" s="218">
        <v>3</v>
      </c>
      <c r="G259" s="218"/>
      <c r="H259" s="218"/>
      <c r="I259" s="218"/>
    </row>
    <row r="260" spans="1:9">
      <c r="A260" s="224">
        <v>133</v>
      </c>
      <c r="B260" s="224" t="s">
        <v>199</v>
      </c>
      <c r="C260" s="224" t="s">
        <v>153</v>
      </c>
      <c r="D260" s="218">
        <v>3.6875</v>
      </c>
      <c r="E260" s="218">
        <v>3</v>
      </c>
      <c r="F260" s="218">
        <v>4</v>
      </c>
      <c r="G260" s="218"/>
      <c r="H260" s="218"/>
      <c r="I260" s="218"/>
    </row>
    <row r="261" spans="1:9">
      <c r="A261" s="224">
        <v>134</v>
      </c>
      <c r="B261" s="224" t="s">
        <v>230</v>
      </c>
      <c r="C261" s="224" t="s">
        <v>154</v>
      </c>
      <c r="D261" s="218">
        <v>4</v>
      </c>
      <c r="E261" s="218">
        <v>4</v>
      </c>
      <c r="F261" s="218">
        <v>4</v>
      </c>
      <c r="G261" s="218"/>
      <c r="H261" s="218"/>
      <c r="I261" s="218"/>
    </row>
    <row r="262" spans="1:9">
      <c r="A262" s="224">
        <v>134</v>
      </c>
      <c r="B262" s="224" t="s">
        <v>199</v>
      </c>
      <c r="C262" s="224" t="s">
        <v>154</v>
      </c>
      <c r="D262" s="218">
        <v>4.75</v>
      </c>
      <c r="E262" s="218">
        <v>4</v>
      </c>
      <c r="F262" s="218">
        <v>5</v>
      </c>
      <c r="G262" s="218"/>
      <c r="H262" s="218"/>
      <c r="I262" s="218"/>
    </row>
    <row r="263" spans="1:9">
      <c r="A263" s="224">
        <v>135</v>
      </c>
      <c r="B263" s="224" t="s">
        <v>230</v>
      </c>
      <c r="C263" s="224" t="s">
        <v>155</v>
      </c>
      <c r="D263" s="218">
        <v>1.5</v>
      </c>
      <c r="E263" s="218">
        <v>1.5</v>
      </c>
      <c r="F263" s="218">
        <v>1.5</v>
      </c>
      <c r="G263" s="218"/>
      <c r="H263" s="218"/>
      <c r="I263" s="218"/>
    </row>
    <row r="264" spans="1:9">
      <c r="A264" s="224">
        <v>135</v>
      </c>
      <c r="B264" s="224" t="s">
        <v>176</v>
      </c>
      <c r="C264" s="224" t="s">
        <v>155</v>
      </c>
      <c r="D264" s="218">
        <v>1.5</v>
      </c>
      <c r="E264" s="218">
        <v>1.5</v>
      </c>
      <c r="F264" s="218">
        <v>1.5</v>
      </c>
      <c r="G264" s="218"/>
      <c r="H264" s="218"/>
      <c r="I264" s="218"/>
    </row>
    <row r="265" spans="1:9">
      <c r="A265" s="224">
        <v>136</v>
      </c>
      <c r="B265" s="224" t="s">
        <v>191</v>
      </c>
      <c r="C265" s="224" t="s">
        <v>224</v>
      </c>
      <c r="D265" s="218">
        <v>1.5</v>
      </c>
      <c r="E265" s="218">
        <v>1.5</v>
      </c>
      <c r="F265" s="218">
        <v>1.5</v>
      </c>
      <c r="G265" s="218"/>
      <c r="H265" s="218"/>
      <c r="I265" s="218"/>
    </row>
    <row r="266" spans="1:9">
      <c r="A266" s="224">
        <v>136</v>
      </c>
      <c r="B266" s="224" t="s">
        <v>230</v>
      </c>
      <c r="C266" s="224" t="s">
        <v>224</v>
      </c>
      <c r="D266" s="218">
        <v>2</v>
      </c>
      <c r="E266" s="218">
        <v>2</v>
      </c>
      <c r="F266" s="218">
        <v>2</v>
      </c>
      <c r="G266" s="218"/>
      <c r="H266" s="218"/>
      <c r="I266" s="218"/>
    </row>
    <row r="267" spans="1:9">
      <c r="A267" s="224">
        <v>136</v>
      </c>
      <c r="B267" s="224" t="s">
        <v>176</v>
      </c>
      <c r="C267" s="224" t="s">
        <v>224</v>
      </c>
      <c r="D267" s="218">
        <v>2</v>
      </c>
      <c r="E267" s="218">
        <v>2</v>
      </c>
      <c r="F267" s="218">
        <v>2</v>
      </c>
      <c r="G267" s="218"/>
      <c r="H267" s="218"/>
      <c r="I267" s="218"/>
    </row>
    <row r="268" spans="1:9">
      <c r="A268" s="224">
        <v>136</v>
      </c>
      <c r="B268" s="224" t="s">
        <v>199</v>
      </c>
      <c r="C268" s="224" t="s">
        <v>224</v>
      </c>
      <c r="D268" s="218">
        <v>1.5833333333333333</v>
      </c>
      <c r="E268" s="218">
        <v>1.5</v>
      </c>
      <c r="F268" s="218">
        <v>1.75</v>
      </c>
      <c r="G268" s="218"/>
      <c r="H268" s="218"/>
      <c r="I268" s="218"/>
    </row>
    <row r="269" spans="1:9">
      <c r="A269" s="224">
        <v>137</v>
      </c>
      <c r="B269" s="224" t="s">
        <v>191</v>
      </c>
      <c r="C269" s="224" t="s">
        <v>241</v>
      </c>
      <c r="D269" s="218">
        <v>3.25</v>
      </c>
      <c r="E269" s="218">
        <v>3.25</v>
      </c>
      <c r="F269" s="218">
        <v>3.25</v>
      </c>
      <c r="G269" s="218"/>
      <c r="H269" s="218"/>
      <c r="I269" s="218"/>
    </row>
    <row r="270" spans="1:9">
      <c r="A270" s="224">
        <v>137</v>
      </c>
      <c r="B270" s="224" t="s">
        <v>230</v>
      </c>
      <c r="C270" s="224" t="s">
        <v>241</v>
      </c>
      <c r="D270" s="218">
        <v>3.5</v>
      </c>
      <c r="E270" s="218">
        <v>3.5</v>
      </c>
      <c r="F270" s="218">
        <v>3.5</v>
      </c>
      <c r="G270" s="218"/>
      <c r="H270" s="218"/>
      <c r="I270" s="218"/>
    </row>
    <row r="271" spans="1:9">
      <c r="A271" s="224">
        <v>137</v>
      </c>
      <c r="B271" s="224" t="s">
        <v>199</v>
      </c>
      <c r="C271" s="224" t="s">
        <v>241</v>
      </c>
      <c r="D271" s="218">
        <v>3.1666666666666665</v>
      </c>
      <c r="E271" s="218">
        <v>3</v>
      </c>
      <c r="F271" s="218">
        <v>3.5</v>
      </c>
      <c r="G271" s="218"/>
      <c r="H271" s="218"/>
      <c r="I271" s="218"/>
    </row>
    <row r="272" spans="1:9">
      <c r="A272" s="224">
        <v>138</v>
      </c>
      <c r="B272" s="224" t="s">
        <v>191</v>
      </c>
      <c r="C272" s="224" t="s">
        <v>242</v>
      </c>
      <c r="D272" s="218">
        <v>6</v>
      </c>
      <c r="E272" s="218">
        <v>6</v>
      </c>
      <c r="F272" s="218">
        <v>6</v>
      </c>
      <c r="G272" s="218"/>
      <c r="H272" s="218"/>
      <c r="I272" s="218"/>
    </row>
    <row r="273" spans="1:9">
      <c r="A273" s="224">
        <v>138</v>
      </c>
      <c r="B273" s="224" t="s">
        <v>230</v>
      </c>
      <c r="C273" s="224" t="s">
        <v>242</v>
      </c>
      <c r="D273" s="218">
        <v>6</v>
      </c>
      <c r="E273" s="218">
        <v>6</v>
      </c>
      <c r="F273" s="218">
        <v>6</v>
      </c>
      <c r="G273" s="218"/>
      <c r="H273" s="218"/>
      <c r="I273" s="218"/>
    </row>
    <row r="274" spans="1:9">
      <c r="A274" s="224">
        <v>138</v>
      </c>
      <c r="B274" s="224" t="s">
        <v>176</v>
      </c>
      <c r="C274" s="224" t="s">
        <v>242</v>
      </c>
      <c r="D274" s="218">
        <v>6</v>
      </c>
      <c r="E274" s="218">
        <v>6</v>
      </c>
      <c r="F274" s="218">
        <v>6</v>
      </c>
      <c r="G274" s="218"/>
      <c r="H274" s="218"/>
      <c r="I274" s="218"/>
    </row>
    <row r="275" spans="1:9">
      <c r="A275" s="224">
        <v>138</v>
      </c>
      <c r="B275" s="224" t="s">
        <v>199</v>
      </c>
      <c r="C275" s="224" t="s">
        <v>242</v>
      </c>
      <c r="D275" s="218">
        <v>4</v>
      </c>
      <c r="E275" s="218">
        <v>4</v>
      </c>
      <c r="F275" s="218">
        <v>4</v>
      </c>
      <c r="G275" s="218"/>
      <c r="H275" s="218"/>
      <c r="I275" s="218"/>
    </row>
    <row r="276" spans="1:9">
      <c r="A276" s="224">
        <v>139</v>
      </c>
      <c r="B276" s="224" t="s">
        <v>191</v>
      </c>
      <c r="C276" s="224" t="s">
        <v>243</v>
      </c>
      <c r="D276" s="218">
        <v>3.5</v>
      </c>
      <c r="E276" s="218">
        <v>3.5</v>
      </c>
      <c r="F276" s="218">
        <v>3.5</v>
      </c>
      <c r="G276" s="218"/>
      <c r="H276" s="218"/>
      <c r="I276" s="218"/>
    </row>
    <row r="277" spans="1:9">
      <c r="A277" s="224">
        <v>139</v>
      </c>
      <c r="B277" s="224" t="s">
        <v>230</v>
      </c>
      <c r="C277" s="224" t="s">
        <v>243</v>
      </c>
      <c r="D277" s="218">
        <v>3.5</v>
      </c>
      <c r="E277" s="218">
        <v>3.5</v>
      </c>
      <c r="F277" s="218">
        <v>3.5</v>
      </c>
      <c r="G277" s="218"/>
      <c r="H277" s="218"/>
      <c r="I277" s="218"/>
    </row>
    <row r="278" spans="1:9">
      <c r="A278" s="224">
        <v>140</v>
      </c>
      <c r="B278" s="224" t="s">
        <v>191</v>
      </c>
      <c r="C278" s="224" t="s">
        <v>225</v>
      </c>
      <c r="D278" s="218">
        <v>7.5</v>
      </c>
      <c r="E278" s="218">
        <v>7.5</v>
      </c>
      <c r="F278" s="218">
        <v>7.5</v>
      </c>
      <c r="G278" s="218"/>
      <c r="H278" s="218"/>
      <c r="I278" s="218"/>
    </row>
    <row r="279" spans="1:9">
      <c r="A279" s="224">
        <v>140</v>
      </c>
      <c r="B279" s="224" t="s">
        <v>230</v>
      </c>
      <c r="C279" s="224" t="s">
        <v>225</v>
      </c>
      <c r="D279" s="218">
        <v>8</v>
      </c>
      <c r="E279" s="218">
        <v>8</v>
      </c>
      <c r="F279" s="218">
        <v>8</v>
      </c>
      <c r="G279" s="218"/>
      <c r="H279" s="218"/>
      <c r="I279" s="218"/>
    </row>
    <row r="280" spans="1:9">
      <c r="A280" s="224">
        <v>140</v>
      </c>
      <c r="B280" s="224" t="s">
        <v>176</v>
      </c>
      <c r="C280" s="224" t="s">
        <v>225</v>
      </c>
      <c r="D280" s="218">
        <v>8</v>
      </c>
      <c r="E280" s="218">
        <v>8</v>
      </c>
      <c r="F280" s="218">
        <v>8</v>
      </c>
      <c r="G280" s="218"/>
      <c r="H280" s="218"/>
      <c r="I280" s="218"/>
    </row>
    <row r="281" spans="1:9">
      <c r="A281" s="224">
        <v>140</v>
      </c>
      <c r="B281" s="224" t="s">
        <v>199</v>
      </c>
      <c r="C281" s="224" t="s">
        <v>225</v>
      </c>
      <c r="D281" s="218">
        <v>5.333333333333333</v>
      </c>
      <c r="E281" s="218">
        <v>5</v>
      </c>
      <c r="F281" s="218">
        <v>6</v>
      </c>
      <c r="G281" s="218"/>
      <c r="H281" s="218"/>
      <c r="I281" s="218"/>
    </row>
    <row r="282" spans="1:9">
      <c r="A282" s="224">
        <v>141</v>
      </c>
      <c r="B282" s="224" t="s">
        <v>191</v>
      </c>
      <c r="C282" s="224" t="s">
        <v>244</v>
      </c>
      <c r="D282" s="218">
        <v>4.5</v>
      </c>
      <c r="E282" s="218">
        <v>4.5</v>
      </c>
      <c r="F282" s="218">
        <v>4.5</v>
      </c>
      <c r="G282" s="218"/>
      <c r="H282" s="218"/>
      <c r="I282" s="218"/>
    </row>
    <row r="283" spans="1:9">
      <c r="A283" s="224">
        <v>141</v>
      </c>
      <c r="B283" s="224" t="s">
        <v>230</v>
      </c>
      <c r="C283" s="224" t="s">
        <v>244</v>
      </c>
      <c r="D283" s="218">
        <v>5</v>
      </c>
      <c r="E283" s="218">
        <v>5</v>
      </c>
      <c r="F283" s="218">
        <v>5</v>
      </c>
      <c r="G283" s="218"/>
      <c r="H283" s="218"/>
      <c r="I283" s="218"/>
    </row>
    <row r="284" spans="1:9">
      <c r="A284" s="224">
        <v>141</v>
      </c>
      <c r="B284" s="224" t="s">
        <v>199</v>
      </c>
      <c r="C284" s="224" t="s">
        <v>244</v>
      </c>
      <c r="D284" s="218">
        <v>4.5</v>
      </c>
      <c r="E284" s="218">
        <v>4.5</v>
      </c>
      <c r="F284" s="218">
        <v>4.5</v>
      </c>
      <c r="G284" s="218"/>
      <c r="H284" s="218"/>
      <c r="I284" s="218"/>
    </row>
    <row r="285" spans="1:9">
      <c r="A285" s="224">
        <v>142</v>
      </c>
      <c r="B285" s="224" t="s">
        <v>191</v>
      </c>
      <c r="C285" s="224" t="s">
        <v>226</v>
      </c>
      <c r="D285" s="218">
        <v>2.5</v>
      </c>
      <c r="E285" s="218">
        <v>2.5</v>
      </c>
      <c r="F285" s="218">
        <v>2.5</v>
      </c>
      <c r="G285" s="218"/>
      <c r="H285" s="218"/>
      <c r="I285" s="218"/>
    </row>
    <row r="286" spans="1:9">
      <c r="A286" s="224">
        <v>142</v>
      </c>
      <c r="B286" s="224" t="s">
        <v>230</v>
      </c>
      <c r="C286" s="224" t="s">
        <v>226</v>
      </c>
      <c r="D286" s="218">
        <v>2.5</v>
      </c>
      <c r="E286" s="218">
        <v>2.5</v>
      </c>
      <c r="F286" s="218">
        <v>2.5</v>
      </c>
      <c r="G286" s="218"/>
      <c r="H286" s="218"/>
      <c r="I286" s="218"/>
    </row>
    <row r="287" spans="1:9">
      <c r="A287" s="224">
        <v>142</v>
      </c>
      <c r="B287" s="224" t="s">
        <v>176</v>
      </c>
      <c r="C287" s="224" t="s">
        <v>226</v>
      </c>
      <c r="D287" s="218">
        <v>3.25</v>
      </c>
      <c r="E287" s="218">
        <v>3.25</v>
      </c>
      <c r="F287" s="218">
        <v>3.25</v>
      </c>
      <c r="G287" s="218"/>
      <c r="H287" s="218"/>
      <c r="I287" s="218"/>
    </row>
    <row r="288" spans="1:9">
      <c r="A288" s="224">
        <v>142</v>
      </c>
      <c r="B288" s="224" t="s">
        <v>199</v>
      </c>
      <c r="C288" s="224" t="s">
        <v>226</v>
      </c>
      <c r="D288" s="218">
        <v>3</v>
      </c>
      <c r="E288" s="218">
        <v>3</v>
      </c>
      <c r="F288" s="218">
        <v>3</v>
      </c>
      <c r="G288" s="218"/>
      <c r="H288" s="218"/>
      <c r="I288" s="218"/>
    </row>
    <row r="289" spans="1:9">
      <c r="A289" s="224">
        <v>143</v>
      </c>
      <c r="B289" s="224" t="s">
        <v>191</v>
      </c>
      <c r="C289" s="224" t="s">
        <v>227</v>
      </c>
      <c r="D289" s="218">
        <v>2.5</v>
      </c>
      <c r="E289" s="218">
        <v>2.5</v>
      </c>
      <c r="F289" s="218">
        <v>2.5</v>
      </c>
      <c r="G289" s="218"/>
      <c r="H289" s="218"/>
      <c r="I289" s="218"/>
    </row>
    <row r="290" spans="1:9">
      <c r="A290" s="224">
        <v>143</v>
      </c>
      <c r="B290" s="224" t="s">
        <v>230</v>
      </c>
      <c r="C290" s="224" t="s">
        <v>227</v>
      </c>
      <c r="D290" s="218">
        <v>3</v>
      </c>
      <c r="E290" s="218">
        <v>3</v>
      </c>
      <c r="F290" s="218">
        <v>3</v>
      </c>
      <c r="G290" s="218"/>
      <c r="H290" s="218"/>
      <c r="I290" s="218"/>
    </row>
    <row r="291" spans="1:9">
      <c r="A291" s="224">
        <v>143</v>
      </c>
      <c r="B291" s="224" t="s">
        <v>176</v>
      </c>
      <c r="C291" s="224" t="s">
        <v>227</v>
      </c>
      <c r="D291" s="218">
        <v>2</v>
      </c>
      <c r="E291" s="218">
        <v>2</v>
      </c>
      <c r="F291" s="218">
        <v>2</v>
      </c>
      <c r="G291" s="218"/>
      <c r="H291" s="218"/>
      <c r="I291" s="218"/>
    </row>
    <row r="292" spans="1:9">
      <c r="A292" s="224">
        <v>143</v>
      </c>
      <c r="B292" s="224" t="s">
        <v>199</v>
      </c>
      <c r="C292" s="224" t="s">
        <v>227</v>
      </c>
      <c r="D292" s="218">
        <v>3</v>
      </c>
      <c r="E292" s="218">
        <v>3</v>
      </c>
      <c r="F292" s="218">
        <v>3</v>
      </c>
      <c r="G292" s="218"/>
      <c r="H292" s="218"/>
      <c r="I292" s="218"/>
    </row>
    <row r="293" spans="1:9">
      <c r="A293" s="224">
        <v>145</v>
      </c>
      <c r="B293" s="224" t="s">
        <v>191</v>
      </c>
      <c r="C293" s="224" t="s">
        <v>246</v>
      </c>
      <c r="D293" s="218">
        <v>4.5</v>
      </c>
      <c r="E293" s="218">
        <v>4.5</v>
      </c>
      <c r="F293" s="218">
        <v>4.5</v>
      </c>
      <c r="G293" s="218"/>
      <c r="H293" s="218"/>
      <c r="I293" s="218"/>
    </row>
    <row r="294" spans="1:9">
      <c r="A294" s="224">
        <v>145</v>
      </c>
      <c r="B294" s="224" t="s">
        <v>230</v>
      </c>
      <c r="C294" s="224" t="s">
        <v>246</v>
      </c>
      <c r="D294" s="218">
        <v>5</v>
      </c>
      <c r="E294" s="218">
        <v>5</v>
      </c>
      <c r="F294" s="218">
        <v>5</v>
      </c>
      <c r="G294" s="218"/>
      <c r="H294" s="218"/>
      <c r="I294" s="218"/>
    </row>
    <row r="295" spans="1:9">
      <c r="A295" s="224">
        <v>146</v>
      </c>
      <c r="B295" s="224" t="s">
        <v>191</v>
      </c>
      <c r="C295" s="224" t="s">
        <v>247</v>
      </c>
      <c r="D295" s="218">
        <v>3.5</v>
      </c>
      <c r="E295" s="218">
        <v>3.5</v>
      </c>
      <c r="F295" s="218">
        <v>3.5</v>
      </c>
      <c r="G295" s="218"/>
      <c r="H295" s="218"/>
      <c r="I295" s="218"/>
    </row>
    <row r="296" spans="1:9">
      <c r="A296" s="224">
        <v>146</v>
      </c>
      <c r="B296" s="224" t="s">
        <v>230</v>
      </c>
      <c r="C296" s="224" t="s">
        <v>247</v>
      </c>
      <c r="D296" s="218">
        <v>3.75</v>
      </c>
      <c r="E296" s="218">
        <v>3.75</v>
      </c>
      <c r="F296" s="218">
        <v>3.75</v>
      </c>
      <c r="G296" s="218"/>
      <c r="H296" s="218"/>
      <c r="I296" s="218"/>
    </row>
    <row r="297" spans="1:9">
      <c r="A297" s="224">
        <v>147</v>
      </c>
      <c r="B297" s="224" t="s">
        <v>191</v>
      </c>
      <c r="C297" s="224" t="s">
        <v>228</v>
      </c>
      <c r="D297" s="218">
        <v>1.75</v>
      </c>
      <c r="E297" s="218">
        <v>1.75</v>
      </c>
      <c r="F297" s="218">
        <v>1.75</v>
      </c>
      <c r="G297" s="218"/>
      <c r="H297" s="218"/>
      <c r="I297" s="218"/>
    </row>
    <row r="298" spans="1:9">
      <c r="A298" s="224">
        <v>147</v>
      </c>
      <c r="B298" s="224" t="s">
        <v>230</v>
      </c>
      <c r="C298" s="224" t="s">
        <v>228</v>
      </c>
      <c r="D298" s="218">
        <v>2</v>
      </c>
      <c r="E298" s="218">
        <v>2</v>
      </c>
      <c r="F298" s="218">
        <v>2</v>
      </c>
      <c r="G298" s="218"/>
      <c r="H298" s="218"/>
      <c r="I298" s="218"/>
    </row>
    <row r="299" spans="1:9">
      <c r="A299" s="224">
        <v>147</v>
      </c>
      <c r="B299" s="224" t="s">
        <v>176</v>
      </c>
      <c r="C299" s="224" t="s">
        <v>228</v>
      </c>
      <c r="D299" s="218">
        <v>2</v>
      </c>
      <c r="E299" s="218">
        <v>2</v>
      </c>
      <c r="F299" s="218">
        <v>2</v>
      </c>
      <c r="G299" s="218"/>
      <c r="H299" s="218"/>
      <c r="I299" s="218"/>
    </row>
    <row r="300" spans="1:9">
      <c r="A300" s="224">
        <v>147</v>
      </c>
      <c r="B300" s="224" t="s">
        <v>199</v>
      </c>
      <c r="C300" s="224" t="s">
        <v>228</v>
      </c>
      <c r="D300" s="218">
        <v>2</v>
      </c>
      <c r="E300" s="218">
        <v>2</v>
      </c>
      <c r="F300" s="218">
        <v>2</v>
      </c>
      <c r="G300" s="218"/>
      <c r="H300" s="218"/>
      <c r="I300" s="218"/>
    </row>
    <row r="301" spans="1:9">
      <c r="A301" s="224">
        <v>148</v>
      </c>
      <c r="B301" s="224" t="s">
        <v>191</v>
      </c>
      <c r="C301" s="224" t="s">
        <v>248</v>
      </c>
      <c r="D301" s="218">
        <v>5</v>
      </c>
      <c r="E301" s="218">
        <v>5</v>
      </c>
      <c r="F301" s="218">
        <v>5</v>
      </c>
      <c r="G301" s="218"/>
      <c r="H301" s="218"/>
      <c r="I301" s="218"/>
    </row>
    <row r="302" spans="1:9">
      <c r="A302" s="224">
        <v>148</v>
      </c>
      <c r="B302" s="224" t="s">
        <v>230</v>
      </c>
      <c r="C302" s="224" t="s">
        <v>248</v>
      </c>
      <c r="D302" s="218">
        <v>6</v>
      </c>
      <c r="E302" s="218">
        <v>6</v>
      </c>
      <c r="F302" s="218">
        <v>6</v>
      </c>
      <c r="G302" s="218"/>
      <c r="H302" s="218"/>
      <c r="I302" s="218"/>
    </row>
    <row r="303" spans="1:9">
      <c r="A303" s="224">
        <v>148</v>
      </c>
      <c r="B303" s="224" t="s">
        <v>199</v>
      </c>
      <c r="C303" s="224" t="s">
        <v>248</v>
      </c>
      <c r="D303" s="218">
        <v>3.8333333333333335</v>
      </c>
      <c r="E303" s="218">
        <v>3.5</v>
      </c>
      <c r="F303" s="218">
        <v>4</v>
      </c>
      <c r="G303" s="218"/>
      <c r="H303" s="218"/>
      <c r="I303" s="218"/>
    </row>
    <row r="304" spans="1:9">
      <c r="A304" s="224">
        <v>149</v>
      </c>
      <c r="B304" s="224" t="s">
        <v>191</v>
      </c>
      <c r="C304" s="224" t="s">
        <v>249</v>
      </c>
      <c r="D304" s="218">
        <v>2.5</v>
      </c>
      <c r="E304" s="218">
        <v>2.5</v>
      </c>
      <c r="F304" s="218">
        <v>2.5</v>
      </c>
      <c r="G304" s="218"/>
      <c r="H304" s="218"/>
      <c r="I304" s="218"/>
    </row>
    <row r="305" spans="1:9">
      <c r="A305" s="224">
        <v>149</v>
      </c>
      <c r="B305" s="224" t="s">
        <v>230</v>
      </c>
      <c r="C305" s="224" t="s">
        <v>249</v>
      </c>
      <c r="D305" s="218">
        <v>3</v>
      </c>
      <c r="E305" s="218">
        <v>3</v>
      </c>
      <c r="F305" s="218">
        <v>3</v>
      </c>
      <c r="G305" s="218"/>
      <c r="H305" s="218"/>
      <c r="I305" s="218"/>
    </row>
    <row r="306" spans="1:9">
      <c r="A306" s="224">
        <v>149</v>
      </c>
      <c r="B306" s="224" t="s">
        <v>199</v>
      </c>
      <c r="C306" s="224" t="s">
        <v>249</v>
      </c>
      <c r="D306" s="218">
        <v>3</v>
      </c>
      <c r="E306" s="218">
        <v>3</v>
      </c>
      <c r="F306" s="218">
        <v>3</v>
      </c>
      <c r="G306" s="218"/>
      <c r="H306" s="218"/>
      <c r="I306" s="218"/>
    </row>
    <row r="307" spans="1:9">
      <c r="A307" s="224">
        <v>150</v>
      </c>
      <c r="B307" s="224" t="s">
        <v>191</v>
      </c>
      <c r="C307" s="224" t="s">
        <v>229</v>
      </c>
      <c r="D307" s="218">
        <v>1.25</v>
      </c>
      <c r="E307" s="218">
        <v>1.25</v>
      </c>
      <c r="F307" s="218">
        <v>1.25</v>
      </c>
      <c r="G307" s="218"/>
      <c r="H307" s="218"/>
      <c r="I307" s="218"/>
    </row>
    <row r="308" spans="1:9">
      <c r="A308" s="224">
        <v>150</v>
      </c>
      <c r="B308" s="224" t="s">
        <v>230</v>
      </c>
      <c r="C308" s="224" t="s">
        <v>229</v>
      </c>
      <c r="D308" s="218">
        <v>1.5</v>
      </c>
      <c r="E308" s="218">
        <v>1.5</v>
      </c>
      <c r="F308" s="218">
        <v>1.5</v>
      </c>
      <c r="G308" s="218"/>
      <c r="H308" s="218"/>
      <c r="I308" s="218"/>
    </row>
    <row r="309" spans="1:9">
      <c r="A309"/>
      <c r="B309"/>
      <c r="C309"/>
      <c r="D309"/>
      <c r="E309"/>
      <c r="F309"/>
      <c r="G309"/>
      <c r="H309"/>
      <c r="I309"/>
    </row>
    <row r="310" spans="1:9">
      <c r="A310"/>
      <c r="B310"/>
      <c r="C310"/>
      <c r="D310"/>
      <c r="E310"/>
      <c r="F310"/>
      <c r="G310"/>
      <c r="H310"/>
      <c r="I310"/>
    </row>
    <row r="311" spans="1:9">
      <c r="A311"/>
      <c r="B311"/>
      <c r="C311"/>
      <c r="D311"/>
      <c r="E311"/>
      <c r="F311"/>
      <c r="G311"/>
      <c r="H311"/>
      <c r="I311"/>
    </row>
    <row r="312" spans="1:9">
      <c r="A312"/>
      <c r="B312"/>
      <c r="C312"/>
      <c r="D312"/>
      <c r="E312"/>
      <c r="F312"/>
      <c r="G312"/>
      <c r="H312"/>
      <c r="I312"/>
    </row>
    <row r="313" spans="1:9">
      <c r="A313"/>
      <c r="B313"/>
      <c r="C313"/>
      <c r="D313"/>
      <c r="E313"/>
      <c r="F313"/>
      <c r="G313"/>
      <c r="H313"/>
      <c r="I313"/>
    </row>
    <row r="314" spans="1:9">
      <c r="A314"/>
      <c r="B314"/>
      <c r="C314"/>
      <c r="D314"/>
      <c r="E314"/>
      <c r="F314"/>
      <c r="G314"/>
      <c r="H314"/>
      <c r="I314"/>
    </row>
    <row r="315" spans="1:9">
      <c r="A315"/>
      <c r="B315"/>
      <c r="C315"/>
      <c r="D315"/>
      <c r="E315"/>
      <c r="F315"/>
      <c r="G315"/>
      <c r="H315"/>
      <c r="I315"/>
    </row>
    <row r="316" spans="1:9">
      <c r="A316"/>
      <c r="B316"/>
      <c r="C316"/>
      <c r="D316"/>
      <c r="E316"/>
      <c r="F316"/>
      <c r="G316"/>
      <c r="H316"/>
      <c r="I316"/>
    </row>
    <row r="317" spans="1:9">
      <c r="A317"/>
      <c r="B317"/>
      <c r="C317"/>
      <c r="D317"/>
      <c r="E317"/>
      <c r="F317"/>
      <c r="G317"/>
      <c r="H317"/>
      <c r="I317"/>
    </row>
    <row r="318" spans="1:9">
      <c r="A318"/>
      <c r="B318"/>
      <c r="C318"/>
      <c r="D318"/>
      <c r="E318"/>
      <c r="F318"/>
      <c r="G318"/>
      <c r="H318"/>
      <c r="I318"/>
    </row>
    <row r="319" spans="1:9">
      <c r="A319"/>
      <c r="B319"/>
      <c r="C319"/>
      <c r="D319"/>
      <c r="E319"/>
      <c r="F319"/>
      <c r="G319"/>
      <c r="H319"/>
      <c r="I319"/>
    </row>
    <row r="320" spans="1:9">
      <c r="A320"/>
      <c r="B320"/>
      <c r="C320"/>
      <c r="D320"/>
      <c r="E320"/>
      <c r="F320"/>
      <c r="G320"/>
      <c r="H320"/>
      <c r="I320"/>
    </row>
    <row r="321" spans="1:9">
      <c r="A321"/>
      <c r="B321"/>
      <c r="C321"/>
      <c r="D321"/>
      <c r="E321"/>
      <c r="F321"/>
      <c r="G321"/>
      <c r="H321"/>
      <c r="I321"/>
    </row>
    <row r="322" spans="1:9">
      <c r="A322"/>
      <c r="B322"/>
      <c r="C322"/>
      <c r="D322"/>
      <c r="E322"/>
      <c r="F322"/>
      <c r="G322"/>
      <c r="H322"/>
      <c r="I322"/>
    </row>
    <row r="323" spans="1:9">
      <c r="A323"/>
      <c r="B323"/>
      <c r="C323"/>
      <c r="D323"/>
      <c r="E323"/>
      <c r="F323"/>
      <c r="G323"/>
      <c r="H323"/>
      <c r="I323"/>
    </row>
    <row r="324" spans="1:9">
      <c r="A324"/>
      <c r="B324"/>
      <c r="C324"/>
      <c r="D324"/>
      <c r="E324"/>
      <c r="F324"/>
      <c r="G324"/>
      <c r="H324"/>
      <c r="I324"/>
    </row>
    <row r="325" spans="1:9">
      <c r="A325"/>
      <c r="B325"/>
      <c r="C325"/>
      <c r="D325"/>
      <c r="E325"/>
      <c r="F325"/>
      <c r="G325"/>
      <c r="H325"/>
      <c r="I325"/>
    </row>
    <row r="326" spans="1:9">
      <c r="A326"/>
      <c r="B326"/>
      <c r="C326"/>
      <c r="D326"/>
      <c r="E326"/>
      <c r="F326"/>
      <c r="G326"/>
      <c r="H326"/>
      <c r="I326"/>
    </row>
    <row r="327" spans="1:9">
      <c r="A327"/>
      <c r="B327"/>
      <c r="C327"/>
      <c r="D327"/>
      <c r="E327"/>
      <c r="F327"/>
      <c r="G327"/>
      <c r="H327"/>
      <c r="I327"/>
    </row>
    <row r="328" spans="1:9">
      <c r="A328"/>
      <c r="B328"/>
      <c r="C328"/>
      <c r="D328"/>
      <c r="E328"/>
      <c r="F328"/>
      <c r="G328"/>
      <c r="H328"/>
      <c r="I328"/>
    </row>
    <row r="329" spans="1:9">
      <c r="A329"/>
      <c r="B329"/>
      <c r="C329"/>
      <c r="D329"/>
      <c r="E329"/>
      <c r="F329"/>
      <c r="G329"/>
      <c r="H329"/>
      <c r="I329"/>
    </row>
    <row r="330" spans="1:9">
      <c r="A330"/>
      <c r="B330"/>
      <c r="C330"/>
      <c r="D330"/>
      <c r="E330"/>
      <c r="F330"/>
      <c r="G330"/>
      <c r="H330"/>
      <c r="I330"/>
    </row>
    <row r="331" spans="1:9">
      <c r="A331"/>
      <c r="B331"/>
      <c r="C331"/>
      <c r="D331"/>
      <c r="E331"/>
      <c r="F331"/>
      <c r="G331"/>
      <c r="H331"/>
      <c r="I331"/>
    </row>
    <row r="332" spans="1:9">
      <c r="A332"/>
      <c r="B332"/>
      <c r="C332"/>
      <c r="D332"/>
      <c r="E332"/>
      <c r="F332"/>
      <c r="G332"/>
      <c r="H332"/>
      <c r="I332"/>
    </row>
    <row r="333" spans="1:9">
      <c r="A333"/>
      <c r="B333"/>
      <c r="C333"/>
      <c r="D333"/>
      <c r="E333"/>
      <c r="F333"/>
      <c r="G333"/>
      <c r="H333"/>
      <c r="I333"/>
    </row>
    <row r="334" spans="1:9">
      <c r="A334"/>
      <c r="B334"/>
      <c r="C334"/>
      <c r="D334"/>
      <c r="E334"/>
      <c r="F334"/>
      <c r="G334"/>
      <c r="H334"/>
      <c r="I334"/>
    </row>
    <row r="335" spans="1:9">
      <c r="A335"/>
      <c r="B335"/>
      <c r="C335"/>
      <c r="D335"/>
      <c r="E335"/>
      <c r="F335"/>
      <c r="G335"/>
      <c r="H335"/>
      <c r="I335"/>
    </row>
    <row r="336" spans="1:9">
      <c r="A336"/>
      <c r="B336"/>
      <c r="C336"/>
      <c r="D336"/>
      <c r="E336"/>
      <c r="F336"/>
      <c r="G336"/>
      <c r="H336"/>
      <c r="I336"/>
    </row>
    <row r="337" spans="1:9">
      <c r="A337"/>
      <c r="B337"/>
      <c r="C337"/>
      <c r="D337"/>
      <c r="E337"/>
      <c r="F337"/>
      <c r="G337"/>
      <c r="H337"/>
      <c r="I337"/>
    </row>
    <row r="338" spans="1:9">
      <c r="A338"/>
      <c r="B338"/>
      <c r="C338"/>
      <c r="D338"/>
      <c r="E338"/>
      <c r="F338"/>
      <c r="G338"/>
      <c r="H338"/>
      <c r="I338"/>
    </row>
    <row r="339" spans="1:9">
      <c r="A339"/>
      <c r="B339"/>
      <c r="C339"/>
      <c r="D339"/>
      <c r="E339"/>
      <c r="F339"/>
      <c r="G339"/>
      <c r="H339"/>
      <c r="I339"/>
    </row>
    <row r="340" spans="1:9">
      <c r="A340"/>
      <c r="B340"/>
      <c r="C340"/>
      <c r="D340"/>
      <c r="E340"/>
      <c r="F340"/>
      <c r="G340"/>
      <c r="H340"/>
      <c r="I340"/>
    </row>
    <row r="341" spans="1:9">
      <c r="A341"/>
      <c r="B341"/>
      <c r="C341"/>
      <c r="D341"/>
      <c r="E341"/>
      <c r="F341"/>
      <c r="G341"/>
      <c r="H341"/>
      <c r="I341"/>
    </row>
    <row r="342" spans="1:9">
      <c r="A342"/>
      <c r="B342"/>
      <c r="C342"/>
      <c r="D342"/>
      <c r="E342"/>
      <c r="F342"/>
      <c r="G342"/>
      <c r="H342"/>
      <c r="I342"/>
    </row>
    <row r="343" spans="1:9">
      <c r="A343"/>
      <c r="B343"/>
      <c r="C343"/>
      <c r="D343"/>
      <c r="E343"/>
      <c r="F343"/>
      <c r="G343"/>
      <c r="H343"/>
      <c r="I343"/>
    </row>
    <row r="344" spans="1:9">
      <c r="A344"/>
      <c r="B344"/>
      <c r="C344"/>
      <c r="D344"/>
      <c r="E344"/>
      <c r="F344"/>
      <c r="G344"/>
      <c r="H344"/>
      <c r="I344"/>
    </row>
    <row r="345" spans="1:9">
      <c r="A345"/>
      <c r="B345"/>
      <c r="C345"/>
      <c r="D345"/>
      <c r="E345"/>
      <c r="F345"/>
      <c r="G345"/>
      <c r="H345"/>
      <c r="I345"/>
    </row>
    <row r="346" spans="1:9">
      <c r="A346"/>
      <c r="B346"/>
      <c r="C346"/>
      <c r="D346"/>
      <c r="E346"/>
      <c r="F346"/>
      <c r="G346"/>
      <c r="H346"/>
      <c r="I346"/>
    </row>
    <row r="347" spans="1:9">
      <c r="A347"/>
      <c r="B347"/>
      <c r="C347"/>
      <c r="D347"/>
      <c r="E347"/>
      <c r="F347"/>
      <c r="G347"/>
      <c r="H347"/>
      <c r="I347"/>
    </row>
    <row r="348" spans="1:9">
      <c r="A348"/>
      <c r="B348"/>
      <c r="C348"/>
      <c r="D348"/>
      <c r="E348"/>
      <c r="F348"/>
      <c r="G348"/>
      <c r="H348"/>
      <c r="I348"/>
    </row>
    <row r="349" spans="1:9">
      <c r="A349"/>
      <c r="B349"/>
      <c r="C349"/>
      <c r="D349"/>
      <c r="E349"/>
      <c r="F349"/>
      <c r="G349"/>
      <c r="H349"/>
      <c r="I349"/>
    </row>
    <row r="350" spans="1:9">
      <c r="A350"/>
      <c r="B350"/>
      <c r="C350"/>
      <c r="D350"/>
      <c r="E350"/>
      <c r="F350"/>
      <c r="G350"/>
      <c r="H350"/>
      <c r="I350"/>
    </row>
    <row r="351" spans="1:9">
      <c r="A351"/>
      <c r="B351"/>
      <c r="C351"/>
      <c r="D351"/>
      <c r="E351"/>
      <c r="F351"/>
      <c r="G351"/>
      <c r="H351"/>
      <c r="I351"/>
    </row>
    <row r="352" spans="1:9">
      <c r="A352"/>
      <c r="B352"/>
      <c r="C352"/>
      <c r="D352"/>
      <c r="E352"/>
      <c r="F352"/>
      <c r="G352"/>
      <c r="H352"/>
      <c r="I352"/>
    </row>
    <row r="353" spans="1:9">
      <c r="A353"/>
      <c r="B353"/>
      <c r="C353"/>
      <c r="D353"/>
      <c r="E353"/>
      <c r="F353"/>
      <c r="G353"/>
      <c r="H353"/>
      <c r="I353"/>
    </row>
    <row r="354" spans="1:9">
      <c r="A354"/>
      <c r="B354"/>
      <c r="C354"/>
      <c r="D354"/>
      <c r="E354"/>
      <c r="F354"/>
      <c r="G354"/>
      <c r="H354"/>
      <c r="I354"/>
    </row>
    <row r="355" spans="1:9">
      <c r="A355"/>
      <c r="B355"/>
      <c r="C355"/>
      <c r="D355"/>
      <c r="E355"/>
      <c r="F355"/>
      <c r="G355"/>
      <c r="H355"/>
      <c r="I355"/>
    </row>
    <row r="356" spans="1:9">
      <c r="A356"/>
      <c r="B356"/>
      <c r="C356"/>
      <c r="D356"/>
      <c r="E356"/>
      <c r="F356"/>
      <c r="G356"/>
      <c r="H356"/>
      <c r="I356"/>
    </row>
    <row r="357" spans="1:9">
      <c r="A357"/>
      <c r="B357"/>
      <c r="C357"/>
      <c r="D357"/>
      <c r="E357"/>
      <c r="F357"/>
      <c r="G357"/>
      <c r="H357"/>
      <c r="I357"/>
    </row>
    <row r="358" spans="1:9">
      <c r="A358"/>
      <c r="B358"/>
      <c r="C358"/>
      <c r="D358"/>
      <c r="E358"/>
      <c r="F358"/>
      <c r="G358"/>
      <c r="H358"/>
      <c r="I358"/>
    </row>
    <row r="359" spans="1:9">
      <c r="A359"/>
      <c r="B359"/>
      <c r="C359"/>
      <c r="D359"/>
      <c r="E359"/>
      <c r="F359"/>
      <c r="G359"/>
      <c r="H359"/>
      <c r="I359"/>
    </row>
    <row r="360" spans="1:9">
      <c r="A360"/>
      <c r="B360"/>
      <c r="C360"/>
      <c r="D360"/>
      <c r="E360"/>
      <c r="F360"/>
      <c r="G360"/>
      <c r="H360"/>
      <c r="I360"/>
    </row>
    <row r="361" spans="1:9">
      <c r="A361"/>
      <c r="B361"/>
      <c r="C361"/>
      <c r="D361"/>
      <c r="E361"/>
      <c r="F361"/>
      <c r="G361"/>
      <c r="H361"/>
      <c r="I361"/>
    </row>
    <row r="362" spans="1:9">
      <c r="A362"/>
      <c r="B362"/>
      <c r="C362"/>
      <c r="D362"/>
      <c r="E362"/>
      <c r="F362"/>
      <c r="G362"/>
      <c r="H362"/>
      <c r="I362"/>
    </row>
    <row r="363" spans="1:9">
      <c r="A363"/>
      <c r="B363"/>
      <c r="C363"/>
      <c r="D363"/>
      <c r="E363"/>
      <c r="F363"/>
      <c r="G363"/>
      <c r="H363"/>
      <c r="I363"/>
    </row>
    <row r="364" spans="1:9">
      <c r="A364"/>
      <c r="B364"/>
      <c r="C364"/>
      <c r="D364"/>
      <c r="E364"/>
      <c r="F364"/>
      <c r="G364"/>
      <c r="H364"/>
      <c r="I364"/>
    </row>
    <row r="365" spans="1:9">
      <c r="A365"/>
      <c r="B365"/>
      <c r="C365"/>
      <c r="D365"/>
      <c r="E365"/>
      <c r="F365"/>
      <c r="G365"/>
      <c r="H365"/>
      <c r="I365"/>
    </row>
    <row r="366" spans="1:9">
      <c r="A366"/>
      <c r="B366"/>
      <c r="C366"/>
      <c r="D366"/>
      <c r="E366"/>
      <c r="F366"/>
      <c r="G366"/>
      <c r="H366"/>
      <c r="I366"/>
    </row>
    <row r="367" spans="1:9">
      <c r="A367"/>
      <c r="B367"/>
      <c r="C367"/>
      <c r="D367"/>
      <c r="E367"/>
      <c r="F367"/>
      <c r="G367"/>
      <c r="H367"/>
      <c r="I367"/>
    </row>
    <row r="368" spans="1:9">
      <c r="A368"/>
      <c r="B368"/>
      <c r="C368"/>
      <c r="D368"/>
      <c r="E368"/>
      <c r="F368"/>
      <c r="G368"/>
      <c r="H368"/>
      <c r="I36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INDECAEA2271221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44537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INDECAEA2271221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44537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INDECAEA2271221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6">
        <f>AC7</f>
        <v>44537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226"/>
      <c r="X3" s="226"/>
      <c r="Y3" s="226"/>
      <c r="Z3" s="226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7" t="s">
        <v>253</v>
      </c>
      <c r="C5" s="227"/>
      <c r="D5" s="227"/>
      <c r="E5" s="227"/>
      <c r="F5" s="227"/>
      <c r="G5" s="227"/>
      <c r="H5" s="227"/>
      <c r="I5" s="227"/>
      <c r="J5" s="228"/>
      <c r="K5" s="111"/>
      <c r="L5" s="229" t="s">
        <v>173</v>
      </c>
      <c r="M5" s="229"/>
      <c r="N5" s="230"/>
      <c r="O5" s="112"/>
      <c r="P5" s="229" t="s">
        <v>184</v>
      </c>
      <c r="Q5" s="229"/>
      <c r="R5" s="231"/>
      <c r="S5" s="112"/>
      <c r="T5" s="229" t="s">
        <v>174</v>
      </c>
      <c r="U5" s="229"/>
      <c r="V5" s="231"/>
      <c r="W5" s="210"/>
      <c r="X5" s="229" t="s">
        <v>262</v>
      </c>
      <c r="Y5" s="229"/>
      <c r="Z5" s="229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07/dic</v>
      </c>
      <c r="E6" s="116" t="s">
        <v>0</v>
      </c>
      <c r="F6" s="116" t="s">
        <v>1</v>
      </c>
      <c r="G6" s="117" t="str">
        <f>CONCATENATE(AC5," ",TEXT(AD8,"dd/mmm"))</f>
        <v>Promedio 06/dic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38.799999999999997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38.666666666666664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0.13333333333333286</v>
      </c>
      <c r="J7" s="205">
        <f t="shared" ref="J7:J16" si="6">IF(ISERR(IF(D7="n.d.","",IF(G7="n.d.","",(D7-G7)/G7))),"",IF(D7="n.d.","",IF(G7="n.d.","",(D7-G7)/G7)))</f>
        <v>3.4482758620689533E-3</v>
      </c>
      <c r="K7" s="225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44537</v>
      </c>
      <c r="AD7" s="23">
        <f>+AC7</f>
        <v>44537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25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44536</v>
      </c>
      <c r="AD8" s="23">
        <f>+AC8</f>
        <v>44536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>
        <f t="shared" si="3"/>
        <v>55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25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58.888888888888886</v>
      </c>
      <c r="E10" s="83">
        <f t="shared" si="1"/>
        <v>55</v>
      </c>
      <c r="F10" s="83">
        <f t="shared" si="2"/>
        <v>62</v>
      </c>
      <c r="G10" s="83">
        <f t="shared" si="3"/>
        <v>58.8</v>
      </c>
      <c r="H10" s="203" t="str">
        <f t="shared" si="4"/>
        <v>↑</v>
      </c>
      <c r="I10" s="204">
        <f t="shared" si="5"/>
        <v>8.8888888888888573E-2</v>
      </c>
      <c r="J10" s="205">
        <f t="shared" si="6"/>
        <v>1.5117157974300778E-3</v>
      </c>
      <c r="K10" s="225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50</v>
      </c>
      <c r="E11" s="83">
        <f t="shared" si="1"/>
        <v>50</v>
      </c>
      <c r="F11" s="83">
        <f t="shared" si="2"/>
        <v>50</v>
      </c>
      <c r="G11" s="83">
        <f t="shared" si="3"/>
        <v>50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25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51.875</v>
      </c>
      <c r="E12" s="83">
        <f t="shared" si="1"/>
        <v>50</v>
      </c>
      <c r="F12" s="83">
        <f t="shared" si="2"/>
        <v>53</v>
      </c>
      <c r="G12" s="83">
        <f t="shared" si="3"/>
        <v>51.4</v>
      </c>
      <c r="H12" s="203" t="str">
        <f t="shared" si="4"/>
        <v>↑</v>
      </c>
      <c r="I12" s="204">
        <f t="shared" si="5"/>
        <v>0.47500000000000142</v>
      </c>
      <c r="J12" s="205">
        <f t="shared" si="6"/>
        <v>9.2412451361867983E-3</v>
      </c>
      <c r="K12" s="225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5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5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19.76923076923077</v>
      </c>
      <c r="E15" s="83">
        <f t="shared" si="1"/>
        <v>19</v>
      </c>
      <c r="F15" s="83">
        <f t="shared" si="2"/>
        <v>22</v>
      </c>
      <c r="G15" s="83">
        <f t="shared" si="3"/>
        <v>19.600000000000001</v>
      </c>
      <c r="H15" s="203" t="str">
        <f t="shared" si="4"/>
        <v>↑</v>
      </c>
      <c r="I15" s="204">
        <f t="shared" si="5"/>
        <v>0.16923076923076863</v>
      </c>
      <c r="J15" s="205">
        <f t="shared" si="6"/>
        <v>8.6342229199371737E-3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25</v>
      </c>
      <c r="E16" s="83">
        <f t="shared" si="1"/>
        <v>24</v>
      </c>
      <c r="F16" s="83">
        <f t="shared" si="2"/>
        <v>26</v>
      </c>
      <c r="G16" s="83">
        <f t="shared" si="3"/>
        <v>24.857142857142858</v>
      </c>
      <c r="H16" s="203" t="str">
        <f t="shared" si="4"/>
        <v>↑</v>
      </c>
      <c r="I16" s="204">
        <f t="shared" si="5"/>
        <v>0.14285714285714235</v>
      </c>
      <c r="J16" s="205">
        <f t="shared" si="6"/>
        <v>5.7471264367815883E-3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INDECAEA2271221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44537</v>
      </c>
      <c r="B24" s="226">
        <f>AC7</f>
        <v>44537</v>
      </c>
      <c r="C24" s="226"/>
      <c r="D24" s="226"/>
      <c r="E24" s="226"/>
      <c r="F24" s="226"/>
      <c r="G24" s="226"/>
      <c r="H24" s="226"/>
      <c r="I24" s="226"/>
      <c r="J24" s="226"/>
      <c r="K24" s="226"/>
      <c r="L24" s="226"/>
      <c r="M24" s="226"/>
      <c r="N24" s="226"/>
      <c r="O24" s="226"/>
      <c r="P24" s="226"/>
      <c r="Q24" s="226"/>
      <c r="R24" s="226"/>
      <c r="S24" s="226"/>
      <c r="T24" s="226"/>
      <c r="U24" s="226"/>
      <c r="V24" s="226"/>
      <c r="W24" s="226"/>
      <c r="X24" s="226"/>
      <c r="Y24" s="226"/>
      <c r="Z24" s="226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7" t="s">
        <v>253</v>
      </c>
      <c r="C26" s="227"/>
      <c r="D26" s="227"/>
      <c r="E26" s="227"/>
      <c r="F26" s="227"/>
      <c r="G26" s="227"/>
      <c r="H26" s="227"/>
      <c r="I26" s="227"/>
      <c r="J26" s="228"/>
      <c r="K26" s="111"/>
      <c r="L26" s="229" t="str">
        <f>+L5</f>
        <v>SANTA ANA</v>
      </c>
      <c r="M26" s="229"/>
      <c r="N26" s="230"/>
      <c r="O26" s="112"/>
      <c r="P26" s="229" t="s">
        <v>184</v>
      </c>
      <c r="Q26" s="229"/>
      <c r="R26" s="231"/>
      <c r="S26" s="112"/>
      <c r="T26" s="229" t="str">
        <f>+T5</f>
        <v>SAN VICENTE</v>
      </c>
      <c r="U26" s="229"/>
      <c r="V26" s="231"/>
      <c r="W26" s="210"/>
      <c r="X26" s="229" t="str">
        <f>+X5</f>
        <v>LA UNION</v>
      </c>
      <c r="Y26" s="229"/>
      <c r="Z26" s="229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07/dic</v>
      </c>
      <c r="E27" s="116" t="s">
        <v>0</v>
      </c>
      <c r="F27" s="116" t="s">
        <v>1</v>
      </c>
      <c r="G27" s="117" t="str">
        <f>CONCATENATE(AC26," ",TEXT(AD29,"dd/mmm"))</f>
        <v>Promedio 06/dic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25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44537</v>
      </c>
      <c r="AD28" s="23">
        <f>+AC28</f>
        <v>44537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25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44536</v>
      </c>
      <c r="AD29" s="23">
        <f>+AC29</f>
        <v>44536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0.75</v>
      </c>
      <c r="E30" s="149">
        <f t="shared" si="20"/>
        <v>0.75</v>
      </c>
      <c r="F30" s="149">
        <f t="shared" si="21"/>
        <v>0.75</v>
      </c>
      <c r="G30" s="149">
        <f t="shared" si="22"/>
        <v>0.7</v>
      </c>
      <c r="H30" s="149" t="str">
        <f t="shared" si="23"/>
        <v>↑</v>
      </c>
      <c r="I30" s="149">
        <f t="shared" si="24"/>
        <v>5.0000000000000044E-2</v>
      </c>
      <c r="J30" s="205">
        <f t="shared" si="25"/>
        <v>7.1428571428571494E-2</v>
      </c>
      <c r="K30" s="225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0.75</v>
      </c>
      <c r="E31" s="149">
        <f t="shared" si="20"/>
        <v>0.75</v>
      </c>
      <c r="F31" s="149">
        <f t="shared" si="21"/>
        <v>0.75</v>
      </c>
      <c r="G31" s="149">
        <f t="shared" si="22"/>
        <v>0.73100000000000009</v>
      </c>
      <c r="H31" s="149" t="str">
        <f t="shared" si="23"/>
        <v>↑</v>
      </c>
      <c r="I31" s="149">
        <f t="shared" si="24"/>
        <v>1.8999999999999906E-2</v>
      </c>
      <c r="J31" s="205">
        <f t="shared" si="25"/>
        <v>2.5991792065663342E-2</v>
      </c>
      <c r="K31" s="225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0.69999999999999984</v>
      </c>
      <c r="E32" s="149">
        <f t="shared" si="20"/>
        <v>0.7</v>
      </c>
      <c r="F32" s="149">
        <f t="shared" si="21"/>
        <v>0.7</v>
      </c>
      <c r="G32" s="149">
        <f t="shared" si="22"/>
        <v>0.65</v>
      </c>
      <c r="H32" s="149" t="str">
        <f t="shared" si="23"/>
        <v>↑</v>
      </c>
      <c r="I32" s="149">
        <f t="shared" si="24"/>
        <v>4.9999999999999822E-2</v>
      </c>
      <c r="J32" s="205">
        <f t="shared" si="25"/>
        <v>7.692307692307665E-2</v>
      </c>
      <c r="K32" s="225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0.70000000000000007</v>
      </c>
      <c r="E33" s="149">
        <f t="shared" si="20"/>
        <v>0.7</v>
      </c>
      <c r="F33" s="149">
        <f t="shared" si="21"/>
        <v>0.7</v>
      </c>
      <c r="G33" s="149">
        <f t="shared" si="22"/>
        <v>0.67999999999999994</v>
      </c>
      <c r="H33" s="149" t="str">
        <f t="shared" si="23"/>
        <v>↑</v>
      </c>
      <c r="I33" s="149">
        <f t="shared" si="24"/>
        <v>2.0000000000000129E-2</v>
      </c>
      <c r="J33" s="205">
        <f t="shared" si="25"/>
        <v>2.9411764705882543E-2</v>
      </c>
      <c r="K33" s="225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25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25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0.25</v>
      </c>
      <c r="E36" s="149">
        <f t="shared" si="20"/>
        <v>0.25</v>
      </c>
      <c r="F36" s="149">
        <f t="shared" si="21"/>
        <v>0.25</v>
      </c>
      <c r="G36" s="149">
        <f t="shared" si="22"/>
        <v>0.25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0.29999999999999993</v>
      </c>
      <c r="E37" s="149">
        <f t="shared" si="20"/>
        <v>0.3</v>
      </c>
      <c r="F37" s="149">
        <f t="shared" si="21"/>
        <v>0.3</v>
      </c>
      <c r="G37" s="149">
        <f t="shared" si="22"/>
        <v>0.29999999999999993</v>
      </c>
      <c r="H37" s="149" t="str">
        <f t="shared" si="23"/>
        <v>=</v>
      </c>
      <c r="I37" s="149">
        <f t="shared" si="24"/>
        <v>0</v>
      </c>
      <c r="J37" s="205">
        <f t="shared" si="25"/>
        <v>0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INDECAEA2271221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6">
        <f>Y7</f>
        <v>44537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7" t="s">
        <v>253</v>
      </c>
      <c r="C5" s="227"/>
      <c r="D5" s="227"/>
      <c r="E5" s="227"/>
      <c r="F5" s="227"/>
      <c r="G5" s="227"/>
      <c r="H5" s="227"/>
      <c r="I5" s="227"/>
      <c r="J5" s="228"/>
      <c r="K5" s="111"/>
      <c r="L5" s="229" t="s">
        <v>176</v>
      </c>
      <c r="M5" s="229"/>
      <c r="N5" s="230"/>
      <c r="O5" s="112"/>
      <c r="P5" s="229" t="s">
        <v>260</v>
      </c>
      <c r="Q5" s="229"/>
      <c r="R5" s="231"/>
      <c r="S5" s="112"/>
      <c r="T5" s="229" t="s">
        <v>199</v>
      </c>
      <c r="U5" s="229"/>
      <c r="V5" s="229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07/dic</v>
      </c>
      <c r="E6" s="116" t="s">
        <v>0</v>
      </c>
      <c r="F6" s="116" t="s">
        <v>1</v>
      </c>
      <c r="G6" s="117" t="str">
        <f>CONCATENATE(Y5," ",TEXT(Z8,"dd/mmm"))</f>
        <v>Promedio 06/dic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38.799999999999997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38.666666666666664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0.13333333333333286</v>
      </c>
      <c r="J7" s="205">
        <f t="shared" ref="J7:J16" si="6">IF(ISERR(IF(D7="n.d.","",IF(G7="n.d.","",(D7-G7)/G7))),"",IF(D7="n.d.","",IF(G7="n.d.","",(D7-G7)/G7)))</f>
        <v>3.4482758620689533E-3</v>
      </c>
      <c r="K7" s="225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43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43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43</v>
      </c>
      <c r="O7" s="84"/>
      <c r="P7" s="83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41.5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40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42</v>
      </c>
      <c r="X7" s="6" t="s">
        <v>178</v>
      </c>
      <c r="Y7" s="23">
        <f>+VLOOKUP(1111,sansalvador,3,FALSE)</f>
        <v>44537</v>
      </c>
      <c r="Z7" s="23">
        <f>+Y7</f>
        <v>44537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25"/>
      <c r="L8" s="83">
        <f t="shared" si="7"/>
        <v>38.5</v>
      </c>
      <c r="M8" s="83">
        <f t="shared" si="8"/>
        <v>38</v>
      </c>
      <c r="N8" s="83">
        <f t="shared" si="9"/>
        <v>39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44536</v>
      </c>
      <c r="Z8" s="23">
        <f>+Y8</f>
        <v>44536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>
        <f t="shared" si="3"/>
        <v>55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25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58.888888888888886</v>
      </c>
      <c r="E10" s="83">
        <f t="shared" si="1"/>
        <v>55</v>
      </c>
      <c r="F10" s="83">
        <f t="shared" si="2"/>
        <v>62</v>
      </c>
      <c r="G10" s="83">
        <f t="shared" si="3"/>
        <v>58.8</v>
      </c>
      <c r="H10" s="203" t="str">
        <f t="shared" si="4"/>
        <v>↑</v>
      </c>
      <c r="I10" s="204">
        <f t="shared" si="5"/>
        <v>8.8888888888888573E-2</v>
      </c>
      <c r="J10" s="205">
        <f t="shared" si="6"/>
        <v>1.5117157974300778E-3</v>
      </c>
      <c r="K10" s="225"/>
      <c r="L10" s="83">
        <f t="shared" si="7"/>
        <v>60</v>
      </c>
      <c r="M10" s="83">
        <f t="shared" si="8"/>
        <v>58</v>
      </c>
      <c r="N10" s="83">
        <f t="shared" si="9"/>
        <v>62</v>
      </c>
      <c r="O10" s="84"/>
      <c r="P10" s="83" t="str">
        <f t="shared" si="10"/>
        <v>n.d.</v>
      </c>
      <c r="Q10" s="83" t="str">
        <f t="shared" si="11"/>
        <v>n.d.</v>
      </c>
      <c r="R10" s="83" t="str">
        <f t="shared" si="12"/>
        <v>n.d.</v>
      </c>
      <c r="S10" s="84"/>
      <c r="T10" s="83">
        <f t="shared" si="13"/>
        <v>67</v>
      </c>
      <c r="U10" s="83">
        <f t="shared" si="14"/>
        <v>65</v>
      </c>
      <c r="V10" s="83">
        <f t="shared" si="15"/>
        <v>68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50</v>
      </c>
      <c r="E11" s="83">
        <f t="shared" si="1"/>
        <v>50</v>
      </c>
      <c r="F11" s="83">
        <f t="shared" si="2"/>
        <v>50</v>
      </c>
      <c r="G11" s="83">
        <f t="shared" si="3"/>
        <v>50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25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51.875</v>
      </c>
      <c r="E12" s="83">
        <f t="shared" si="1"/>
        <v>50</v>
      </c>
      <c r="F12" s="83">
        <f t="shared" si="2"/>
        <v>53</v>
      </c>
      <c r="G12" s="83">
        <f t="shared" si="3"/>
        <v>51.4</v>
      </c>
      <c r="H12" s="203" t="str">
        <f t="shared" si="4"/>
        <v>↑</v>
      </c>
      <c r="I12" s="204">
        <f t="shared" si="5"/>
        <v>0.47500000000000142</v>
      </c>
      <c r="J12" s="205">
        <f t="shared" si="6"/>
        <v>9.2412451361867983E-3</v>
      </c>
      <c r="K12" s="225"/>
      <c r="L12" s="83">
        <f t="shared" si="7"/>
        <v>55.6</v>
      </c>
      <c r="M12" s="83">
        <f t="shared" si="8"/>
        <v>55</v>
      </c>
      <c r="N12" s="83">
        <f t="shared" si="9"/>
        <v>57</v>
      </c>
      <c r="O12" s="84"/>
      <c r="P12" s="83" t="str">
        <f t="shared" si="10"/>
        <v>n.d.</v>
      </c>
      <c r="Q12" s="83" t="str">
        <f t="shared" si="11"/>
        <v>n.d.</v>
      </c>
      <c r="R12" s="83" t="str">
        <f t="shared" si="12"/>
        <v>n.d.</v>
      </c>
      <c r="S12" s="84"/>
      <c r="T12" s="83">
        <f t="shared" si="13"/>
        <v>61.75</v>
      </c>
      <c r="U12" s="83">
        <f t="shared" si="14"/>
        <v>60</v>
      </c>
      <c r="V12" s="83">
        <f t="shared" si="15"/>
        <v>65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5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 t="str">
        <f t="shared" si="10"/>
        <v>n.d.</v>
      </c>
      <c r="Q13" s="83" t="str">
        <f t="shared" si="11"/>
        <v>n.d.</v>
      </c>
      <c r="R13" s="83" t="str">
        <f t="shared" si="12"/>
        <v>n.d.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5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19.76923076923077</v>
      </c>
      <c r="E15" s="83">
        <f t="shared" si="1"/>
        <v>19</v>
      </c>
      <c r="F15" s="83">
        <f t="shared" si="2"/>
        <v>22</v>
      </c>
      <c r="G15" s="83">
        <f t="shared" si="3"/>
        <v>19.600000000000001</v>
      </c>
      <c r="H15" s="203" t="str">
        <f t="shared" ref="H15:H16" si="16">IF(D15="n.d.","",IF(G15="n.d.","",IF(D15=G15,"=",IF(D15&gt;G15,"↑","↓"))))</f>
        <v>↑</v>
      </c>
      <c r="I15" s="204">
        <f t="shared" si="5"/>
        <v>0.16923076923076863</v>
      </c>
      <c r="J15" s="205">
        <f t="shared" si="6"/>
        <v>8.6342229199371737E-3</v>
      </c>
      <c r="K15" s="85"/>
      <c r="L15" s="83">
        <f t="shared" si="7"/>
        <v>17.8</v>
      </c>
      <c r="M15" s="83">
        <f t="shared" si="8"/>
        <v>17</v>
      </c>
      <c r="N15" s="83">
        <f t="shared" si="9"/>
        <v>18</v>
      </c>
      <c r="O15" s="84"/>
      <c r="P15" s="83" t="str">
        <f t="shared" si="10"/>
        <v>n.d.</v>
      </c>
      <c r="Q15" s="83" t="str">
        <f t="shared" si="11"/>
        <v>n.d.</v>
      </c>
      <c r="R15" s="83" t="str">
        <f t="shared" si="12"/>
        <v>n.d.</v>
      </c>
      <c r="S15" s="84"/>
      <c r="T15" s="83">
        <f t="shared" si="13"/>
        <v>19.8</v>
      </c>
      <c r="U15" s="83">
        <f t="shared" si="14"/>
        <v>19</v>
      </c>
      <c r="V15" s="83">
        <f t="shared" si="15"/>
        <v>21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25</v>
      </c>
      <c r="E16" s="83">
        <f t="shared" si="1"/>
        <v>24</v>
      </c>
      <c r="F16" s="83">
        <f t="shared" si="2"/>
        <v>26</v>
      </c>
      <c r="G16" s="83">
        <f t="shared" si="3"/>
        <v>24.857142857142858</v>
      </c>
      <c r="H16" s="203" t="str">
        <f t="shared" si="16"/>
        <v>↑</v>
      </c>
      <c r="I16" s="204">
        <f t="shared" si="5"/>
        <v>0.14285714285714235</v>
      </c>
      <c r="J16" s="205">
        <f t="shared" si="6"/>
        <v>5.7471264367815883E-3</v>
      </c>
      <c r="K16" s="85"/>
      <c r="L16" s="83">
        <f t="shared" si="7"/>
        <v>24</v>
      </c>
      <c r="M16" s="83">
        <f t="shared" si="8"/>
        <v>20</v>
      </c>
      <c r="N16" s="83">
        <f t="shared" si="9"/>
        <v>26</v>
      </c>
      <c r="O16" s="84"/>
      <c r="P16" s="83" t="str">
        <f t="shared" si="10"/>
        <v>n.d.</v>
      </c>
      <c r="Q16" s="83" t="str">
        <f t="shared" si="11"/>
        <v>n.d.</v>
      </c>
      <c r="R16" s="83" t="str">
        <f t="shared" si="12"/>
        <v>n.d.</v>
      </c>
      <c r="S16" s="84"/>
      <c r="T16" s="83">
        <f t="shared" si="13"/>
        <v>27.4</v>
      </c>
      <c r="U16" s="83">
        <f t="shared" si="14"/>
        <v>26</v>
      </c>
      <c r="V16" s="83">
        <f t="shared" si="15"/>
        <v>29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INDECAEA2271221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44537</v>
      </c>
      <c r="B24" s="226">
        <f>Y7</f>
        <v>44537</v>
      </c>
      <c r="C24" s="226"/>
      <c r="D24" s="226"/>
      <c r="E24" s="226"/>
      <c r="F24" s="226"/>
      <c r="G24" s="226"/>
      <c r="H24" s="226"/>
      <c r="I24" s="226"/>
      <c r="J24" s="226"/>
      <c r="K24" s="226"/>
      <c r="L24" s="226"/>
      <c r="M24" s="226"/>
      <c r="N24" s="226"/>
      <c r="O24" s="226"/>
      <c r="P24" s="226"/>
      <c r="Q24" s="226"/>
      <c r="R24" s="226"/>
      <c r="S24" s="226"/>
      <c r="T24" s="226"/>
      <c r="U24" s="226"/>
      <c r="V24" s="226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7" t="s">
        <v>253</v>
      </c>
      <c r="C26" s="227"/>
      <c r="D26" s="227"/>
      <c r="E26" s="227"/>
      <c r="F26" s="227"/>
      <c r="G26" s="227"/>
      <c r="H26" s="227"/>
      <c r="I26" s="227"/>
      <c r="J26" s="228"/>
      <c r="K26" s="111"/>
      <c r="L26" s="229" t="str">
        <f>+L5</f>
        <v>SONSONATE</v>
      </c>
      <c r="M26" s="229"/>
      <c r="N26" s="230"/>
      <c r="O26" s="112"/>
      <c r="P26" s="229" t="str">
        <f>+P5</f>
        <v>USULUTAN</v>
      </c>
      <c r="Q26" s="229"/>
      <c r="R26" s="231"/>
      <c r="S26" s="112"/>
      <c r="T26" s="229" t="str">
        <f>+T5</f>
        <v>SANTA ROSA DE LIMA</v>
      </c>
      <c r="U26" s="229"/>
      <c r="V26" s="229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07/dic</v>
      </c>
      <c r="E27" s="116" t="s">
        <v>0</v>
      </c>
      <c r="F27" s="116" t="s">
        <v>1</v>
      </c>
      <c r="G27" s="117" t="str">
        <f>CONCATENATE(Y26," ",TEXT(Z29,"dd/mmm"))</f>
        <v>Promedio 06/dic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25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 t="str">
        <f t="shared" ref="P28:P37" si="26">IF(ISERROR(VLOOKUP(CONCATENATE(A28,$P$26),sansalvador,8,FALSE)),"n.d.",VLOOKUP(CONCATENATE(A28,$P$26),sansalvador,8,FALSE))</f>
        <v>n.d.</v>
      </c>
      <c r="Q28" s="149" t="str">
        <f t="shared" ref="Q28:Q37" si="27">IF(ISERROR(VLOOKUP(CONCATENATE(A28,$P$26),sansalvador,9,FALSE)),"n.d.",VLOOKUP(CONCATENATE(A28,$P$26),sansalvador,9,FALSE))</f>
        <v>n.d.</v>
      </c>
      <c r="R28" s="149" t="str">
        <f t="shared" ref="R28:R37" si="28">IF(ISERROR(VLOOKUP(CONCATENATE(A28,$P$26),sansalvador,10,FALSE)),"n.d.",VLOOKUP(CONCATENATE(A28,$P$26),sansalvador,10,FALSE))</f>
        <v>n.d.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44537</v>
      </c>
      <c r="Z28" s="23">
        <f>+Y28</f>
        <v>44537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25"/>
      <c r="L29" s="149">
        <f t="shared" ref="L29:L37" si="32">IF(ISERROR(VLOOKUP(CONCATENATE(A29,$L$5),sansalvador,8,FALSE)),"n.d.",VLOOKUP(CONCATENATE(A29,$L$5),sansalvador,8,FALSE))</f>
        <v>0.45</v>
      </c>
      <c r="M29" s="149">
        <f t="shared" si="24"/>
        <v>0.45</v>
      </c>
      <c r="N29" s="149">
        <f t="shared" si="25"/>
        <v>0.45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44536</v>
      </c>
      <c r="Z29" s="23">
        <f>+Y29</f>
        <v>44536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0.75</v>
      </c>
      <c r="E30" s="149">
        <f t="shared" si="18"/>
        <v>0.75</v>
      </c>
      <c r="F30" s="149">
        <f t="shared" si="19"/>
        <v>0.75</v>
      </c>
      <c r="G30" s="149">
        <f t="shared" si="20"/>
        <v>0.7</v>
      </c>
      <c r="H30" s="149" t="str">
        <f t="shared" si="21"/>
        <v>↑</v>
      </c>
      <c r="I30" s="149">
        <f t="shared" si="22"/>
        <v>5.0000000000000044E-2</v>
      </c>
      <c r="J30" s="205">
        <f t="shared" si="23"/>
        <v>7.1428571428571494E-2</v>
      </c>
      <c r="K30" s="225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0.75</v>
      </c>
      <c r="E31" s="149">
        <f t="shared" si="18"/>
        <v>0.75</v>
      </c>
      <c r="F31" s="149">
        <f t="shared" si="19"/>
        <v>0.75</v>
      </c>
      <c r="G31" s="149">
        <f t="shared" si="20"/>
        <v>0.73100000000000009</v>
      </c>
      <c r="H31" s="149" t="str">
        <f t="shared" si="21"/>
        <v>↑</v>
      </c>
      <c r="I31" s="149">
        <f t="shared" si="22"/>
        <v>1.8999999999999906E-2</v>
      </c>
      <c r="J31" s="205">
        <f t="shared" si="23"/>
        <v>2.5991792065663342E-2</v>
      </c>
      <c r="K31" s="225"/>
      <c r="L31" s="149">
        <f t="shared" si="32"/>
        <v>0.75</v>
      </c>
      <c r="M31" s="149">
        <f t="shared" si="24"/>
        <v>0.75</v>
      </c>
      <c r="N31" s="149">
        <f t="shared" si="25"/>
        <v>0.75</v>
      </c>
      <c r="O31" s="187"/>
      <c r="P31" s="149" t="str">
        <f t="shared" si="26"/>
        <v>n.d.</v>
      </c>
      <c r="Q31" s="149" t="str">
        <f t="shared" si="27"/>
        <v>n.d.</v>
      </c>
      <c r="R31" s="149" t="str">
        <f t="shared" si="28"/>
        <v>n.d.</v>
      </c>
      <c r="S31" s="187"/>
      <c r="T31" s="149">
        <f t="shared" si="29"/>
        <v>0.75</v>
      </c>
      <c r="U31" s="149">
        <f t="shared" si="30"/>
        <v>0.75</v>
      </c>
      <c r="V31" s="149">
        <f t="shared" si="31"/>
        <v>0.75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0.69999999999999984</v>
      </c>
      <c r="E32" s="149">
        <f t="shared" si="18"/>
        <v>0.7</v>
      </c>
      <c r="F32" s="149">
        <f t="shared" si="19"/>
        <v>0.7</v>
      </c>
      <c r="G32" s="149">
        <f t="shared" si="20"/>
        <v>0.65</v>
      </c>
      <c r="H32" s="149" t="str">
        <f t="shared" si="21"/>
        <v>↑</v>
      </c>
      <c r="I32" s="149">
        <f t="shared" si="22"/>
        <v>4.9999999999999822E-2</v>
      </c>
      <c r="J32" s="205">
        <f t="shared" si="23"/>
        <v>7.692307692307665E-2</v>
      </c>
      <c r="K32" s="225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0.70000000000000007</v>
      </c>
      <c r="E33" s="149">
        <f t="shared" si="18"/>
        <v>0.7</v>
      </c>
      <c r="F33" s="149">
        <f t="shared" si="19"/>
        <v>0.7</v>
      </c>
      <c r="G33" s="149">
        <f t="shared" si="20"/>
        <v>0.67999999999999994</v>
      </c>
      <c r="H33" s="149" t="str">
        <f t="shared" si="21"/>
        <v>↑</v>
      </c>
      <c r="I33" s="149">
        <f t="shared" si="22"/>
        <v>2.0000000000000129E-2</v>
      </c>
      <c r="J33" s="205">
        <f t="shared" si="23"/>
        <v>2.9411764705882543E-2</v>
      </c>
      <c r="K33" s="225"/>
      <c r="L33" s="149">
        <f t="shared" si="32"/>
        <v>0.7</v>
      </c>
      <c r="M33" s="149">
        <f t="shared" si="24"/>
        <v>0.7</v>
      </c>
      <c r="N33" s="149">
        <f t="shared" si="25"/>
        <v>0.7</v>
      </c>
      <c r="O33" s="187"/>
      <c r="P33" s="149" t="str">
        <f t="shared" si="26"/>
        <v>n.d.</v>
      </c>
      <c r="Q33" s="149" t="str">
        <f t="shared" si="27"/>
        <v>n.d.</v>
      </c>
      <c r="R33" s="149" t="str">
        <f t="shared" si="28"/>
        <v>n.d.</v>
      </c>
      <c r="S33" s="187"/>
      <c r="T33" s="149">
        <f t="shared" si="29"/>
        <v>0.73000000000000009</v>
      </c>
      <c r="U33" s="149">
        <f t="shared" si="30"/>
        <v>0.7</v>
      </c>
      <c r="V33" s="149">
        <f t="shared" si="31"/>
        <v>0.75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25"/>
      <c r="L34" s="149">
        <f t="shared" si="32"/>
        <v>1.3</v>
      </c>
      <c r="M34" s="149">
        <f t="shared" si="24"/>
        <v>1.3</v>
      </c>
      <c r="N34" s="149">
        <f t="shared" si="25"/>
        <v>1.3</v>
      </c>
      <c r="O34" s="187"/>
      <c r="P34" s="149" t="str">
        <f t="shared" si="26"/>
        <v>n.d.</v>
      </c>
      <c r="Q34" s="149" t="str">
        <f t="shared" si="27"/>
        <v>n.d.</v>
      </c>
      <c r="R34" s="149" t="str">
        <f t="shared" si="28"/>
        <v>n.d.</v>
      </c>
      <c r="S34" s="187"/>
      <c r="T34" s="149">
        <f t="shared" si="29"/>
        <v>1.6</v>
      </c>
      <c r="U34" s="149">
        <f t="shared" si="30"/>
        <v>1.6</v>
      </c>
      <c r="V34" s="149">
        <f t="shared" si="31"/>
        <v>1.6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25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0.25</v>
      </c>
      <c r="E36" s="149">
        <f t="shared" si="18"/>
        <v>0.25</v>
      </c>
      <c r="F36" s="149">
        <f t="shared" si="19"/>
        <v>0.25</v>
      </c>
      <c r="G36" s="149">
        <f t="shared" si="20"/>
        <v>0.25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 t="str">
        <f t="shared" si="26"/>
        <v>n.d.</v>
      </c>
      <c r="Q36" s="149" t="str">
        <f t="shared" si="27"/>
        <v>n.d.</v>
      </c>
      <c r="R36" s="149" t="str">
        <f t="shared" si="28"/>
        <v>n.d.</v>
      </c>
      <c r="S36" s="187"/>
      <c r="T36" s="149">
        <f t="shared" si="29"/>
        <v>0.24</v>
      </c>
      <c r="U36" s="149">
        <f t="shared" si="30"/>
        <v>0.2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0.29999999999999993</v>
      </c>
      <c r="E37" s="149">
        <f t="shared" si="18"/>
        <v>0.3</v>
      </c>
      <c r="F37" s="149">
        <f t="shared" si="19"/>
        <v>0.3</v>
      </c>
      <c r="G37" s="149">
        <f t="shared" si="20"/>
        <v>0.29999999999999993</v>
      </c>
      <c r="H37" s="149" t="str">
        <f t="shared" si="21"/>
        <v>=</v>
      </c>
      <c r="I37" s="149">
        <f t="shared" si="22"/>
        <v>0</v>
      </c>
      <c r="J37" s="205">
        <f t="shared" si="23"/>
        <v>0</v>
      </c>
      <c r="K37" s="85"/>
      <c r="L37" s="149">
        <f t="shared" si="32"/>
        <v>0.3</v>
      </c>
      <c r="M37" s="149">
        <f t="shared" si="24"/>
        <v>0.3</v>
      </c>
      <c r="N37" s="149">
        <f t="shared" si="25"/>
        <v>0.3</v>
      </c>
      <c r="O37" s="187"/>
      <c r="P37" s="149" t="str">
        <f t="shared" si="26"/>
        <v>n.d.</v>
      </c>
      <c r="Q37" s="149" t="str">
        <f t="shared" si="27"/>
        <v>n.d.</v>
      </c>
      <c r="R37" s="149" t="str">
        <f t="shared" si="28"/>
        <v>n.d.</v>
      </c>
      <c r="S37" s="187"/>
      <c r="T37" s="149">
        <f t="shared" si="29"/>
        <v>0.31</v>
      </c>
      <c r="U37" s="149">
        <f t="shared" si="30"/>
        <v>0.3</v>
      </c>
      <c r="V37" s="149">
        <f t="shared" si="31"/>
        <v>0.35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Sonsonate, Usulutan,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E50" sqref="E50:F50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INDECAEA2271221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6">
        <f>Y7</f>
        <v>44537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7" t="s">
        <v>254</v>
      </c>
      <c r="C5" s="227"/>
      <c r="D5" s="227"/>
      <c r="E5" s="227"/>
      <c r="F5" s="227"/>
      <c r="G5" s="227"/>
      <c r="H5" s="227"/>
      <c r="I5" s="227"/>
      <c r="J5" s="228"/>
      <c r="K5" s="111"/>
      <c r="L5" s="229" t="str">
        <f>+GranosBasicos!L5</f>
        <v>SONSONATE</v>
      </c>
      <c r="M5" s="229"/>
      <c r="N5" s="230"/>
      <c r="O5" s="112"/>
      <c r="P5" s="229" t="str">
        <f>+GranosBasicos!P5</f>
        <v>USULUTAN</v>
      </c>
      <c r="Q5" s="229"/>
      <c r="R5" s="231"/>
      <c r="S5" s="112"/>
      <c r="T5" s="229" t="str">
        <f>+GranosBasicos!T26</f>
        <v>SANTA ROSA DE LIMA</v>
      </c>
      <c r="U5" s="229"/>
      <c r="V5" s="229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07/dic</v>
      </c>
      <c r="E6" s="116" t="s">
        <v>0</v>
      </c>
      <c r="F6" s="116" t="s">
        <v>1</v>
      </c>
      <c r="G6" s="117" t="str">
        <f>CONCATENATE(Y5," ",TEXT(Z8,"dd/mmm"))</f>
        <v>Promedio 06/dic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15.25</v>
      </c>
      <c r="E7" s="128">
        <f t="shared" ref="E7:E38" si="1">IF( ISERROR(VLOOKUP(CONCATENATE(A7,"TIENDONA"),sansalvador,6,FALSE)),"n.d.",VLOOKUP(CONCATENATE(A7,"TIENDONA"),sansalvador,6,FALSE))</f>
        <v>15</v>
      </c>
      <c r="F7" s="128">
        <f t="shared" ref="F7:F38" si="2">IF( ISERROR(VLOOKUP(CONCATENATE(A7,"TIENDONA"),sansalvador,7,FALSE)),"n.d.",VLOOKUP(CONCATENATE(A7,"TIENDONA"),sansalvador,7,FALSE))</f>
        <v>16</v>
      </c>
      <c r="G7" s="128">
        <f t="shared" ref="G7:G38" si="3">IF(ISERROR(VLOOKUP(CONCATENATE(A7,"TIENDONA"),sansalvadorpasado,5,FALSE)),"n.d.",VLOOKUP(CONCATENATE(A7,"TIENDONA"),sansalvadorpasado,5,FALSE))</f>
        <v>15</v>
      </c>
      <c r="H7" s="206" t="str">
        <f t="shared" ref="H7:H13" si="4">IF(D7="n.d.","",IF(G7="n.d.","",IF(D7=G7,"=",IF(D7&gt;G7,"↑","↓"))))</f>
        <v>↑</v>
      </c>
      <c r="I7" s="207">
        <f t="shared" ref="I7:I13" si="5">IF(D7="n.d.","",IF(G7="n.d.","",(D7-G7)))</f>
        <v>0.25</v>
      </c>
      <c r="J7" s="208">
        <f t="shared" ref="J7:J13" si="6">IF(D7="n.d.","",IF(G7="n.d.","",(D7-G7)/G7))</f>
        <v>1.6666666666666666E-2</v>
      </c>
      <c r="K7" s="232"/>
      <c r="L7" s="128">
        <f t="shared" ref="L7:L38" si="7">IF(ISERROR(VLOOKUP(CONCATENATE(A7,$L$5),sansalvador,5,FALSE)),"n.d.",VLOOKUP(CONCATENATE(A7,$L$5),sansalvador,5,FALSE))</f>
        <v>16</v>
      </c>
      <c r="M7" s="128">
        <f t="shared" ref="M7:M38" si="8">IF(ISERROR(VLOOKUP(CONCATENATE(A7,$L$5),sansalvador,6,FALSE)),"n.d.",VLOOKUP(CONCATENATE(A7,$L$5),sansalvador,6,FALSE))</f>
        <v>16</v>
      </c>
      <c r="N7" s="128">
        <f t="shared" ref="N7:N38" si="9">IF(ISERROR(VLOOKUP(CONCATENATE(A7,$L$5),sansalvador,7,FALSE)),"n.d.",VLOOKUP(CONCATENATE(A7,$L$5),sansalvador,7,FALSE))</f>
        <v>16</v>
      </c>
      <c r="O7" s="129"/>
      <c r="P7" s="128" t="str">
        <f t="shared" ref="P7:P38" si="10">IF(ISERROR(VLOOKUP(CONCATENATE(A7,$P$5),sansalvador,5,FALSE)),"n.d.",VLOOKUP(CONCATENATE(A7,$P$5),sansalvador,5,FALSE))</f>
        <v>n.d.</v>
      </c>
      <c r="Q7" s="128" t="str">
        <f t="shared" ref="Q7:Q38" si="11">IF(ISERROR(VLOOKUP(CONCATENATE(A7,$P$5),sansalvador,6,FALSE)),"n.d.",VLOOKUP(CONCATENATE(A7,$P$5),sansalvador,6,FALSE))</f>
        <v>n.d.</v>
      </c>
      <c r="R7" s="128" t="str">
        <f t="shared" ref="R7:R38" si="12">IF(ISERROR(VLOOKUP(CONCATENATE(A7,$P$5),sansalvador,7,FALSE)),"n.d.",VLOOKUP(CONCATENATE(A7,$P$5),sansalvador,7,FALSE))</f>
        <v>n.d.</v>
      </c>
      <c r="S7" s="129"/>
      <c r="T7" s="128">
        <f t="shared" ref="T7:T38" si="13">IF(ISERROR(VLOOKUP(CONCATENATE(A7,$T$5),sansalvador,5,FALSE)),"n.d.",VLOOKUP(CONCATENATE(A7,$T$5),sansalvador,5,FALSE))</f>
        <v>19.5</v>
      </c>
      <c r="U7" s="128">
        <f t="shared" ref="U7:U38" si="14">IF(ISERROR(VLOOKUP(CONCATENATE(A7,$T$5),sansalvador,6,FALSE)),"n.d.",VLOOKUP(CONCATENATE(A7,$T$5),sansalvador,6,FALSE))</f>
        <v>19</v>
      </c>
      <c r="V7" s="128">
        <f t="shared" ref="V7:V38" si="15">IF(ISERROR(VLOOKUP(CONCATENATE(A7,$T$5),sansalvador,7,FALSE)),"n.d.",VLOOKUP(CONCATENATE(A7,$T$5),sansalvador,7,FALSE))</f>
        <v>20</v>
      </c>
      <c r="X7" s="6" t="s">
        <v>178</v>
      </c>
      <c r="Y7" s="23">
        <f>+VLOOKUP(1111,sansalvador,3,FALSE)</f>
        <v>44537</v>
      </c>
      <c r="Z7" s="23">
        <f>+Y7</f>
        <v>44537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16</v>
      </c>
      <c r="F8" s="128">
        <f t="shared" si="2"/>
        <v>20</v>
      </c>
      <c r="G8" s="128">
        <f t="shared" si="3"/>
        <v>20</v>
      </c>
      <c r="H8" s="206" t="str">
        <f t="shared" si="4"/>
        <v>↓</v>
      </c>
      <c r="I8" s="207">
        <f t="shared" si="5"/>
        <v>-2</v>
      </c>
      <c r="J8" s="208">
        <f t="shared" si="6"/>
        <v>-0.1</v>
      </c>
      <c r="K8" s="232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19.5</v>
      </c>
      <c r="U8" s="128">
        <f t="shared" si="14"/>
        <v>19</v>
      </c>
      <c r="V8" s="128">
        <f t="shared" si="15"/>
        <v>20</v>
      </c>
      <c r="X8" s="6" t="s">
        <v>179</v>
      </c>
      <c r="Y8" s="23">
        <f>+VLOOKUP(9999,sansalvador,3,FALSE)</f>
        <v>44536</v>
      </c>
      <c r="Z8" s="23">
        <f>+Y8</f>
        <v>44536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50</v>
      </c>
      <c r="E9" s="128">
        <f t="shared" si="1"/>
        <v>50</v>
      </c>
      <c r="F9" s="128">
        <f t="shared" si="2"/>
        <v>50</v>
      </c>
      <c r="G9" s="128">
        <f t="shared" si="3"/>
        <v>45</v>
      </c>
      <c r="H9" s="206" t="str">
        <f t="shared" si="4"/>
        <v>↑</v>
      </c>
      <c r="I9" s="207">
        <f t="shared" si="5"/>
        <v>5</v>
      </c>
      <c r="J9" s="208">
        <f>IF(D9="n.d.","",IF(G9="n.d.","",(D9-G9)/G9))</f>
        <v>0.1111111111111111</v>
      </c>
      <c r="K9" s="232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13.285714285714286</v>
      </c>
      <c r="E10" s="128">
        <f t="shared" si="1"/>
        <v>13</v>
      </c>
      <c r="F10" s="128">
        <f t="shared" si="2"/>
        <v>14</v>
      </c>
      <c r="G10" s="128">
        <f t="shared" si="3"/>
        <v>12.5</v>
      </c>
      <c r="H10" s="206" t="str">
        <f t="shared" si="4"/>
        <v>↑</v>
      </c>
      <c r="I10" s="207">
        <f t="shared" si="5"/>
        <v>0.78571428571428648</v>
      </c>
      <c r="J10" s="208">
        <f t="shared" si="6"/>
        <v>6.2857142857142917E-2</v>
      </c>
      <c r="K10" s="232"/>
      <c r="L10" s="128" t="str">
        <f t="shared" si="7"/>
        <v>n.d.</v>
      </c>
      <c r="M10" s="128" t="str">
        <f t="shared" si="8"/>
        <v>n.d.</v>
      </c>
      <c r="N10" s="128" t="str">
        <f t="shared" si="9"/>
        <v>n.d.</v>
      </c>
      <c r="O10" s="129"/>
      <c r="P10" s="128" t="str">
        <f t="shared" si="10"/>
        <v>n.d.</v>
      </c>
      <c r="Q10" s="128" t="str">
        <f t="shared" si="11"/>
        <v>n.d.</v>
      </c>
      <c r="R10" s="128" t="str">
        <f t="shared" si="12"/>
        <v>n.d.</v>
      </c>
      <c r="S10" s="129"/>
      <c r="T10" s="128">
        <f t="shared" si="13"/>
        <v>13.5</v>
      </c>
      <c r="U10" s="128">
        <f t="shared" si="14"/>
        <v>13</v>
      </c>
      <c r="V10" s="128">
        <f t="shared" si="15"/>
        <v>14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16.666666666666668</v>
      </c>
      <c r="E11" s="128">
        <f t="shared" si="1"/>
        <v>16</v>
      </c>
      <c r="F11" s="128">
        <f t="shared" si="2"/>
        <v>18</v>
      </c>
      <c r="G11" s="128">
        <f t="shared" si="3"/>
        <v>16.666666666666668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2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2"/>
      <c r="L12" s="128">
        <f t="shared" si="7"/>
        <v>8</v>
      </c>
      <c r="M12" s="128">
        <f t="shared" si="8"/>
        <v>8</v>
      </c>
      <c r="N12" s="128">
        <f t="shared" si="9"/>
        <v>8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</v>
      </c>
      <c r="E13" s="128">
        <f t="shared" si="1"/>
        <v>6</v>
      </c>
      <c r="F13" s="128">
        <f t="shared" si="2"/>
        <v>6</v>
      </c>
      <c r="G13" s="128">
        <f t="shared" si="3"/>
        <v>6.166666666666667</v>
      </c>
      <c r="H13" s="206" t="str">
        <f t="shared" si="4"/>
        <v>↓</v>
      </c>
      <c r="I13" s="207">
        <f t="shared" si="5"/>
        <v>-0.16666666666666696</v>
      </c>
      <c r="J13" s="208">
        <f t="shared" si="6"/>
        <v>-2.7027027027027074E-2</v>
      </c>
      <c r="K13" s="232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 t="str">
        <f t="shared" si="10"/>
        <v>n.d.</v>
      </c>
      <c r="Q13" s="128" t="str">
        <f t="shared" si="11"/>
        <v>n.d.</v>
      </c>
      <c r="R13" s="128" t="str">
        <f t="shared" si="12"/>
        <v>n.d.</v>
      </c>
      <c r="S13" s="129"/>
      <c r="T13" s="128">
        <f t="shared" si="13"/>
        <v>10</v>
      </c>
      <c r="U13" s="128">
        <f t="shared" si="14"/>
        <v>10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7</v>
      </c>
      <c r="E14" s="128">
        <f t="shared" si="1"/>
        <v>7</v>
      </c>
      <c r="F14" s="128">
        <f t="shared" si="2"/>
        <v>7</v>
      </c>
      <c r="G14" s="128">
        <f t="shared" si="3"/>
        <v>7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2"/>
      <c r="L14" s="128">
        <f t="shared" si="7"/>
        <v>7</v>
      </c>
      <c r="M14" s="128">
        <f t="shared" si="8"/>
        <v>7</v>
      </c>
      <c r="N14" s="128">
        <f t="shared" si="9"/>
        <v>7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5</v>
      </c>
      <c r="E15" s="128">
        <f t="shared" si="1"/>
        <v>5</v>
      </c>
      <c r="F15" s="128">
        <f t="shared" si="2"/>
        <v>5</v>
      </c>
      <c r="G15" s="128">
        <f t="shared" si="3"/>
        <v>5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>
        <f t="shared" si="7"/>
        <v>7</v>
      </c>
      <c r="M15" s="130">
        <f t="shared" si="8"/>
        <v>7</v>
      </c>
      <c r="N15" s="130">
        <f t="shared" si="9"/>
        <v>7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22</v>
      </c>
      <c r="E16" s="128">
        <f t="shared" si="1"/>
        <v>22</v>
      </c>
      <c r="F16" s="128">
        <f t="shared" si="2"/>
        <v>22</v>
      </c>
      <c r="G16" s="128">
        <f t="shared" si="3"/>
        <v>24.5</v>
      </c>
      <c r="H16" s="206" t="str">
        <f t="shared" si="16"/>
        <v>↓</v>
      </c>
      <c r="I16" s="207">
        <f t="shared" si="17"/>
        <v>-2.5</v>
      </c>
      <c r="J16" s="208">
        <f t="shared" si="18"/>
        <v>-0.10204081632653061</v>
      </c>
      <c r="K16" s="130"/>
      <c r="L16" s="130">
        <f t="shared" si="7"/>
        <v>22</v>
      </c>
      <c r="M16" s="130">
        <f t="shared" si="8"/>
        <v>22</v>
      </c>
      <c r="N16" s="130">
        <f t="shared" si="9"/>
        <v>22</v>
      </c>
      <c r="O16" s="129"/>
      <c r="P16" s="129" t="str">
        <f t="shared" si="10"/>
        <v>n.d.</v>
      </c>
      <c r="Q16" s="129" t="str">
        <f t="shared" si="11"/>
        <v>n.d.</v>
      </c>
      <c r="R16" s="129" t="str">
        <f t="shared" si="12"/>
        <v>n.d.</v>
      </c>
      <c r="S16" s="129"/>
      <c r="T16" s="129">
        <f t="shared" si="13"/>
        <v>25</v>
      </c>
      <c r="U16" s="129">
        <f t="shared" si="14"/>
        <v>24</v>
      </c>
      <c r="V16" s="129">
        <f t="shared" si="15"/>
        <v>26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20</v>
      </c>
      <c r="E17" s="128">
        <f t="shared" si="1"/>
        <v>20</v>
      </c>
      <c r="F17" s="128">
        <f t="shared" si="2"/>
        <v>20</v>
      </c>
      <c r="G17" s="128">
        <f t="shared" si="3"/>
        <v>22.5</v>
      </c>
      <c r="H17" s="206" t="str">
        <f t="shared" si="16"/>
        <v>↓</v>
      </c>
      <c r="I17" s="207">
        <f t="shared" si="17"/>
        <v>-2.5</v>
      </c>
      <c r="J17" s="208">
        <f t="shared" si="18"/>
        <v>-0.1111111111111111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24</v>
      </c>
      <c r="E18" s="128">
        <f t="shared" si="1"/>
        <v>23</v>
      </c>
      <c r="F18" s="128">
        <f t="shared" si="2"/>
        <v>25</v>
      </c>
      <c r="G18" s="128">
        <f t="shared" si="3"/>
        <v>24.125</v>
      </c>
      <c r="H18" s="206" t="str">
        <f t="shared" si="16"/>
        <v>↓</v>
      </c>
      <c r="I18" s="207">
        <f t="shared" si="17"/>
        <v>-0.125</v>
      </c>
      <c r="J18" s="208">
        <f t="shared" si="18"/>
        <v>-5.1813471502590676E-3</v>
      </c>
      <c r="K18" s="130"/>
      <c r="L18" s="130">
        <f t="shared" si="7"/>
        <v>25</v>
      </c>
      <c r="M18" s="130">
        <f t="shared" si="8"/>
        <v>25</v>
      </c>
      <c r="N18" s="130">
        <f t="shared" si="9"/>
        <v>25</v>
      </c>
      <c r="O18" s="129"/>
      <c r="P18" s="129" t="str">
        <f t="shared" si="10"/>
        <v>n.d.</v>
      </c>
      <c r="Q18" s="129" t="str">
        <f t="shared" si="11"/>
        <v>n.d.</v>
      </c>
      <c r="R18" s="129" t="str">
        <f t="shared" si="12"/>
        <v>n.d.</v>
      </c>
      <c r="S18" s="129"/>
      <c r="T18" s="129">
        <f t="shared" si="13"/>
        <v>26</v>
      </c>
      <c r="U18" s="129">
        <f t="shared" si="14"/>
        <v>26</v>
      </c>
      <c r="V18" s="129">
        <f t="shared" si="15"/>
        <v>26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8</v>
      </c>
      <c r="E19" s="128">
        <f t="shared" si="1"/>
        <v>8</v>
      </c>
      <c r="F19" s="128">
        <f t="shared" si="2"/>
        <v>8</v>
      </c>
      <c r="G19" s="128">
        <f t="shared" si="3"/>
        <v>8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35</v>
      </c>
      <c r="E20" s="128">
        <f t="shared" si="1"/>
        <v>35</v>
      </c>
      <c r="F20" s="128">
        <f t="shared" si="2"/>
        <v>35</v>
      </c>
      <c r="G20" s="128">
        <f t="shared" si="3"/>
        <v>35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30"/>
      <c r="L20" s="130">
        <f t="shared" si="7"/>
        <v>34</v>
      </c>
      <c r="M20" s="130">
        <f t="shared" si="8"/>
        <v>34</v>
      </c>
      <c r="N20" s="130">
        <f t="shared" si="9"/>
        <v>34</v>
      </c>
      <c r="O20" s="129"/>
      <c r="P20" s="129" t="str">
        <f t="shared" si="10"/>
        <v>n.d.</v>
      </c>
      <c r="Q20" s="129" t="str">
        <f t="shared" si="11"/>
        <v>n.d.</v>
      </c>
      <c r="R20" s="129" t="str">
        <f t="shared" si="12"/>
        <v>n.d.</v>
      </c>
      <c r="S20" s="129"/>
      <c r="T20" s="129">
        <f t="shared" si="13"/>
        <v>29</v>
      </c>
      <c r="U20" s="129">
        <f t="shared" si="14"/>
        <v>28</v>
      </c>
      <c r="V20" s="129">
        <f t="shared" si="15"/>
        <v>30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10</v>
      </c>
      <c r="E21" s="128">
        <f t="shared" si="1"/>
        <v>10</v>
      </c>
      <c r="F21" s="128">
        <f t="shared" si="2"/>
        <v>10</v>
      </c>
      <c r="G21" s="128">
        <f t="shared" si="3"/>
        <v>10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30"/>
      <c r="L21" s="130">
        <f t="shared" si="7"/>
        <v>14</v>
      </c>
      <c r="M21" s="130">
        <f t="shared" si="8"/>
        <v>14</v>
      </c>
      <c r="N21" s="130">
        <f t="shared" si="9"/>
        <v>14</v>
      </c>
      <c r="O21" s="129"/>
      <c r="P21" s="129" t="str">
        <f t="shared" si="10"/>
        <v>n.d.</v>
      </c>
      <c r="Q21" s="129" t="str">
        <f t="shared" si="11"/>
        <v>n.d.</v>
      </c>
      <c r="R21" s="129" t="str">
        <f t="shared" si="12"/>
        <v>n.d.</v>
      </c>
      <c r="S21" s="129"/>
      <c r="T21" s="129">
        <f t="shared" si="13"/>
        <v>14.5</v>
      </c>
      <c r="U21" s="129">
        <f t="shared" si="14"/>
        <v>14</v>
      </c>
      <c r="V21" s="129">
        <f t="shared" si="15"/>
        <v>15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11.166666666666666</v>
      </c>
      <c r="E22" s="128">
        <f t="shared" si="1"/>
        <v>11</v>
      </c>
      <c r="F22" s="128">
        <f t="shared" si="2"/>
        <v>12</v>
      </c>
      <c r="G22" s="128">
        <f t="shared" si="3"/>
        <v>11.285714285714286</v>
      </c>
      <c r="H22" s="206" t="str">
        <f t="shared" si="16"/>
        <v>↓</v>
      </c>
      <c r="I22" s="207">
        <f t="shared" si="17"/>
        <v>-0.1190476190476204</v>
      </c>
      <c r="J22" s="208">
        <f t="shared" si="18"/>
        <v>-1.0548523206751174E-2</v>
      </c>
      <c r="K22" s="130"/>
      <c r="L22" s="130">
        <f t="shared" si="7"/>
        <v>12</v>
      </c>
      <c r="M22" s="130">
        <f t="shared" si="8"/>
        <v>12</v>
      </c>
      <c r="N22" s="130">
        <f t="shared" si="9"/>
        <v>12</v>
      </c>
      <c r="O22" s="129"/>
      <c r="P22" s="129" t="str">
        <f t="shared" si="10"/>
        <v>n.d.</v>
      </c>
      <c r="Q22" s="129" t="str">
        <f t="shared" si="11"/>
        <v>n.d.</v>
      </c>
      <c r="R22" s="129" t="str">
        <f t="shared" si="12"/>
        <v>n.d.</v>
      </c>
      <c r="S22" s="129"/>
      <c r="T22" s="129">
        <f t="shared" si="13"/>
        <v>14</v>
      </c>
      <c r="U22" s="129">
        <f t="shared" si="14"/>
        <v>14</v>
      </c>
      <c r="V22" s="129">
        <f t="shared" si="15"/>
        <v>14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9.875</v>
      </c>
      <c r="E23" s="128">
        <f t="shared" si="1"/>
        <v>9</v>
      </c>
      <c r="F23" s="128">
        <f t="shared" si="2"/>
        <v>10</v>
      </c>
      <c r="G23" s="128">
        <f t="shared" si="3"/>
        <v>10</v>
      </c>
      <c r="H23" s="206" t="str">
        <f t="shared" si="16"/>
        <v>↓</v>
      </c>
      <c r="I23" s="207">
        <f t="shared" si="17"/>
        <v>-0.125</v>
      </c>
      <c r="J23" s="208">
        <f t="shared" si="18"/>
        <v>-1.2500000000000001E-2</v>
      </c>
      <c r="K23" s="130"/>
      <c r="L23" s="130">
        <f t="shared" si="7"/>
        <v>10</v>
      </c>
      <c r="M23" s="130">
        <f t="shared" si="8"/>
        <v>10</v>
      </c>
      <c r="N23" s="130">
        <f t="shared" si="9"/>
        <v>10</v>
      </c>
      <c r="O23" s="129"/>
      <c r="P23" s="129" t="str">
        <f t="shared" si="10"/>
        <v>n.d.</v>
      </c>
      <c r="Q23" s="129" t="str">
        <f t="shared" si="11"/>
        <v>n.d.</v>
      </c>
      <c r="R23" s="129" t="str">
        <f t="shared" si="12"/>
        <v>n.d.</v>
      </c>
      <c r="S23" s="129"/>
      <c r="T23" s="129">
        <f t="shared" si="13"/>
        <v>12</v>
      </c>
      <c r="U23" s="129">
        <f t="shared" si="14"/>
        <v>12</v>
      </c>
      <c r="V23" s="129">
        <f t="shared" si="15"/>
        <v>12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18</v>
      </c>
      <c r="E24" s="128">
        <f t="shared" si="1"/>
        <v>18</v>
      </c>
      <c r="F24" s="128">
        <f t="shared" si="2"/>
        <v>18</v>
      </c>
      <c r="G24" s="128">
        <f t="shared" si="3"/>
        <v>18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15.333333333333334</v>
      </c>
      <c r="E25" s="128">
        <f t="shared" si="1"/>
        <v>14</v>
      </c>
      <c r="F25" s="128">
        <f t="shared" si="2"/>
        <v>16</v>
      </c>
      <c r="G25" s="128">
        <f t="shared" si="3"/>
        <v>15.333333333333334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 t="str">
        <f t="shared" si="10"/>
        <v>n.d.</v>
      </c>
      <c r="Q25" s="129" t="str">
        <f t="shared" si="11"/>
        <v>n.d.</v>
      </c>
      <c r="R25" s="129" t="str">
        <f t="shared" si="12"/>
        <v>n.d.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43.333333333333336</v>
      </c>
      <c r="E26" s="128">
        <f t="shared" si="1"/>
        <v>40</v>
      </c>
      <c r="F26" s="128">
        <f t="shared" si="2"/>
        <v>45</v>
      </c>
      <c r="G26" s="128">
        <f t="shared" si="3"/>
        <v>43.333333333333336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6.333333333333333</v>
      </c>
      <c r="E27" s="128">
        <f t="shared" si="1"/>
        <v>6</v>
      </c>
      <c r="F27" s="128">
        <f t="shared" si="2"/>
        <v>7</v>
      </c>
      <c r="G27" s="128">
        <f t="shared" si="3"/>
        <v>6</v>
      </c>
      <c r="H27" s="206" t="str">
        <f t="shared" si="16"/>
        <v>↑</v>
      </c>
      <c r="I27" s="207">
        <f t="shared" si="17"/>
        <v>0.33333333333333304</v>
      </c>
      <c r="J27" s="208">
        <f t="shared" si="18"/>
        <v>5.5555555555555504E-2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 t="str">
        <f t="shared" si="10"/>
        <v>n.d.</v>
      </c>
      <c r="Q27" s="129" t="str">
        <f t="shared" si="11"/>
        <v>n.d.</v>
      </c>
      <c r="R27" s="129" t="str">
        <f t="shared" si="12"/>
        <v>n.d.</v>
      </c>
      <c r="S27" s="129"/>
      <c r="T27" s="129">
        <f t="shared" si="13"/>
        <v>11</v>
      </c>
      <c r="U27" s="129">
        <f t="shared" si="14"/>
        <v>10</v>
      </c>
      <c r="V27" s="129">
        <f t="shared" si="15"/>
        <v>12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4.333333333333333</v>
      </c>
      <c r="E28" s="128">
        <f t="shared" si="1"/>
        <v>4</v>
      </c>
      <c r="F28" s="128">
        <f t="shared" si="2"/>
        <v>5</v>
      </c>
      <c r="G28" s="128">
        <f t="shared" si="3"/>
        <v>4.333333333333333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17</v>
      </c>
      <c r="E29" s="128">
        <f t="shared" si="1"/>
        <v>17</v>
      </c>
      <c r="F29" s="128">
        <f t="shared" si="2"/>
        <v>17</v>
      </c>
      <c r="G29" s="128">
        <f t="shared" si="3"/>
        <v>17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>
        <f t="shared" si="7"/>
        <v>22</v>
      </c>
      <c r="M29" s="130">
        <f t="shared" si="8"/>
        <v>22</v>
      </c>
      <c r="N29" s="130">
        <f t="shared" si="9"/>
        <v>22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22</v>
      </c>
      <c r="U29" s="129">
        <f t="shared" si="14"/>
        <v>20</v>
      </c>
      <c r="V29" s="129">
        <f t="shared" si="15"/>
        <v>24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</v>
      </c>
      <c r="E30" s="128">
        <f t="shared" si="1"/>
        <v>8</v>
      </c>
      <c r="F30" s="128">
        <f t="shared" si="2"/>
        <v>8</v>
      </c>
      <c r="G30" s="128">
        <f t="shared" si="3"/>
        <v>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30"/>
      <c r="L30" s="130">
        <f t="shared" si="7"/>
        <v>9</v>
      </c>
      <c r="M30" s="130">
        <f t="shared" si="8"/>
        <v>9</v>
      </c>
      <c r="N30" s="130">
        <f t="shared" si="9"/>
        <v>9</v>
      </c>
      <c r="O30" s="129"/>
      <c r="P30" s="129" t="str">
        <f t="shared" si="10"/>
        <v>n.d.</v>
      </c>
      <c r="Q30" s="129" t="str">
        <f t="shared" si="11"/>
        <v>n.d.</v>
      </c>
      <c r="R30" s="129" t="str">
        <f t="shared" si="12"/>
        <v>n.d.</v>
      </c>
      <c r="S30" s="129"/>
      <c r="T30" s="129">
        <f t="shared" si="13"/>
        <v>12</v>
      </c>
      <c r="U30" s="129">
        <f t="shared" si="14"/>
        <v>12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45</v>
      </c>
      <c r="E32" s="128">
        <f t="shared" si="1"/>
        <v>45</v>
      </c>
      <c r="F32" s="128">
        <f t="shared" si="2"/>
        <v>45</v>
      </c>
      <c r="G32" s="128">
        <f t="shared" si="3"/>
        <v>45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150</v>
      </c>
      <c r="U33" s="129">
        <f t="shared" si="14"/>
        <v>150</v>
      </c>
      <c r="V33" s="129">
        <f t="shared" si="15"/>
        <v>150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60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100</v>
      </c>
      <c r="U34" s="129">
        <f t="shared" si="14"/>
        <v>100</v>
      </c>
      <c r="V34" s="129">
        <f t="shared" si="15"/>
        <v>100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27.25</v>
      </c>
      <c r="E35" s="128">
        <f t="shared" si="1"/>
        <v>27</v>
      </c>
      <c r="F35" s="128">
        <f t="shared" si="2"/>
        <v>28</v>
      </c>
      <c r="G35" s="128">
        <f t="shared" si="3"/>
        <v>28</v>
      </c>
      <c r="H35" s="206" t="str">
        <f t="shared" si="16"/>
        <v>↓</v>
      </c>
      <c r="I35" s="207">
        <f t="shared" si="17"/>
        <v>-0.75</v>
      </c>
      <c r="J35" s="208">
        <f t="shared" si="18"/>
        <v>-2.6785714285714284E-2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30</v>
      </c>
      <c r="E36" s="128">
        <f t="shared" si="1"/>
        <v>30</v>
      </c>
      <c r="F36" s="128">
        <f t="shared" si="2"/>
        <v>30</v>
      </c>
      <c r="G36" s="128">
        <f t="shared" si="3"/>
        <v>31.333333333333332</v>
      </c>
      <c r="H36" s="206" t="str">
        <f t="shared" si="16"/>
        <v>↓</v>
      </c>
      <c r="I36" s="207">
        <f t="shared" si="17"/>
        <v>-1.3333333333333321</v>
      </c>
      <c r="J36" s="208">
        <f t="shared" si="18"/>
        <v>-4.2553191489361666E-2</v>
      </c>
      <c r="K36" s="130"/>
      <c r="L36" s="130">
        <f t="shared" si="7"/>
        <v>34</v>
      </c>
      <c r="M36" s="130">
        <f t="shared" si="8"/>
        <v>34</v>
      </c>
      <c r="N36" s="130">
        <f t="shared" si="9"/>
        <v>34</v>
      </c>
      <c r="O36" s="129"/>
      <c r="P36" s="129" t="str">
        <f t="shared" si="10"/>
        <v>n.d.</v>
      </c>
      <c r="Q36" s="129" t="str">
        <f t="shared" si="11"/>
        <v>n.d.</v>
      </c>
      <c r="R36" s="129" t="str">
        <f t="shared" si="12"/>
        <v>n.d.</v>
      </c>
      <c r="S36" s="129"/>
      <c r="T36" s="129">
        <f t="shared" si="13"/>
        <v>33</v>
      </c>
      <c r="U36" s="129">
        <f t="shared" si="14"/>
        <v>32</v>
      </c>
      <c r="V36" s="129">
        <f t="shared" si="15"/>
        <v>34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28</v>
      </c>
      <c r="E37" s="128">
        <f t="shared" si="1"/>
        <v>28</v>
      </c>
      <c r="F37" s="128">
        <f t="shared" si="2"/>
        <v>28</v>
      </c>
      <c r="G37" s="128">
        <f t="shared" si="3"/>
        <v>29.333333333333332</v>
      </c>
      <c r="H37" s="206" t="str">
        <f t="shared" si="16"/>
        <v>↓</v>
      </c>
      <c r="I37" s="207">
        <f t="shared" si="17"/>
        <v>-1.3333333333333321</v>
      </c>
      <c r="J37" s="208">
        <f t="shared" si="18"/>
        <v>-4.5454545454545414E-2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20</v>
      </c>
      <c r="E38" s="128">
        <f t="shared" si="1"/>
        <v>20</v>
      </c>
      <c r="F38" s="128">
        <f t="shared" si="2"/>
        <v>20</v>
      </c>
      <c r="G38" s="128">
        <f t="shared" si="3"/>
        <v>20</v>
      </c>
      <c r="H38" s="206" t="str">
        <f t="shared" si="16"/>
        <v>=</v>
      </c>
      <c r="I38" s="207">
        <f t="shared" si="17"/>
        <v>0</v>
      </c>
      <c r="J38" s="208">
        <f t="shared" si="18"/>
        <v>0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 t="str">
        <f t="shared" si="10"/>
        <v>n.d.</v>
      </c>
      <c r="Q38" s="129" t="str">
        <f t="shared" si="11"/>
        <v>n.d.</v>
      </c>
      <c r="R38" s="129" t="str">
        <f t="shared" si="12"/>
        <v>n.d.</v>
      </c>
      <c r="S38" s="129"/>
      <c r="T38" s="129">
        <f t="shared" si="13"/>
        <v>18</v>
      </c>
      <c r="U38" s="129">
        <f t="shared" si="14"/>
        <v>18</v>
      </c>
      <c r="V38" s="129">
        <f t="shared" si="15"/>
        <v>18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18</v>
      </c>
      <c r="E39" s="128">
        <f t="shared" ref="E39:E55" si="20">IF( ISERROR(VLOOKUP(CONCATENATE(A39,"TIENDONA"),sansalvador,6,FALSE)),"n.d.",VLOOKUP(CONCATENATE(A39,"TIENDONA"),sansalvador,6,FALSE))</f>
        <v>18</v>
      </c>
      <c r="F39" s="128">
        <f t="shared" ref="F39:F55" si="21">IF( ISERROR(VLOOKUP(CONCATENATE(A39,"TIENDONA"),sansalvador,7,FALSE)),"n.d.",VLOOKUP(CONCATENATE(A39,"TIENDONA"),sansalvador,7,FALSE))</f>
        <v>18</v>
      </c>
      <c r="G39" s="128">
        <f t="shared" ref="G39:G55" si="22">IF(ISERROR(VLOOKUP(CONCATENATE(A39,"TIENDONA"),sansalvadorpasado,5,FALSE)),"n.d.",VLOOKUP(CONCATENATE(A39,"TIENDONA"),sansalvadorpasado,5,FALSE))</f>
        <v>18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18</v>
      </c>
      <c r="E40" s="128">
        <f t="shared" si="20"/>
        <v>18</v>
      </c>
      <c r="F40" s="128">
        <f t="shared" si="21"/>
        <v>18</v>
      </c>
      <c r="G40" s="128">
        <f t="shared" si="22"/>
        <v>18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16</v>
      </c>
      <c r="E41" s="128">
        <f t="shared" si="20"/>
        <v>16</v>
      </c>
      <c r="F41" s="128">
        <f t="shared" si="21"/>
        <v>16</v>
      </c>
      <c r="G41" s="128">
        <f t="shared" si="22"/>
        <v>16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 t="str">
        <f t="shared" si="26"/>
        <v>n.d.</v>
      </c>
      <c r="Q41" s="129" t="str">
        <f t="shared" si="27"/>
        <v>n.d.</v>
      </c>
      <c r="R41" s="129" t="str">
        <f t="shared" si="28"/>
        <v>n.d.</v>
      </c>
      <c r="S41" s="129"/>
      <c r="T41" s="129" t="str">
        <f t="shared" si="29"/>
        <v>n.d.</v>
      </c>
      <c r="U41" s="129" t="str">
        <f t="shared" si="30"/>
        <v>n.d.</v>
      </c>
      <c r="V41" s="129" t="str">
        <f t="shared" si="31"/>
        <v>n.d.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8</v>
      </c>
      <c r="E42" s="128">
        <f t="shared" si="20"/>
        <v>8</v>
      </c>
      <c r="F42" s="128">
        <f t="shared" si="21"/>
        <v>8</v>
      </c>
      <c r="G42" s="128">
        <f t="shared" si="22"/>
        <v>8</v>
      </c>
      <c r="H42" s="206" t="str">
        <f t="shared" si="16"/>
        <v>=</v>
      </c>
      <c r="I42" s="207">
        <f t="shared" si="17"/>
        <v>0</v>
      </c>
      <c r="J42" s="208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10</v>
      </c>
      <c r="U42" s="129">
        <f t="shared" si="30"/>
        <v>10</v>
      </c>
      <c r="V42" s="129">
        <f t="shared" si="31"/>
        <v>10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19.333333333333332</v>
      </c>
      <c r="E43" s="128">
        <f t="shared" si="20"/>
        <v>18</v>
      </c>
      <c r="F43" s="128">
        <f t="shared" si="21"/>
        <v>20</v>
      </c>
      <c r="G43" s="128">
        <f t="shared" si="22"/>
        <v>20</v>
      </c>
      <c r="H43" s="206" t="str">
        <f t="shared" si="16"/>
        <v>↓</v>
      </c>
      <c r="I43" s="207">
        <f t="shared" si="17"/>
        <v>-0.66666666666666785</v>
      </c>
      <c r="J43" s="208">
        <f t="shared" si="18"/>
        <v>-3.3333333333333395E-2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100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10.6</v>
      </c>
      <c r="E45" s="128">
        <f t="shared" si="20"/>
        <v>10</v>
      </c>
      <c r="F45" s="128">
        <f t="shared" si="21"/>
        <v>11</v>
      </c>
      <c r="G45" s="128">
        <f t="shared" si="22"/>
        <v>10.4</v>
      </c>
      <c r="H45" s="206" t="str">
        <f t="shared" si="16"/>
        <v>↑</v>
      </c>
      <c r="I45" s="207">
        <f t="shared" si="17"/>
        <v>0.19999999999999929</v>
      </c>
      <c r="J45" s="208">
        <f t="shared" si="18"/>
        <v>1.9230769230769162E-2</v>
      </c>
      <c r="K45" s="130"/>
      <c r="L45" s="130">
        <f t="shared" si="23"/>
        <v>15</v>
      </c>
      <c r="M45" s="130">
        <f t="shared" si="24"/>
        <v>15</v>
      </c>
      <c r="N45" s="130">
        <f t="shared" si="25"/>
        <v>15</v>
      </c>
      <c r="O45" s="129"/>
      <c r="P45" s="129" t="str">
        <f t="shared" si="26"/>
        <v>n.d.</v>
      </c>
      <c r="Q45" s="129" t="str">
        <f t="shared" si="27"/>
        <v>n.d.</v>
      </c>
      <c r="R45" s="129" t="str">
        <f t="shared" si="28"/>
        <v>n.d.</v>
      </c>
      <c r="S45" s="129"/>
      <c r="T45" s="129">
        <f t="shared" si="29"/>
        <v>14</v>
      </c>
      <c r="U45" s="129">
        <f t="shared" si="30"/>
        <v>14</v>
      </c>
      <c r="V45" s="129">
        <f t="shared" si="31"/>
        <v>14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50</v>
      </c>
      <c r="E46" s="128">
        <f t="shared" si="20"/>
        <v>50</v>
      </c>
      <c r="F46" s="128">
        <f t="shared" si="21"/>
        <v>50</v>
      </c>
      <c r="G46" s="128">
        <f t="shared" si="22"/>
        <v>60</v>
      </c>
      <c r="H46" s="206" t="str">
        <f t="shared" si="16"/>
        <v>↓</v>
      </c>
      <c r="I46" s="207">
        <f t="shared" si="17"/>
        <v>-10</v>
      </c>
      <c r="J46" s="208">
        <f t="shared" si="18"/>
        <v>-0.16666666666666666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8.8000000000000007</v>
      </c>
      <c r="E47" s="128">
        <f t="shared" si="20"/>
        <v>8</v>
      </c>
      <c r="F47" s="128">
        <f t="shared" si="21"/>
        <v>9</v>
      </c>
      <c r="G47" s="128">
        <f t="shared" si="22"/>
        <v>8.4</v>
      </c>
      <c r="H47" s="206" t="str">
        <f t="shared" si="16"/>
        <v>↑</v>
      </c>
      <c r="I47" s="207">
        <f t="shared" si="17"/>
        <v>0.40000000000000036</v>
      </c>
      <c r="J47" s="208">
        <f t="shared" si="18"/>
        <v>4.7619047619047658E-2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175</v>
      </c>
      <c r="E48" s="128">
        <f t="shared" si="20"/>
        <v>175</v>
      </c>
      <c r="F48" s="128">
        <f t="shared" si="21"/>
        <v>175</v>
      </c>
      <c r="G48" s="128">
        <f t="shared" si="22"/>
        <v>175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200</v>
      </c>
      <c r="U48" s="129">
        <f t="shared" si="30"/>
        <v>200</v>
      </c>
      <c r="V48" s="129">
        <f t="shared" si="31"/>
        <v>200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100</v>
      </c>
      <c r="E49" s="128">
        <f t="shared" si="20"/>
        <v>100</v>
      </c>
      <c r="F49" s="128">
        <f t="shared" si="21"/>
        <v>100</v>
      </c>
      <c r="G49" s="128" t="str">
        <f t="shared" si="22"/>
        <v>n.d.</v>
      </c>
      <c r="H49" s="206" t="str">
        <f t="shared" si="16"/>
        <v/>
      </c>
      <c r="I49" s="207" t="str">
        <f t="shared" si="17"/>
        <v/>
      </c>
      <c r="J49" s="208" t="str">
        <f t="shared" si="18"/>
        <v/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150</v>
      </c>
      <c r="U49" s="129">
        <f t="shared" si="30"/>
        <v>150</v>
      </c>
      <c r="V49" s="129">
        <f t="shared" si="31"/>
        <v>150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16.333333333333332</v>
      </c>
      <c r="E50" s="128">
        <f t="shared" si="20"/>
        <v>14</v>
      </c>
      <c r="F50" s="128">
        <f t="shared" si="21"/>
        <v>20</v>
      </c>
      <c r="G50" s="128">
        <f t="shared" si="22"/>
        <v>16.333333333333332</v>
      </c>
      <c r="H50" s="206" t="str">
        <f t="shared" si="16"/>
        <v>=</v>
      </c>
      <c r="I50" s="207">
        <f t="shared" si="17"/>
        <v>0</v>
      </c>
      <c r="J50" s="208">
        <f t="shared" si="18"/>
        <v>0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 t="str">
        <f t="shared" si="26"/>
        <v>n.d.</v>
      </c>
      <c r="Q50" s="129" t="str">
        <f t="shared" si="27"/>
        <v>n.d.</v>
      </c>
      <c r="R50" s="129" t="str">
        <f t="shared" si="28"/>
        <v>n.d.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18.333333333333332</v>
      </c>
      <c r="E52" s="128">
        <f t="shared" si="20"/>
        <v>16</v>
      </c>
      <c r="F52" s="128">
        <f t="shared" si="21"/>
        <v>22</v>
      </c>
      <c r="G52" s="128">
        <f t="shared" si="22"/>
        <v>18.333333333333332</v>
      </c>
      <c r="H52" s="206" t="str">
        <f t="shared" si="16"/>
        <v>=</v>
      </c>
      <c r="I52" s="207">
        <f t="shared" si="17"/>
        <v>0</v>
      </c>
      <c r="J52" s="208">
        <f t="shared" si="18"/>
        <v>0</v>
      </c>
      <c r="K52" s="130"/>
      <c r="L52" s="130">
        <f t="shared" si="23"/>
        <v>23</v>
      </c>
      <c r="M52" s="130">
        <f t="shared" si="24"/>
        <v>23</v>
      </c>
      <c r="N52" s="130">
        <f t="shared" si="25"/>
        <v>23</v>
      </c>
      <c r="O52" s="129"/>
      <c r="P52" s="129" t="str">
        <f t="shared" si="26"/>
        <v>n.d.</v>
      </c>
      <c r="Q52" s="129" t="str">
        <f t="shared" si="27"/>
        <v>n.d.</v>
      </c>
      <c r="R52" s="129" t="str">
        <f t="shared" si="28"/>
        <v>n.d.</v>
      </c>
      <c r="S52" s="129"/>
      <c r="T52" s="129">
        <f t="shared" si="29"/>
        <v>22.5</v>
      </c>
      <c r="U52" s="129">
        <f t="shared" si="30"/>
        <v>22</v>
      </c>
      <c r="V52" s="129">
        <f t="shared" si="31"/>
        <v>23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25</v>
      </c>
      <c r="E53" s="128">
        <f t="shared" si="20"/>
        <v>25</v>
      </c>
      <c r="F53" s="128">
        <f t="shared" si="21"/>
        <v>25</v>
      </c>
      <c r="G53" s="128">
        <f t="shared" si="22"/>
        <v>25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24.5</v>
      </c>
      <c r="U53" s="129">
        <f t="shared" si="30"/>
        <v>24</v>
      </c>
      <c r="V53" s="129">
        <f t="shared" si="31"/>
        <v>25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15.714285714285714</v>
      </c>
      <c r="E54" s="128">
        <f t="shared" si="20"/>
        <v>15</v>
      </c>
      <c r="F54" s="128">
        <f t="shared" si="21"/>
        <v>16</v>
      </c>
      <c r="G54" s="128">
        <f t="shared" si="22"/>
        <v>15.714285714285714</v>
      </c>
      <c r="H54" s="206" t="str">
        <f t="shared" si="16"/>
        <v>=</v>
      </c>
      <c r="I54" s="207">
        <f t="shared" si="17"/>
        <v>0</v>
      </c>
      <c r="J54" s="208">
        <f t="shared" si="18"/>
        <v>0</v>
      </c>
      <c r="K54" s="131"/>
      <c r="L54" s="131">
        <f t="shared" si="23"/>
        <v>17</v>
      </c>
      <c r="M54" s="131">
        <f t="shared" si="24"/>
        <v>17</v>
      </c>
      <c r="N54" s="131">
        <f t="shared" si="25"/>
        <v>17</v>
      </c>
      <c r="O54" s="129"/>
      <c r="P54" s="129" t="str">
        <f t="shared" si="26"/>
        <v>n.d.</v>
      </c>
      <c r="Q54" s="129" t="str">
        <f t="shared" si="27"/>
        <v>n.d.</v>
      </c>
      <c r="R54" s="129" t="str">
        <f t="shared" si="28"/>
        <v>n.d.</v>
      </c>
      <c r="S54" s="129"/>
      <c r="T54" s="129">
        <f t="shared" si="29"/>
        <v>19</v>
      </c>
      <c r="U54" s="129">
        <f t="shared" si="30"/>
        <v>18</v>
      </c>
      <c r="V54" s="129">
        <f t="shared" si="31"/>
        <v>20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6.875</v>
      </c>
      <c r="E55" s="128">
        <f t="shared" si="20"/>
        <v>6</v>
      </c>
      <c r="F55" s="128">
        <f t="shared" si="21"/>
        <v>7</v>
      </c>
      <c r="G55" s="128">
        <f t="shared" si="22"/>
        <v>8</v>
      </c>
      <c r="H55" s="206" t="str">
        <f t="shared" si="16"/>
        <v>↓</v>
      </c>
      <c r="I55" s="207">
        <f t="shared" si="17"/>
        <v>-1.125</v>
      </c>
      <c r="J55" s="208">
        <f t="shared" si="18"/>
        <v>-0.140625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 t="str">
        <f t="shared" si="26"/>
        <v>n.d.</v>
      </c>
      <c r="Q55" s="129" t="str">
        <f t="shared" si="27"/>
        <v>n.d.</v>
      </c>
      <c r="R55" s="129" t="str">
        <f t="shared" si="28"/>
        <v>n.d.</v>
      </c>
      <c r="S55" s="129"/>
      <c r="T55" s="129">
        <f t="shared" si="29"/>
        <v>10</v>
      </c>
      <c r="U55" s="129">
        <f t="shared" si="30"/>
        <v>10</v>
      </c>
      <c r="V55" s="129">
        <f t="shared" si="31"/>
        <v>10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Sonsonate, Usulutan, Santa Rosa De Lima.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INDECAEA2271221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6">
        <f>Y7</f>
        <v>44537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7" t="s">
        <v>254</v>
      </c>
      <c r="C5" s="227"/>
      <c r="D5" s="227"/>
      <c r="E5" s="227"/>
      <c r="F5" s="227"/>
      <c r="G5" s="227"/>
      <c r="H5" s="227"/>
      <c r="I5" s="227"/>
      <c r="J5" s="228"/>
      <c r="K5" s="111"/>
      <c r="L5" s="229" t="str">
        <f>+GranosBasicos!L5</f>
        <v>SONSONATE</v>
      </c>
      <c r="M5" s="229"/>
      <c r="N5" s="230"/>
      <c r="O5" s="112"/>
      <c r="P5" s="229" t="str">
        <f>+GranosBasicos!P5</f>
        <v>USULUTAN</v>
      </c>
      <c r="Q5" s="229"/>
      <c r="R5" s="231"/>
      <c r="S5" s="112"/>
      <c r="T5" s="229" t="str">
        <f>+GranosBasicos!T26</f>
        <v>SANTA ROSA DE LIMA</v>
      </c>
      <c r="U5" s="229"/>
      <c r="V5" s="229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07/dic</v>
      </c>
      <c r="E6" s="116" t="s">
        <v>0</v>
      </c>
      <c r="F6" s="116" t="s">
        <v>1</v>
      </c>
      <c r="G6" s="117" t="str">
        <f>CONCATENATE(Y5," ",TEXT(Z8,"dd/mmm"))</f>
        <v>Promedio 06/dic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3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44537</v>
      </c>
      <c r="Z7" s="23">
        <f>+Y7</f>
        <v>44537</v>
      </c>
    </row>
    <row r="8" spans="1:26" ht="15" customHeight="1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3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44536</v>
      </c>
      <c r="Z8" s="23">
        <f>+Y8</f>
        <v>44536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23.8</v>
      </c>
      <c r="E9" s="140">
        <f t="shared" si="1"/>
        <v>23</v>
      </c>
      <c r="F9" s="140">
        <f t="shared" si="2"/>
        <v>24</v>
      </c>
      <c r="G9" s="140">
        <f t="shared" si="3"/>
        <v>23.8</v>
      </c>
      <c r="H9" s="206" t="str">
        <f t="shared" si="16"/>
        <v>=</v>
      </c>
      <c r="I9" s="207">
        <f t="shared" si="17"/>
        <v>0</v>
      </c>
      <c r="J9" s="208">
        <f t="shared" si="18"/>
        <v>0</v>
      </c>
      <c r="K9" s="233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>
        <f t="shared" si="13"/>
        <v>29.5</v>
      </c>
      <c r="U9" s="140">
        <f t="shared" si="14"/>
        <v>29</v>
      </c>
      <c r="V9" s="140">
        <f t="shared" si="15"/>
        <v>30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21.8</v>
      </c>
      <c r="E10" s="140">
        <f t="shared" si="1"/>
        <v>21</v>
      </c>
      <c r="F10" s="140">
        <f t="shared" si="2"/>
        <v>22</v>
      </c>
      <c r="G10" s="140">
        <f t="shared" si="3"/>
        <v>21.8</v>
      </c>
      <c r="H10" s="206" t="str">
        <f t="shared" si="16"/>
        <v>=</v>
      </c>
      <c r="I10" s="207">
        <f t="shared" si="17"/>
        <v>0</v>
      </c>
      <c r="J10" s="208">
        <f t="shared" si="18"/>
        <v>0</v>
      </c>
      <c r="K10" s="233"/>
      <c r="L10" s="140">
        <f t="shared" si="7"/>
        <v>20</v>
      </c>
      <c r="M10" s="140">
        <f t="shared" si="8"/>
        <v>20</v>
      </c>
      <c r="N10" s="140">
        <f t="shared" si="9"/>
        <v>20</v>
      </c>
      <c r="O10" s="141"/>
      <c r="P10" s="140" t="str">
        <f t="shared" si="10"/>
        <v>n.d.</v>
      </c>
      <c r="Q10" s="140" t="str">
        <f t="shared" si="11"/>
        <v>n.d.</v>
      </c>
      <c r="R10" s="140" t="str">
        <f t="shared" si="12"/>
        <v>n.d.</v>
      </c>
      <c r="S10" s="141"/>
      <c r="T10" s="140">
        <f t="shared" si="13"/>
        <v>23.5</v>
      </c>
      <c r="U10" s="140">
        <f t="shared" si="14"/>
        <v>23</v>
      </c>
      <c r="V10" s="140">
        <f t="shared" si="15"/>
        <v>24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10</v>
      </c>
      <c r="E11" s="140">
        <f t="shared" si="1"/>
        <v>10</v>
      </c>
      <c r="F11" s="140">
        <f t="shared" si="2"/>
        <v>10</v>
      </c>
      <c r="G11" s="140">
        <f t="shared" si="3"/>
        <v>8.1999999999999993</v>
      </c>
      <c r="H11" s="206" t="str">
        <f t="shared" si="16"/>
        <v>↑</v>
      </c>
      <c r="I11" s="207">
        <f t="shared" si="17"/>
        <v>1.8000000000000007</v>
      </c>
      <c r="J11" s="208">
        <f t="shared" si="18"/>
        <v>0.21951219512195133</v>
      </c>
      <c r="K11" s="233"/>
      <c r="L11" s="140">
        <f t="shared" si="7"/>
        <v>10</v>
      </c>
      <c r="M11" s="140">
        <f t="shared" si="8"/>
        <v>10</v>
      </c>
      <c r="N11" s="140">
        <f t="shared" si="9"/>
        <v>10</v>
      </c>
      <c r="O11" s="141"/>
      <c r="P11" s="140" t="str">
        <f t="shared" si="10"/>
        <v>n.d.</v>
      </c>
      <c r="Q11" s="140" t="str">
        <f t="shared" si="11"/>
        <v>n.d.</v>
      </c>
      <c r="R11" s="140" t="str">
        <f t="shared" si="12"/>
        <v>n.d.</v>
      </c>
      <c r="S11" s="141"/>
      <c r="T11" s="140">
        <f t="shared" si="13"/>
        <v>9.5</v>
      </c>
      <c r="U11" s="140">
        <f t="shared" si="14"/>
        <v>9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9</v>
      </c>
      <c r="E12" s="140">
        <f t="shared" si="1"/>
        <v>9</v>
      </c>
      <c r="F12" s="140">
        <f t="shared" si="2"/>
        <v>9</v>
      </c>
      <c r="G12" s="140">
        <f t="shared" si="3"/>
        <v>7.666666666666667</v>
      </c>
      <c r="H12" s="206" t="str">
        <f t="shared" si="16"/>
        <v>↑</v>
      </c>
      <c r="I12" s="207">
        <f t="shared" si="17"/>
        <v>1.333333333333333</v>
      </c>
      <c r="J12" s="208">
        <f t="shared" si="18"/>
        <v>0.17391304347826084</v>
      </c>
      <c r="K12" s="233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 t="str">
        <f t="shared" si="10"/>
        <v>n.d.</v>
      </c>
      <c r="Q12" s="140" t="str">
        <f t="shared" si="11"/>
        <v>n.d.</v>
      </c>
      <c r="R12" s="140" t="str">
        <f t="shared" si="12"/>
        <v>n.d.</v>
      </c>
      <c r="S12" s="141"/>
      <c r="T12" s="140">
        <f t="shared" si="13"/>
        <v>6.5</v>
      </c>
      <c r="U12" s="140">
        <f t="shared" si="14"/>
        <v>6</v>
      </c>
      <c r="V12" s="140">
        <f t="shared" si="15"/>
        <v>7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3"/>
      <c r="L13" s="140">
        <f t="shared" si="7"/>
        <v>50</v>
      </c>
      <c r="M13" s="140">
        <f t="shared" si="8"/>
        <v>50</v>
      </c>
      <c r="N13" s="140">
        <f t="shared" si="9"/>
        <v>50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78.75</v>
      </c>
      <c r="E14" s="140">
        <f t="shared" si="1"/>
        <v>75</v>
      </c>
      <c r="F14" s="140">
        <f t="shared" si="2"/>
        <v>80</v>
      </c>
      <c r="G14" s="140">
        <f t="shared" si="3"/>
        <v>78.333333333333329</v>
      </c>
      <c r="H14" s="206" t="str">
        <f t="shared" si="16"/>
        <v>↑</v>
      </c>
      <c r="I14" s="207">
        <f t="shared" si="17"/>
        <v>0.4166666666666714</v>
      </c>
      <c r="J14" s="208">
        <f t="shared" si="18"/>
        <v>5.3191489361702734E-3</v>
      </c>
      <c r="K14" s="233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11.333333333333334</v>
      </c>
      <c r="E15" s="140">
        <f t="shared" si="1"/>
        <v>11</v>
      </c>
      <c r="F15" s="140">
        <f t="shared" si="2"/>
        <v>12</v>
      </c>
      <c r="G15" s="140">
        <f t="shared" si="3"/>
        <v>11.5</v>
      </c>
      <c r="H15" s="206" t="str">
        <f t="shared" si="16"/>
        <v>↓</v>
      </c>
      <c r="I15" s="207">
        <f t="shared" si="17"/>
        <v>-0.16666666666666607</v>
      </c>
      <c r="J15" s="208">
        <f t="shared" si="18"/>
        <v>-1.4492753623188354E-2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 t="str">
        <f t="shared" si="10"/>
        <v>n.d.</v>
      </c>
      <c r="Q15" s="144" t="str">
        <f t="shared" si="11"/>
        <v>n.d.</v>
      </c>
      <c r="R15" s="144" t="str">
        <f t="shared" si="12"/>
        <v>n.d.</v>
      </c>
      <c r="S15" s="141"/>
      <c r="T15" s="144">
        <f t="shared" si="13"/>
        <v>12.5</v>
      </c>
      <c r="U15" s="144">
        <f t="shared" si="14"/>
        <v>12</v>
      </c>
      <c r="V15" s="144">
        <f t="shared" si="15"/>
        <v>13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>
        <f t="shared" si="7"/>
        <v>7</v>
      </c>
      <c r="M16" s="143">
        <f t="shared" si="8"/>
        <v>7</v>
      </c>
      <c r="N16" s="143">
        <f t="shared" si="9"/>
        <v>7</v>
      </c>
      <c r="O16" s="141"/>
      <c r="P16" s="144" t="str">
        <f t="shared" si="10"/>
        <v>n.d.</v>
      </c>
      <c r="Q16" s="144" t="str">
        <f t="shared" si="11"/>
        <v>n.d.</v>
      </c>
      <c r="R16" s="144" t="str">
        <f t="shared" si="12"/>
        <v>n.d.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 t="str">
        <f t="shared" si="10"/>
        <v>n.d.</v>
      </c>
      <c r="Q18" s="144" t="str">
        <f t="shared" si="11"/>
        <v>n.d.</v>
      </c>
      <c r="R18" s="144" t="str">
        <f t="shared" si="12"/>
        <v>n.d.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8</v>
      </c>
      <c r="E19" s="140">
        <f t="shared" si="1"/>
        <v>8</v>
      </c>
      <c r="F19" s="140">
        <f t="shared" si="2"/>
        <v>8</v>
      </c>
      <c r="G19" s="140">
        <f t="shared" si="3"/>
        <v>8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6</v>
      </c>
      <c r="M19" s="143">
        <f t="shared" si="8"/>
        <v>6</v>
      </c>
      <c r="N19" s="143">
        <f t="shared" si="9"/>
        <v>6</v>
      </c>
      <c r="O19" s="141"/>
      <c r="P19" s="144" t="str">
        <f t="shared" si="10"/>
        <v>n.d.</v>
      </c>
      <c r="Q19" s="144" t="str">
        <f t="shared" si="11"/>
        <v>n.d.</v>
      </c>
      <c r="R19" s="144" t="str">
        <f t="shared" si="12"/>
        <v>n.d.</v>
      </c>
      <c r="S19" s="141"/>
      <c r="T19" s="144">
        <f t="shared" si="13"/>
        <v>10</v>
      </c>
      <c r="U19" s="144">
        <f t="shared" si="14"/>
        <v>10</v>
      </c>
      <c r="V19" s="144">
        <f t="shared" si="15"/>
        <v>10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6</v>
      </c>
      <c r="E20" s="140">
        <f t="shared" si="1"/>
        <v>6</v>
      </c>
      <c r="F20" s="140">
        <f t="shared" si="2"/>
        <v>6</v>
      </c>
      <c r="G20" s="140">
        <f t="shared" si="3"/>
        <v>6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8</v>
      </c>
      <c r="E21" s="140">
        <f t="shared" si="1"/>
        <v>8</v>
      </c>
      <c r="F21" s="140">
        <f t="shared" si="2"/>
        <v>8</v>
      </c>
      <c r="G21" s="140">
        <f t="shared" si="3"/>
        <v>8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>
        <f t="shared" si="7"/>
        <v>10</v>
      </c>
      <c r="M21" s="143">
        <f t="shared" si="8"/>
        <v>10</v>
      </c>
      <c r="N21" s="143">
        <f t="shared" si="9"/>
        <v>10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>
        <f t="shared" si="13"/>
        <v>6</v>
      </c>
      <c r="U21" s="144">
        <f t="shared" si="14"/>
        <v>6</v>
      </c>
      <c r="V21" s="144">
        <f t="shared" si="15"/>
        <v>6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6</v>
      </c>
      <c r="E22" s="140">
        <f t="shared" si="1"/>
        <v>6</v>
      </c>
      <c r="F22" s="140">
        <f t="shared" si="2"/>
        <v>6</v>
      </c>
      <c r="G22" s="140">
        <f t="shared" si="3"/>
        <v>6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16</v>
      </c>
      <c r="E23" s="140">
        <f t="shared" si="1"/>
        <v>16</v>
      </c>
      <c r="F23" s="140">
        <f t="shared" si="2"/>
        <v>16</v>
      </c>
      <c r="G23" s="140">
        <f t="shared" si="3"/>
        <v>16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12</v>
      </c>
      <c r="E24" s="140">
        <f t="shared" si="1"/>
        <v>12</v>
      </c>
      <c r="F24" s="140">
        <f t="shared" si="2"/>
        <v>12</v>
      </c>
      <c r="G24" s="140">
        <f t="shared" si="3"/>
        <v>12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21.333333333333332</v>
      </c>
      <c r="E25" s="140">
        <f t="shared" si="1"/>
        <v>20</v>
      </c>
      <c r="F25" s="140">
        <f t="shared" si="2"/>
        <v>22</v>
      </c>
      <c r="G25" s="140">
        <f t="shared" si="3"/>
        <v>21.333333333333332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 t="str">
        <f t="shared" si="10"/>
        <v>n.d.</v>
      </c>
      <c r="Q25" s="144" t="str">
        <f t="shared" si="11"/>
        <v>n.d.</v>
      </c>
      <c r="R25" s="144" t="str">
        <f t="shared" si="12"/>
        <v>n.d.</v>
      </c>
      <c r="S25" s="141"/>
      <c r="T25" s="144">
        <f t="shared" si="13"/>
        <v>24</v>
      </c>
      <c r="U25" s="144">
        <f t="shared" si="14"/>
        <v>24</v>
      </c>
      <c r="V25" s="144">
        <f t="shared" si="15"/>
        <v>24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7</v>
      </c>
      <c r="E26" s="140">
        <f t="shared" si="1"/>
        <v>7</v>
      </c>
      <c r="F26" s="140">
        <f t="shared" si="2"/>
        <v>7</v>
      </c>
      <c r="G26" s="140">
        <f t="shared" si="3"/>
        <v>7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>
        <f t="shared" si="7"/>
        <v>8</v>
      </c>
      <c r="M26" s="143">
        <f t="shared" si="8"/>
        <v>8</v>
      </c>
      <c r="N26" s="143">
        <f t="shared" si="9"/>
        <v>8</v>
      </c>
      <c r="O26" s="141"/>
      <c r="P26" s="144" t="str">
        <f t="shared" si="10"/>
        <v>n.d.</v>
      </c>
      <c r="Q26" s="144" t="str">
        <f t="shared" si="11"/>
        <v>n.d.</v>
      </c>
      <c r="R26" s="144" t="str">
        <f t="shared" si="12"/>
        <v>n.d.</v>
      </c>
      <c r="S26" s="141"/>
      <c r="T26" s="144">
        <f t="shared" si="13"/>
        <v>6.75</v>
      </c>
      <c r="U26" s="144">
        <f t="shared" si="14"/>
        <v>6.5</v>
      </c>
      <c r="V26" s="144">
        <f t="shared" si="15"/>
        <v>7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12</v>
      </c>
      <c r="E27" s="140">
        <f t="shared" si="1"/>
        <v>12</v>
      </c>
      <c r="F27" s="140">
        <f t="shared" si="2"/>
        <v>12</v>
      </c>
      <c r="G27" s="140">
        <f t="shared" si="3"/>
        <v>12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14</v>
      </c>
      <c r="M27" s="143">
        <f t="shared" si="8"/>
        <v>14</v>
      </c>
      <c r="N27" s="143">
        <f t="shared" si="9"/>
        <v>14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9.5</v>
      </c>
      <c r="U27" s="144">
        <f t="shared" si="14"/>
        <v>9</v>
      </c>
      <c r="V27" s="144">
        <f t="shared" si="15"/>
        <v>10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9</v>
      </c>
      <c r="E29" s="140">
        <f t="shared" si="1"/>
        <v>9</v>
      </c>
      <c r="F29" s="140">
        <f t="shared" si="2"/>
        <v>9</v>
      </c>
      <c r="G29" s="140">
        <f t="shared" si="3"/>
        <v>9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11.666666666666666</v>
      </c>
      <c r="E31" s="140">
        <f t="shared" si="1"/>
        <v>11</v>
      </c>
      <c r="F31" s="140">
        <f t="shared" si="2"/>
        <v>12</v>
      </c>
      <c r="G31" s="140">
        <f t="shared" si="3"/>
        <v>11.833333333333334</v>
      </c>
      <c r="H31" s="206" t="str">
        <f t="shared" si="16"/>
        <v>↓</v>
      </c>
      <c r="I31" s="207">
        <f t="shared" si="17"/>
        <v>-0.16666666666666785</v>
      </c>
      <c r="J31" s="208">
        <f t="shared" si="18"/>
        <v>-1.408450704225362E-2</v>
      </c>
      <c r="K31" s="142"/>
      <c r="L31" s="143">
        <f t="shared" si="7"/>
        <v>13</v>
      </c>
      <c r="M31" s="143">
        <f t="shared" si="8"/>
        <v>13</v>
      </c>
      <c r="N31" s="143">
        <f t="shared" si="9"/>
        <v>13</v>
      </c>
      <c r="O31" s="141"/>
      <c r="P31" s="144" t="str">
        <f t="shared" si="10"/>
        <v>n.d.</v>
      </c>
      <c r="Q31" s="144" t="str">
        <f t="shared" si="11"/>
        <v>n.d.</v>
      </c>
      <c r="R31" s="144" t="str">
        <f t="shared" si="12"/>
        <v>n.d.</v>
      </c>
      <c r="S31" s="141"/>
      <c r="T31" s="144">
        <f t="shared" si="13"/>
        <v>14.5</v>
      </c>
      <c r="U31" s="144">
        <f t="shared" si="14"/>
        <v>14</v>
      </c>
      <c r="V31" s="144">
        <f t="shared" si="15"/>
        <v>15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9.6666666666666661</v>
      </c>
      <c r="E32" s="140">
        <f t="shared" si="1"/>
        <v>9</v>
      </c>
      <c r="F32" s="140">
        <f t="shared" si="2"/>
        <v>10</v>
      </c>
      <c r="G32" s="140">
        <f t="shared" si="3"/>
        <v>9.8333333333333339</v>
      </c>
      <c r="H32" s="206" t="str">
        <f t="shared" si="16"/>
        <v>↓</v>
      </c>
      <c r="I32" s="207">
        <f t="shared" si="17"/>
        <v>-0.16666666666666785</v>
      </c>
      <c r="J32" s="208">
        <f t="shared" si="18"/>
        <v>-1.6949152542372999E-2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180</v>
      </c>
      <c r="E33" s="140">
        <f t="shared" si="1"/>
        <v>180</v>
      </c>
      <c r="F33" s="140">
        <f t="shared" si="2"/>
        <v>180</v>
      </c>
      <c r="G33" s="140">
        <f t="shared" si="3"/>
        <v>180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 t="str">
        <f t="shared" si="10"/>
        <v>n.d.</v>
      </c>
      <c r="Q33" s="144" t="str">
        <f t="shared" si="11"/>
        <v>n.d.</v>
      </c>
      <c r="R33" s="144" t="str">
        <f t="shared" si="12"/>
        <v>n.d.</v>
      </c>
      <c r="S33" s="141"/>
      <c r="T33" s="144">
        <f t="shared" si="13"/>
        <v>200</v>
      </c>
      <c r="U33" s="144">
        <f t="shared" si="14"/>
        <v>200</v>
      </c>
      <c r="V33" s="144">
        <f t="shared" si="15"/>
        <v>200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130</v>
      </c>
      <c r="E34" s="140">
        <f t="shared" si="1"/>
        <v>130</v>
      </c>
      <c r="F34" s="140">
        <f t="shared" si="2"/>
        <v>130</v>
      </c>
      <c r="G34" s="140">
        <f t="shared" si="3"/>
        <v>130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115</v>
      </c>
      <c r="M35" s="143">
        <f t="shared" si="8"/>
        <v>115</v>
      </c>
      <c r="N35" s="143">
        <f t="shared" si="9"/>
        <v>115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150</v>
      </c>
      <c r="U35" s="144">
        <f t="shared" si="14"/>
        <v>150</v>
      </c>
      <c r="V35" s="144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16.75</v>
      </c>
      <c r="E36" s="140">
        <f t="shared" si="1"/>
        <v>16</v>
      </c>
      <c r="F36" s="140">
        <f t="shared" si="2"/>
        <v>17</v>
      </c>
      <c r="G36" s="140">
        <f t="shared" si="3"/>
        <v>16.399999999999999</v>
      </c>
      <c r="H36" s="206" t="str">
        <f t="shared" si="16"/>
        <v>↑</v>
      </c>
      <c r="I36" s="207">
        <f t="shared" si="17"/>
        <v>0.35000000000000142</v>
      </c>
      <c r="J36" s="208">
        <f t="shared" si="18"/>
        <v>2.1341463414634235E-2</v>
      </c>
      <c r="K36" s="142"/>
      <c r="L36" s="143" t="str">
        <f t="shared" si="7"/>
        <v>n.d.</v>
      </c>
      <c r="M36" s="143" t="str">
        <f t="shared" si="8"/>
        <v>n.d.</v>
      </c>
      <c r="N36" s="143" t="str">
        <f t="shared" si="9"/>
        <v>n.d.</v>
      </c>
      <c r="O36" s="141"/>
      <c r="P36" s="144" t="str">
        <f t="shared" si="10"/>
        <v>n.d.</v>
      </c>
      <c r="Q36" s="144" t="str">
        <f t="shared" si="11"/>
        <v>n.d.</v>
      </c>
      <c r="R36" s="144" t="str">
        <f t="shared" si="12"/>
        <v>n.d.</v>
      </c>
      <c r="S36" s="141"/>
      <c r="T36" s="144">
        <f t="shared" si="13"/>
        <v>16</v>
      </c>
      <c r="U36" s="144">
        <f t="shared" si="14"/>
        <v>16</v>
      </c>
      <c r="V36" s="144">
        <f t="shared" si="15"/>
        <v>16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12.25</v>
      </c>
      <c r="E37" s="140">
        <f t="shared" si="1"/>
        <v>12</v>
      </c>
      <c r="F37" s="140">
        <f t="shared" si="2"/>
        <v>13</v>
      </c>
      <c r="G37" s="140">
        <f t="shared" si="3"/>
        <v>12.4</v>
      </c>
      <c r="H37" s="206" t="str">
        <f t="shared" si="16"/>
        <v>↓</v>
      </c>
      <c r="I37" s="207">
        <f t="shared" si="17"/>
        <v>-0.15000000000000036</v>
      </c>
      <c r="J37" s="208">
        <f t="shared" si="18"/>
        <v>-1.2096774193548416E-2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 t="str">
        <f t="shared" si="10"/>
        <v>n.d.</v>
      </c>
      <c r="Q37" s="144" t="str">
        <f t="shared" si="11"/>
        <v>n.d.</v>
      </c>
      <c r="R37" s="144" t="str">
        <f t="shared" si="12"/>
        <v>n.d.</v>
      </c>
      <c r="S37" s="141"/>
      <c r="T37" s="144">
        <f t="shared" si="13"/>
        <v>13</v>
      </c>
      <c r="U37" s="144">
        <f t="shared" si="14"/>
        <v>13</v>
      </c>
      <c r="V37" s="144">
        <f t="shared" si="15"/>
        <v>13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95</v>
      </c>
      <c r="E39" s="140">
        <f t="shared" si="1"/>
        <v>95</v>
      </c>
      <c r="F39" s="140">
        <f t="shared" si="2"/>
        <v>95</v>
      </c>
      <c r="G39" s="140">
        <f t="shared" si="3"/>
        <v>95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 t="str">
        <f t="shared" si="10"/>
        <v>n.d.</v>
      </c>
      <c r="Q39" s="144" t="str">
        <f t="shared" si="11"/>
        <v>n.d.</v>
      </c>
      <c r="R39" s="144" t="str">
        <f t="shared" si="12"/>
        <v>n.d.</v>
      </c>
      <c r="S39" s="141"/>
      <c r="T39" s="144">
        <f t="shared" si="13"/>
        <v>125</v>
      </c>
      <c r="U39" s="144">
        <f t="shared" si="14"/>
        <v>125</v>
      </c>
      <c r="V39" s="144">
        <f t="shared" si="15"/>
        <v>125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22</v>
      </c>
      <c r="E40" s="140">
        <f t="shared" si="1"/>
        <v>20</v>
      </c>
      <c r="F40" s="140">
        <f t="shared" si="2"/>
        <v>23</v>
      </c>
      <c r="G40" s="140">
        <f t="shared" si="3"/>
        <v>22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INDECAEA2271221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6">
        <f>Y7</f>
        <v>44537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5" t="s">
        <v>263</v>
      </c>
      <c r="C5" s="235"/>
      <c r="D5" s="235" t="s">
        <v>263</v>
      </c>
      <c r="E5" s="235"/>
      <c r="F5" s="235"/>
      <c r="G5" s="235"/>
      <c r="H5" s="235"/>
      <c r="I5" s="235"/>
      <c r="J5" s="236"/>
      <c r="K5" s="163"/>
      <c r="L5" s="229" t="str">
        <f>+GranosBasicos!L5</f>
        <v>SONSONATE</v>
      </c>
      <c r="M5" s="229"/>
      <c r="N5" s="230"/>
      <c r="O5" s="112"/>
      <c r="P5" s="229" t="str">
        <f>+GranosBasicos!P5</f>
        <v>USULUTAN</v>
      </c>
      <c r="Q5" s="229"/>
      <c r="R5" s="231"/>
      <c r="S5" s="112"/>
      <c r="T5" s="229" t="str">
        <f>+GranosBasicos!T5</f>
        <v>SANTA ROSA DE LIMA</v>
      </c>
      <c r="U5" s="229"/>
      <c r="V5" s="229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60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60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60</v>
      </c>
      <c r="G7" s="83"/>
      <c r="H7" s="83"/>
      <c r="I7" s="83"/>
      <c r="J7" s="83"/>
      <c r="K7" s="237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9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44537</v>
      </c>
      <c r="Z7" s="23">
        <f>+Y7</f>
        <v>44537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37"/>
      <c r="L8" s="83">
        <f t="shared" si="3"/>
        <v>47.75</v>
      </c>
      <c r="M8" s="83">
        <f t="shared" si="4"/>
        <v>47.5</v>
      </c>
      <c r="N8" s="160">
        <f t="shared" si="5"/>
        <v>48</v>
      </c>
      <c r="O8" s="146"/>
      <c r="P8" s="83" t="str">
        <f t="shared" si="6"/>
        <v>n.d.</v>
      </c>
      <c r="Q8" s="83" t="str">
        <f t="shared" si="7"/>
        <v>n.d.</v>
      </c>
      <c r="R8" s="83" t="str">
        <f t="shared" si="8"/>
        <v>n.d.</v>
      </c>
      <c r="S8" s="146"/>
      <c r="T8" s="83">
        <f t="shared" si="9"/>
        <v>48.5</v>
      </c>
      <c r="U8" s="83">
        <f t="shared" si="10"/>
        <v>48</v>
      </c>
      <c r="V8" s="83">
        <f t="shared" si="11"/>
        <v>49</v>
      </c>
      <c r="X8" s="6" t="s">
        <v>179</v>
      </c>
      <c r="Y8" s="23">
        <f>+VLOOKUP(9999,sansalvador,3,FALSE)</f>
        <v>44536</v>
      </c>
      <c r="Z8" s="23">
        <f>+Y8</f>
        <v>44536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37"/>
      <c r="L9" s="83">
        <f t="shared" si="3"/>
        <v>85</v>
      </c>
      <c r="M9" s="83">
        <f t="shared" si="4"/>
        <v>85</v>
      </c>
      <c r="N9" s="160">
        <f t="shared" si="5"/>
        <v>85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135</v>
      </c>
      <c r="E10" s="83">
        <f t="shared" si="1"/>
        <v>135</v>
      </c>
      <c r="F10" s="83">
        <f t="shared" si="2"/>
        <v>135</v>
      </c>
      <c r="G10" s="83"/>
      <c r="H10" s="83"/>
      <c r="I10" s="83"/>
      <c r="J10" s="83"/>
      <c r="K10" s="237"/>
      <c r="L10" s="83">
        <f t="shared" si="3"/>
        <v>145</v>
      </c>
      <c r="M10" s="83">
        <f t="shared" si="4"/>
        <v>145</v>
      </c>
      <c r="N10" s="160">
        <f t="shared" si="5"/>
        <v>145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7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>
        <f t="shared" si="0"/>
        <v>17</v>
      </c>
      <c r="E12" s="83">
        <f t="shared" si="1"/>
        <v>17</v>
      </c>
      <c r="F12" s="83">
        <f t="shared" si="2"/>
        <v>17</v>
      </c>
      <c r="G12" s="83"/>
      <c r="H12" s="83"/>
      <c r="I12" s="83"/>
      <c r="J12" s="83"/>
      <c r="K12" s="237"/>
      <c r="L12" s="83">
        <f t="shared" si="3"/>
        <v>18.5</v>
      </c>
      <c r="M12" s="83">
        <f t="shared" si="4"/>
        <v>18.5</v>
      </c>
      <c r="N12" s="160">
        <f t="shared" si="5"/>
        <v>18.5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18.166666666666668</v>
      </c>
      <c r="U12" s="83">
        <f t="shared" si="10"/>
        <v>18</v>
      </c>
      <c r="V12" s="83">
        <f t="shared" si="11"/>
        <v>18.5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>
        <f t="shared" si="0"/>
        <v>16.5</v>
      </c>
      <c r="E13" s="83">
        <f t="shared" si="1"/>
        <v>16.5</v>
      </c>
      <c r="F13" s="83">
        <f t="shared" si="2"/>
        <v>16.5</v>
      </c>
      <c r="G13" s="83"/>
      <c r="H13" s="83"/>
      <c r="I13" s="83"/>
      <c r="J13" s="83"/>
      <c r="K13" s="237"/>
      <c r="L13" s="83">
        <f t="shared" si="3"/>
        <v>17.5</v>
      </c>
      <c r="M13" s="83">
        <f t="shared" si="4"/>
        <v>17.5</v>
      </c>
      <c r="N13" s="160">
        <f t="shared" si="5"/>
        <v>17.5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17.333333333333332</v>
      </c>
      <c r="U13" s="83">
        <f t="shared" si="10"/>
        <v>17</v>
      </c>
      <c r="V13" s="83">
        <f t="shared" si="11"/>
        <v>17.5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7"/>
      <c r="L14" s="83" t="str">
        <f t="shared" si="3"/>
        <v>n.d.</v>
      </c>
      <c r="M14" s="83" t="str">
        <f t="shared" si="4"/>
        <v>n.d.</v>
      </c>
      <c r="N14" s="160" t="str">
        <f t="shared" si="5"/>
        <v>n.d.</v>
      </c>
      <c r="O14" s="146"/>
      <c r="P14" s="83" t="str">
        <f t="shared" si="6"/>
        <v>n.d.</v>
      </c>
      <c r="Q14" s="83" t="str">
        <f t="shared" si="7"/>
        <v>n.d.</v>
      </c>
      <c r="R14" s="83" t="str">
        <f t="shared" si="8"/>
        <v>n.d.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80</v>
      </c>
      <c r="M15" s="83">
        <f t="shared" si="4"/>
        <v>80</v>
      </c>
      <c r="N15" s="160">
        <f t="shared" si="5"/>
        <v>80</v>
      </c>
      <c r="O15" s="84"/>
      <c r="P15" s="83" t="str">
        <f t="shared" si="6"/>
        <v>n.d.</v>
      </c>
      <c r="Q15" s="83" t="str">
        <f t="shared" si="7"/>
        <v>n.d.</v>
      </c>
      <c r="R15" s="83" t="str">
        <f t="shared" si="8"/>
        <v>n.d.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12</v>
      </c>
      <c r="M17" s="83">
        <f t="shared" si="4"/>
        <v>12</v>
      </c>
      <c r="N17" s="160">
        <f t="shared" si="5"/>
        <v>12</v>
      </c>
      <c r="O17" s="84"/>
      <c r="P17" s="83" t="str">
        <f t="shared" si="6"/>
        <v>n.d.</v>
      </c>
      <c r="Q17" s="83" t="str">
        <f t="shared" si="7"/>
        <v>n.d.</v>
      </c>
      <c r="R17" s="83" t="str">
        <f t="shared" si="8"/>
        <v>n.d.</v>
      </c>
      <c r="S17" s="84"/>
      <c r="T17" s="83">
        <f t="shared" si="9"/>
        <v>12.333333333333334</v>
      </c>
      <c r="U17" s="83">
        <f t="shared" si="10"/>
        <v>12</v>
      </c>
      <c r="V17" s="83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INDECAEA2271221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6">
        <f>Y29</f>
        <v>44537</v>
      </c>
      <c r="C25" s="226"/>
      <c r="D25" s="226"/>
      <c r="E25" s="226"/>
      <c r="F25" s="226"/>
      <c r="G25" s="226"/>
      <c r="H25" s="226"/>
      <c r="I25" s="226"/>
      <c r="J25" s="226"/>
      <c r="K25" s="226"/>
      <c r="L25" s="226"/>
      <c r="M25" s="226"/>
      <c r="N25" s="226"/>
      <c r="O25" s="226"/>
      <c r="P25" s="226"/>
      <c r="Q25" s="226"/>
      <c r="R25" s="226"/>
      <c r="S25" s="226"/>
      <c r="T25" s="226"/>
      <c r="U25" s="226"/>
      <c r="V25" s="226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5" t="s">
        <v>263</v>
      </c>
      <c r="C27" s="235"/>
      <c r="D27" s="235" t="s">
        <v>263</v>
      </c>
      <c r="E27" s="235"/>
      <c r="F27" s="235"/>
      <c r="G27" s="235"/>
      <c r="H27" s="235"/>
      <c r="I27" s="235"/>
      <c r="J27" s="235"/>
      <c r="K27" s="162"/>
      <c r="L27" s="229" t="str">
        <f>+L5</f>
        <v>SONSONATE</v>
      </c>
      <c r="M27" s="229"/>
      <c r="N27" s="230"/>
      <c r="O27" s="112"/>
      <c r="P27" s="229" t="str">
        <f>+P5</f>
        <v>USULUTAN</v>
      </c>
      <c r="Q27" s="229"/>
      <c r="R27" s="231"/>
      <c r="S27" s="112"/>
      <c r="T27" s="229" t="str">
        <f>+T5</f>
        <v>SANTA ROSA DE LIMA</v>
      </c>
      <c r="U27" s="229"/>
      <c r="V27" s="229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4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1.1000000000000001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1.1000000000000001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1.1000000000000001</v>
      </c>
      <c r="O29" s="189"/>
      <c r="P29" s="149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9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9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44537</v>
      </c>
      <c r="Z29" s="23">
        <f>+Y29</f>
        <v>44537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4"/>
      <c r="L30" s="149">
        <f t="shared" si="15"/>
        <v>0.6</v>
      </c>
      <c r="M30" s="149">
        <f t="shared" si="16"/>
        <v>0.6</v>
      </c>
      <c r="N30" s="191">
        <f t="shared" si="17"/>
        <v>0.6</v>
      </c>
      <c r="O30" s="189"/>
      <c r="P30" s="149" t="str">
        <f t="shared" si="18"/>
        <v>n.d.</v>
      </c>
      <c r="Q30" s="149" t="str">
        <f t="shared" si="19"/>
        <v>n.d.</v>
      </c>
      <c r="R30" s="149" t="str">
        <f t="shared" si="20"/>
        <v>n.d.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44536</v>
      </c>
      <c r="Z30" s="23">
        <f>+Y30</f>
        <v>44536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4"/>
      <c r="L31" s="149">
        <f t="shared" si="15"/>
        <v>1.2</v>
      </c>
      <c r="M31" s="149">
        <f t="shared" si="16"/>
        <v>1.2</v>
      </c>
      <c r="N31" s="191">
        <f t="shared" si="17"/>
        <v>1.2</v>
      </c>
      <c r="O31" s="189"/>
      <c r="P31" s="149" t="str">
        <f t="shared" si="18"/>
        <v>n.d.</v>
      </c>
      <c r="Q31" s="149" t="str">
        <f t="shared" si="19"/>
        <v>n.d.</v>
      </c>
      <c r="R31" s="149" t="str">
        <f t="shared" si="20"/>
        <v>n.d.</v>
      </c>
      <c r="S31" s="190"/>
      <c r="T31" s="149">
        <f t="shared" si="21"/>
        <v>1</v>
      </c>
      <c r="U31" s="149">
        <f t="shared" si="22"/>
        <v>1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34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 t="str">
        <f t="shared" si="18"/>
        <v>n.d.</v>
      </c>
      <c r="Q32" s="149" t="str">
        <f t="shared" si="19"/>
        <v>n.d.</v>
      </c>
      <c r="R32" s="149" t="str">
        <f t="shared" si="20"/>
        <v>n.d.</v>
      </c>
      <c r="S32" s="190"/>
      <c r="T32" s="149">
        <f t="shared" si="21"/>
        <v>1.9750000000000001</v>
      </c>
      <c r="U32" s="149">
        <f t="shared" si="22"/>
        <v>1.9</v>
      </c>
      <c r="V32" s="149">
        <f t="shared" si="23"/>
        <v>2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4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4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0.5</v>
      </c>
      <c r="U34" s="149">
        <f t="shared" si="22"/>
        <v>0.5</v>
      </c>
      <c r="V34" s="149">
        <f t="shared" si="23"/>
        <v>0.5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4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 t="str">
        <f t="shared" si="18"/>
        <v>n.d.</v>
      </c>
      <c r="Q35" s="149" t="str">
        <f t="shared" si="19"/>
        <v>n.d.</v>
      </c>
      <c r="R35" s="149" t="str">
        <f t="shared" si="20"/>
        <v>n.d.</v>
      </c>
      <c r="S35" s="190"/>
      <c r="T35" s="149">
        <f t="shared" si="21"/>
        <v>0.46249999999999997</v>
      </c>
      <c r="U35" s="149">
        <f t="shared" si="22"/>
        <v>0.45</v>
      </c>
      <c r="V35" s="149">
        <f t="shared" si="23"/>
        <v>0.5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4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1</v>
      </c>
      <c r="M37" s="149">
        <f t="shared" si="16"/>
        <v>1</v>
      </c>
      <c r="N37" s="191">
        <f t="shared" si="17"/>
        <v>1</v>
      </c>
      <c r="O37" s="193"/>
      <c r="P37" s="149" t="str">
        <f t="shared" si="18"/>
        <v>n.d.</v>
      </c>
      <c r="Q37" s="149" t="str">
        <f t="shared" si="19"/>
        <v>n.d.</v>
      </c>
      <c r="R37" s="149" t="str">
        <f t="shared" si="20"/>
        <v>n.d.</v>
      </c>
      <c r="S37" s="187"/>
      <c r="T37" s="149">
        <f t="shared" si="21"/>
        <v>1.2375</v>
      </c>
      <c r="U37" s="149">
        <f t="shared" si="22"/>
        <v>1.2</v>
      </c>
      <c r="V37" s="149">
        <f t="shared" si="23"/>
        <v>1.25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 t="str">
        <f t="shared" si="18"/>
        <v>n.d.</v>
      </c>
      <c r="Q38" s="149" t="str">
        <f t="shared" si="19"/>
        <v>n.d.</v>
      </c>
      <c r="R38" s="149" t="str">
        <f t="shared" si="20"/>
        <v>n.d.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0.11600000000000002</v>
      </c>
      <c r="E39" s="149">
        <f t="shared" si="13"/>
        <v>0.1</v>
      </c>
      <c r="F39" s="149">
        <f t="shared" si="14"/>
        <v>0.18</v>
      </c>
      <c r="G39" s="149"/>
      <c r="H39" s="149"/>
      <c r="I39" s="149"/>
      <c r="J39" s="149"/>
      <c r="K39" s="192"/>
      <c r="L39" s="149">
        <f t="shared" si="15"/>
        <v>0.2</v>
      </c>
      <c r="M39" s="149">
        <f t="shared" si="16"/>
        <v>0.2</v>
      </c>
      <c r="N39" s="191">
        <f t="shared" si="17"/>
        <v>0.2</v>
      </c>
      <c r="O39" s="193"/>
      <c r="P39" s="149" t="str">
        <f t="shared" si="18"/>
        <v>n.d.</v>
      </c>
      <c r="Q39" s="149" t="str">
        <f t="shared" si="19"/>
        <v>n.d.</v>
      </c>
      <c r="R39" s="149" t="str">
        <f t="shared" si="20"/>
        <v>n.d.</v>
      </c>
      <c r="S39" s="187"/>
      <c r="T39" s="149">
        <f t="shared" si="21"/>
        <v>0.45</v>
      </c>
      <c r="U39" s="149">
        <f t="shared" si="22"/>
        <v>0.15</v>
      </c>
      <c r="V39" s="149">
        <f t="shared" si="23"/>
        <v>1.25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Sonsonate, Usulutan,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INDECAEA2271221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44537</v>
      </c>
      <c r="B3" s="226">
        <f>U7</f>
        <v>44537</v>
      </c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38" t="s">
        <v>230</v>
      </c>
      <c r="E5" s="238"/>
      <c r="F5" s="238"/>
      <c r="G5" s="164"/>
      <c r="H5" s="238" t="str">
        <f>+GranosBasicos!L5</f>
        <v>SONSONATE</v>
      </c>
      <c r="I5" s="238"/>
      <c r="J5" s="238"/>
      <c r="K5" s="169"/>
      <c r="L5" s="238" t="str">
        <f>+GranosBasicos!P5</f>
        <v>USULUTAN</v>
      </c>
      <c r="M5" s="238"/>
      <c r="N5" s="238"/>
      <c r="O5" s="169"/>
      <c r="P5" s="238" t="str">
        <f>+GranosBasicos!T5</f>
        <v>SANTA ROSA DE LIMA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44537</v>
      </c>
      <c r="V7" s="23">
        <f>+U7</f>
        <v>44537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</v>
      </c>
      <c r="I8" s="149">
        <f t="shared" ref="I8:I15" si="4">IF(ISERROR(VLOOKUP(CONCATENATE(A8,$H$5),sansalvador,6,FALSE)),"n.d.",VLOOKUP(CONCATENATE(A8,$H$5),sansalvador,6,FALSE))</f>
        <v>4</v>
      </c>
      <c r="J8" s="149">
        <f t="shared" ref="J8:J15" si="5">IF(ISERROR(VLOOKUP(CONCATENATE(A8,$H$5),sansalvador,7,FALSE)),"n.d.",VLOOKUP(CONCATENATE(A8,$H$5),sansalvador,7,FALSE))</f>
        <v>4</v>
      </c>
      <c r="K8" s="196"/>
      <c r="L8" s="149" t="str">
        <f t="shared" ref="L8:L15" si="6">IF(ISERROR(VLOOKUP(CONCATENATE(A8,$L$5),sansalvador,5,FALSE)),"n.d.",VLOOKUP(CONCATENATE(A8,$L$5),sansalvador,5,FALSE))</f>
        <v>n.d.</v>
      </c>
      <c r="M8" s="149" t="str">
        <f t="shared" ref="M8:M15" si="7">IF(ISERROR(VLOOKUP(CONCATENATE(A8,$L$5),sansalvador,6,FALSE)),"n.d.",VLOOKUP(CONCATENATE(A8,$L$5),sansalvador,6,FALSE))</f>
        <v>n.d.</v>
      </c>
      <c r="N8" s="149" t="str">
        <f t="shared" ref="N8:N15" si="8">IF(ISERROR(VLOOKUP(CONCATENATE(A8,$L$5),sansalvador,7,FALSE)),"n.d.",VLOOKUP(CONCATENATE(A8,$L$5),sansalvador,7,FALSE))</f>
        <v>n.d.</v>
      </c>
      <c r="O8" s="193"/>
      <c r="P8" s="149">
        <f t="shared" ref="P8:P15" si="9">IF(ISERROR(VLOOKUP(CONCATENATE(A8,$P$5),sansalvador,5,FALSE)),"n.d.",VLOOKUP(CONCATENATE(A8,$P$5),sansalvador,5,FALSE))</f>
        <v>3.5</v>
      </c>
      <c r="Q8" s="149">
        <f t="shared" ref="Q8:Q15" si="10">IF(ISERROR(VLOOKUP(CONCATENATE(A8,$P$5),sansalvador,6,FALSE)),"n.d.",VLOOKUP(CONCATENATE(A8,$P$5),sansalvador,6,FALSE))</f>
        <v>3.5</v>
      </c>
      <c r="R8" s="149">
        <f t="shared" ref="R8:R15" si="11">IF(ISERROR(VLOOKUP(CONCATENATE(A8,$P$5),sansalvador,7,FALSE)),"n.d.",VLOOKUP(CONCATENATE(A8,$P$5),sansalvador,7,FALSE))</f>
        <v>3.5</v>
      </c>
      <c r="T8" s="6" t="s">
        <v>179</v>
      </c>
      <c r="U8" s="23">
        <f>+VLOOKUP(9999,sansalvador,3,FALSE)</f>
        <v>44536</v>
      </c>
      <c r="V8" s="23">
        <f>+U8</f>
        <v>44536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</v>
      </c>
      <c r="I9" s="149">
        <f t="shared" si="4"/>
        <v>4</v>
      </c>
      <c r="J9" s="149">
        <f t="shared" si="5"/>
        <v>4</v>
      </c>
      <c r="K9" s="196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3"/>
      <c r="P9" s="149">
        <f t="shared" si="9"/>
        <v>3.5</v>
      </c>
      <c r="Q9" s="149">
        <f t="shared" si="10"/>
        <v>3.5</v>
      </c>
      <c r="R9" s="149">
        <f t="shared" si="11"/>
        <v>3.5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</v>
      </c>
      <c r="I10" s="149">
        <f t="shared" si="4"/>
        <v>4</v>
      </c>
      <c r="J10" s="149">
        <f t="shared" si="5"/>
        <v>4</v>
      </c>
      <c r="K10" s="196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3"/>
      <c r="P10" s="149">
        <f t="shared" si="9"/>
        <v>3.5</v>
      </c>
      <c r="Q10" s="149">
        <f t="shared" si="10"/>
        <v>3.5</v>
      </c>
      <c r="R10" s="149">
        <f t="shared" si="11"/>
        <v>3.5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3.4166666666666665</v>
      </c>
      <c r="I11" s="149">
        <f t="shared" si="4"/>
        <v>3.25</v>
      </c>
      <c r="J11" s="149">
        <f t="shared" si="5"/>
        <v>3.5</v>
      </c>
      <c r="K11" s="196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3.75</v>
      </c>
      <c r="I12" s="149">
        <f t="shared" si="4"/>
        <v>3.75</v>
      </c>
      <c r="J12" s="149">
        <f t="shared" si="5"/>
        <v>3.75</v>
      </c>
      <c r="K12" s="196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3.75</v>
      </c>
      <c r="I13" s="149">
        <f t="shared" si="4"/>
        <v>3.75</v>
      </c>
      <c r="J13" s="149">
        <f t="shared" si="5"/>
        <v>3.75</v>
      </c>
      <c r="K13" s="196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3.65</v>
      </c>
      <c r="I14" s="149">
        <f t="shared" si="4"/>
        <v>3.45</v>
      </c>
      <c r="J14" s="149">
        <f t="shared" si="5"/>
        <v>3.75</v>
      </c>
      <c r="K14" s="196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3.75</v>
      </c>
      <c r="I15" s="192">
        <f t="shared" si="4"/>
        <v>3.75</v>
      </c>
      <c r="J15" s="192">
        <f t="shared" si="5"/>
        <v>3.75</v>
      </c>
      <c r="K15" s="196"/>
      <c r="L15" s="187" t="str">
        <f t="shared" si="6"/>
        <v>n.d.</v>
      </c>
      <c r="M15" s="187" t="str">
        <f t="shared" si="7"/>
        <v>n.d.</v>
      </c>
      <c r="N15" s="187" t="str">
        <f t="shared" si="8"/>
        <v>n.d.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4</v>
      </c>
      <c r="I17" s="192">
        <f>IF(ISERROR(VLOOKUP(CONCATENATE(A17,$H$5),sansalvador,6,FALSE)),"n.d.",VLOOKUP(CONCATENATE(A17,$H$5),sansalvador,6,FALSE))</f>
        <v>4</v>
      </c>
      <c r="J17" s="192">
        <f>IF(ISERROR(VLOOKUP(CONCATENATE(A17,$H$5),sansalvador,7,FALSE)),"n.d.",VLOOKUP(CONCATENATE(A17,$H$5),sansalvador,7,FALSE))</f>
        <v>4</v>
      </c>
      <c r="K17" s="196"/>
      <c r="L17" s="187" t="str">
        <f>IF(ISERROR(VLOOKUP(CONCATENATE(A17,$L$5),sansalvador,5,FALSE)),"n.d.",VLOOKUP(CONCATENATE(A17,$L$5),sansalvador,5,FALSE))</f>
        <v>n.d.</v>
      </c>
      <c r="M17" s="187" t="str">
        <f>IF(ISERROR(VLOOKUP(CONCATENATE(A17,$L$5),sansalvador,6,FALSE)),"n.d.",VLOOKUP(CONCATENATE(A17,$L$5),sansalvador,6,FALSE))</f>
        <v>n.d.</v>
      </c>
      <c r="N17" s="187" t="str">
        <f>IF(ISERROR(VLOOKUP(CONCATENATE(A17,$L$5),sansalvador,7,FALSE)),"n.d.",VLOOKUP(CONCATENATE(A17,$L$5),sansalvador,7,FALSE))</f>
        <v>n.d.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2.5</v>
      </c>
      <c r="I18" s="187">
        <f>IF(ISERROR(VLOOKUP(CONCATENATE(A18,$H$5),sansalvador,6,FALSE)),"n.d.",VLOOKUP(CONCATENATE(A18,$H$5),sansalvador,6,FALSE))</f>
        <v>2.5</v>
      </c>
      <c r="J18" s="187">
        <f>IF(ISERROR(VLOOKUP(CONCATENATE(A18,$H$5),sansalvador,7,FALSE)),"n.d.",VLOOKUP(CONCATENATE(A18,$H$5),sansalvador,7,FALSE))</f>
        <v>2.5</v>
      </c>
      <c r="K18" s="196"/>
      <c r="L18" s="187" t="str">
        <f>IF(ISERROR(VLOOKUP(CONCATENATE(A18,$L$5),sansalvador,5,FALSE)),"n.d.",VLOOKUP(CONCATENATE(A18,$L$5),sansalvador,5,FALSE))</f>
        <v>n.d.</v>
      </c>
      <c r="M18" s="187" t="str">
        <f>IF(ISERROR(VLOOKUP(CONCATENATE(A18,$L$5),sansalvador,6,FALSE)),"n.d.",VLOOKUP(CONCATENATE(A18,$L$5),sansalvador,6,FALSE))</f>
        <v>n.d.</v>
      </c>
      <c r="N18" s="187" t="str">
        <f>IF(ISERROR(VLOOKUP(CONCATENATE(A18,$L$5),sansalvador,7,FALSE)),"n.d.",VLOOKUP(CONCATENATE(A18,$L$5),sansalvador,7,FALSE))</f>
        <v>n.d.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2.5066666666666664</v>
      </c>
      <c r="I19" s="187">
        <f>IF(ISERROR(VLOOKUP(CONCATENATE(A19,$H$5),sansalvador,6,FALSE)),"n.d.",VLOOKUP(CONCATENATE(A19,$H$5),sansalvador,6,FALSE))</f>
        <v>2.5</v>
      </c>
      <c r="J19" s="187">
        <f>IF(ISERROR(VLOOKUP(CONCATENATE(A19,$H$5),sansalvador,7,FALSE)),"n.d.",VLOOKUP(CONCATENATE(A19,$H$5),sansalvador,7,FALSE))</f>
        <v>2.52</v>
      </c>
      <c r="K19" s="196"/>
      <c r="L19" s="187" t="str">
        <f>IF(ISERROR(VLOOKUP(CONCATENATE(A19,$L$5),sansalvador,5,FALSE)),"n.d.",VLOOKUP(CONCATENATE(A19,$L$5),sansalvador,5,FALSE))</f>
        <v>n.d.</v>
      </c>
      <c r="M19" s="187" t="str">
        <f>IF(ISERROR(VLOOKUP(CONCATENATE(A19,$L$5),sansalvador,6,FALSE)),"n.d.",VLOOKUP(CONCATENATE(A19,$L$5),sansalvador,6,FALSE))</f>
        <v>n.d.</v>
      </c>
      <c r="N19" s="187" t="str">
        <f>IF(ISERROR(VLOOKUP(CONCATENATE(A19,$L$5),sansalvador,7,FALSE)),"n.d.",VLOOKUP(CONCATENATE(A19,$L$5),sansalvador,7,FALSE))</f>
        <v>n.d.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2.7</v>
      </c>
      <c r="E20" s="149">
        <f>IF( ISERROR(VLOOKUP(CONCATENATE(A20,$D$5),sansalvador,6,FALSE)),"n.d.",VLOOKUP(CONCATENATE(A20,$D$5),sansalvador,6,FALSE))</f>
        <v>2.7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2.5</v>
      </c>
      <c r="I20" s="187">
        <f>IF(ISERROR(VLOOKUP(CONCATENATE(A20,$H$5),sansalvador,6,FALSE)),"n.d.",VLOOKUP(CONCATENATE(A20,$H$5),sansalvador,6,FALSE))</f>
        <v>2.5</v>
      </c>
      <c r="J20" s="187">
        <f>IF(ISERROR(VLOOKUP(CONCATENATE(A20,$H$5),sansalvador,7,FALSE)),"n.d.",VLOOKUP(CONCATENATE(A20,$H$5),sansalvador,7,FALSE))</f>
        <v>2.5</v>
      </c>
      <c r="K20" s="196"/>
      <c r="L20" s="187" t="str">
        <f>IF(ISERROR(VLOOKUP(CONCATENATE(A20,$L$5),sansalvador,5,FALSE)),"n.d.",VLOOKUP(CONCATENATE(A20,$L$5),sansalvador,5,FALSE))</f>
        <v>n.d.</v>
      </c>
      <c r="M20" s="187" t="str">
        <f>IF(ISERROR(VLOOKUP(CONCATENATE(A20,$L$5),sansalvador,6,FALSE)),"n.d.",VLOOKUP(CONCATENATE(A20,$L$5),sansalvador,6,FALSE))</f>
        <v>n.d.</v>
      </c>
      <c r="N20" s="187" t="str">
        <f>IF(ISERROR(VLOOKUP(CONCATENATE(A20,$L$5),sansalvador,7,FALSE)),"n.d.",VLOOKUP(CONCATENATE(A20,$L$5),sansalvador,7,FALSE))</f>
        <v>n.d.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1.3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1.35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 t="str">
        <f>IF(ISERROR(VLOOKUP(CONCATENATE(A22,$L$5),sansalvador,5,FALSE)),"n.d.",VLOOKUP(CONCATENATE(A22,$L$5),sansalvador,5,FALSE))</f>
        <v>n.d.</v>
      </c>
      <c r="M22" s="187" t="str">
        <f>IF(ISERROR(VLOOKUP(CONCATENATE(A22,$L$5),sansalvador,6,FALSE)),"n.d.",VLOOKUP(CONCATENATE(A22,$L$5),sansalvador,6,FALSE))</f>
        <v>n.d.</v>
      </c>
      <c r="N22" s="187" t="str">
        <f>IF(ISERROR(VLOOKUP(CONCATENATE(A22,$L$5),sansalvador,7,FALSE)),"n.d.",VLOOKUP(CONCATENATE(A22,$L$5),sansalvador,7,FALSE))</f>
        <v>n.d.</v>
      </c>
      <c r="O22" s="193"/>
      <c r="P22" s="187">
        <f>IF(ISERROR(VLOOKUP(CONCATENATE(A22,$P$5),sansalvador,5,FALSE)),"n.d.",VLOOKUP(CONCATENATE(A22,$P$5),sansalvador,5,FALSE))</f>
        <v>1.2749999999999999</v>
      </c>
      <c r="Q22" s="187">
        <f>IF(ISERROR(VLOOKUP(CONCATENATE(A22,$P$5),sansalvador,6,FALSE)),"n.d.",VLOOKUP(CONCATENATE(A22,$P$5),sansalvador,6,FALSE))</f>
        <v>1.25</v>
      </c>
      <c r="R22" s="187">
        <f>IF(ISERROR(VLOOKUP(CONCATENATE(A22,$P$5),sansalvador,7,FALSE)),"n.d.",VLOOKUP(CONCATENATE(A22,$P$5),sansalvador,7,FALSE))</f>
        <v>1.3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1.375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1.4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 t="str">
        <f>IF(ISERROR(VLOOKUP(CONCATENATE(A23,$L$5),sansalvador,5,FALSE)),"n.d.",VLOOKUP(CONCATENATE(A23,$L$5),sansalvador,5,FALSE))</f>
        <v>n.d.</v>
      </c>
      <c r="M23" s="187" t="str">
        <f>IF(ISERROR(VLOOKUP(CONCATENATE(A23,$L$5),sansalvador,6,FALSE)),"n.d.",VLOOKUP(CONCATENATE(A23,$L$5),sansalvador,6,FALSE))</f>
        <v>n.d.</v>
      </c>
      <c r="N23" s="187" t="str">
        <f>IF(ISERROR(VLOOKUP(CONCATENATE(A23,$L$5),sansalvador,7,FALSE)),"n.d.",VLOOKUP(CONCATENATE(A23,$L$5),sansalvador,7,FALSE))</f>
        <v>n.d.</v>
      </c>
      <c r="O23" s="193"/>
      <c r="P23" s="187">
        <f>IF(ISERROR(VLOOKUP(CONCATENATE(A23,$P$5),sansalvador,5,FALSE)),"n.d.",VLOOKUP(CONCATENATE(A23,$P$5),sansalvador,5,FALSE))</f>
        <v>1.7250000000000001</v>
      </c>
      <c r="Q23" s="187">
        <f>IF(ISERROR(VLOOKUP(CONCATENATE(A23,$P$5),sansalvador,6,FALSE)),"n.d.",VLOOKUP(CONCATENATE(A23,$P$5),sansalvador,6,FALSE))</f>
        <v>1.7</v>
      </c>
      <c r="R23" s="187">
        <f>IF(ISERROR(VLOOKUP(CONCATENATE(A23,$P$5),sansalvador,7,FALSE)),"n.d.",VLOOKUP(CONCATENATE(A23,$P$5),sansalvador,7,FALSE))</f>
        <v>1.75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4.125</v>
      </c>
      <c r="E24" s="149">
        <f>IF( ISERROR(VLOOKUP(CONCATENATE(A24,$D$5),sansalvador,6,FALSE)),"n.d.",VLOOKUP(CONCATENATE(A24,$D$5),sansalvador,6,FALSE))</f>
        <v>4</v>
      </c>
      <c r="F24" s="149">
        <f>IF( ISERROR(VLOOKUP(CONCATENATE(A24,$D$5),sansalvador,7,FALSE)),"n.d.",VLOOKUP(CONCATENATE(A24,$D$5),sansalvador,7,FALSE))</f>
        <v>4.25</v>
      </c>
      <c r="G24" s="187"/>
      <c r="H24" s="187">
        <f>IF(ISERROR(VLOOKUP(CONCATENATE(A24,$H$5),sansalvador,5,FALSE)),"n.d.",VLOOKUP(CONCATENATE(A24,$H$5),sansalvador,5,FALSE))</f>
        <v>4</v>
      </c>
      <c r="I24" s="187">
        <f>IF(ISERROR(VLOOKUP(CONCATENATE(A24,$H$5),sansalvador,6,FALSE)),"n.d.",VLOOKUP(CONCATENATE(A24,$H$5),sansalvador,6,FALSE))</f>
        <v>4</v>
      </c>
      <c r="J24" s="187">
        <f>IF(ISERROR(VLOOKUP(CONCATENATE(A24,$H$5),sansalvador,7,FALSE)),"n.d.",VLOOKUP(CONCATENATE(A24,$H$5),sansalvador,7,FALSE))</f>
        <v>4</v>
      </c>
      <c r="K24" s="196"/>
      <c r="L24" s="187" t="str">
        <f>IF(ISERROR(VLOOKUP(CONCATENATE(A24,$L$5),sansalvador,5,FALSE)),"n.d.",VLOOKUP(CONCATENATE(A24,$L$5),sansalvador,5,FALSE))</f>
        <v>n.d.</v>
      </c>
      <c r="M24" s="187" t="str">
        <f>IF(ISERROR(VLOOKUP(CONCATENATE(A24,$L$5),sansalvador,6,FALSE)),"n.d.",VLOOKUP(CONCATENATE(A24,$L$5),sansalvador,6,FALSE))</f>
        <v>n.d.</v>
      </c>
      <c r="N24" s="187" t="str">
        <f>IF(ISERROR(VLOOKUP(CONCATENATE(A24,$L$5),sansalvador,7,FALSE)),"n.d.",VLOOKUP(CONCATENATE(A24,$L$5),sansalvador,7,FALSE))</f>
        <v>n.d.</v>
      </c>
      <c r="O24" s="193"/>
      <c r="P24" s="187">
        <f>IF(ISERROR(VLOOKUP(CONCATENATE(A24,$P$5),sansalvador,5,FALSE)),"n.d.",VLOOKUP(CONCATENATE(A24,$P$5),sansalvador,5,FALSE))</f>
        <v>5</v>
      </c>
      <c r="Q24" s="187">
        <f>IF(ISERROR(VLOOKUP(CONCATENATE(A24,$P$5),sansalvador,6,FALSE)),"n.d.",VLOOKUP(CONCATENATE(A24,$P$5),sansalvador,6,FALSE))</f>
        <v>5</v>
      </c>
      <c r="R24" s="187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3.95</v>
      </c>
      <c r="E25" s="149">
        <f>IF( ISERROR(VLOOKUP(CONCATENATE(A25,$D$5),sansalvador,6,FALSE)),"n.d.",VLOOKUP(CONCATENATE(A25,$D$5),sansalvador,6,FALSE))</f>
        <v>3.9</v>
      </c>
      <c r="F25" s="149">
        <f>IF( ISERROR(VLOOKUP(CONCATENATE(A25,$D$5),sansalvador,7,FALSE)),"n.d.",VLOOKUP(CONCATENATE(A25,$D$5),sansalvador,7,FALSE))</f>
        <v>4</v>
      </c>
      <c r="G25" s="187"/>
      <c r="H25" s="187">
        <f>IF(ISERROR(VLOOKUP(CONCATENATE(A25,$H$5),sansalvador,5,FALSE)),"n.d.",VLOOKUP(CONCATENATE(A25,$H$5),sansalvador,5,FALSE))</f>
        <v>3.85</v>
      </c>
      <c r="I25" s="187">
        <f>IF(ISERROR(VLOOKUP(CONCATENATE(A25,$H$5),sansalvador,6,FALSE)),"n.d.",VLOOKUP(CONCATENATE(A25,$H$5),sansalvador,6,FALSE))</f>
        <v>3.85</v>
      </c>
      <c r="J25" s="187">
        <f>IF(ISERROR(VLOOKUP(CONCATENATE(A25,$H$5),sansalvador,7,FALSE)),"n.d.",VLOOKUP(CONCATENATE(A25,$H$5),sansalvador,7,FALSE))</f>
        <v>3.85</v>
      </c>
      <c r="K25" s="196"/>
      <c r="L25" s="187" t="str">
        <f>IF(ISERROR(VLOOKUP(CONCATENATE(A25,$L$5),sansalvador,5,FALSE)),"n.d.",VLOOKUP(CONCATENATE(A25,$L$5),sansalvador,5,FALSE))</f>
        <v>n.d.</v>
      </c>
      <c r="M25" s="187" t="str">
        <f>IF(ISERROR(VLOOKUP(CONCATENATE(A25,$L$5),sansalvador,6,FALSE)),"n.d.",VLOOKUP(CONCATENATE(A25,$L$5),sansalvador,6,FALSE))</f>
        <v>n.d.</v>
      </c>
      <c r="N25" s="187" t="str">
        <f>IF(ISERROR(VLOOKUP(CONCATENATE(A25,$L$5),sansalvador,7,FALSE)),"n.d.",VLOOKUP(CONCATENATE(A25,$L$5),sansalvador,7,FALSE))</f>
        <v>n.d.</v>
      </c>
      <c r="O25" s="193"/>
      <c r="P25" s="187">
        <f>IF(ISERROR(VLOOKUP(CONCATENATE(A25,$P$5),sansalvador,5,FALSE)),"n.d.",VLOOKUP(CONCATENATE(A25,$P$5),sansalvador,5,FALSE))</f>
        <v>4.5</v>
      </c>
      <c r="Q25" s="187">
        <f>IF(ISERROR(VLOOKUP(CONCATENATE(A25,$P$5),sansalvador,6,FALSE)),"n.d.",VLOOKUP(CONCATENATE(A25,$P$5),sansalvador,6,FALSE))</f>
        <v>4.5</v>
      </c>
      <c r="R25" s="187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 t="str">
        <f>IF(ISERROR(VLOOKUP(CONCATENATE(A27,$L$5),sansalvador,5,FALSE)),"n.d.",VLOOKUP(CONCATENATE(A27,$L$5),sansalvador,5,FALSE))</f>
        <v>n.d.</v>
      </c>
      <c r="M27" s="187" t="str">
        <f>IF(ISERROR(VLOOKUP(CONCATENATE(A27,$L$5),sansalvador,6,FALSE)),"n.d.",VLOOKUP(CONCATENATE(A27,$L$5),sansalvador,6,FALSE))</f>
        <v>n.d.</v>
      </c>
      <c r="N27" s="187" t="str">
        <f>IF(ISERROR(VLOOKUP(CONCATENATE(A27,$L$5),sansalvador,7,FALSE)),"n.d.",VLOOKUP(CONCATENATE(A27,$L$5),sansalvador,7,FALSE))</f>
        <v>n.d.</v>
      </c>
      <c r="O27" s="193"/>
      <c r="P27" s="187">
        <f>IF(ISERROR(VLOOKUP(CONCATENATE(A27,$P$5),sansalvador,5,FALSE)),"n.d.",VLOOKUP(CONCATENATE(A27,$P$5),sansalvador,5,FALSE))</f>
        <v>3.1</v>
      </c>
      <c r="Q27" s="187">
        <f>IF(ISERROR(VLOOKUP(CONCATENATE(A27,$P$5),sansalvador,6,FALSE)),"n.d.",VLOOKUP(CONCATENATE(A27,$P$5),sansalvador,6,FALSE))</f>
        <v>3</v>
      </c>
      <c r="R27" s="187">
        <f>IF(ISERROR(VLOOKUP(CONCATENATE(A27,$P$5),sansalvador,7,FALSE)),"n.d.",VLOOKUP(CONCATENATE(A27,$P$5),sansalvador,7,FALSE))</f>
        <v>3.5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2.2999999999999998</v>
      </c>
      <c r="I28" s="187">
        <f>IF(ISERROR(VLOOKUP(CONCATENATE(A28,$H$5),sansalvador,6,FALSE)),"n.d.",VLOOKUP(CONCATENATE(A28,$H$5),sansalvador,6,FALSE))</f>
        <v>2.2999999999999998</v>
      </c>
      <c r="J28" s="187">
        <f>IF(ISERROR(VLOOKUP(CONCATENATE(A28,$H$5),sansalvador,7,FALSE)),"n.d.",VLOOKUP(CONCATENATE(A28,$H$5),sansalvador,7,FALSE))</f>
        <v>2.2999999999999998</v>
      </c>
      <c r="K28" s="196"/>
      <c r="L28" s="187" t="str">
        <f>IF(ISERROR(VLOOKUP(CONCATENATE(A28,$L$5),sansalvador,5,FALSE)),"n.d.",VLOOKUP(CONCATENATE(A28,$L$5),sansalvador,5,FALSE))</f>
        <v>n.d.</v>
      </c>
      <c r="M28" s="187" t="str">
        <f>IF(ISERROR(VLOOKUP(CONCATENATE(A28,$L$5),sansalvador,6,FALSE)),"n.d.",VLOOKUP(CONCATENATE(A28,$L$5),sansalvador,6,FALSE))</f>
        <v>n.d.</v>
      </c>
      <c r="N28" s="187" t="str">
        <f>IF(ISERROR(VLOOKUP(CONCATENATE(A28,$L$5),sansalvador,7,FALSE)),"n.d.",VLOOKUP(CONCATENATE(A28,$L$5),sansalvador,7,FALSE))</f>
        <v>n.d.</v>
      </c>
      <c r="O28" s="193"/>
      <c r="P28" s="187">
        <f>IF(ISERROR(VLOOKUP(CONCATENATE(A28,$P$5),sansalvador,5,FALSE)),"n.d.",VLOOKUP(CONCATENATE(A28,$P$5),sansalvador,5,FALSE))</f>
        <v>2.4</v>
      </c>
      <c r="Q28" s="187">
        <f>IF(ISERROR(VLOOKUP(CONCATENATE(A28,$P$5),sansalvador,6,FALSE)),"n.d.",VLOOKUP(CONCATENATE(A28,$P$5),sansalvador,6,FALSE))</f>
        <v>2</v>
      </c>
      <c r="R28" s="187">
        <f>IF(ISERROR(VLOOKUP(CONCATENATE(A28,$P$5),sansalvador,7,FALSE)),"n.d.",VLOOKUP(CONCATENATE(A28,$P$5),sansalvador,7,FALSE))</f>
        <v>2.5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</v>
      </c>
      <c r="I29" s="187">
        <f>IF(ISERROR(VLOOKUP(CONCATENATE(A29,$H$5),sansalvador,6,FALSE)),"n.d.",VLOOKUP(CONCATENATE(A29,$H$5),sansalvador,6,FALSE))</f>
        <v>3</v>
      </c>
      <c r="J29" s="187">
        <f>IF(ISERROR(VLOOKUP(CONCATENATE(A29,$H$5),sansalvador,7,FALSE)),"n.d.",VLOOKUP(CONCATENATE(A29,$H$5),sansalvador,7,FALSE))</f>
        <v>3</v>
      </c>
      <c r="K29" s="196"/>
      <c r="L29" s="187" t="str">
        <f>IF(ISERROR(VLOOKUP(CONCATENATE(A29,$L$5),sansalvador,5,FALSE)),"n.d.",VLOOKUP(CONCATENATE(A29,$L$5),sansalvador,5,FALSE))</f>
        <v>n.d.</v>
      </c>
      <c r="M29" s="187" t="str">
        <f>IF(ISERROR(VLOOKUP(CONCATENATE(A29,$L$5),sansalvador,6,FALSE)),"n.d.",VLOOKUP(CONCATENATE(A29,$L$5),sansalvador,6,FALSE))</f>
        <v>n.d.</v>
      </c>
      <c r="N29" s="187" t="str">
        <f>IF(ISERROR(VLOOKUP(CONCATENATE(A29,$L$5),sansalvador,7,FALSE)),"n.d.",VLOOKUP(CONCATENATE(A29,$L$5),sansalvador,7,FALSE))</f>
        <v>n.d.</v>
      </c>
      <c r="O29" s="193"/>
      <c r="P29" s="187">
        <f>IF(ISERROR(VLOOKUP(CONCATENATE(A29,$P$5),sansalvador,5,FALSE)),"n.d.",VLOOKUP(CONCATENATE(A29,$P$5),sansalvador,5,FALSE))</f>
        <v>3.6875</v>
      </c>
      <c r="Q29" s="187">
        <f>IF(ISERROR(VLOOKUP(CONCATENATE(A29,$P$5),sansalvador,6,FALSE)),"n.d.",VLOOKUP(CONCATENATE(A29,$P$5),sansalvador,6,FALSE))</f>
        <v>3</v>
      </c>
      <c r="R29" s="187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 t="str">
        <f>IF(ISERROR(VLOOKUP(CONCATENATE(A30,$L$5),sansalvador,5,FALSE)),"n.d.",VLOOKUP(CONCATENATE(A30,$L$5),sansalvador,5,FALSE))</f>
        <v>n.d.</v>
      </c>
      <c r="M30" s="187" t="str">
        <f>IF(ISERROR(VLOOKUP(CONCATENATE(A30,$L$5),sansalvador,6,FALSE)),"n.d.",VLOOKUP(CONCATENATE(A30,$L$5),sansalvador,6,FALSE))</f>
        <v>n.d.</v>
      </c>
      <c r="N30" s="187" t="str">
        <f>IF(ISERROR(VLOOKUP(CONCATENATE(A30,$L$5),sansalvador,7,FALSE)),"n.d.",VLOOKUP(CONCATENATE(A30,$L$5),sansalvador,7,FALSE))</f>
        <v>n.d.</v>
      </c>
      <c r="O30" s="193"/>
      <c r="P30" s="187">
        <f>IF(ISERROR(VLOOKUP(CONCATENATE(A30,$P$5),sansalvador,5,FALSE)),"n.d.",VLOOKUP(CONCATENATE(A30,$P$5),sansalvador,5,FALSE))</f>
        <v>4.75</v>
      </c>
      <c r="Q30" s="187">
        <f>IF(ISERROR(VLOOKUP(CONCATENATE(A30,$P$5),sansalvador,6,FALSE)),"n.d.",VLOOKUP(CONCATENATE(A30,$P$5),sansalvador,6,FALSE))</f>
        <v>4</v>
      </c>
      <c r="R30" s="187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1.5</v>
      </c>
      <c r="I31" s="187">
        <f>IF(ISERROR(VLOOKUP(CONCATENATE(A31,$H$5),sansalvador,6,FALSE)),"n.d.",VLOOKUP(CONCATENATE(A31,$H$5),sansalvador,6,FALSE))</f>
        <v>1.5</v>
      </c>
      <c r="J31" s="187">
        <f>IF(ISERROR(VLOOKUP(CONCATENATE(A31,$H$5),sansalvador,7,FALSE)),"n.d.",VLOOKUP(CONCATENATE(A31,$H$5),sansalvador,7,FALSE))</f>
        <v>1.5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Mercado Central-San Salvador, Sonsonate, Usulutan, Santa Rosa De Lima.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2021-11-29T16:44:20Z</cp:lastPrinted>
  <dcterms:created xsi:type="dcterms:W3CDTF">2009-02-18T19:20:20Z</dcterms:created>
  <dcterms:modified xsi:type="dcterms:W3CDTF">2021-12-07T19:16:01Z</dcterms:modified>
</cp:coreProperties>
</file>