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bookViews>
    <workbookView xWindow="0" yWindow="1500" windowWidth="17490" windowHeight="61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P5" i="44" s="1"/>
  <c r="P5" i="45" s="1"/>
  <c r="L5" i="46" s="1"/>
  <c r="L26" i="17"/>
  <c r="L5" i="43" s="1"/>
  <c r="L5" i="44" s="1"/>
  <c r="L5" i="45" s="1"/>
  <c r="P27" i="45" l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51" i="43" l="1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<sst xmlns="http://schemas.openxmlformats.org/spreadsheetml/2006/main" count="4382" uniqueCount="329">
  <si>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</si>
  <si>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</si>
  <si>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</si>
  <si>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</si>
  <si>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</si>
  <si>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</si>
  <si>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</si>
  <si>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</si>
  <si>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</si>
  <si>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</si>
  <si>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</si>
  <si>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</si>
  <si>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</si>
  <si>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</si>
  <si>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</si>
  <si>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</si>
  <si>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</si>
  <si>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</si>
  <si>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</si>
  <si>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</si>
  <si>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</si>
  <si>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</si>
  <si>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</si>
  <si>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</si>
  <si>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</si>
  <si>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</si>
  <si>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</si>
  <si>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</si>
  <si>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</si>
  <si>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</si>
  <si>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</si>
  <si>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</si>
  <si>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</si>
  <si>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</si>
  <si>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</si>
  <si>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</si>
  <si>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</si>
  <si>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</si>
  <si>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</si>
  <si>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</si>
  <si>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</si>
  <si>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</si>
  <si>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</si>
  <si>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</si>
  <si>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</si>
  <si>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</si>
  <si>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</si>
  <si>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</si>
  <si>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</si>
  <si>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</si>
  <si>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</si>
  <si>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</si>
  <si>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</si>
  <si>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</si>
  <si>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</si>
  <si>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</si>
  <si>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</si>
  <si>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</si>
  <si>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</si>
  <si>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</si>
  <si>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</si>
  <si>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</si>
  <si>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</si>
  <si>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</si>
  <si>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</si>
  <si>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</si>
  <si>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</si>
  <si>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</si>
  <si>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</si>
  <si>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</si>
  <si>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</si>
  <si>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</si>
  <si>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</si>
  <si>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</si>
  <si>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</si>
  <si>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</si>
  <si>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</si>
  <si>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</si>
  <si>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</si>
  <si>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</si>
  <si>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</si>
  <si>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</si>
  <si>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</si>
  <si>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</si>
  <si>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</si>
  <si>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</si>
  <si>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</si>
  <si>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</si>
  <si>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</si>
  <si>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</si>
  <si>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</si>
  <si>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</si>
  <si>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</si>
  <si>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</si>
  <si>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</si>
  <si>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</si>
  <si>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</si>
  <si>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</si>
  <si>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</si>
  <si>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</si>
  <si>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</si>
  <si>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</si>
  <si>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</si>
  <si>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</si>
  <si>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</si>
  <si>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</si>
  <si>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</si>
  <si>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</si>
  <si>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</si>
  <si>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</si>
  <si>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</si>
  <si>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</si>
  <si>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</si>
  <si>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</si>
  <si>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</si>
  <si>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</si>
  <si>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</si>
  <si>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</si>
  <si>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</si>
  <si>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</si>
  <si>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</si>
  <si>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</si>
  <si>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</si>
  <si>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</si>
  <si>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</si>
  <si>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</si>
  <si>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</si>
  <si>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</si>
  <si>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</si>
  <si>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</si>
  <si>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</si>
  <si>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</si>
  <si>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</si>
  <si>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</si>
  <si>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</si>
  <si>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</si>
  <si>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</si>
  <si>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</si>
  <si>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</si>
  <si>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</si>
  <si>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</si>
  <si>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</si>
  <si>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</si>
  <si>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</si>
  <si>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</si>
  <si>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</si>
  <si>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</si>
  <si>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</si>
  <si>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</si>
  <si>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</si>
  <si>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</si>
  <si>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</si>
  <si>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</si>
  <si>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</si>
  <si>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</si>
  <si>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</si>
  <si>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</si>
  <si>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</si>
  <si>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</si>
  <si>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</si>
  <si>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</si>
  <si>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</si>
  <si>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</si>
  <si>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</si>
  <si>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</si>
  <si>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</si>
  <si>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</si>
  <si>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</si>
  <si>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</si>
  <si>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</si>
  <si>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</si>
  <si>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</si>
  <si>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</si>
  <si>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</si>
  <si>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</si>
  <si>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</si>
  <si>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</si>
  <si>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</si>
  <si>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</si>
  <si>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</si>
  <si>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</si>
  <si>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</si>
  <si>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</si>
  <si>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</si>
  <si>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</si>
  <si>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</si>
  <si>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</si>
  <si>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</si>
  <si>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</si>
  <si>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</si>
  <si>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</si>
  <si>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</si>
  <si>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</si>
  <si>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</si>
  <si>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</si>
  <si>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</si>
  <si>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</si>
  <si>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</si>
  <si>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</si>
  <si>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</si>
  <si>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</si>
  <si>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</si>
  <si>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</si>
  <si>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</si>
  <si>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</si>
  <si>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</si>
  <si>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</si>
  <si>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</si>
  <si>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</si>
  <si>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</si>
  <si>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</si>
  <si>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</si>
  <si>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</si>
  <si>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</si>
  <si>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</si>
  <si>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</si>
  <si>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</si>
  <si>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</si>
  <si>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</si>
  <si>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</si>
  <si>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</si>
  <si>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</si>
  <si>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</si>
  <si>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</si>
  <si>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</si>
  <si>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</si>
  <si>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</si>
  <si>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</si>
  <si>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</si>
  <si>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</si>
  <si>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</si>
  <si>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</si>
  <si>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</si>
  <si>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</si>
  <si>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</si>
  <si>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</si>
  <si>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</si>
  <si>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</si>
  <si>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</si>
  <si>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</si>
  <si>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</si>
  <si>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</si>
  <si>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</si>
  <si>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</si>
  <si>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</si>
  <si>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</si>
  <si>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</si>
  <si>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</si>
  <si>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</si>
  <si>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</si>
  <si>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</si>
  <si>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</si>
  <si>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</si>
  <si>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</si>
  <si>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</si>
  <si>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</si>
  <si>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</si>
  <si>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</si>
  <si>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</si>
  <si>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</si>
  <si>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</si>
  <si>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</si>
  <si>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</si>
  <si>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</si>
  <si>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</si>
  <si>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</si>
  <si>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</si>
  <si>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</si>
  <si>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</si>
  <si>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</si>
  <si>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</si>
  <si>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</si>
  <si>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</si>
  <si>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</si>
  <si>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</si>
  <si>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</si>
  <si>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</si>
  <si>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</si>
  <si>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</si>
  <si>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</si>
  <si>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</si>
  <si>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</si>
  <si>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</si>
  <si>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</si>
  <si>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</si>
  <si>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</si>
  <si>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</si>
  <si>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</si>
  <si>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</si>
  <si>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</si>
  <si>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</si>
  <si>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</si>
  <si>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</si>
  <si>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</si>
  <si>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</si>
  <si>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</si>
  <si>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</si>
  <si>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</si>
  <si>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</si>
  <si>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</si>
  <si>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</si>
  <si>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</si>
  <si>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</si>
  <si>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</si>
  <si>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</si>
  <si>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</si>
  <si>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</si>
  <si>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</si>
  <si>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</si>
  <si>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BAYFOLAN FORTE</t>
  </si>
  <si>
    <t>METHIL-PARATHION</t>
  </si>
  <si>
    <t>PROPINEB</t>
  </si>
  <si>
    <t>UREA 46%N 100 LBS</t>
  </si>
  <si>
    <t>MANCOZEB</t>
  </si>
  <si>
    <t>METALOZATO MULTIMINERAL</t>
  </si>
  <si>
    <t xml:space="preserve">LECHERO 14% </t>
  </si>
  <si>
    <t>AZADON</t>
  </si>
  <si>
    <t>CUMA</t>
  </si>
  <si>
    <t>HUIZUTE O CHUZO</t>
  </si>
  <si>
    <t xml:space="preserve">MACHETE </t>
  </si>
  <si>
    <t>FÓRMULA 18-46-0  100 LBS</t>
  </si>
  <si>
    <t>BOMBA DE MOCHILA 16 LITROS</t>
  </si>
  <si>
    <t xml:space="preserve">SUPERLECHERO 18% </t>
  </si>
  <si>
    <t>GESTACIÓN</t>
  </si>
  <si>
    <t>Promedio de PRECIO CONSUMIDOR</t>
  </si>
  <si>
    <t>Mín. de PRECIO CONSUMIDOR2</t>
  </si>
  <si>
    <t xml:space="preserve">LECHUGA DE CABEZA GRANDE </t>
  </si>
  <si>
    <t>SERRUCHO DE PODA O COLA DE ZORRO</t>
  </si>
  <si>
    <t>SULFATO DE AMONIO 21%N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</si>
</sst>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88.575619560186" createdVersion="4" refreshedVersion="4" minRefreshableVersion="3" recordCount="1216">
  <cacheSource type="worksheet">
    <worksheetSource name="TD"/>
  </cacheSource>
  <cacheFields count="42">
    <cacheField name="LLAVE" numFmtId="0">
      <sharedItems containsSemiMixedTypes="0" containsString="0" containsNumber="1" containsInteger="1" minValue="308799" maxValue="328233"/>
    </cacheField>
    <cacheField name="FOLIO" numFmtId="0">
      <sharedItems containsSemiMixedTypes="0" containsString="0" containsNumber="1" containsInteger="1" minValue="9" maxValue="949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499999999999999" maxValue="225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6">
        <n v="105"/>
        <n v="132"/>
        <n v="102"/>
        <n v="134"/>
        <n v="135"/>
        <n v="130"/>
        <n v="133"/>
        <n v="153"/>
        <n v="151"/>
        <n v="152"/>
        <n v="156"/>
        <n v="160"/>
        <n v="175"/>
        <n v="182"/>
        <n v="193"/>
        <n v="190"/>
        <n v="186"/>
        <n v="196"/>
        <n v="195"/>
        <n v="187"/>
        <n v="213"/>
        <n v="215"/>
        <n v="7"/>
        <n v="4"/>
        <n v="1"/>
        <n v="10"/>
        <n v="6"/>
        <n v="95"/>
        <n v="96"/>
        <n v="98"/>
        <n v="97"/>
        <n v="103"/>
        <n v="14"/>
        <n v="22"/>
        <n v="20"/>
        <n v="12"/>
        <n v="17"/>
        <n v="11"/>
        <n v="24"/>
        <n v="26"/>
        <n v="31"/>
        <n v="25"/>
        <n v="33"/>
        <n v="34"/>
        <n v="27"/>
        <n v="49"/>
        <n v="40"/>
        <n v="44"/>
        <n v="46"/>
        <n v="52"/>
        <n v="53"/>
        <n v="59"/>
        <n v="57"/>
        <n v="63"/>
        <n v="56"/>
        <n v="58"/>
        <n v="64"/>
        <n v="65"/>
        <n v="72"/>
        <n v="68"/>
        <n v="84"/>
        <n v="78"/>
        <n v="80"/>
        <n v="79"/>
        <n v="92"/>
        <n v="45"/>
        <n v="42"/>
        <n v="2"/>
        <n v="99"/>
        <n v="9"/>
        <n v="88"/>
        <n v="86"/>
        <n v="89"/>
        <n v="164"/>
        <n v="166"/>
        <n v="177"/>
        <n v="173"/>
        <n v="174"/>
        <n v="169"/>
        <n v="38"/>
        <n v="104"/>
        <n v="159"/>
        <n v="77"/>
        <n v="37"/>
        <n v="110"/>
        <n v="119"/>
        <n v="113"/>
        <n v="114"/>
        <n v="115"/>
        <n v="112"/>
        <n v="120"/>
        <n v="111"/>
        <n v="116"/>
        <n v="122"/>
        <n v="121"/>
        <n v="109"/>
        <n v="136"/>
        <n v="143"/>
        <n v="140"/>
        <n v="138"/>
        <n v="147"/>
        <n v="142"/>
        <n v="90"/>
        <n v="124"/>
        <n v="125"/>
        <n v="126"/>
        <n v="127"/>
        <n v="18"/>
        <n v="3"/>
        <n v="16"/>
        <n v="29"/>
        <n v="5"/>
        <n v="30"/>
        <n v="66"/>
        <n v="91"/>
        <n v="81"/>
        <n v="75"/>
        <n v="100"/>
        <n v="101"/>
        <n v="13"/>
        <n v="47"/>
        <n v="19"/>
        <n v="137"/>
        <n v="141"/>
        <n v="146"/>
        <n v="148"/>
        <n v="139"/>
        <n v="149"/>
        <n v="15"/>
        <n v="23"/>
        <n v="51"/>
        <n v="54"/>
        <n v="28"/>
        <n v="43"/>
        <n v="32"/>
        <n v="36"/>
        <n v="150"/>
        <n v="145"/>
        <n v="107"/>
        <n v="50"/>
        <n v="48"/>
        <n v="73"/>
        <n v="71"/>
        <n v="60"/>
        <n v="61"/>
        <n v="69"/>
        <n v="93"/>
        <n v="85"/>
        <n v="62"/>
        <n v="76"/>
        <n v="67"/>
        <n v="41"/>
        <n v="21"/>
        <n v="87"/>
        <n v="158"/>
        <n v="155"/>
        <n v="82"/>
        <n v="184"/>
        <n v="157"/>
        <n v="191"/>
        <n v="39"/>
        <n v="214"/>
        <n v="94"/>
        <n v="106"/>
        <n v="129"/>
        <n v="128"/>
        <n v="123"/>
        <n v="161"/>
        <n v="217"/>
        <n v="211"/>
        <n v="216"/>
        <n v="219"/>
        <n v="218"/>
        <n v="168" u="1"/>
        <n v="163" u="1"/>
        <n v="162" u="1"/>
        <n v="188" u="1"/>
        <n v="212" u="1"/>
        <n v="154" u="1"/>
        <n v="179" u="1"/>
        <n v="35" u="1"/>
        <n v="176" u="1"/>
        <n v="8" u="1"/>
        <n v="172" u="1"/>
        <n v="171" u="1"/>
        <n v="144" u="1"/>
      </sharedItems>
    </cacheField>
    <cacheField name="DESCRIPCION CPC" numFmtId="0">
      <sharedItems count="181">
        <s v="SAL "/>
        <s v="QUESILLO"/>
        <s v="MIEL DE ABEJA"/>
        <s v="QUESO DURO VIEJO"/>
        <s v="QUESO FRESCO"/>
        <s v="CREMA"/>
        <s v="QUESO DURO BLANDO"/>
        <s v="DESARROLLO"/>
        <s v="FINAL ENGORDE "/>
        <s v="INICIO ENGORDE "/>
        <s v="LECHERO 14% "/>
        <s v="SULFATO DE AMONIO 21%N 200 LBS"/>
        <s v="MANCOZEB"/>
        <s v="CIPERMETRINA"/>
        <s v="PARAQUAT"/>
        <s v="2,4-D"/>
        <s v="METHIL-PARATHION"/>
        <s v="METALDEHIDO+METIOCARB+METOMIL"/>
        <s v="ATRAZINA"/>
        <s v="BEBEDERO DE PISO"/>
        <s v="COMEDERO DE PISO "/>
        <s v="FRIJOL BLANCO"/>
        <s v="FRIJOL  ROJO DE SEDA NACIONAL"/>
        <s v="ARROZ ORO PRIMERA CLASE IMPORTADO"/>
        <s v="SORGO "/>
        <s v="FRIJOL  TINTO O CORRIENTE NACIONAL"/>
        <s v="AJONJOLÍ"/>
        <s v="AZÚCAR"/>
        <s v="CACAO "/>
        <s v="CACAHUETE O MANI"/>
        <s v="PANELA PRIMERA CLASE"/>
        <s v="APIO GRANDE"/>
        <s v="CEBOLLA MORADA SIN TALLO "/>
        <s v="CEBOLLA BLANCA SIN  TALLO GRANDE"/>
        <s v="AJO CRIOLLO MEDIANO"/>
        <s v="BROCOLI GRANDE"/>
        <s v="AJO CHINO"/>
        <s v="CHILE JALAPEÑO"/>
        <s v="COLIFLOR  GRANDE"/>
        <s v="GÜISQUIL VERDE GRANDE"/>
        <s v="CHILE VERDE GRANDE"/>
        <s v="GÜISQUIL VERDE OSCURO GRANDE"/>
        <s v="LECHUGA DE CABEZA GRANDE"/>
        <s v="EJOTE  IMPORTADO"/>
        <s v="REPOLLO GRANDE"/>
        <s v="PAPA SOLOMA GRANDE"/>
        <s v="PIPIAN GRANDE"/>
        <s v="RÁBANO"/>
        <s v="SANDIA REDONDA GRANDE"/>
        <s v="SANDIA REDONDA MEDIANA"/>
        <s v="ZANAHORIA MEDIANA"/>
        <s v="YUCA BLANCA"/>
        <s v="AGUACATE HASS MEDIANO"/>
        <s v="TOMATE DE PASTA GRANDE"/>
        <s v="ZANAHORIA GRANDE"/>
        <s v="BANANO MADURO GRANDE"/>
        <s v="LIMON PÉRSICO GRANDE"/>
        <s v="GUAYABA GRANDE"/>
        <s v="PAPAYA TAINUNG GRANDE"/>
        <s v="MARACUYÁ REDONDA GRANDE"/>
        <s v="NARANJA VALENCIA GRANDE"/>
        <s v="NARANJA PIÑA MEDIANA"/>
        <s v="TAMARINDO SIN CÁSCARA"/>
        <s v="PIPIAN MEDIANO"/>
        <s v="PEPINO GRANDE"/>
        <s v="ARROZ ORO PRIMERA CLASE NACIONAL"/>
        <s v="HARINA DE MAÍZ"/>
        <s v="MAÍZ BLANCO"/>
        <s v="PIÑA HAWAIANA"/>
        <s v="PIÑA GOLDEN GRANDE"/>
        <s v="PLÁTANO MADURO GRANDE"/>
        <s v="BAYFOLAN FORTE"/>
        <s v="FÓRMULA 15-15-15 100 LBS"/>
        <s v="UREA 46%N 100 LBS"/>
        <s v="METALOZATO MULTIMINERAL"/>
        <s v="SULFATO DE AMONIO 21%N 100 LBS"/>
        <s v="FÓRMULA 16-20-0 100 LBS"/>
        <s v="MELÓN MEDIANO"/>
        <s v="PANELA SEGUNDA CLASE"/>
        <s v="SUPERLECHERO 22% "/>
        <s v="MANGO VERDE CRIOLLO MEDIANO"/>
        <s v="MELÓN GRANDE"/>
        <s v="LOMO DE ROLLIZO"/>
        <s v="CHICHARRON DE PORCINO"/>
        <s v="POSTA NEGRA"/>
        <s v="PUYAZO"/>
        <s v="SALON"/>
        <s v="POSTA DE PECHO"/>
        <s v="COSTILLA DE PORCINO"/>
        <s v="POSTA ANGELINA"/>
        <s v="SOLOMO"/>
        <s v="POSTA DE PORCINO"/>
        <s v="LOMO DE PORCINO"/>
        <s v="LOMO DE AGUJA"/>
        <s v="BAGRE, PESCADO ENTERO, FRESCO"/>
        <s v="CORVINA, FRESCO, ENTERO"/>
        <s v="CAMARON GRANDE"/>
        <s v="CAMARON  MEDIANO"/>
        <s v="MACARELA, FRESCO, ENTERO"/>
        <s v="COLA DE CAMARON"/>
        <s v="PLÁTANO MADURO MEDIANO"/>
        <s v="MUSLO DE POLLO"/>
        <s v="PECHUGA DE POLLO"/>
        <s v="HUEVO  GRANDE "/>
        <s v="HUEVO  MEDIANO "/>
        <s v="CEBOLLA BLANCA CON TALLO GRANDE"/>
        <s v="FRIJOL  ROJO DE SEDA IMPORTADO"/>
        <s v="BROCOLI  MEDIANO"/>
        <s v="ELOTE BLANCO GRANDE"/>
        <s v="FRIJOL  TINTO O CORRIENTE IMPORTADO"/>
        <s v="COCO GRANDE"/>
        <s v="TAMARINDO CON CÁSCARA"/>
        <s v="NARANJA VALENCIA MEDIANA"/>
        <s v="MANDARINA MEDIANA"/>
        <s v="HARINA DE TRIGO FUERTE"/>
        <s v="HARINA DE TRIGO SUAVE"/>
        <s v="APIO  MEDIANO"/>
        <s v="REMOLACHA GRANDE"/>
        <s v="CEBOLLA BLANCA CON TALLO MEDIANA"/>
        <s v="BOCA COLORADA, PESCADO ENTERO MEDIANO"/>
        <s v="CAMARONCILLO SECO SALADO"/>
        <s v="LONJA O FILETE DE TIBURON"/>
        <s v="MACARELA, SECO, ENTERO"/>
        <s v="CAMARON AGUA DULCE"/>
        <s v="ROBALO, FRESCO, ENTERO"/>
        <s v="AYOTE"/>
        <s v="CHILE  VERDE MEDIANO"/>
        <s v="REPOLLO MEDIANO"/>
        <s v="TOMATE  DE PASTA MEDIANO"/>
        <s v="EJOTE NACIONAL"/>
        <s v="PEPINO MEDIANO"/>
        <s v="GÜISQUIL VERDE MEDIANO"/>
        <s v="LOROCO"/>
        <s v="TILAPIA, FRESCA, ENTERA, GRANDE"/>
        <s v="LONJA O FILETE DE BOCA COLORADA O PARGO"/>
        <s v="TRIGO"/>
        <s v="LIMON PÉRSICO MEDIANO"/>
        <s v="LIMON CRIOLLO"/>
        <s v="AGUACATE CRIOLLO GRANDE"/>
        <s v="AGUACATE CRIOLLO MEDIANO"/>
        <s v="GUINEO DE SEDA"/>
        <s v="ZAPOTE"/>
        <s v="PAPAYA TAINUNG MEDIANA"/>
        <s v="AGUACATE HASS GRANDE"/>
        <s v="MANGO VERDE CRIOLLO GRANDE"/>
        <s v="FRESA"/>
        <s v="PAPA SOLOMA MEDIANA"/>
        <s v="CEBOLLA BLANCA SIN TALLO MEDIANA"/>
        <s v="PIÑA GOLDEN MEDIANA"/>
        <s v="SUPERLECHERO 18% "/>
        <s v="POSTURA"/>
        <s v="NARANJA VICTORIA MEDIANA"/>
        <s v="PROPINEB"/>
        <s v="LECHERO 15% "/>
        <s v="BETACIFLUTRINA+THIACLOPRID"/>
        <s v="PAPA LENGUA GRANDE"/>
        <s v="BOMBA DE MOCHILA 16 LITROS"/>
        <s v="ACHIOTE EN GRANO"/>
        <s v="SOYA"/>
        <s v="HUEVO MEDIANO"/>
        <s v="HUEVO GRANDE"/>
        <s v="CARNE DE POLLO ENTERO"/>
        <s v="ENGORDE "/>
        <s v="HUIZUTE O CHUZO"/>
        <s v="AZADON"/>
        <s v="CUMA"/>
        <s v="SERRUCHO DE PODA O COLA DE ZORRO"/>
        <s v="MACHETE "/>
        <s v="FLUAZIFOP-P-BUTIL" u="1"/>
        <s v="INICIO " u="1"/>
        <s v="LECHUGA DE CABEZA GRANDE " u="1"/>
        <s v="FRIJOL NEGRO" u="1"/>
        <s v="SULFATO DE AMONIO 21%N 220 LBS" u="1"/>
        <s v="INICIACION" u="1"/>
        <s v="FÓRMULA 15-15-15 220 LBS" u="1"/>
        <s v="FÓRMULA 18-46-0  100 LBS" u="1"/>
        <s v="BÁSCULA DE MESA " u="1"/>
        <s v="FÓRMULA 16-20-0 220 LBS" u="1"/>
        <s v="LONJA  O FILETE DE DORADO" u="1"/>
        <s v="GESTACIÓN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5" maxValue="15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19">
        <s v="SENSUNTEPEQUE"/>
        <s v="SAN MIGUEL"/>
        <s v="SANTA ANA"/>
        <s v="TIENDONA"/>
        <s v="GERARDO BARRIOS 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16"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60"/>
    <n v="1"/>
    <n v="12"/>
    <n v="0.2"/>
    <s v="Aug 15 2022  1:00PM"/>
    <x v="0"/>
    <x v="0"/>
    <n v="51"/>
    <s v="QUINTAL"/>
    <n v="1"/>
    <s v="PRODUCTOS AGROPECUARIOS"/>
    <n v="4"/>
    <s v="AGRO INDUSTRIALES"/>
    <n v="100"/>
    <n v="45.45"/>
    <s v="Sal corriente yodada"/>
    <m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60"/>
    <n v="1"/>
    <n v="2.25"/>
    <m/>
    <s v="Aug 15 2022  1:00PM"/>
    <x v="1"/>
    <x v="1"/>
    <n v="45"/>
    <s v="LIBRA"/>
    <n v="1"/>
    <s v="PRODUCTOS AGROPECUARIOS"/>
    <n v="9"/>
    <s v="LACTEOS"/>
    <n v="1"/>
    <n v="0.45"/>
    <s v="Quesillo"/>
    <m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60"/>
    <n v="1"/>
    <n v="5"/>
    <m/>
    <s v="Aug 15 2022  1:00PM"/>
    <x v="2"/>
    <x v="2"/>
    <n v="16"/>
    <s v="BOTELLA"/>
    <n v="1"/>
    <s v="PRODUCTOS AGROPECUARIOS"/>
    <n v="4"/>
    <s v="AGRO INDUSTRIALES"/>
    <n v="2.6"/>
    <n v="1.18"/>
    <s v="Miel de abeja"/>
    <m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60"/>
    <n v="1"/>
    <n v="6"/>
    <m/>
    <s v="Aug 15 2022  1:00PM"/>
    <x v="3"/>
    <x v="3"/>
    <n v="45"/>
    <s v="LIBRA"/>
    <n v="1"/>
    <s v="PRODUCTOS AGROPECUARIOS"/>
    <n v="9"/>
    <s v="LACTEOS"/>
    <n v="1"/>
    <n v="0.45"/>
    <s v="Queso Duro Viejo"/>
    <m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60"/>
    <n v="1"/>
    <n v="2"/>
    <m/>
    <s v="Aug 15 2022  1:00PM"/>
    <x v="4"/>
    <x v="4"/>
    <n v="45"/>
    <s v="LIBRA"/>
    <n v="1"/>
    <s v="PRODUCTOS AGROPECUARIOS"/>
    <n v="9"/>
    <s v="LACTEOS"/>
    <n v="1"/>
    <n v="0.45"/>
    <s v="Queso Fresco"/>
    <m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60"/>
    <n v="1"/>
    <n v="3"/>
    <m/>
    <s v="Aug 15 2022  1:00PM"/>
    <x v="5"/>
    <x v="5"/>
    <n v="16"/>
    <s v="BOTELLA"/>
    <n v="1"/>
    <s v="PRODUCTOS AGROPECUARIOS"/>
    <n v="9"/>
    <s v="LACTEOS"/>
    <n v="1.6"/>
    <n v="0.73"/>
    <s v="Crema"/>
    <m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60"/>
    <n v="1"/>
    <n v="4.5"/>
    <m/>
    <s v="Aug 15 2022  1:00PM"/>
    <x v="6"/>
    <x v="6"/>
    <n v="45"/>
    <s v="LIBRA"/>
    <n v="1"/>
    <s v="PRODUCTOS AGROPECUARIOS"/>
    <n v="9"/>
    <s v="LACTEOS"/>
    <n v="1"/>
    <n v="0.45"/>
    <s v="Queso Duro Blando"/>
    <m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60"/>
    <n v="1"/>
    <n v="29.5"/>
    <m/>
    <s v="Aug 15 2022  1:01PM"/>
    <x v="7"/>
    <x v="7"/>
    <n v="51"/>
    <s v="QUINTAL"/>
    <n v="2"/>
    <s v="INSUMOS AGRICOLAS"/>
    <n v="12"/>
    <s v="PONEDORAS"/>
    <n v="0"/>
    <n v="0"/>
    <m/>
    <s v="DESARROLLO POLLA"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60"/>
    <n v="1"/>
    <n v="35"/>
    <m/>
    <s v="Aug 15 2022  1:01PM"/>
    <x v="8"/>
    <x v="8"/>
    <n v="51"/>
    <s v="QUINTAL"/>
    <n v="2"/>
    <s v="INSUMOS AGRICOLAS"/>
    <n v="11"/>
    <s v="POLLO ENGORDE"/>
    <n v="0"/>
    <n v="0"/>
    <m/>
    <s v="FINAL ENGORDE "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60"/>
    <n v="1"/>
    <n v="35"/>
    <m/>
    <s v="Aug 15 2022  1:01PM"/>
    <x v="9"/>
    <x v="9"/>
    <n v="51"/>
    <s v="QUINTAL"/>
    <n v="2"/>
    <s v="INSUMOS AGRICOLAS"/>
    <n v="11"/>
    <s v="POLLO ENGORDE"/>
    <n v="0"/>
    <n v="0"/>
    <m/>
    <s v="INICIO ENGORDE "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60"/>
    <n v="1"/>
    <n v="16.5"/>
    <m/>
    <s v="Aug 15 2022  1:01PM"/>
    <x v="10"/>
    <x v="10"/>
    <n v="51"/>
    <s v="QUINTAL"/>
    <n v="2"/>
    <s v="INSUMOS AGRICOLAS"/>
    <n v="13"/>
    <s v="GANADO BOVINO"/>
    <n v="0"/>
    <n v="0"/>
    <m/>
    <s v="ALILECHERO 14%"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60"/>
    <n v="1"/>
    <n v="31.5"/>
    <m/>
    <s v="Aug 15 2022  1:02PM"/>
    <x v="11"/>
    <x v="7"/>
    <n v="51"/>
    <s v="QUINTAL"/>
    <n v="2"/>
    <s v="INSUMOS AGRICOLAS"/>
    <n v="14"/>
    <s v="GANADO PORCINO"/>
    <n v="0"/>
    <n v="0"/>
    <m/>
    <s v="VITA CERDO 2"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157"/>
    <n v="1"/>
    <n v="58"/>
    <m/>
    <s v="Aug 15 2022  1:02PM"/>
    <x v="12"/>
    <x v="11"/>
    <n v="78"/>
    <s v="SACO DE 200 LB"/>
    <n v="2"/>
    <s v="INSUMOS AGRICOLAS"/>
    <n v="15"/>
    <s v="FERTILIZANTES"/>
    <n v="0"/>
    <n v="0"/>
    <m/>
    <s v="SULFATO DE AMONIO 21%N 200 LBS"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89"/>
    <n v="1"/>
    <n v="9"/>
    <m/>
    <s v="Aug 15 2022  1:03PM"/>
    <x v="13"/>
    <x v="12"/>
    <n v="15"/>
    <s v="BOLSA DE 400 GR"/>
    <n v="2"/>
    <s v="INSUMOS AGRICOLAS"/>
    <n v="16"/>
    <s v="FUNGICIDAS"/>
    <n v="0"/>
    <n v="0"/>
    <m/>
    <s v="MANCOZEB"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89"/>
    <n v="1"/>
    <n v="16"/>
    <m/>
    <s v="Aug 15 2022  1:04PM"/>
    <x v="14"/>
    <x v="13"/>
    <n v="47"/>
    <s v="LITRO"/>
    <n v="2"/>
    <s v="INSUMOS AGRICOLAS"/>
    <n v="18"/>
    <s v="INSECTICIDAS"/>
    <n v="0"/>
    <n v="0"/>
    <m/>
    <s v="CIPERMETRINA 25 EC"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89"/>
    <n v="1"/>
    <n v="7"/>
    <m/>
    <s v="Aug 15 2022  1:04PM"/>
    <x v="15"/>
    <x v="14"/>
    <n v="47"/>
    <s v="LITRO"/>
    <n v="2"/>
    <s v="INSUMOS AGRICOLAS"/>
    <n v="17"/>
    <s v="HERBICIDAS"/>
    <n v="0"/>
    <n v="0"/>
    <m/>
    <s v="GRAMOXONE 20 SL"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89"/>
    <n v="1"/>
    <n v="6.5"/>
    <m/>
    <s v="Aug 15 2022  1:04PM"/>
    <x v="16"/>
    <x v="15"/>
    <n v="47"/>
    <s v="LITRO"/>
    <n v="2"/>
    <s v="INSUMOS AGRICOLAS"/>
    <n v="17"/>
    <s v="HERBICIDAS"/>
    <n v="0"/>
    <n v="0"/>
    <m/>
    <s v="HEDONAL 60 SL"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89"/>
    <n v="1"/>
    <n v="1.1499999999999999"/>
    <m/>
    <s v="Aug 15 2022  1:04PM"/>
    <x v="17"/>
    <x v="16"/>
    <n v="45"/>
    <s v="LIBRA"/>
    <n v="2"/>
    <s v="INSUMOS AGRICOLAS"/>
    <n v="18"/>
    <s v="INSECTICIDAS"/>
    <n v="0"/>
    <n v="0"/>
    <m/>
    <s v="FOLEY 2 DP"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89"/>
    <n v="1"/>
    <n v="3.25"/>
    <m/>
    <s v="Aug 15 2022  1:04PM"/>
    <x v="18"/>
    <x v="17"/>
    <n v="45"/>
    <s v="LIBRA"/>
    <n v="2"/>
    <s v="INSUMOS AGRICOLAS"/>
    <n v="18"/>
    <s v="INSECTICIDAS"/>
    <n v="0"/>
    <n v="0"/>
    <m/>
    <s v="CARACOLEX 5.95 RB"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89"/>
    <n v="1"/>
    <n v="9.5"/>
    <m/>
    <s v="Aug 15 2022  1:04PM"/>
    <x v="19"/>
    <x v="18"/>
    <n v="14"/>
    <s v="BOLSA 700 GRAMOS"/>
    <n v="2"/>
    <s v="INSUMOS AGRICOLAS"/>
    <n v="17"/>
    <s v="HERBICIDAS"/>
    <n v="0"/>
    <n v="0"/>
    <m/>
    <s v="GESAPRIM"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89"/>
    <n v="1"/>
    <n v="6"/>
    <m/>
    <s v="Aug 15 2022  1:05PM"/>
    <x v="20"/>
    <x v="19"/>
    <n v="85"/>
    <s v="UNIDAD"/>
    <n v="3"/>
    <s v="MAQUINARIA Y EQUIPO"/>
    <n v="21"/>
    <s v="APEROS AGRÍCOLAS"/>
    <n v="0"/>
    <n v="0"/>
    <m/>
    <m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89"/>
    <n v="1"/>
    <n v="9"/>
    <m/>
    <s v="Aug 15 2022  1:05PM"/>
    <x v="21"/>
    <x v="20"/>
    <n v="85"/>
    <s v="UNIDAD"/>
    <n v="3"/>
    <s v="MAQUINARIA Y EQUIPO"/>
    <n v="21"/>
    <s v="APEROS AGRÍCOLAS"/>
    <n v="0"/>
    <n v="0"/>
    <m/>
    <m/>
    <n v="0"/>
    <n v="15"/>
    <n v="8"/>
    <n v="13"/>
    <x v="0"/>
  </r>
  <r>
    <n v="30954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2"/>
    <n v="2022"/>
    <n v="60"/>
    <n v="1"/>
    <n v="170"/>
    <n v="2"/>
    <s v="Aug 15 2022  1:08PM"/>
    <x v="22"/>
    <x v="21"/>
    <n v="51"/>
    <s v="QUINTAL"/>
    <n v="1"/>
    <s v="PRODUCTOS AGROPECUARIOS"/>
    <n v="1"/>
    <s v="GRANOS BASICOS"/>
    <n v="100"/>
    <n v="45.45"/>
    <s v="Frijol Blanco"/>
    <m/>
    <n v="0"/>
    <n v="15"/>
    <n v="8"/>
    <n v="13"/>
    <x v="0"/>
  </r>
  <r>
    <n v="30954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2"/>
    <n v="2022"/>
    <n v="60"/>
    <n v="1"/>
    <n v="88"/>
    <n v="1.1499999999999999"/>
    <s v="Aug 15 2022  1:08PM"/>
    <x v="23"/>
    <x v="22"/>
    <n v="51"/>
    <s v="QUINTAL"/>
    <n v="1"/>
    <s v="PRODUCTOS AGROPECUARIOS"/>
    <n v="1"/>
    <s v="GRANOS BASICOS"/>
    <n v="100"/>
    <n v="45.45"/>
    <s v="Frijol Rojo Nacional"/>
    <m/>
    <n v="1"/>
    <n v="15"/>
    <n v="8"/>
    <n v="13"/>
    <x v="0"/>
  </r>
  <r>
    <n v="30954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2"/>
    <n v="2022"/>
    <n v="231"/>
    <n v="1"/>
    <n v="48"/>
    <n v="0.55000000000000004"/>
    <s v="Aug 15 2022  1:08PM"/>
    <x v="24"/>
    <x v="23"/>
    <n v="51"/>
    <s v="QUINTAL"/>
    <n v="1"/>
    <s v="PRODUCTOS AGROPECUARIOS"/>
    <n v="1"/>
    <s v="GRANOS BASICOS"/>
    <n v="100"/>
    <n v="45.45"/>
    <s v="Arroz Clasificado Importado"/>
    <m/>
    <n v="0"/>
    <n v="15"/>
    <n v="8"/>
    <n v="13"/>
    <x v="0"/>
  </r>
  <r>
    <n v="30954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2"/>
    <n v="2022"/>
    <n v="60"/>
    <n v="1"/>
    <n v="43"/>
    <n v="0.5"/>
    <s v="Aug 15 2022  1:08P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13"/>
    <x v="0"/>
  </r>
  <r>
    <n v="30954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2"/>
    <n v="2022"/>
    <n v="60"/>
    <n v="1"/>
    <n v="88"/>
    <n v="1.1499999999999999"/>
    <s v="Aug 15 2022  1:08PM"/>
    <x v="26"/>
    <x v="25"/>
    <n v="51"/>
    <s v="QUINTAL"/>
    <n v="1"/>
    <s v="PRODUCTOS AGROPECUARIOS"/>
    <n v="1"/>
    <s v="GRANOS BASICOS"/>
    <n v="100"/>
    <n v="45.45"/>
    <s v="Frijol Tinto Nacional"/>
    <m/>
    <n v="1"/>
    <n v="15"/>
    <n v="8"/>
    <n v="13"/>
    <x v="0"/>
  </r>
  <r>
    <n v="30954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2"/>
    <n v="2022"/>
    <n v="60"/>
    <n v="1"/>
    <n v="135"/>
    <n v="1.6"/>
    <s v="Aug 15 2022  1:09PM"/>
    <x v="27"/>
    <x v="26"/>
    <n v="51"/>
    <s v="QUINTAL"/>
    <n v="1"/>
    <s v="PRODUCTOS AGROPECUARIOS"/>
    <n v="4"/>
    <s v="AGRO INDUSTRIALES"/>
    <n v="100"/>
    <n v="45.45"/>
    <s v="Ajonjolí"/>
    <m/>
    <n v="0"/>
    <n v="15"/>
    <n v="8"/>
    <n v="13"/>
    <x v="0"/>
  </r>
  <r>
    <n v="30954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2"/>
    <n v="2022"/>
    <n v="60"/>
    <n v="1"/>
    <n v="48"/>
    <n v="0.5"/>
    <s v="Aug 15 2022  1:09PM"/>
    <x v="28"/>
    <x v="27"/>
    <n v="86"/>
    <s v="SACO DE 50 KG"/>
    <n v="1"/>
    <s v="PRODUCTOS AGROPECUARIOS"/>
    <n v="4"/>
    <s v="AGRO INDUSTRIALES"/>
    <n v="110.23"/>
    <n v="50"/>
    <s v="Azúcar blanca empacada"/>
    <m/>
    <n v="0"/>
    <n v="15"/>
    <n v="8"/>
    <n v="13"/>
    <x v="0"/>
  </r>
  <r>
    <n v="30954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2"/>
    <n v="2022"/>
    <n v="157"/>
    <n v="1"/>
    <n v="140"/>
    <n v="2"/>
    <s v="Aug 15 2022  1:10PM"/>
    <x v="29"/>
    <x v="28"/>
    <n v="51"/>
    <s v="QUINTAL"/>
    <n v="1"/>
    <s v="PRODUCTOS AGROPECUARIOS"/>
    <n v="4"/>
    <s v="AGRO INDUSTRIALES"/>
    <n v="100"/>
    <n v="45.45"/>
    <s v="Cacao "/>
    <m/>
    <n v="0"/>
    <n v="15"/>
    <n v="8"/>
    <n v="13"/>
    <x v="0"/>
  </r>
  <r>
    <n v="30954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2"/>
    <n v="2022"/>
    <n v="157"/>
    <n v="1"/>
    <n v="80"/>
    <n v="1"/>
    <s v="Aug 15 2022  1:10PM"/>
    <x v="30"/>
    <x v="29"/>
    <n v="51"/>
    <s v="QUINTAL"/>
    <n v="1"/>
    <s v="PRODUCTOS AGROPECUARIOS"/>
    <n v="4"/>
    <s v="AGRO INDUSTRIALES"/>
    <n v="100"/>
    <n v="45.45"/>
    <s v="Cacahuete Crudo"/>
    <m/>
    <n v="0"/>
    <n v="15"/>
    <n v="8"/>
    <n v="13"/>
    <x v="0"/>
  </r>
  <r>
    <n v="30954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2"/>
    <n v="2022"/>
    <n v="60"/>
    <n v="1"/>
    <m/>
    <n v="0.75"/>
    <s v="Aug 15 2022  1:10PM"/>
    <x v="31"/>
    <x v="30"/>
    <n v="1"/>
    <s v="96 UNIDADES 144 LB"/>
    <n v="1"/>
    <s v="PRODUCTOS AGROPECUARIOS"/>
    <n v="4"/>
    <s v="AGRO INDUSTRIALES"/>
    <n v="144"/>
    <n v="65.45"/>
    <s v="Panela de primera clase"/>
    <m/>
    <n v="0"/>
    <n v="15"/>
    <n v="8"/>
    <n v="13"/>
    <x v="0"/>
  </r>
  <r>
    <n v="30954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8"/>
    <s v="AGOSTO"/>
    <n v="2"/>
    <s v="CARLOS MORALES"/>
    <n v="2022"/>
    <n v="2022"/>
    <n v="60"/>
    <n v="1"/>
    <n v="11"/>
    <n v="0.15"/>
    <s v="Aug 15 2022  1:11PM"/>
    <x v="0"/>
    <x v="0"/>
    <n v="51"/>
    <s v="QUINTAL"/>
    <n v="1"/>
    <s v="PRODUCTOS AGROPECUARIOS"/>
    <n v="4"/>
    <s v="AGRO INDUSTRIALES"/>
    <n v="100"/>
    <n v="45.45"/>
    <s v="Sal corriente yodada"/>
    <m/>
    <n v="0"/>
    <n v="15"/>
    <n v="8"/>
    <n v="13"/>
    <x v="0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89"/>
    <n v="1"/>
    <n v="12"/>
    <m/>
    <s v="Aug 15 2022 10:21AM"/>
    <x v="32"/>
    <x v="31"/>
    <n v="20"/>
    <s v="CAJA  18-22 TALLOS"/>
    <n v="1"/>
    <s v="PRODUCTOS AGROPECUARIOS"/>
    <n v="2"/>
    <s v="HORTALIZAS"/>
    <n v="61.86"/>
    <n v="28.12"/>
    <s v="Apio Grande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89"/>
    <n v="1"/>
    <n v="32"/>
    <m/>
    <s v="Aug 15 2022 10:22AM"/>
    <x v="33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89"/>
    <n v="1"/>
    <n v="43"/>
    <m/>
    <s v="Aug 15 2022 10:22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60"/>
    <n v="1"/>
    <n v="14"/>
    <m/>
    <s v="Aug 15 2022 10:22AM"/>
    <x v="35"/>
    <x v="3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89"/>
    <n v="1"/>
    <n v="9"/>
    <m/>
    <s v="Aug 15 2022 10:22AM"/>
    <x v="36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351"/>
    <n v="1"/>
    <n v="12"/>
    <m/>
    <s v="Aug 15 2022 10:22A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89"/>
    <n v="1"/>
    <n v="35"/>
    <m/>
    <s v="Aug 15 2022 10:23AM"/>
    <x v="38"/>
    <x v="37"/>
    <n v="74"/>
    <s v="SACO 35-40 LIBRAS"/>
    <n v="1"/>
    <s v="PRODUCTOS AGROPECUARIOS"/>
    <n v="2"/>
    <s v="HORTALIZAS"/>
    <n v="38.590000000000003"/>
    <n v="17.54"/>
    <s v="Chile Jalapeño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89"/>
    <n v="1"/>
    <n v="12"/>
    <m/>
    <s v="Aug 15 2022 10:23AM"/>
    <x v="39"/>
    <x v="38"/>
    <n v="53"/>
    <s v="RED   12 UNIDADES"/>
    <n v="1"/>
    <s v="PRODUCTOS AGROPECUARIOS"/>
    <n v="2"/>
    <s v="HORTALIZAS"/>
    <n v="46.19"/>
    <n v="21"/>
    <s v="Coliflor  Grande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60"/>
    <n v="1"/>
    <n v="10"/>
    <m/>
    <s v="Aug 15 2022 10:24AM"/>
    <x v="40"/>
    <x v="3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89"/>
    <n v="1"/>
    <n v="24"/>
    <m/>
    <s v="Aug 15 2022 10:24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89"/>
    <n v="1"/>
    <n v="18"/>
    <m/>
    <s v="Aug 15 2022 10:24AM"/>
    <x v="42"/>
    <x v="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89"/>
    <n v="1"/>
    <n v="8"/>
    <m/>
    <s v="Aug 15 2022 10:24AM"/>
    <x v="43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89"/>
    <n v="1"/>
    <n v="12"/>
    <m/>
    <s v="Aug 15 2022 10:24AM"/>
    <x v="44"/>
    <x v="43"/>
    <n v="69"/>
    <s v="SACO 15-20 LIBRAS"/>
    <n v="1"/>
    <s v="PRODUCTOS AGROPECUARIOS"/>
    <n v="2"/>
    <s v="HORTALIZAS"/>
    <n v="17.149999999999999"/>
    <n v="7.8"/>
    <s v="Ejote  Importado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89"/>
    <n v="1"/>
    <n v="12"/>
    <m/>
    <s v="Aug 15 2022 10:25AM"/>
    <x v="45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89"/>
    <n v="1"/>
    <n v="38"/>
    <m/>
    <s v="Aug 15 2022 10:25AM"/>
    <x v="46"/>
    <x v="45"/>
    <n v="51"/>
    <s v="QUINTAL"/>
    <n v="1"/>
    <s v="PRODUCTOS AGROPECUARIOS"/>
    <n v="2"/>
    <s v="HORTALIZAS"/>
    <n v="100"/>
    <n v="45.45"/>
    <s v="Papa Soloma Grande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89"/>
    <n v="1"/>
    <n v="14"/>
    <m/>
    <s v="Aug 15 2022 10:25AM"/>
    <x v="47"/>
    <x v="4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89"/>
    <n v="1"/>
    <n v="8"/>
    <m/>
    <s v="Aug 15 2022 10:25AM"/>
    <x v="48"/>
    <x v="47"/>
    <n v="8"/>
    <s v="BOLSA 25-30 LIBRAS"/>
    <n v="1"/>
    <s v="PRODUCTOS AGROPECUARIOS"/>
    <n v="2"/>
    <s v="HORTALIZAS"/>
    <n v="26.3"/>
    <n v="11.95"/>
    <s v="Rábano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95"/>
    <n v="1"/>
    <n v="200"/>
    <m/>
    <s v="Aug 15 2022 10:25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95"/>
    <n v="1"/>
    <n v="150"/>
    <m/>
    <s v="Aug 15 2022 10:26AM"/>
    <x v="50"/>
    <x v="4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89"/>
    <n v="1"/>
    <n v="10"/>
    <m/>
    <s v="Aug 15 2022 10:26AM"/>
    <x v="51"/>
    <x v="50"/>
    <n v="11"/>
    <s v="BOLSA 33-36 LIBRAS"/>
    <n v="1"/>
    <s v="PRODUCTOS AGROPECUARIOS"/>
    <n v="2"/>
    <s v="HORTALIZAS"/>
    <n v="34.94"/>
    <n v="15.88"/>
    <s v="Zanahoria Mediana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89"/>
    <n v="1"/>
    <n v="22"/>
    <m/>
    <s v="Aug 15 2022 10:26AM"/>
    <x v="52"/>
    <x v="51"/>
    <n v="66"/>
    <s v="SACO 133-135 LIBRAS"/>
    <n v="1"/>
    <s v="PRODUCTOS AGROPECUARIOS"/>
    <n v="2"/>
    <s v="HORTALIZAS"/>
    <n v="134"/>
    <n v="60.91"/>
    <s v="Yuca Blanca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138"/>
    <n v="1"/>
    <n v="30"/>
    <m/>
    <s v="Aug 15 2022 10:26AM"/>
    <x v="53"/>
    <x v="52"/>
    <n v="24"/>
    <s v="CAJA 10 KG 60-70 UNIDADES"/>
    <n v="1"/>
    <s v="PRODUCTOS AGROPECUARIOS"/>
    <n v="3"/>
    <s v="FRUTAS"/>
    <n v="22"/>
    <n v="10"/>
    <s v="Aguacate Hass Mediano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89"/>
    <n v="1"/>
    <n v="30"/>
    <m/>
    <s v="Aug 15 2022 10:26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89"/>
    <n v="1"/>
    <n v="18"/>
    <m/>
    <s v="Aug 15 2022 10:26AM"/>
    <x v="55"/>
    <x v="54"/>
    <n v="51"/>
    <s v="QUINTAL"/>
    <n v="1"/>
    <s v="PRODUCTOS AGROPECUARIOS"/>
    <n v="2"/>
    <s v="HORTALIZAS"/>
    <n v="100"/>
    <n v="45.45"/>
    <s v="Zanahoria Grande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89"/>
    <n v="1"/>
    <n v="8"/>
    <m/>
    <s v="Aug 15 2022 10:26AM"/>
    <x v="56"/>
    <x v="55"/>
    <n v="27"/>
    <s v="CAJA 40 LIBRAS 90-100 UNIDADES"/>
    <n v="1"/>
    <s v="PRODUCTOS AGROPECUARIOS"/>
    <n v="3"/>
    <s v="FRUTAS"/>
    <n v="40"/>
    <n v="18.18"/>
    <s v="Banano Maduro Grande Caja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89"/>
    <n v="1"/>
    <n v="6"/>
    <m/>
    <s v="Aug 15 2022 10:27AM"/>
    <x v="57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60"/>
    <n v="1"/>
    <n v="8"/>
    <m/>
    <s v="Aug 15 2022 10:27AM"/>
    <x v="58"/>
    <x v="5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60"/>
    <n v="1"/>
    <n v="10"/>
    <m/>
    <s v="Aug 15 2022 10:27AM"/>
    <x v="59"/>
    <x v="57"/>
    <n v="10"/>
    <s v="BOLSA 25-30 LIBRAS"/>
    <n v="1"/>
    <s v="PRODUCTOS AGROPECUARIOS"/>
    <n v="3"/>
    <s v="FRUTAS"/>
    <n v="27.5"/>
    <n v="12.5"/>
    <s v="Guayaba Grande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89"/>
    <n v="1"/>
    <n v="11"/>
    <m/>
    <s v="Aug 15 2022 10:28AM"/>
    <x v="60"/>
    <x v="58"/>
    <n v="38"/>
    <s v="JABA  10-12 UNIDADES"/>
    <n v="1"/>
    <s v="PRODUCTOS AGROPECUARIOS"/>
    <n v="3"/>
    <s v="FRUTAS"/>
    <n v="35.04"/>
    <n v="15.93"/>
    <s v="Papaya Tainung Grande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89"/>
    <n v="1"/>
    <n v="22"/>
    <m/>
    <s v="Aug 15 2022 10:28AM"/>
    <x v="61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95"/>
    <n v="1"/>
    <n v="10"/>
    <m/>
    <s v="Aug 15 2022 10:28AM"/>
    <x v="62"/>
    <x v="6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95"/>
    <n v="1"/>
    <n v="6"/>
    <m/>
    <s v="Aug 15 2022 10:28AM"/>
    <x v="63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89"/>
    <n v="1"/>
    <n v="110"/>
    <m/>
    <s v="Aug 15 2022 10:29AM"/>
    <x v="64"/>
    <x v="62"/>
    <n v="52"/>
    <s v="QUINTAL "/>
    <n v="1"/>
    <s v="PRODUCTOS AGROPECUARIOS"/>
    <n v="3"/>
    <s v="FRUTAS"/>
    <n v="100"/>
    <n v="45.45"/>
    <s v="Tamarindo sin Cáscara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89"/>
    <n v="1"/>
    <n v="40"/>
    <m/>
    <s v="Aug 15 2022 10:30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89"/>
    <n v="1"/>
    <n v="10"/>
    <m/>
    <s v="Aug 15 2022 10:30AM"/>
    <x v="36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89"/>
    <n v="1"/>
    <n v="12"/>
    <m/>
    <s v="Aug 15 2022 10:30AM"/>
    <x v="32"/>
    <x v="31"/>
    <n v="20"/>
    <s v="CAJA  18-22 TALLOS"/>
    <n v="1"/>
    <s v="PRODUCTOS AGROPECUARIOS"/>
    <n v="2"/>
    <s v="HORTALIZAS"/>
    <n v="61.86"/>
    <n v="28.12"/>
    <s v="Apio Grande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351"/>
    <n v="1"/>
    <n v="14"/>
    <m/>
    <s v="Aug 15 2022 10:30A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60"/>
    <n v="1"/>
    <n v="16"/>
    <m/>
    <s v="Aug 15 2022 10:30AM"/>
    <x v="35"/>
    <x v="3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89"/>
    <n v="1"/>
    <n v="13"/>
    <m/>
    <s v="Aug 15 2022 10:31AM"/>
    <x v="44"/>
    <x v="43"/>
    <n v="69"/>
    <s v="SACO 15-20 LIBRAS"/>
    <n v="1"/>
    <s v="PRODUCTOS AGROPECUARIOS"/>
    <n v="2"/>
    <s v="HORTALIZAS"/>
    <n v="17.149999999999999"/>
    <n v="7.8"/>
    <s v="Ejote  Importado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89"/>
    <n v="1"/>
    <n v="35"/>
    <m/>
    <s v="Aug 15 2022 10:31AM"/>
    <x v="38"/>
    <x v="37"/>
    <n v="74"/>
    <s v="SACO 35-40 LIBRAS"/>
    <n v="1"/>
    <s v="PRODUCTOS AGROPECUARIOS"/>
    <n v="2"/>
    <s v="HORTALIZAS"/>
    <n v="38.590000000000003"/>
    <n v="17.54"/>
    <s v="Chile Jalapeño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89"/>
    <n v="1"/>
    <n v="26"/>
    <m/>
    <s v="Aug 15 2022 10:31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89"/>
    <n v="1"/>
    <n v="32"/>
    <m/>
    <s v="Aug 15 2022 10:31AM"/>
    <x v="33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89"/>
    <n v="1"/>
    <n v="13"/>
    <m/>
    <s v="Aug 15 2022 10:31AM"/>
    <x v="39"/>
    <x v="38"/>
    <n v="53"/>
    <s v="RED   12 UNIDADES"/>
    <n v="1"/>
    <s v="PRODUCTOS AGROPECUARIOS"/>
    <n v="2"/>
    <s v="HORTALIZAS"/>
    <n v="46.19"/>
    <n v="21"/>
    <s v="Coliflor  Grande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60"/>
    <n v="1"/>
    <n v="9"/>
    <m/>
    <s v="Aug 15 2022 10:32AM"/>
    <x v="40"/>
    <x v="3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60"/>
    <n v="1"/>
    <n v="14"/>
    <m/>
    <s v="Aug 15 2022 10:33AM"/>
    <x v="65"/>
    <x v="6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89"/>
    <n v="1"/>
    <n v="14"/>
    <m/>
    <s v="Aug 15 2022 10:34AM"/>
    <x v="66"/>
    <x v="64"/>
    <n v="60"/>
    <s v="SACO   145-155 UNIDADES"/>
    <n v="1"/>
    <s v="PRODUCTOS AGROPECUARIOS"/>
    <n v="2"/>
    <s v="HORTALIZAS"/>
    <n v="139.57"/>
    <n v="63.44"/>
    <s v="Pepino Grande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89"/>
    <n v="1"/>
    <n v="44"/>
    <m/>
    <s v="Aug 15 2022 10:34AM"/>
    <x v="46"/>
    <x v="45"/>
    <n v="51"/>
    <s v="QUINTAL"/>
    <n v="1"/>
    <s v="PRODUCTOS AGROPECUARIOS"/>
    <n v="2"/>
    <s v="HORTALIZAS"/>
    <n v="100"/>
    <n v="45.45"/>
    <s v="Papa Soloma Grande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89"/>
    <n v="1"/>
    <n v="12"/>
    <m/>
    <s v="Aug 15 2022 10:34AM"/>
    <x v="43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89"/>
    <n v="1"/>
    <n v="10"/>
    <m/>
    <s v="Aug 15 2022 10:35AM"/>
    <x v="48"/>
    <x v="47"/>
    <n v="8"/>
    <s v="BOLSA 25-30 LIBRAS"/>
    <n v="1"/>
    <s v="PRODUCTOS AGROPECUARIOS"/>
    <n v="2"/>
    <s v="HORTALIZAS"/>
    <n v="26.3"/>
    <n v="11.95"/>
    <s v="Rábano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89"/>
    <n v="1"/>
    <n v="12"/>
    <m/>
    <s v="Aug 15 2022 10:35AM"/>
    <x v="45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89"/>
    <n v="1"/>
    <n v="20"/>
    <m/>
    <s v="Aug 15 2022 10:35AM"/>
    <x v="42"/>
    <x v="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89"/>
    <n v="1"/>
    <n v="20"/>
    <m/>
    <s v="Aug 15 2022 10:36AM"/>
    <x v="55"/>
    <x v="54"/>
    <n v="51"/>
    <s v="QUINTAL"/>
    <n v="1"/>
    <s v="PRODUCTOS AGROPECUARIOS"/>
    <n v="2"/>
    <s v="HORTALIZAS"/>
    <n v="100"/>
    <n v="45.45"/>
    <s v="Zanahoria Grande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89"/>
    <n v="1"/>
    <n v="30"/>
    <m/>
    <s v="Aug 15 2022 10:36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60"/>
    <n v="1"/>
    <n v="21"/>
    <m/>
    <s v="Aug 15 2022 10:36AM"/>
    <x v="52"/>
    <x v="51"/>
    <n v="66"/>
    <s v="SACO 133-135 LIBRAS"/>
    <n v="1"/>
    <s v="PRODUCTOS AGROPECUARIOS"/>
    <n v="2"/>
    <s v="HORTALIZAS"/>
    <n v="134"/>
    <n v="60.91"/>
    <s v="Yuca Blanca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89"/>
    <n v="1"/>
    <n v="10"/>
    <m/>
    <s v="Aug 15 2022 10:36AM"/>
    <x v="51"/>
    <x v="50"/>
    <n v="11"/>
    <s v="BOLSA 33-36 LIBRAS"/>
    <n v="1"/>
    <s v="PRODUCTOS AGROPECUARIOS"/>
    <n v="2"/>
    <s v="HORTALIZAS"/>
    <n v="34.94"/>
    <n v="15.88"/>
    <s v="Zanahoria Mediana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138"/>
    <n v="1"/>
    <n v="32"/>
    <m/>
    <s v="Aug 15 2022 10:37AM"/>
    <x v="53"/>
    <x v="52"/>
    <n v="24"/>
    <s v="CAJA 10 KG 60-70 UNIDADES"/>
    <n v="1"/>
    <s v="PRODUCTOS AGROPECUARIOS"/>
    <n v="3"/>
    <s v="FRUTAS"/>
    <n v="22"/>
    <n v="10"/>
    <s v="Aguacate Hass Mediano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89"/>
    <n v="1"/>
    <n v="10"/>
    <m/>
    <s v="Aug 15 2022 10:37AM"/>
    <x v="56"/>
    <x v="55"/>
    <n v="27"/>
    <s v="CAJA 40 LIBRAS 90-100 UNIDADES"/>
    <n v="1"/>
    <s v="PRODUCTOS AGROPECUARIOS"/>
    <n v="3"/>
    <s v="FRUTAS"/>
    <n v="40"/>
    <n v="18.18"/>
    <s v="Banano Maduro Grande Caja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89"/>
    <n v="1"/>
    <n v="7"/>
    <m/>
    <s v="Aug 15 2022 10:37AM"/>
    <x v="57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60"/>
    <n v="1"/>
    <n v="8"/>
    <m/>
    <s v="Aug 15 2022 10:38AM"/>
    <x v="58"/>
    <x v="5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60"/>
    <n v="1"/>
    <n v="10"/>
    <m/>
    <s v="Aug 15 2022 10:38AM"/>
    <x v="59"/>
    <x v="57"/>
    <n v="10"/>
    <s v="BOLSA 25-30 LIBRAS"/>
    <n v="1"/>
    <s v="PRODUCTOS AGROPECUARIOS"/>
    <n v="3"/>
    <s v="FRUTAS"/>
    <n v="27.5"/>
    <n v="12.5"/>
    <s v="Guayaba Grande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89"/>
    <n v="1"/>
    <n v="23"/>
    <m/>
    <s v="Aug 15 2022 10:38AM"/>
    <x v="61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n v="8"/>
    <n v="16"/>
    <x v="1"/>
  </r>
  <r>
    <n v="308800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8"/>
    <s v="AGOSTO"/>
    <n v="1"/>
    <s v="ADELMO URBINA"/>
    <n v="2022"/>
    <n v="2022"/>
    <n v="60"/>
    <n v="1"/>
    <n v="80"/>
    <n v="1"/>
    <s v="Aug 15 2022 10:38AM"/>
    <x v="23"/>
    <x v="22"/>
    <n v="51"/>
    <s v="QUINTAL"/>
    <n v="1"/>
    <s v="PRODUCTOS AGROPECUARIOS"/>
    <n v="1"/>
    <s v="GRANOS BASICOS"/>
    <n v="100"/>
    <n v="45.45"/>
    <s v="Frijol Rojo Nacional"/>
    <m/>
    <n v="1"/>
    <n v="15"/>
    <n v="8"/>
    <n v="3"/>
    <x v="2"/>
  </r>
  <r>
    <n v="308800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8"/>
    <s v="AGOSTO"/>
    <n v="1"/>
    <s v="ADELMO URBINA"/>
    <n v="2022"/>
    <n v="2022"/>
    <n v="60"/>
    <n v="1"/>
    <n v="45"/>
    <n v="0.55000000000000004"/>
    <s v="Aug 15 2022 10:38AM"/>
    <x v="67"/>
    <x v="65"/>
    <n v="51"/>
    <s v="QUINTAL"/>
    <n v="1"/>
    <s v="PRODUCTOS AGROPECUARIOS"/>
    <n v="1"/>
    <s v="GRANOS BASICOS"/>
    <n v="100"/>
    <n v="45.45"/>
    <s v="Arroz Nacional"/>
    <m/>
    <n v="1"/>
    <n v="15"/>
    <n v="8"/>
    <n v="3"/>
    <x v="2"/>
  </r>
  <r>
    <n v="308800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8"/>
    <s v="AGOSTO"/>
    <n v="1"/>
    <s v="ADELMO URBINA"/>
    <n v="2022"/>
    <n v="2022"/>
    <n v="60"/>
    <n v="1"/>
    <n v="26"/>
    <m/>
    <s v="Aug 15 2022 10:39AM"/>
    <x v="68"/>
    <x v="66"/>
    <n v="13"/>
    <s v="BOLSA 50 LB"/>
    <n v="1"/>
    <s v="PRODUCTOS AGROPECUARIOS"/>
    <n v="4"/>
    <s v="AGRO INDUSTRIALES"/>
    <n v="50"/>
    <n v="22.73"/>
    <s v="Harina de maíz MASECA"/>
    <m/>
    <n v="0"/>
    <n v="15"/>
    <n v="8"/>
    <n v="3"/>
    <x v="2"/>
  </r>
  <r>
    <n v="308800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8"/>
    <s v="AGOSTO"/>
    <n v="1"/>
    <s v="ADELMO URBINA"/>
    <n v="2022"/>
    <n v="2022"/>
    <n v="60"/>
    <n v="1"/>
    <n v="30"/>
    <n v="0.35"/>
    <s v="Aug 15 2022 10:39A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3"/>
    <x v="2"/>
  </r>
  <r>
    <n v="308800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8"/>
    <s v="AGOSTO"/>
    <n v="1"/>
    <s v="ADELMO URBINA"/>
    <n v="2022"/>
    <n v="2022"/>
    <n v="60"/>
    <n v="1"/>
    <n v="40"/>
    <n v="0.5"/>
    <s v="Aug 15 2022 10:39A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3"/>
    <x v="2"/>
  </r>
  <r>
    <n v="308800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8"/>
    <s v="AGOSTO"/>
    <n v="1"/>
    <s v="ADELMO URBINA"/>
    <n v="2022"/>
    <n v="2022"/>
    <n v="60"/>
    <n v="1"/>
    <n v="48"/>
    <n v="0.6"/>
    <s v="Aug 15 2022 10:39AM"/>
    <x v="28"/>
    <x v="27"/>
    <n v="86"/>
    <s v="SACO DE 50 KG"/>
    <n v="1"/>
    <s v="PRODUCTOS AGROPECUARIOS"/>
    <n v="4"/>
    <s v="AGRO INDUSTRIALES"/>
    <n v="110.23"/>
    <n v="50"/>
    <s v="Azúcar blanca empacada"/>
    <m/>
    <n v="0"/>
    <n v="15"/>
    <n v="8"/>
    <n v="3"/>
    <x v="2"/>
  </r>
  <r>
    <n v="308800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8"/>
    <s v="AGOSTO"/>
    <n v="1"/>
    <s v="ADELMO URBINA"/>
    <n v="2022"/>
    <n v="2022"/>
    <n v="60"/>
    <n v="1"/>
    <n v="75"/>
    <n v="0.9"/>
    <s v="Aug 15 2022 10:39AM"/>
    <x v="26"/>
    <x v="25"/>
    <n v="51"/>
    <s v="QUINTAL"/>
    <n v="1"/>
    <s v="PRODUCTOS AGROPECUARIOS"/>
    <n v="1"/>
    <s v="GRANOS BASICOS"/>
    <n v="100"/>
    <n v="45.45"/>
    <s v="Frijol Tinto Nacional"/>
    <m/>
    <n v="1"/>
    <n v="15"/>
    <n v="8"/>
    <n v="3"/>
    <x v="2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89"/>
    <n v="1"/>
    <n v="100"/>
    <m/>
    <s v="Aug 15 2022 10:39AM"/>
    <x v="70"/>
    <x v="6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95"/>
    <n v="1"/>
    <n v="6"/>
    <m/>
    <s v="Aug 15 2022 10:39AM"/>
    <x v="63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89"/>
    <n v="1"/>
    <n v="12"/>
    <m/>
    <s v="Aug 15 2022 10:39AM"/>
    <x v="60"/>
    <x v="58"/>
    <n v="38"/>
    <s v="JABA  10-12 UNIDADES"/>
    <n v="1"/>
    <s v="PRODUCTOS AGROPECUARIOS"/>
    <n v="3"/>
    <s v="FRUTAS"/>
    <n v="35.04"/>
    <n v="15.93"/>
    <s v="Papaya Tainung Grande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48"/>
    <n v="1"/>
    <n v="200"/>
    <m/>
    <s v="Aug 15 2022 10:39AM"/>
    <x v="71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95"/>
    <n v="1"/>
    <n v="12"/>
    <m/>
    <s v="Aug 15 2022 10:39AM"/>
    <x v="62"/>
    <x v="6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89"/>
    <n v="1"/>
    <n v="20"/>
    <m/>
    <s v="Aug 15 2022 10:40AM"/>
    <x v="72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8"/>
    <n v="16"/>
    <x v="1"/>
  </r>
  <r>
    <n v="30965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2"/>
    <n v="2022"/>
    <n v="89"/>
    <n v="1"/>
    <n v="105"/>
    <m/>
    <s v="Aug 15 2022 10:40AM"/>
    <x v="64"/>
    <x v="62"/>
    <n v="52"/>
    <s v="QUINTAL "/>
    <n v="1"/>
    <s v="PRODUCTOS AGROPECUARIOS"/>
    <n v="3"/>
    <s v="FRUTAS"/>
    <n v="100"/>
    <n v="45.45"/>
    <s v="Tamarindo sin Cáscara"/>
    <m/>
    <n v="0"/>
    <n v="15"/>
    <n v="8"/>
    <n v="16"/>
    <x v="1"/>
  </r>
  <r>
    <n v="308800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8"/>
    <s v="AGOSTO"/>
    <n v="1"/>
    <s v="ADELMO URBINA"/>
    <n v="2022"/>
    <n v="2022"/>
    <n v="60"/>
    <n v="1"/>
    <n v="80"/>
    <n v="1"/>
    <s v="Aug 15 2022 10:40AM"/>
    <x v="31"/>
    <x v="30"/>
    <n v="1"/>
    <s v="96 UNIDADES 144 LB"/>
    <n v="1"/>
    <s v="PRODUCTOS AGROPECUARIOS"/>
    <n v="4"/>
    <s v="AGRO INDUSTRIALES"/>
    <n v="144"/>
    <n v="65.45"/>
    <s v="Panela de primera clase"/>
    <m/>
    <n v="0"/>
    <n v="15"/>
    <n v="8"/>
    <n v="3"/>
    <x v="2"/>
  </r>
  <r>
    <n v="308800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8"/>
    <s v="AGOSTO"/>
    <n v="1"/>
    <s v="ADELMO URBINA"/>
    <n v="2022"/>
    <n v="2022"/>
    <n v="60"/>
    <n v="1"/>
    <n v="9.5"/>
    <m/>
    <s v="Aug 15 2022 10:40AM"/>
    <x v="73"/>
    <x v="71"/>
    <n v="47"/>
    <s v="LITRO"/>
    <n v="2"/>
    <s v="INSUMOS AGRICOLAS"/>
    <n v="15"/>
    <s v="FERTILIZANTES"/>
    <n v="0"/>
    <n v="0"/>
    <m/>
    <s v="BAYFOLAN FORTE"/>
    <n v="0"/>
    <n v="15"/>
    <n v="8"/>
    <n v="3"/>
    <x v="2"/>
  </r>
  <r>
    <n v="308800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8"/>
    <s v="AGOSTO"/>
    <n v="1"/>
    <s v="ADELMO URBINA"/>
    <n v="2022"/>
    <n v="2022"/>
    <n v="60"/>
    <n v="1"/>
    <n v="55"/>
    <m/>
    <s v="Aug 15 2022 10:40AM"/>
    <x v="74"/>
    <x v="72"/>
    <n v="77"/>
    <s v="SACO DE 100 LB"/>
    <n v="2"/>
    <s v="INSUMOS AGRICOLAS"/>
    <n v="15"/>
    <s v="FERTILIZANTES"/>
    <n v="0"/>
    <n v="0"/>
    <m/>
    <s v="FÓRMULA 15-15-15 100 LBS"/>
    <n v="0"/>
    <n v="15"/>
    <n v="8"/>
    <n v="3"/>
    <x v="2"/>
  </r>
  <r>
    <n v="308800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8"/>
    <s v="AGOSTO"/>
    <n v="1"/>
    <s v="ADELMO URBINA"/>
    <n v="2022"/>
    <n v="2022"/>
    <n v="60"/>
    <n v="1"/>
    <n v="12"/>
    <n v="0.15"/>
    <s v="Aug 15 2022 10:40AM"/>
    <x v="0"/>
    <x v="0"/>
    <n v="51"/>
    <s v="QUINTAL"/>
    <n v="1"/>
    <s v="PRODUCTOS AGROPECUARIOS"/>
    <n v="4"/>
    <s v="AGRO INDUSTRIALES"/>
    <n v="100"/>
    <n v="45.45"/>
    <s v="Sal corriente yodada"/>
    <m/>
    <n v="0"/>
    <n v="15"/>
    <n v="8"/>
    <n v="3"/>
    <x v="2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89"/>
    <n v="1"/>
    <n v="20"/>
    <m/>
    <s v="Aug 15 2022 10:40AM"/>
    <x v="72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89"/>
    <n v="1"/>
    <n v="100"/>
    <m/>
    <s v="Aug 15 2022 10:40AM"/>
    <x v="70"/>
    <x v="6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n v="8"/>
    <n v="16"/>
    <x v="1"/>
  </r>
  <r>
    <n v="30965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8"/>
    <s v="AGOSTO"/>
    <n v="3"/>
    <s v="ANA HERMYS OSORIO"/>
    <n v="2022"/>
    <n v="2022"/>
    <n v="48"/>
    <n v="1"/>
    <n v="200"/>
    <m/>
    <s v="Aug 15 2022 10:40AM"/>
    <x v="71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8"/>
    <n v="16"/>
    <x v="1"/>
  </r>
  <r>
    <n v="308800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8"/>
    <s v="AGOSTO"/>
    <n v="1"/>
    <s v="ADELMO URBINA"/>
    <n v="2022"/>
    <n v="2022"/>
    <n v="60"/>
    <n v="1"/>
    <n v="55"/>
    <m/>
    <s v="Aug 15 2022 10:41AM"/>
    <x v="75"/>
    <x v="73"/>
    <n v="64"/>
    <s v="SACO 100 LB"/>
    <n v="2"/>
    <s v="INSUMOS AGRICOLAS"/>
    <n v="15"/>
    <s v="FERTILIZANTES"/>
    <n v="0"/>
    <n v="0"/>
    <m/>
    <s v="UREA 46%N 100 LBS"/>
    <n v="0"/>
    <n v="15"/>
    <n v="8"/>
    <n v="3"/>
    <x v="2"/>
  </r>
  <r>
    <n v="308800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8"/>
    <s v="AGOSTO"/>
    <n v="1"/>
    <s v="ADELMO URBINA"/>
    <n v="2022"/>
    <n v="2022"/>
    <n v="60"/>
    <n v="1"/>
    <n v="7"/>
    <m/>
    <s v="Aug 15 2022 10:41AM"/>
    <x v="19"/>
    <x v="18"/>
    <n v="14"/>
    <s v="BOLSA 700 GRAMOS"/>
    <n v="2"/>
    <s v="INSUMOS AGRICOLAS"/>
    <n v="17"/>
    <s v="HERBICIDAS"/>
    <n v="0"/>
    <n v="0"/>
    <m/>
    <s v="GESAPRIM"/>
    <n v="0"/>
    <n v="15"/>
    <n v="8"/>
    <n v="3"/>
    <x v="2"/>
  </r>
  <r>
    <n v="308800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8"/>
    <s v="AGOSTO"/>
    <n v="1"/>
    <s v="ADELMO URBINA"/>
    <n v="2022"/>
    <n v="2022"/>
    <n v="60"/>
    <n v="1"/>
    <n v="23"/>
    <m/>
    <s v="Aug 15 2022 10:41AM"/>
    <x v="76"/>
    <x v="74"/>
    <n v="47"/>
    <s v="LITRO"/>
    <n v="2"/>
    <s v="INSUMOS AGRICOLAS"/>
    <n v="15"/>
    <s v="FERTILIZANTES"/>
    <n v="0"/>
    <n v="0"/>
    <m/>
    <s v="METALOZATO MULTIMINERAL"/>
    <n v="0"/>
    <n v="15"/>
    <n v="8"/>
    <n v="3"/>
    <x v="2"/>
  </r>
  <r>
    <n v="308800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8"/>
    <s v="AGOSTO"/>
    <n v="1"/>
    <s v="ADELMO URBINA"/>
    <n v="2022"/>
    <n v="2022"/>
    <n v="60"/>
    <n v="1"/>
    <n v="30"/>
    <m/>
    <s v="Aug 15 2022 10:41AM"/>
    <x v="77"/>
    <x v="75"/>
    <n v="77"/>
    <s v="SACO DE 100 LB"/>
    <n v="2"/>
    <s v="INSUMOS AGRICOLAS"/>
    <n v="15"/>
    <s v="FERTILIZANTES"/>
    <n v="0"/>
    <n v="0"/>
    <m/>
    <s v="SULFATO DE AMONIO 21%N 100 LBS"/>
    <n v="0"/>
    <n v="15"/>
    <n v="8"/>
    <n v="3"/>
    <x v="2"/>
  </r>
  <r>
    <n v="308800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8"/>
    <s v="AGOSTO"/>
    <n v="1"/>
    <s v="ADELMO URBINA"/>
    <n v="2022"/>
    <n v="2022"/>
    <n v="60"/>
    <n v="1"/>
    <n v="6"/>
    <m/>
    <s v="Aug 15 2022 10:41AM"/>
    <x v="15"/>
    <x v="14"/>
    <n v="47"/>
    <s v="LITRO"/>
    <n v="2"/>
    <s v="INSUMOS AGRICOLAS"/>
    <n v="17"/>
    <s v="HERBICIDAS"/>
    <n v="0"/>
    <n v="0"/>
    <m/>
    <s v="GRAMOXONE 20 SL"/>
    <n v="0"/>
    <n v="15"/>
    <n v="8"/>
    <n v="3"/>
    <x v="2"/>
  </r>
  <r>
    <n v="308800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8"/>
    <s v="AGOSTO"/>
    <n v="1"/>
    <s v="ADELMO URBINA"/>
    <n v="2022"/>
    <n v="2022"/>
    <n v="60"/>
    <n v="1"/>
    <n v="45.5"/>
    <m/>
    <s v="Aug 15 2022 10:41AM"/>
    <x v="78"/>
    <x v="76"/>
    <n v="77"/>
    <s v="SACO DE 100 LB"/>
    <n v="2"/>
    <s v="INSUMOS AGRICOLAS"/>
    <n v="15"/>
    <s v="FERTILIZANTES"/>
    <n v="0"/>
    <n v="0"/>
    <m/>
    <s v="FÓRMULA 16-20-0 100 LBS"/>
    <n v="0"/>
    <n v="15"/>
    <n v="8"/>
    <n v="3"/>
    <x v="2"/>
  </r>
  <r>
    <n v="308800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8"/>
    <s v="AGOSTO"/>
    <n v="1"/>
    <s v="ADELMO URBINA"/>
    <n v="2022"/>
    <n v="2022"/>
    <n v="60"/>
    <n v="1"/>
    <n v="6"/>
    <m/>
    <s v="Aug 15 2022 10:41AM"/>
    <x v="16"/>
    <x v="15"/>
    <n v="47"/>
    <s v="LITRO"/>
    <n v="2"/>
    <s v="INSUMOS AGRICOLAS"/>
    <n v="17"/>
    <s v="HERBICIDAS"/>
    <n v="0"/>
    <n v="0"/>
    <m/>
    <s v="HEDONAL 60 SL"/>
    <n v="0"/>
    <n v="15"/>
    <n v="8"/>
    <n v="3"/>
    <x v="2"/>
  </r>
  <r>
    <n v="308804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2"/>
    <n v="2022"/>
    <n v="231"/>
    <n v="1"/>
    <n v="48"/>
    <n v="0.6"/>
    <s v="Aug 15 2022 10:42AM"/>
    <x v="24"/>
    <x v="23"/>
    <n v="51"/>
    <s v="QUINTAL"/>
    <n v="1"/>
    <s v="PRODUCTOS AGROPECUARIOS"/>
    <n v="1"/>
    <s v="GRANOS BASICOS"/>
    <n v="100"/>
    <n v="45.45"/>
    <s v="Arroz Clasificado Importado"/>
    <m/>
    <n v="0"/>
    <n v="15"/>
    <n v="8"/>
    <n v="3"/>
    <x v="2"/>
  </r>
  <r>
    <n v="308804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2"/>
    <n v="2022"/>
    <n v="60"/>
    <n v="1"/>
    <n v="29"/>
    <n v="0.35"/>
    <s v="Aug 15 2022 10:43A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3"/>
    <x v="2"/>
  </r>
  <r>
    <n v="308804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2"/>
    <n v="2022"/>
    <n v="60"/>
    <n v="1"/>
    <n v="74"/>
    <n v="0.9"/>
    <s v="Aug 15 2022 10:43AM"/>
    <x v="26"/>
    <x v="25"/>
    <n v="51"/>
    <s v="QUINTAL"/>
    <n v="1"/>
    <s v="PRODUCTOS AGROPECUARIOS"/>
    <n v="1"/>
    <s v="GRANOS BASICOS"/>
    <n v="100"/>
    <n v="45.45"/>
    <s v="Frijol Tinto Nacional"/>
    <m/>
    <n v="1"/>
    <n v="15"/>
    <n v="8"/>
    <n v="3"/>
    <x v="2"/>
  </r>
  <r>
    <n v="308804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2"/>
    <n v="2022"/>
    <n v="60"/>
    <n v="1"/>
    <n v="40"/>
    <n v="0.5"/>
    <s v="Aug 15 2022 10:43A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3"/>
    <x v="2"/>
  </r>
  <r>
    <n v="308804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2"/>
    <n v="2022"/>
    <n v="60"/>
    <n v="1"/>
    <n v="78"/>
    <n v="1"/>
    <s v="Aug 15 2022 10:43AM"/>
    <x v="23"/>
    <x v="22"/>
    <n v="51"/>
    <s v="QUINTAL"/>
    <n v="1"/>
    <s v="PRODUCTOS AGROPECUARIOS"/>
    <n v="1"/>
    <s v="GRANOS BASICOS"/>
    <n v="100"/>
    <n v="45.45"/>
    <s v="Frijol Rojo Nacional"/>
    <m/>
    <n v="1"/>
    <n v="15"/>
    <n v="8"/>
    <n v="3"/>
    <x v="2"/>
  </r>
  <r>
    <n v="308804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2"/>
    <n v="2022"/>
    <n v="60"/>
    <n v="1"/>
    <n v="48"/>
    <n v="0.6"/>
    <s v="Aug 15 2022 10:43AM"/>
    <x v="28"/>
    <x v="27"/>
    <n v="86"/>
    <s v="SACO DE 50 KG"/>
    <n v="1"/>
    <s v="PRODUCTOS AGROPECUARIOS"/>
    <n v="4"/>
    <s v="AGRO INDUSTRIALES"/>
    <n v="110.23"/>
    <n v="50"/>
    <s v="Azúcar blanca empacada"/>
    <m/>
    <n v="0"/>
    <n v="15"/>
    <n v="8"/>
    <n v="3"/>
    <x v="2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60"/>
    <n v="1"/>
    <n v="14"/>
    <m/>
    <s v="Aug 15 2022 10:43AM"/>
    <x v="35"/>
    <x v="3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89"/>
    <n v="1"/>
    <n v="10"/>
    <m/>
    <s v="Aug 15 2022 10:43AM"/>
    <x v="36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89"/>
    <n v="1"/>
    <n v="24"/>
    <m/>
    <s v="Aug 15 2022 10:44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89"/>
    <n v="1"/>
    <n v="10"/>
    <m/>
    <s v="Aug 15 2022 10:44AM"/>
    <x v="44"/>
    <x v="43"/>
    <n v="69"/>
    <s v="SACO 15-20 LIBRAS"/>
    <n v="1"/>
    <s v="PRODUCTOS AGROPECUARIOS"/>
    <n v="2"/>
    <s v="HORTALIZAS"/>
    <n v="17.149999999999999"/>
    <n v="7.8"/>
    <s v="Ejote  Importado"/>
    <m/>
    <n v="0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89"/>
    <n v="1"/>
    <n v="34"/>
    <m/>
    <s v="Aug 15 2022 10:44AM"/>
    <x v="38"/>
    <x v="37"/>
    <n v="74"/>
    <s v="SACO 35-40 LIBRAS"/>
    <n v="1"/>
    <s v="PRODUCTOS AGROPECUARIOS"/>
    <n v="2"/>
    <s v="HORTALIZAS"/>
    <n v="38.590000000000003"/>
    <n v="17.54"/>
    <s v="Chile Jalapeño"/>
    <m/>
    <n v="0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89"/>
    <n v="1"/>
    <n v="12"/>
    <m/>
    <s v="Aug 15 2022 10:44AM"/>
    <x v="39"/>
    <x v="38"/>
    <n v="53"/>
    <s v="RED   12 UNIDADES"/>
    <n v="1"/>
    <s v="PRODUCTOS AGROPECUARIOS"/>
    <n v="2"/>
    <s v="HORTALIZAS"/>
    <n v="46.19"/>
    <n v="21"/>
    <s v="Coliflor  Grande"/>
    <m/>
    <n v="0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89"/>
    <n v="1"/>
    <n v="18"/>
    <m/>
    <s v="Aug 15 2022 10:44AM"/>
    <x v="42"/>
    <x v="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89"/>
    <n v="1"/>
    <n v="34"/>
    <m/>
    <s v="Aug 15 2022 10:44AM"/>
    <x v="33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60"/>
    <n v="1"/>
    <n v="10"/>
    <m/>
    <s v="Aug 15 2022 10:44AM"/>
    <x v="40"/>
    <x v="3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89"/>
    <n v="1"/>
    <n v="42"/>
    <m/>
    <s v="Aug 15 2022 10:44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15"/>
    <n v="8"/>
    <n v="16"/>
    <x v="1"/>
  </r>
  <r>
    <n v="308804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2"/>
    <n v="2022"/>
    <n v="60"/>
    <n v="1"/>
    <n v="10.75"/>
    <m/>
    <s v="Aug 15 2022 10:44AM"/>
    <x v="73"/>
    <x v="71"/>
    <n v="47"/>
    <s v="LITRO"/>
    <n v="2"/>
    <s v="INSUMOS AGRICOLAS"/>
    <n v="15"/>
    <s v="FERTILIZANTES"/>
    <n v="0"/>
    <n v="0"/>
    <m/>
    <s v="BAYFOLAN FORTE"/>
    <n v="0"/>
    <n v="15"/>
    <n v="8"/>
    <n v="3"/>
    <x v="2"/>
  </r>
  <r>
    <n v="308804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2"/>
    <n v="2022"/>
    <n v="60"/>
    <n v="1"/>
    <n v="55"/>
    <m/>
    <s v="Aug 15 2022 10:44AM"/>
    <x v="74"/>
    <x v="72"/>
    <n v="77"/>
    <s v="SACO DE 100 LB"/>
    <n v="2"/>
    <s v="INSUMOS AGRICOLAS"/>
    <n v="15"/>
    <s v="FERTILIZANTES"/>
    <n v="0"/>
    <n v="0"/>
    <m/>
    <s v="FÓRMULA 15-15-15 100 LBS"/>
    <n v="0"/>
    <n v="15"/>
    <n v="8"/>
    <n v="3"/>
    <x v="2"/>
  </r>
  <r>
    <n v="308804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2"/>
    <n v="2022"/>
    <n v="60"/>
    <n v="1"/>
    <n v="12"/>
    <n v="0.15"/>
    <s v="Aug 15 2022 10:44AM"/>
    <x v="0"/>
    <x v="0"/>
    <n v="51"/>
    <s v="QUINTAL"/>
    <n v="1"/>
    <s v="PRODUCTOS AGROPECUARIOS"/>
    <n v="4"/>
    <s v="AGRO INDUSTRIALES"/>
    <n v="100"/>
    <n v="45.45"/>
    <s v="Sal corriente yodada"/>
    <m/>
    <n v="0"/>
    <n v="15"/>
    <n v="8"/>
    <n v="3"/>
    <x v="2"/>
  </r>
  <r>
    <n v="308804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2"/>
    <n v="2022"/>
    <n v="60"/>
    <n v="1"/>
    <n v="26"/>
    <m/>
    <s v="Aug 15 2022 10:44AM"/>
    <x v="68"/>
    <x v="66"/>
    <n v="13"/>
    <s v="BOLSA 50 LB"/>
    <n v="1"/>
    <s v="PRODUCTOS AGROPECUARIOS"/>
    <n v="4"/>
    <s v="AGRO INDUSTRIALES"/>
    <n v="50"/>
    <n v="22.73"/>
    <s v="Harina de maíz MASECA"/>
    <m/>
    <n v="0"/>
    <n v="15"/>
    <n v="8"/>
    <n v="3"/>
    <x v="2"/>
  </r>
  <r>
    <n v="308804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2"/>
    <n v="2022"/>
    <n v="60"/>
    <n v="1"/>
    <n v="50"/>
    <m/>
    <s v="Aug 15 2022 10:44AM"/>
    <x v="78"/>
    <x v="76"/>
    <n v="77"/>
    <s v="SACO DE 100 LB"/>
    <n v="2"/>
    <s v="INSUMOS AGRICOLAS"/>
    <n v="15"/>
    <s v="FERTILIZANTES"/>
    <n v="0"/>
    <n v="0"/>
    <m/>
    <s v="FÓRMULA 16-20-0 100 LBS"/>
    <n v="0"/>
    <n v="15"/>
    <n v="8"/>
    <n v="3"/>
    <x v="2"/>
  </r>
  <r>
    <n v="308804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2"/>
    <n v="2022"/>
    <n v="60"/>
    <n v="1"/>
    <m/>
    <n v="0.9"/>
    <s v="Aug 15 2022 10:44AM"/>
    <x v="31"/>
    <x v="30"/>
    <n v="1"/>
    <s v="96 UNIDADES 144 LB"/>
    <n v="1"/>
    <s v="PRODUCTOS AGROPECUARIOS"/>
    <n v="4"/>
    <s v="AGRO INDUSTRIALES"/>
    <n v="144"/>
    <n v="65.45"/>
    <s v="Panela de primera clase"/>
    <m/>
    <n v="0"/>
    <n v="15"/>
    <n v="8"/>
    <n v="3"/>
    <x v="2"/>
  </r>
  <r>
    <n v="308804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2"/>
    <n v="2022"/>
    <n v="60"/>
    <n v="1"/>
    <n v="56.5"/>
    <m/>
    <s v="Aug 15 2022 10:45AM"/>
    <x v="75"/>
    <x v="73"/>
    <n v="64"/>
    <s v="SACO 100 LB"/>
    <n v="2"/>
    <s v="INSUMOS AGRICOLAS"/>
    <n v="15"/>
    <s v="FERTILIZANTES"/>
    <n v="0"/>
    <n v="0"/>
    <m/>
    <s v="UREA 46%N 100 LBS"/>
    <n v="0"/>
    <n v="15"/>
    <n v="8"/>
    <n v="3"/>
    <x v="2"/>
  </r>
  <r>
    <n v="308804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2"/>
    <n v="2022"/>
    <n v="60"/>
    <n v="1"/>
    <n v="26.5"/>
    <m/>
    <s v="Aug 15 2022 10:45AM"/>
    <x v="76"/>
    <x v="74"/>
    <n v="47"/>
    <s v="LITRO"/>
    <n v="2"/>
    <s v="INSUMOS AGRICOLAS"/>
    <n v="15"/>
    <s v="FERTILIZANTES"/>
    <n v="0"/>
    <n v="0"/>
    <m/>
    <s v="METALOZATO MULTIMINERAL"/>
    <n v="0"/>
    <n v="15"/>
    <n v="8"/>
    <n v="3"/>
    <x v="2"/>
  </r>
  <r>
    <n v="308804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8"/>
    <s v="AGOSTO"/>
    <n v="1"/>
    <s v="ADELMO URBINA"/>
    <n v="2022"/>
    <n v="2022"/>
    <n v="60"/>
    <n v="1"/>
    <n v="32"/>
    <m/>
    <s v="Aug 15 2022 10:45AM"/>
    <x v="77"/>
    <x v="75"/>
    <n v="77"/>
    <s v="SACO DE 100 LB"/>
    <n v="2"/>
    <s v="INSUMOS AGRICOLAS"/>
    <n v="15"/>
    <s v="FERTILIZANTES"/>
    <n v="0"/>
    <n v="0"/>
    <m/>
    <s v="SULFATO DE AMONIO 21%N 100 LBS"/>
    <n v="0"/>
    <n v="15"/>
    <n v="8"/>
    <n v="3"/>
    <x v="2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89"/>
    <n v="1"/>
    <n v="40"/>
    <m/>
    <s v="Aug 15 2022 10:45AM"/>
    <x v="46"/>
    <x v="45"/>
    <n v="51"/>
    <s v="QUINTAL"/>
    <n v="1"/>
    <s v="PRODUCTOS AGROPECUARIOS"/>
    <n v="2"/>
    <s v="HORTALIZAS"/>
    <n v="100"/>
    <n v="45.45"/>
    <s v="Papa Soloma Grande"/>
    <m/>
    <n v="0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89"/>
    <n v="1"/>
    <n v="9"/>
    <m/>
    <s v="Aug 15 2022 10:45AM"/>
    <x v="43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95"/>
    <n v="1"/>
    <n v="100"/>
    <m/>
    <s v="Aug 15 2022 10:45AM"/>
    <x v="79"/>
    <x v="7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89"/>
    <n v="1"/>
    <n v="15"/>
    <m/>
    <s v="Aug 15 2022 10:46AM"/>
    <x v="66"/>
    <x v="64"/>
    <n v="60"/>
    <s v="SACO   145-155 UNIDADES"/>
    <n v="1"/>
    <s v="PRODUCTOS AGROPECUARIOS"/>
    <n v="2"/>
    <s v="HORTALIZAS"/>
    <n v="139.57"/>
    <n v="63.44"/>
    <s v="Pepino Grande"/>
    <m/>
    <n v="0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89"/>
    <n v="1"/>
    <n v="8"/>
    <m/>
    <s v="Aug 15 2022 10:46AM"/>
    <x v="48"/>
    <x v="47"/>
    <n v="8"/>
    <s v="BOLSA 25-30 LIBRAS"/>
    <n v="1"/>
    <s v="PRODUCTOS AGROPECUARIOS"/>
    <n v="2"/>
    <s v="HORTALIZAS"/>
    <n v="26.3"/>
    <n v="11.95"/>
    <s v="Rábano"/>
    <m/>
    <n v="0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60"/>
    <n v="1"/>
    <n v="13"/>
    <m/>
    <s v="Aug 15 2022 10:46AM"/>
    <x v="65"/>
    <x v="6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n v="8"/>
    <n v="16"/>
    <x v="1"/>
  </r>
  <r>
    <n v="3088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2"/>
    <n v="2022"/>
    <n v="60"/>
    <n v="1"/>
    <n v="78"/>
    <n v="1"/>
    <s v="Aug 15 2022 10:46AM"/>
    <x v="23"/>
    <x v="22"/>
    <n v="51"/>
    <s v="QUINTAL"/>
    <n v="1"/>
    <s v="PRODUCTOS AGROPECUARIOS"/>
    <n v="1"/>
    <s v="GRANOS BASICOS"/>
    <n v="100"/>
    <n v="45.45"/>
    <s v="Frijol Rojo Nacional"/>
    <m/>
    <n v="1"/>
    <n v="15"/>
    <n v="8"/>
    <n v="3"/>
    <x v="2"/>
  </r>
  <r>
    <n v="3088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2"/>
    <n v="2022"/>
    <n v="60"/>
    <n v="1"/>
    <n v="75"/>
    <n v="0.9"/>
    <s v="Aug 15 2022 10:46AM"/>
    <x v="26"/>
    <x v="25"/>
    <n v="51"/>
    <s v="QUINTAL"/>
    <n v="1"/>
    <s v="PRODUCTOS AGROPECUARIOS"/>
    <n v="1"/>
    <s v="GRANOS BASICOS"/>
    <n v="100"/>
    <n v="45.45"/>
    <s v="Frijol Tinto Nacional"/>
    <m/>
    <n v="1"/>
    <n v="15"/>
    <n v="8"/>
    <n v="3"/>
    <x v="2"/>
  </r>
  <r>
    <n v="3088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2"/>
    <n v="2022"/>
    <n v="60"/>
    <n v="1"/>
    <n v="46"/>
    <n v="0.55000000000000004"/>
    <s v="Aug 15 2022 10:46AM"/>
    <x v="67"/>
    <x v="65"/>
    <n v="51"/>
    <s v="QUINTAL"/>
    <n v="1"/>
    <s v="PRODUCTOS AGROPECUARIOS"/>
    <n v="1"/>
    <s v="GRANOS BASICOS"/>
    <n v="100"/>
    <n v="45.45"/>
    <s v="Arroz Nacional"/>
    <m/>
    <n v="1"/>
    <n v="15"/>
    <n v="8"/>
    <n v="3"/>
    <x v="2"/>
  </r>
  <r>
    <n v="3088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2"/>
    <n v="2022"/>
    <n v="60"/>
    <n v="1"/>
    <n v="30"/>
    <n v="0.35"/>
    <s v="Aug 15 2022 10:47A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3"/>
    <x v="2"/>
  </r>
  <r>
    <n v="3088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2"/>
    <n v="2022"/>
    <n v="60"/>
    <n v="1"/>
    <n v="41"/>
    <n v="0.5"/>
    <s v="Aug 15 2022 10:47A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3"/>
    <x v="2"/>
  </r>
  <r>
    <n v="3088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2"/>
    <n v="2022"/>
    <n v="60"/>
    <n v="1"/>
    <n v="26"/>
    <m/>
    <s v="Aug 15 2022 10:47AM"/>
    <x v="68"/>
    <x v="66"/>
    <n v="13"/>
    <s v="BOLSA 50 LB"/>
    <n v="1"/>
    <s v="PRODUCTOS AGROPECUARIOS"/>
    <n v="4"/>
    <s v="AGRO INDUSTRIALES"/>
    <n v="50"/>
    <n v="22.73"/>
    <s v="Harina de maíz MASECA"/>
    <m/>
    <n v="0"/>
    <n v="15"/>
    <n v="8"/>
    <n v="3"/>
    <x v="2"/>
  </r>
  <r>
    <n v="3088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2"/>
    <n v="2022"/>
    <n v="60"/>
    <n v="1"/>
    <n v="60"/>
    <n v="0.8"/>
    <s v="Aug 15 2022 10:47AM"/>
    <x v="80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15"/>
    <n v="8"/>
    <n v="3"/>
    <x v="2"/>
  </r>
  <r>
    <n v="3088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2"/>
    <n v="2022"/>
    <n v="60"/>
    <n v="1"/>
    <n v="48"/>
    <n v="0.6"/>
    <s v="Aug 15 2022 10:47AM"/>
    <x v="28"/>
    <x v="27"/>
    <n v="86"/>
    <s v="SACO DE 50 KG"/>
    <n v="1"/>
    <s v="PRODUCTOS AGROPECUARIOS"/>
    <n v="4"/>
    <s v="AGRO INDUSTRIALES"/>
    <n v="110.23"/>
    <n v="50"/>
    <s v="Azúcar blanca empacada"/>
    <m/>
    <n v="0"/>
    <n v="15"/>
    <n v="8"/>
    <n v="3"/>
    <x v="2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89"/>
    <n v="1"/>
    <n v="14"/>
    <m/>
    <s v="Aug 15 2022 10:47AM"/>
    <x v="45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89"/>
    <n v="1"/>
    <n v="21"/>
    <m/>
    <s v="Aug 15 2022 10:47AM"/>
    <x v="55"/>
    <x v="54"/>
    <n v="51"/>
    <s v="QUINTAL"/>
    <n v="1"/>
    <s v="PRODUCTOS AGROPECUARIOS"/>
    <n v="2"/>
    <s v="HORTALIZAS"/>
    <n v="100"/>
    <n v="45.45"/>
    <s v="Zanahoria Grande"/>
    <m/>
    <n v="0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89"/>
    <n v="1"/>
    <n v="10"/>
    <m/>
    <s v="Aug 15 2022 10:47AM"/>
    <x v="51"/>
    <x v="50"/>
    <n v="11"/>
    <s v="BOLSA 33-36 LIBRAS"/>
    <n v="1"/>
    <s v="PRODUCTOS AGROPECUARIOS"/>
    <n v="2"/>
    <s v="HORTALIZAS"/>
    <n v="34.94"/>
    <n v="15.88"/>
    <s v="Zanahoria Mediana"/>
    <m/>
    <n v="0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89"/>
    <n v="1"/>
    <n v="32"/>
    <m/>
    <s v="Aug 15 2022 10:47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60"/>
    <n v="1"/>
    <n v="22"/>
    <m/>
    <s v="Aug 15 2022 10:47AM"/>
    <x v="52"/>
    <x v="51"/>
    <n v="66"/>
    <s v="SACO 133-135 LIBRAS"/>
    <n v="1"/>
    <s v="PRODUCTOS AGROPECUARIOS"/>
    <n v="2"/>
    <s v="HORTALIZAS"/>
    <n v="134"/>
    <n v="60.91"/>
    <s v="Yuca Blanca"/>
    <m/>
    <n v="0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89"/>
    <n v="1"/>
    <n v="6"/>
    <m/>
    <s v="Aug 15 2022 10:48AM"/>
    <x v="57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60"/>
    <n v="1"/>
    <n v="10"/>
    <m/>
    <s v="Aug 15 2022 10:48AM"/>
    <x v="59"/>
    <x v="57"/>
    <n v="10"/>
    <s v="BOLSA 25-30 LIBRAS"/>
    <n v="1"/>
    <s v="PRODUCTOS AGROPECUARIOS"/>
    <n v="3"/>
    <s v="FRUTAS"/>
    <n v="27.5"/>
    <n v="12.5"/>
    <s v="Guayaba Grande"/>
    <m/>
    <n v="0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89"/>
    <n v="1"/>
    <n v="9"/>
    <m/>
    <s v="Aug 15 2022 10:48AM"/>
    <x v="56"/>
    <x v="55"/>
    <n v="27"/>
    <s v="CAJA 40 LIBRAS 90-100 UNIDADES"/>
    <n v="1"/>
    <s v="PRODUCTOS AGROPECUARIOS"/>
    <n v="3"/>
    <s v="FRUTAS"/>
    <n v="40"/>
    <n v="18.18"/>
    <s v="Banano Maduro Grande Caja"/>
    <m/>
    <n v="0"/>
    <n v="15"/>
    <n v="8"/>
    <n v="16"/>
    <x v="1"/>
  </r>
  <r>
    <n v="3088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2"/>
    <n v="2022"/>
    <n v="60"/>
    <n v="1"/>
    <n v="26"/>
    <m/>
    <s v="Aug 15 2022 10:48AM"/>
    <x v="81"/>
    <x v="79"/>
    <n v="51"/>
    <s v="QUINTAL"/>
    <n v="2"/>
    <s v="INSUMOS AGRICOLAS"/>
    <n v="13"/>
    <s v="GANADO BOVINO"/>
    <n v="0"/>
    <n v="0"/>
    <m/>
    <s v="HIPERLECHERO 22%"/>
    <n v="0"/>
    <n v="15"/>
    <n v="8"/>
    <n v="3"/>
    <x v="2"/>
  </r>
  <r>
    <n v="3088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2"/>
    <n v="2022"/>
    <n v="60"/>
    <n v="1"/>
    <n v="12"/>
    <n v="0.15"/>
    <s v="Aug 15 2022 10:48AM"/>
    <x v="0"/>
    <x v="0"/>
    <n v="51"/>
    <s v="QUINTAL"/>
    <n v="1"/>
    <s v="PRODUCTOS AGROPECUARIOS"/>
    <n v="4"/>
    <s v="AGRO INDUSTRIALES"/>
    <n v="100"/>
    <n v="45.45"/>
    <s v="Sal corriente yodada"/>
    <m/>
    <n v="0"/>
    <n v="15"/>
    <n v="8"/>
    <n v="3"/>
    <x v="2"/>
  </r>
  <r>
    <n v="3088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2"/>
    <n v="2022"/>
    <n v="60"/>
    <n v="1"/>
    <n v="38.5"/>
    <m/>
    <s v="Aug 15 2022 10:48AM"/>
    <x v="9"/>
    <x v="9"/>
    <n v="51"/>
    <s v="QUINTAL"/>
    <n v="2"/>
    <s v="INSUMOS AGRICOLAS"/>
    <n v="11"/>
    <s v="POLLO ENGORDE"/>
    <n v="0"/>
    <n v="0"/>
    <m/>
    <s v="INICIO ENGORDE "/>
    <n v="0"/>
    <n v="15"/>
    <n v="8"/>
    <n v="3"/>
    <x v="2"/>
  </r>
  <r>
    <n v="3088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2"/>
    <n v="2022"/>
    <n v="60"/>
    <n v="1"/>
    <n v="38"/>
    <m/>
    <s v="Aug 15 2022 10:48AM"/>
    <x v="8"/>
    <x v="8"/>
    <n v="51"/>
    <s v="QUINTAL"/>
    <n v="2"/>
    <s v="INSUMOS AGRICOLAS"/>
    <n v="11"/>
    <s v="POLLO ENGORDE"/>
    <n v="0"/>
    <n v="0"/>
    <m/>
    <s v="FINAL ENGORDE "/>
    <n v="0"/>
    <n v="15"/>
    <n v="8"/>
    <n v="3"/>
    <x v="2"/>
  </r>
  <r>
    <n v="3088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2"/>
    <n v="2022"/>
    <n v="60"/>
    <n v="1"/>
    <n v="56"/>
    <m/>
    <s v="Aug 15 2022 10:49AM"/>
    <x v="74"/>
    <x v="72"/>
    <n v="77"/>
    <s v="SACO DE 100 LB"/>
    <n v="2"/>
    <s v="INSUMOS AGRICOLAS"/>
    <n v="15"/>
    <s v="FERTILIZANTES"/>
    <n v="0"/>
    <n v="0"/>
    <m/>
    <s v="FÓRMULA 15-15-15 100 LBS"/>
    <n v="0"/>
    <n v="15"/>
    <n v="8"/>
    <n v="3"/>
    <x v="2"/>
  </r>
  <r>
    <n v="3088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2"/>
    <n v="2022"/>
    <n v="60"/>
    <n v="1"/>
    <n v="63"/>
    <m/>
    <s v="Aug 15 2022 10:49AM"/>
    <x v="75"/>
    <x v="73"/>
    <n v="64"/>
    <s v="SACO 100 LB"/>
    <n v="2"/>
    <s v="INSUMOS AGRICOLAS"/>
    <n v="15"/>
    <s v="FERTILIZANTES"/>
    <n v="0"/>
    <n v="0"/>
    <m/>
    <s v="UREA 46%N 100 LBS"/>
    <n v="0"/>
    <n v="15"/>
    <n v="8"/>
    <n v="3"/>
    <x v="2"/>
  </r>
  <r>
    <n v="3088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2"/>
    <n v="2022"/>
    <n v="60"/>
    <n v="1"/>
    <n v="52"/>
    <m/>
    <s v="Aug 15 2022 10:49AM"/>
    <x v="78"/>
    <x v="76"/>
    <n v="77"/>
    <s v="SACO DE 100 LB"/>
    <n v="2"/>
    <s v="INSUMOS AGRICOLAS"/>
    <n v="15"/>
    <s v="FERTILIZANTES"/>
    <n v="0"/>
    <n v="0"/>
    <m/>
    <s v="FÓRMULA 16-20-0 100 LBS"/>
    <n v="0"/>
    <n v="15"/>
    <n v="8"/>
    <n v="3"/>
    <x v="2"/>
  </r>
  <r>
    <n v="3088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2"/>
    <n v="2022"/>
    <n v="60"/>
    <n v="1"/>
    <n v="10"/>
    <m/>
    <s v="Aug 15 2022 10:49AM"/>
    <x v="73"/>
    <x v="71"/>
    <n v="47"/>
    <s v="LITRO"/>
    <n v="2"/>
    <s v="INSUMOS AGRICOLAS"/>
    <n v="15"/>
    <s v="FERTILIZANTES"/>
    <n v="0"/>
    <n v="0"/>
    <m/>
    <s v="BAYFOLAN FORTE"/>
    <n v="0"/>
    <n v="15"/>
    <n v="8"/>
    <n v="3"/>
    <x v="2"/>
  </r>
  <r>
    <n v="3088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2"/>
    <n v="2022"/>
    <n v="60"/>
    <n v="1"/>
    <n v="26"/>
    <m/>
    <s v="Aug 15 2022 10:49AM"/>
    <x v="76"/>
    <x v="74"/>
    <n v="47"/>
    <s v="LITRO"/>
    <n v="2"/>
    <s v="INSUMOS AGRICOLAS"/>
    <n v="15"/>
    <s v="FERTILIZANTES"/>
    <n v="0"/>
    <n v="0"/>
    <m/>
    <s v="METALOZATO MULTIMINERAL"/>
    <n v="0"/>
    <n v="15"/>
    <n v="8"/>
    <n v="3"/>
    <x v="2"/>
  </r>
  <r>
    <n v="3088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2"/>
    <n v="2022"/>
    <n v="60"/>
    <n v="1"/>
    <n v="30"/>
    <m/>
    <s v="Aug 15 2022 10:49AM"/>
    <x v="77"/>
    <x v="75"/>
    <n v="77"/>
    <s v="SACO DE 100 LB"/>
    <n v="2"/>
    <s v="INSUMOS AGRICOLAS"/>
    <n v="15"/>
    <s v="FERTILIZANTES"/>
    <n v="0"/>
    <n v="0"/>
    <m/>
    <s v="SULFATO DE AMONIO 21%N 100 LBS"/>
    <n v="0"/>
    <n v="15"/>
    <n v="8"/>
    <n v="3"/>
    <x v="2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138"/>
    <n v="1"/>
    <n v="30"/>
    <m/>
    <s v="Aug 15 2022 10:49AM"/>
    <x v="53"/>
    <x v="52"/>
    <n v="24"/>
    <s v="CAJA 10 KG 60-70 UNIDADES"/>
    <n v="1"/>
    <s v="PRODUCTOS AGROPECUARIOS"/>
    <n v="3"/>
    <s v="FRUTAS"/>
    <n v="22"/>
    <n v="10"/>
    <s v="Aguacate Hass Mediano"/>
    <m/>
    <n v="0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60"/>
    <n v="1"/>
    <n v="8"/>
    <m/>
    <s v="Aug 15 2022 10:49AM"/>
    <x v="82"/>
    <x v="80"/>
    <n v="32"/>
    <s v="CIENTO 25-30 LIBRAS"/>
    <n v="1"/>
    <s v="PRODUCTOS AGROPECUARIOS"/>
    <n v="3"/>
    <s v="FRUTAS"/>
    <n v="27.5"/>
    <n v="12.5"/>
    <s v="Mango Verde Mediano"/>
    <m/>
    <n v="1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89"/>
    <n v="1"/>
    <n v="12"/>
    <m/>
    <s v="Aug 15 2022 10:49AM"/>
    <x v="60"/>
    <x v="58"/>
    <n v="38"/>
    <s v="JABA  10-12 UNIDADES"/>
    <n v="1"/>
    <s v="PRODUCTOS AGROPECUARIOS"/>
    <n v="3"/>
    <s v="FRUTAS"/>
    <n v="35.04"/>
    <n v="15.93"/>
    <s v="Papaya Tainung Grande"/>
    <m/>
    <n v="0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95"/>
    <n v="1"/>
    <n v="10"/>
    <m/>
    <s v="Aug 15 2022 10:50AM"/>
    <x v="62"/>
    <x v="6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95"/>
    <n v="1"/>
    <n v="110"/>
    <m/>
    <s v="Aug 15 2022 10:50AM"/>
    <x v="70"/>
    <x v="6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89"/>
    <n v="1"/>
    <n v="24"/>
    <m/>
    <s v="Aug 15 2022 10:50AM"/>
    <x v="61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95"/>
    <n v="1"/>
    <n v="6"/>
    <m/>
    <s v="Aug 15 2022 10:50AM"/>
    <x v="63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8"/>
    <n v="16"/>
    <x v="1"/>
  </r>
  <r>
    <n v="3088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2"/>
    <n v="2022"/>
    <n v="60"/>
    <n v="1"/>
    <n v="6.5"/>
    <m/>
    <s v="Aug 15 2022 10:50AM"/>
    <x v="16"/>
    <x v="15"/>
    <n v="47"/>
    <s v="LITRO"/>
    <n v="2"/>
    <s v="INSUMOS AGRICOLAS"/>
    <n v="17"/>
    <s v="HERBICIDAS"/>
    <n v="0"/>
    <n v="0"/>
    <m/>
    <s v="HEDONAL 60 SL"/>
    <n v="0"/>
    <n v="15"/>
    <n v="8"/>
    <n v="3"/>
    <x v="2"/>
  </r>
  <r>
    <n v="3088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2"/>
    <n v="2022"/>
    <n v="60"/>
    <n v="1"/>
    <n v="9.5"/>
    <m/>
    <s v="Aug 15 2022 10:50AM"/>
    <x v="19"/>
    <x v="18"/>
    <n v="14"/>
    <s v="BOLSA 700 GRAMOS"/>
    <n v="2"/>
    <s v="INSUMOS AGRICOLAS"/>
    <n v="17"/>
    <s v="HERBICIDAS"/>
    <n v="0"/>
    <n v="0"/>
    <m/>
    <s v="GESAPRIM"/>
    <n v="0"/>
    <n v="15"/>
    <n v="8"/>
    <n v="3"/>
    <x v="2"/>
  </r>
  <r>
    <n v="30880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8"/>
    <s v="AGOSTO"/>
    <n v="1"/>
    <s v="ADELMO URBINA"/>
    <n v="2022"/>
    <n v="2022"/>
    <n v="60"/>
    <n v="1"/>
    <n v="6"/>
    <m/>
    <s v="Aug 15 2022 10:50AM"/>
    <x v="15"/>
    <x v="14"/>
    <n v="47"/>
    <s v="LITRO"/>
    <n v="2"/>
    <s v="INSUMOS AGRICOLAS"/>
    <n v="17"/>
    <s v="HERBICIDAS"/>
    <n v="0"/>
    <n v="0"/>
    <m/>
    <s v="GRAMOXONE 20 SL"/>
    <n v="0"/>
    <n v="15"/>
    <n v="8"/>
    <n v="3"/>
    <x v="2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89"/>
    <n v="1"/>
    <n v="19"/>
    <m/>
    <s v="Aug 15 2022 10:51AM"/>
    <x v="72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89"/>
    <n v="1"/>
    <n v="108"/>
    <m/>
    <s v="Aug 15 2022 10:51AM"/>
    <x v="64"/>
    <x v="62"/>
    <n v="52"/>
    <s v="QUINTAL "/>
    <n v="1"/>
    <s v="PRODUCTOS AGROPECUARIOS"/>
    <n v="3"/>
    <s v="FRUTAS"/>
    <n v="100"/>
    <n v="45.45"/>
    <s v="Tamarindo sin Cáscara"/>
    <m/>
    <n v="0"/>
    <n v="15"/>
    <n v="8"/>
    <n v="16"/>
    <x v="1"/>
  </r>
  <r>
    <n v="30965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2"/>
    <n v="2022"/>
    <n v="89"/>
    <n v="1"/>
    <n v="205"/>
    <m/>
    <s v="Aug 15 2022 10:51AM"/>
    <x v="71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8"/>
    <n v="16"/>
    <x v="1"/>
  </r>
  <r>
    <n v="308799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8"/>
    <s v="AGOSTO"/>
    <n v="1"/>
    <s v="ADELMO URBINA"/>
    <n v="2022"/>
    <n v="2022"/>
    <n v="60"/>
    <n v="1"/>
    <n v="30"/>
    <n v="0.35"/>
    <s v="Aug 15 2022 10:51A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3"/>
    <x v="2"/>
  </r>
  <r>
    <n v="308799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8"/>
    <s v="AGOSTO"/>
    <n v="1"/>
    <s v="ADELMO URBINA"/>
    <n v="2022"/>
    <n v="2022"/>
    <n v="60"/>
    <n v="1"/>
    <n v="83"/>
    <n v="1"/>
    <s v="Aug 15 2022 10:51AM"/>
    <x v="23"/>
    <x v="22"/>
    <n v="51"/>
    <s v="QUINTAL"/>
    <n v="1"/>
    <s v="PRODUCTOS AGROPECUARIOS"/>
    <n v="1"/>
    <s v="GRANOS BASICOS"/>
    <n v="100"/>
    <n v="45.45"/>
    <s v="Frijol Rojo Nacional"/>
    <m/>
    <n v="1"/>
    <n v="15"/>
    <n v="8"/>
    <n v="3"/>
    <x v="2"/>
  </r>
  <r>
    <n v="308799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8"/>
    <s v="AGOSTO"/>
    <n v="1"/>
    <s v="ADELMO URBINA"/>
    <n v="2022"/>
    <n v="2022"/>
    <n v="60"/>
    <n v="1"/>
    <n v="40"/>
    <n v="0.5"/>
    <s v="Aug 15 2022 10:51A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3"/>
    <x v="2"/>
  </r>
  <r>
    <n v="308799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8"/>
    <s v="AGOSTO"/>
    <n v="1"/>
    <s v="ADELMO URBINA"/>
    <n v="2022"/>
    <n v="2022"/>
    <n v="60"/>
    <n v="1"/>
    <n v="75"/>
    <n v="0.9"/>
    <s v="Aug 15 2022 10:51AM"/>
    <x v="26"/>
    <x v="25"/>
    <n v="51"/>
    <s v="QUINTAL"/>
    <n v="1"/>
    <s v="PRODUCTOS AGROPECUARIOS"/>
    <n v="1"/>
    <s v="GRANOS BASICOS"/>
    <n v="100"/>
    <n v="45.45"/>
    <s v="Frijol Tinto Nacional"/>
    <m/>
    <n v="1"/>
    <n v="15"/>
    <n v="8"/>
    <n v="3"/>
    <x v="2"/>
  </r>
  <r>
    <n v="308799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8"/>
    <s v="AGOSTO"/>
    <n v="1"/>
    <s v="ADELMO URBINA"/>
    <n v="2022"/>
    <n v="2022"/>
    <n v="60"/>
    <n v="1"/>
    <m/>
    <n v="1"/>
    <s v="Aug 15 2022 10:52AM"/>
    <x v="31"/>
    <x v="30"/>
    <n v="1"/>
    <s v="96 UNIDADES 144 LB"/>
    <n v="1"/>
    <s v="PRODUCTOS AGROPECUARIOS"/>
    <n v="4"/>
    <s v="AGRO INDUSTRIALES"/>
    <n v="144"/>
    <n v="65.45"/>
    <s v="Panela de primera clase"/>
    <m/>
    <n v="0"/>
    <n v="15"/>
    <n v="8"/>
    <n v="3"/>
    <x v="2"/>
  </r>
  <r>
    <n v="309654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2"/>
    <n v="2022"/>
    <n v="95"/>
    <n v="1"/>
    <n v="150"/>
    <m/>
    <s v="Aug 15 2022 10:53AM"/>
    <x v="83"/>
    <x v="8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5"/>
    <n v="8"/>
    <n v="16"/>
    <x v="1"/>
  </r>
  <r>
    <n v="309654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2"/>
    <n v="2022"/>
    <n v="95"/>
    <n v="1"/>
    <n v="200"/>
    <m/>
    <s v="Aug 15 2022 10:53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5"/>
    <n v="8"/>
    <n v="16"/>
    <x v="1"/>
  </r>
  <r>
    <n v="309654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2"/>
    <n v="2022"/>
    <n v="95"/>
    <n v="1"/>
    <n v="85"/>
    <m/>
    <s v="Aug 15 2022 10:53AM"/>
    <x v="79"/>
    <x v="7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5"/>
    <n v="8"/>
    <n v="16"/>
    <x v="1"/>
  </r>
  <r>
    <n v="309654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2"/>
    <n v="2022"/>
    <n v="89"/>
    <n v="1"/>
    <n v="32"/>
    <m/>
    <s v="Aug 15 2022 10:54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5"/>
    <n v="8"/>
    <n v="16"/>
    <x v="1"/>
  </r>
  <r>
    <n v="309654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2"/>
    <n v="2022"/>
    <n v="95"/>
    <n v="1"/>
    <n v="150"/>
    <m/>
    <s v="Aug 15 2022 10:54AM"/>
    <x v="50"/>
    <x v="4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5"/>
    <n v="8"/>
    <n v="16"/>
    <x v="1"/>
  </r>
  <r>
    <n v="309654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2"/>
    <n v="2022"/>
    <n v="138"/>
    <n v="1"/>
    <n v="32"/>
    <m/>
    <s v="Aug 15 2022 10:54AM"/>
    <x v="53"/>
    <x v="52"/>
    <n v="24"/>
    <s v="CAJA 10 KG 60-70 UNIDADES"/>
    <n v="1"/>
    <s v="PRODUCTOS AGROPECUARIOS"/>
    <n v="3"/>
    <s v="FRUTAS"/>
    <n v="22"/>
    <n v="10"/>
    <s v="Aguacate Hass Mediano"/>
    <m/>
    <n v="0"/>
    <n v="15"/>
    <n v="8"/>
    <n v="16"/>
    <x v="1"/>
  </r>
  <r>
    <n v="30880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8"/>
    <s v="AGOSTO"/>
    <n v="1"/>
    <s v="ADELMO URBINA"/>
    <n v="2022"/>
    <n v="2022"/>
    <n v="60"/>
    <n v="1"/>
    <n v="74"/>
    <n v="0.9"/>
    <s v="Aug 15 2022 10:54AM"/>
    <x v="26"/>
    <x v="25"/>
    <n v="51"/>
    <s v="QUINTAL"/>
    <n v="1"/>
    <s v="PRODUCTOS AGROPECUARIOS"/>
    <n v="1"/>
    <s v="GRANOS BASICOS"/>
    <n v="100"/>
    <n v="45.45"/>
    <s v="Frijol Tinto Nacional"/>
    <m/>
    <n v="1"/>
    <n v="15"/>
    <n v="8"/>
    <n v="3"/>
    <x v="2"/>
  </r>
  <r>
    <n v="30880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8"/>
    <s v="AGOSTO"/>
    <n v="1"/>
    <s v="ADELMO URBINA"/>
    <n v="2022"/>
    <n v="2022"/>
    <n v="60"/>
    <n v="1"/>
    <n v="78"/>
    <n v="1"/>
    <s v="Aug 15 2022 10:54AM"/>
    <x v="23"/>
    <x v="22"/>
    <n v="51"/>
    <s v="QUINTAL"/>
    <n v="1"/>
    <s v="PRODUCTOS AGROPECUARIOS"/>
    <n v="1"/>
    <s v="GRANOS BASICOS"/>
    <n v="100"/>
    <n v="45.45"/>
    <s v="Frijol Rojo Nacional"/>
    <m/>
    <n v="1"/>
    <n v="15"/>
    <n v="8"/>
    <n v="3"/>
    <x v="2"/>
  </r>
  <r>
    <n v="30880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8"/>
    <s v="AGOSTO"/>
    <n v="1"/>
    <s v="ADELMO URBINA"/>
    <n v="2022"/>
    <n v="2022"/>
    <n v="60"/>
    <n v="1"/>
    <n v="26"/>
    <m/>
    <s v="Aug 15 2022 10:55AM"/>
    <x v="68"/>
    <x v="66"/>
    <n v="13"/>
    <s v="BOLSA 50 LB"/>
    <n v="1"/>
    <s v="PRODUCTOS AGROPECUARIOS"/>
    <n v="4"/>
    <s v="AGRO INDUSTRIALES"/>
    <n v="50"/>
    <n v="22.73"/>
    <s v="Harina de maíz MASECA"/>
    <m/>
    <n v="0"/>
    <n v="15"/>
    <n v="8"/>
    <n v="3"/>
    <x v="2"/>
  </r>
  <r>
    <n v="30880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8"/>
    <s v="AGOSTO"/>
    <n v="1"/>
    <s v="ADELMO URBINA"/>
    <n v="2022"/>
    <n v="2022"/>
    <n v="60"/>
    <n v="1"/>
    <n v="41"/>
    <n v="0.5"/>
    <s v="Aug 15 2022 10:55A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3"/>
    <x v="2"/>
  </r>
  <r>
    <n v="30880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8"/>
    <s v="AGOSTO"/>
    <n v="1"/>
    <s v="ADELMO URBINA"/>
    <n v="2022"/>
    <n v="2022"/>
    <n v="60"/>
    <n v="1"/>
    <n v="13"/>
    <n v="0.2"/>
    <s v="Aug 15 2022 10:55AM"/>
    <x v="0"/>
    <x v="0"/>
    <n v="51"/>
    <s v="QUINTAL"/>
    <n v="1"/>
    <s v="PRODUCTOS AGROPECUARIOS"/>
    <n v="4"/>
    <s v="AGRO INDUSTRIALES"/>
    <n v="100"/>
    <n v="45.45"/>
    <s v="Sal corriente yodada"/>
    <m/>
    <n v="0"/>
    <n v="15"/>
    <n v="8"/>
    <n v="3"/>
    <x v="2"/>
  </r>
  <r>
    <n v="30880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8"/>
    <s v="AGOSTO"/>
    <n v="1"/>
    <s v="ADELMO URBINA"/>
    <n v="2022"/>
    <n v="2022"/>
    <n v="60"/>
    <n v="1"/>
    <n v="48"/>
    <n v="0.6"/>
    <s v="Aug 15 2022 10:55AM"/>
    <x v="28"/>
    <x v="27"/>
    <n v="86"/>
    <s v="SACO DE 50 KG"/>
    <n v="1"/>
    <s v="PRODUCTOS AGROPECUARIOS"/>
    <n v="4"/>
    <s v="AGRO INDUSTRIALES"/>
    <n v="110.23"/>
    <n v="50"/>
    <s v="Azúcar blanca empacada"/>
    <m/>
    <n v="0"/>
    <n v="15"/>
    <n v="8"/>
    <n v="3"/>
    <x v="2"/>
  </r>
  <r>
    <n v="30880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8"/>
    <s v="AGOSTO"/>
    <n v="1"/>
    <s v="ADELMO URBINA"/>
    <n v="2022"/>
    <n v="2022"/>
    <n v="60"/>
    <n v="1"/>
    <n v="28"/>
    <n v="0.35"/>
    <s v="Aug 15 2022 10:55A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3"/>
    <x v="2"/>
  </r>
  <r>
    <n v="309654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2"/>
    <n v="2022"/>
    <n v="89"/>
    <n v="1"/>
    <n v="9"/>
    <m/>
    <s v="Aug 15 2022 10:55AM"/>
    <x v="59"/>
    <x v="57"/>
    <n v="10"/>
    <s v="BOLSA 25-30 LIBRAS"/>
    <n v="1"/>
    <s v="PRODUCTOS AGROPECUARIOS"/>
    <n v="3"/>
    <s v="FRUTAS"/>
    <n v="27.5"/>
    <n v="12.5"/>
    <s v="Guayaba Grande"/>
    <m/>
    <n v="0"/>
    <n v="15"/>
    <n v="8"/>
    <n v="16"/>
    <x v="1"/>
  </r>
  <r>
    <n v="309654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2"/>
    <n v="2022"/>
    <n v="89"/>
    <n v="1"/>
    <n v="9"/>
    <m/>
    <s v="Aug 15 2022 10:55AM"/>
    <x v="56"/>
    <x v="55"/>
    <n v="27"/>
    <s v="CAJA 40 LIBRAS 90-100 UNIDADES"/>
    <n v="1"/>
    <s v="PRODUCTOS AGROPECUARIOS"/>
    <n v="3"/>
    <s v="FRUTAS"/>
    <n v="40"/>
    <n v="18.18"/>
    <s v="Banano Maduro Grande Caja"/>
    <m/>
    <n v="0"/>
    <n v="15"/>
    <n v="8"/>
    <n v="16"/>
    <x v="1"/>
  </r>
  <r>
    <n v="309654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2"/>
    <n v="2022"/>
    <n v="89"/>
    <n v="1"/>
    <n v="6"/>
    <m/>
    <s v="Aug 15 2022 10:55AM"/>
    <x v="57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8"/>
    <n v="16"/>
    <x v="1"/>
  </r>
  <r>
    <n v="309654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2"/>
    <n v="2022"/>
    <n v="60"/>
    <n v="1"/>
    <n v="8"/>
    <m/>
    <s v="Aug 15 2022 10:55AM"/>
    <x v="58"/>
    <x v="5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8"/>
    <n v="16"/>
    <x v="1"/>
  </r>
  <r>
    <n v="309654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2"/>
    <n v="2022"/>
    <n v="95"/>
    <n v="1"/>
    <n v="6"/>
    <m/>
    <s v="Aug 15 2022 10:56AM"/>
    <x v="63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8"/>
    <n v="16"/>
    <x v="1"/>
  </r>
  <r>
    <n v="309654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2"/>
    <n v="2022"/>
    <n v="89"/>
    <n v="1"/>
    <n v="20"/>
    <m/>
    <s v="Aug 15 2022 10:56AM"/>
    <x v="72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8"/>
    <n v="16"/>
    <x v="1"/>
  </r>
  <r>
    <n v="309654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2"/>
    <n v="2022"/>
    <n v="89"/>
    <n v="1"/>
    <n v="100"/>
    <m/>
    <s v="Aug 15 2022 10:56AM"/>
    <x v="70"/>
    <x v="6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n v="8"/>
    <n v="16"/>
    <x v="1"/>
  </r>
  <r>
    <n v="30883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2"/>
    <n v="2022"/>
    <n v="60"/>
    <n v="1"/>
    <n v="4.25"/>
    <m/>
    <s v="Aug 15 2022 10:56AM"/>
    <x v="84"/>
    <x v="82"/>
    <n v="45"/>
    <s v="LIBRA"/>
    <n v="1"/>
    <s v="PRODUCTOS AGROPECUARIOS"/>
    <n v="5"/>
    <s v="CARNE BOVINO"/>
    <n v="1"/>
    <n v="0.45"/>
    <s v="Lomo de Rollizo"/>
    <m/>
    <n v="0"/>
    <n v="15"/>
    <n v="8"/>
    <n v="3"/>
    <x v="2"/>
  </r>
  <r>
    <n v="30883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2"/>
    <n v="2022"/>
    <n v="60"/>
    <n v="1"/>
    <n v="5"/>
    <m/>
    <s v="Aug 15 2022 10:57AM"/>
    <x v="85"/>
    <x v="83"/>
    <n v="45"/>
    <s v="LIBRA"/>
    <n v="1"/>
    <s v="PRODUCTOS AGROPECUARIOS"/>
    <n v="6"/>
    <s v="CARNE PORCINO"/>
    <n v="1"/>
    <n v="0.45"/>
    <s v="Chicharron"/>
    <m/>
    <n v="0"/>
    <n v="15"/>
    <n v="8"/>
    <n v="3"/>
    <x v="2"/>
  </r>
  <r>
    <n v="30883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2"/>
    <n v="2022"/>
    <n v="60"/>
    <n v="1"/>
    <n v="4"/>
    <m/>
    <s v="Aug 15 2022 10:57AM"/>
    <x v="86"/>
    <x v="84"/>
    <n v="45"/>
    <s v="LIBRA"/>
    <n v="1"/>
    <s v="PRODUCTOS AGROPECUARIOS"/>
    <n v="5"/>
    <s v="CARNE BOVINO"/>
    <n v="1"/>
    <n v="0.45"/>
    <s v="Posta Negra"/>
    <m/>
    <n v="0"/>
    <n v="15"/>
    <n v="8"/>
    <n v="3"/>
    <x v="2"/>
  </r>
  <r>
    <n v="30883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2"/>
    <n v="2022"/>
    <n v="60"/>
    <n v="1"/>
    <n v="4"/>
    <m/>
    <s v="Aug 15 2022 10:57AM"/>
    <x v="87"/>
    <x v="85"/>
    <n v="45"/>
    <s v="LIBRA"/>
    <n v="1"/>
    <s v="PRODUCTOS AGROPECUARIOS"/>
    <n v="5"/>
    <s v="CARNE BOVINO"/>
    <n v="1"/>
    <n v="0.45"/>
    <s v="Puyazo"/>
    <m/>
    <n v="0"/>
    <n v="15"/>
    <n v="8"/>
    <n v="3"/>
    <x v="2"/>
  </r>
  <r>
    <n v="30883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2"/>
    <n v="2022"/>
    <n v="60"/>
    <n v="1"/>
    <n v="4"/>
    <m/>
    <s v="Aug 15 2022 10:57AM"/>
    <x v="88"/>
    <x v="86"/>
    <n v="45"/>
    <s v="LIBRA"/>
    <n v="1"/>
    <s v="PRODUCTOS AGROPECUARIOS"/>
    <n v="5"/>
    <s v="CARNE BOVINO"/>
    <n v="1"/>
    <n v="0.45"/>
    <s v="Salon"/>
    <m/>
    <n v="0"/>
    <n v="15"/>
    <n v="8"/>
    <n v="3"/>
    <x v="2"/>
  </r>
  <r>
    <n v="30883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2"/>
    <n v="2022"/>
    <n v="60"/>
    <n v="1"/>
    <n v="3.5"/>
    <m/>
    <s v="Aug 15 2022 10:57AM"/>
    <x v="89"/>
    <x v="87"/>
    <n v="45"/>
    <s v="LIBRA"/>
    <n v="1"/>
    <s v="PRODUCTOS AGROPECUARIOS"/>
    <n v="5"/>
    <s v="CARNE BOVINO"/>
    <n v="1"/>
    <n v="0.45"/>
    <s v="Posta de Pecho"/>
    <m/>
    <n v="0"/>
    <n v="15"/>
    <n v="8"/>
    <n v="3"/>
    <x v="2"/>
  </r>
  <r>
    <n v="30883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2"/>
    <n v="2022"/>
    <n v="60"/>
    <n v="1"/>
    <n v="3"/>
    <m/>
    <s v="Aug 15 2022 10:57AM"/>
    <x v="90"/>
    <x v="88"/>
    <n v="45"/>
    <s v="LIBRA"/>
    <n v="1"/>
    <s v="PRODUCTOS AGROPECUARIOS"/>
    <n v="6"/>
    <s v="CARNE PORCINO"/>
    <n v="1"/>
    <n v="0.45"/>
    <s v="Costilla"/>
    <m/>
    <n v="0"/>
    <n v="15"/>
    <n v="8"/>
    <n v="3"/>
    <x v="2"/>
  </r>
  <r>
    <n v="30883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2"/>
    <n v="2022"/>
    <n v="60"/>
    <n v="1"/>
    <n v="4.25"/>
    <m/>
    <s v="Aug 15 2022 10:57AM"/>
    <x v="91"/>
    <x v="89"/>
    <n v="45"/>
    <s v="LIBRA"/>
    <n v="1"/>
    <s v="PRODUCTOS AGROPECUARIOS"/>
    <n v="5"/>
    <s v="CARNE BOVINO"/>
    <n v="1"/>
    <n v="0.45"/>
    <s v="Posta Angelina"/>
    <m/>
    <n v="0"/>
    <n v="15"/>
    <n v="8"/>
    <n v="3"/>
    <x v="2"/>
  </r>
  <r>
    <n v="30883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2"/>
    <n v="2022"/>
    <n v="60"/>
    <n v="1"/>
    <n v="4"/>
    <m/>
    <s v="Aug 15 2022 10:57AM"/>
    <x v="92"/>
    <x v="90"/>
    <n v="45"/>
    <s v="LIBRA"/>
    <n v="1"/>
    <s v="PRODUCTOS AGROPECUARIOS"/>
    <n v="5"/>
    <s v="CARNE BOVINO"/>
    <n v="1"/>
    <n v="0.45"/>
    <s v="Solomo"/>
    <m/>
    <n v="0"/>
    <n v="15"/>
    <n v="8"/>
    <n v="3"/>
    <x v="2"/>
  </r>
  <r>
    <n v="30883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2"/>
    <n v="2022"/>
    <n v="60"/>
    <n v="1"/>
    <n v="3"/>
    <m/>
    <s v="Aug 15 2022 10:58AM"/>
    <x v="93"/>
    <x v="91"/>
    <n v="45"/>
    <s v="LIBRA"/>
    <n v="1"/>
    <s v="PRODUCTOS AGROPECUARIOS"/>
    <n v="6"/>
    <s v="CARNE PORCINO"/>
    <n v="1"/>
    <n v="0.45"/>
    <s v="Posta"/>
    <m/>
    <n v="0"/>
    <n v="15"/>
    <n v="8"/>
    <n v="3"/>
    <x v="2"/>
  </r>
  <r>
    <n v="30883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8"/>
    <s v="AGOSTO"/>
    <n v="1"/>
    <s v="ADELMO URBINA"/>
    <n v="2022"/>
    <n v="2022"/>
    <n v="60"/>
    <n v="1"/>
    <n v="3"/>
    <m/>
    <s v="Aug 15 2022 10:58AM"/>
    <x v="94"/>
    <x v="92"/>
    <n v="45"/>
    <s v="LIBRA"/>
    <n v="1"/>
    <s v="PRODUCTOS AGROPECUARIOS"/>
    <n v="6"/>
    <s v="CARNE PORCINO"/>
    <n v="1"/>
    <n v="0.45"/>
    <s v="Lomo"/>
    <m/>
    <n v="0"/>
    <n v="15"/>
    <n v="8"/>
    <n v="3"/>
    <x v="2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351"/>
    <n v="1"/>
    <n v="13"/>
    <m/>
    <s v="Aug 15 2022 10:58A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8"/>
    <n v="16"/>
    <x v="1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89"/>
    <n v="1"/>
    <n v="40"/>
    <m/>
    <s v="Aug 15 2022 10:58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15"/>
    <n v="8"/>
    <n v="16"/>
    <x v="1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60"/>
    <n v="1"/>
    <n v="15"/>
    <m/>
    <s v="Aug 15 2022 10:58AM"/>
    <x v="35"/>
    <x v="3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n v="8"/>
    <n v="16"/>
    <x v="1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89"/>
    <n v="1"/>
    <n v="9"/>
    <m/>
    <s v="Aug 15 2022 10:58AM"/>
    <x v="36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8"/>
    <n v="16"/>
    <x v="1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89"/>
    <n v="1"/>
    <n v="34"/>
    <m/>
    <s v="Aug 15 2022 10:59AM"/>
    <x v="33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8"/>
    <n v="16"/>
    <x v="1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60"/>
    <n v="1"/>
    <n v="12"/>
    <m/>
    <s v="Aug 15 2022 10:59AM"/>
    <x v="40"/>
    <x v="3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8"/>
    <n v="16"/>
    <x v="1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89"/>
    <n v="1"/>
    <n v="20"/>
    <m/>
    <s v="Aug 15 2022 10:59AM"/>
    <x v="42"/>
    <x v="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8"/>
    <n v="16"/>
    <x v="1"/>
  </r>
  <r>
    <n v="30882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2"/>
    <n v="2022"/>
    <n v="60"/>
    <n v="1"/>
    <n v="3.5"/>
    <m/>
    <s v="Aug 15 2022 10:59AM"/>
    <x v="89"/>
    <x v="87"/>
    <n v="45"/>
    <s v="LIBRA"/>
    <n v="1"/>
    <s v="PRODUCTOS AGROPECUARIOS"/>
    <n v="5"/>
    <s v="CARNE BOVINO"/>
    <n v="1"/>
    <n v="0.45"/>
    <s v="Posta de Pecho"/>
    <m/>
    <n v="0"/>
    <n v="15"/>
    <n v="8"/>
    <n v="3"/>
    <x v="2"/>
  </r>
  <r>
    <n v="30882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2"/>
    <n v="2022"/>
    <n v="60"/>
    <n v="1"/>
    <n v="4.25"/>
    <m/>
    <s v="Aug 15 2022 10:59AM"/>
    <x v="91"/>
    <x v="89"/>
    <n v="45"/>
    <s v="LIBRA"/>
    <n v="1"/>
    <s v="PRODUCTOS AGROPECUARIOS"/>
    <n v="5"/>
    <s v="CARNE BOVINO"/>
    <n v="1"/>
    <n v="0.45"/>
    <s v="Posta Angelina"/>
    <m/>
    <n v="0"/>
    <n v="15"/>
    <n v="8"/>
    <n v="3"/>
    <x v="2"/>
  </r>
  <r>
    <n v="30882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2"/>
    <n v="2022"/>
    <n v="60"/>
    <n v="1"/>
    <n v="4.25"/>
    <m/>
    <s v="Aug 15 2022 10:59AM"/>
    <x v="84"/>
    <x v="82"/>
    <n v="45"/>
    <s v="LIBRA"/>
    <n v="1"/>
    <s v="PRODUCTOS AGROPECUARIOS"/>
    <n v="5"/>
    <s v="CARNE BOVINO"/>
    <n v="1"/>
    <n v="0.45"/>
    <s v="Lomo de Rollizo"/>
    <m/>
    <n v="0"/>
    <n v="15"/>
    <n v="8"/>
    <n v="3"/>
    <x v="2"/>
  </r>
  <r>
    <n v="30882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2"/>
    <n v="2022"/>
    <n v="60"/>
    <n v="1"/>
    <n v="4"/>
    <m/>
    <s v="Aug 15 2022 10:59AM"/>
    <x v="88"/>
    <x v="86"/>
    <n v="45"/>
    <s v="LIBRA"/>
    <n v="1"/>
    <s v="PRODUCTOS AGROPECUARIOS"/>
    <n v="5"/>
    <s v="CARNE BOVINO"/>
    <n v="1"/>
    <n v="0.45"/>
    <s v="Salon"/>
    <m/>
    <n v="0"/>
    <n v="15"/>
    <n v="8"/>
    <n v="3"/>
    <x v="2"/>
  </r>
  <r>
    <n v="30882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2"/>
    <n v="2022"/>
    <n v="60"/>
    <n v="1"/>
    <n v="4"/>
    <m/>
    <s v="Aug 15 2022 10:59AM"/>
    <x v="86"/>
    <x v="84"/>
    <n v="45"/>
    <s v="LIBRA"/>
    <n v="1"/>
    <s v="PRODUCTOS AGROPECUARIOS"/>
    <n v="5"/>
    <s v="CARNE BOVINO"/>
    <n v="1"/>
    <n v="0.45"/>
    <s v="Posta Negra"/>
    <m/>
    <n v="0"/>
    <n v="15"/>
    <n v="8"/>
    <n v="3"/>
    <x v="2"/>
  </r>
  <r>
    <n v="30882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2"/>
    <n v="2022"/>
    <n v="60"/>
    <n v="1"/>
    <n v="4"/>
    <m/>
    <s v="Aug 15 2022 10:59AM"/>
    <x v="87"/>
    <x v="85"/>
    <n v="45"/>
    <s v="LIBRA"/>
    <n v="1"/>
    <s v="PRODUCTOS AGROPECUARIOS"/>
    <n v="5"/>
    <s v="CARNE BOVINO"/>
    <n v="1"/>
    <n v="0.45"/>
    <s v="Puyazo"/>
    <m/>
    <n v="0"/>
    <n v="15"/>
    <n v="8"/>
    <n v="3"/>
    <x v="2"/>
  </r>
  <r>
    <n v="30882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2"/>
    <n v="2022"/>
    <n v="60"/>
    <n v="1"/>
    <n v="4.25"/>
    <m/>
    <s v="Aug 15 2022 10:59AM"/>
    <x v="95"/>
    <x v="93"/>
    <n v="45"/>
    <s v="LIBRA"/>
    <n v="1"/>
    <s v="PRODUCTOS AGROPECUARIOS"/>
    <n v="5"/>
    <s v="CARNE BOVINO"/>
    <n v="1"/>
    <n v="0.45"/>
    <s v="Lomo de Aguja"/>
    <m/>
    <n v="0"/>
    <n v="15"/>
    <n v="8"/>
    <n v="3"/>
    <x v="2"/>
  </r>
  <r>
    <n v="30882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2"/>
    <n v="2022"/>
    <n v="60"/>
    <n v="1"/>
    <n v="3"/>
    <m/>
    <s v="Aug 15 2022 11:00AM"/>
    <x v="93"/>
    <x v="91"/>
    <n v="45"/>
    <s v="LIBRA"/>
    <n v="1"/>
    <s v="PRODUCTOS AGROPECUARIOS"/>
    <n v="6"/>
    <s v="CARNE PORCINO"/>
    <n v="1"/>
    <n v="0.45"/>
    <s v="Posta"/>
    <m/>
    <n v="0"/>
    <n v="15"/>
    <n v="8"/>
    <n v="3"/>
    <x v="2"/>
  </r>
  <r>
    <n v="30882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2"/>
    <n v="2022"/>
    <n v="60"/>
    <n v="1"/>
    <n v="3"/>
    <m/>
    <s v="Aug 15 2022 11:00AM"/>
    <x v="94"/>
    <x v="92"/>
    <n v="45"/>
    <s v="LIBRA"/>
    <n v="1"/>
    <s v="PRODUCTOS AGROPECUARIOS"/>
    <n v="6"/>
    <s v="CARNE PORCINO"/>
    <n v="1"/>
    <n v="0.45"/>
    <s v="Lomo"/>
    <m/>
    <n v="0"/>
    <n v="15"/>
    <n v="8"/>
    <n v="3"/>
    <x v="2"/>
  </r>
  <r>
    <n v="30882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2"/>
    <n v="2022"/>
    <n v="60"/>
    <n v="1"/>
    <n v="5"/>
    <m/>
    <s v="Aug 15 2022 11:00AM"/>
    <x v="85"/>
    <x v="83"/>
    <n v="45"/>
    <s v="LIBRA"/>
    <n v="1"/>
    <s v="PRODUCTOS AGROPECUARIOS"/>
    <n v="6"/>
    <s v="CARNE PORCINO"/>
    <n v="1"/>
    <n v="0.45"/>
    <s v="Chicharron"/>
    <m/>
    <n v="0"/>
    <n v="15"/>
    <n v="8"/>
    <n v="3"/>
    <x v="2"/>
  </r>
  <r>
    <n v="30882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2"/>
    <n v="2022"/>
    <n v="60"/>
    <n v="1"/>
    <n v="3"/>
    <m/>
    <s v="Aug 15 2022 11:00AM"/>
    <x v="90"/>
    <x v="88"/>
    <n v="45"/>
    <s v="LIBRA"/>
    <n v="1"/>
    <s v="PRODUCTOS AGROPECUARIOS"/>
    <n v="6"/>
    <s v="CARNE PORCINO"/>
    <n v="1"/>
    <n v="0.45"/>
    <s v="Costilla"/>
    <m/>
    <n v="0"/>
    <n v="15"/>
    <n v="8"/>
    <n v="3"/>
    <x v="2"/>
  </r>
  <r>
    <n v="30882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8"/>
    <s v="AGOSTO"/>
    <n v="1"/>
    <s v="ADELMO URBINA"/>
    <n v="2022"/>
    <n v="2022"/>
    <n v="60"/>
    <n v="1"/>
    <n v="4"/>
    <m/>
    <s v="Aug 15 2022 11:00AM"/>
    <x v="92"/>
    <x v="90"/>
    <n v="45"/>
    <s v="LIBRA"/>
    <n v="1"/>
    <s v="PRODUCTOS AGROPECUARIOS"/>
    <n v="5"/>
    <s v="CARNE BOVINO"/>
    <n v="1"/>
    <n v="0.45"/>
    <s v="Solomo"/>
    <m/>
    <n v="0"/>
    <n v="15"/>
    <n v="8"/>
    <n v="3"/>
    <x v="2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89"/>
    <n v="1"/>
    <n v="16"/>
    <m/>
    <s v="Aug 15 2022 11:00AM"/>
    <x v="66"/>
    <x v="64"/>
    <n v="60"/>
    <s v="SACO   145-155 UNIDADES"/>
    <n v="1"/>
    <s v="PRODUCTOS AGROPECUARIOS"/>
    <n v="2"/>
    <s v="HORTALIZAS"/>
    <n v="139.57"/>
    <n v="63.44"/>
    <s v="Pepino Grande"/>
    <m/>
    <n v="0"/>
    <n v="15"/>
    <n v="8"/>
    <n v="16"/>
    <x v="1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89"/>
    <n v="1"/>
    <n v="42"/>
    <m/>
    <s v="Aug 15 2022 11:00AM"/>
    <x v="46"/>
    <x v="45"/>
    <n v="51"/>
    <s v="QUINTAL"/>
    <n v="1"/>
    <s v="PRODUCTOS AGROPECUARIOS"/>
    <n v="2"/>
    <s v="HORTALIZAS"/>
    <n v="100"/>
    <n v="45.45"/>
    <s v="Papa Soloma Grande"/>
    <m/>
    <n v="0"/>
    <n v="15"/>
    <n v="8"/>
    <n v="16"/>
    <x v="1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95"/>
    <n v="1"/>
    <n v="150"/>
    <m/>
    <s v="Aug 15 2022 11:00AM"/>
    <x v="83"/>
    <x v="8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5"/>
    <n v="8"/>
    <n v="16"/>
    <x v="1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89"/>
    <n v="1"/>
    <n v="8"/>
    <m/>
    <s v="Aug 15 2022 11:00AM"/>
    <x v="48"/>
    <x v="47"/>
    <n v="8"/>
    <s v="BOLSA 25-30 LIBRAS"/>
    <n v="1"/>
    <s v="PRODUCTOS AGROPECUARIOS"/>
    <n v="2"/>
    <s v="HORTALIZAS"/>
    <n v="26.3"/>
    <n v="11.95"/>
    <s v="Rábano"/>
    <m/>
    <n v="0"/>
    <n v="15"/>
    <n v="8"/>
    <n v="16"/>
    <x v="1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89"/>
    <n v="1"/>
    <n v="10"/>
    <m/>
    <s v="Aug 15 2022 11:00AM"/>
    <x v="43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8"/>
    <n v="16"/>
    <x v="1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89"/>
    <n v="1"/>
    <n v="12"/>
    <m/>
    <s v="Aug 15 2022 11:01AM"/>
    <x v="45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8"/>
    <n v="16"/>
    <x v="1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89"/>
    <n v="1"/>
    <n v="30"/>
    <m/>
    <s v="Aug 15 2022 11:01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5"/>
    <n v="8"/>
    <n v="16"/>
    <x v="1"/>
  </r>
  <r>
    <n v="30882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8"/>
    <s v="AGOSTO"/>
    <n v="1"/>
    <s v="ADELMO URBINA"/>
    <n v="2022"/>
    <n v="2022"/>
    <n v="60"/>
    <n v="1"/>
    <n v="4.5"/>
    <m/>
    <s v="Aug 15 2022 11:01AM"/>
    <x v="91"/>
    <x v="89"/>
    <n v="45"/>
    <s v="LIBRA"/>
    <n v="1"/>
    <s v="PRODUCTOS AGROPECUARIOS"/>
    <n v="5"/>
    <s v="CARNE BOVINO"/>
    <n v="1"/>
    <n v="0.45"/>
    <s v="Posta Angelina"/>
    <m/>
    <n v="0"/>
    <n v="15"/>
    <n v="8"/>
    <n v="3"/>
    <x v="2"/>
  </r>
  <r>
    <n v="30882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8"/>
    <s v="AGOSTO"/>
    <n v="1"/>
    <s v="ADELMO URBINA"/>
    <n v="2022"/>
    <n v="2022"/>
    <n v="60"/>
    <n v="1"/>
    <n v="4.5"/>
    <m/>
    <s v="Aug 15 2022 11:01AM"/>
    <x v="95"/>
    <x v="93"/>
    <n v="45"/>
    <s v="LIBRA"/>
    <n v="1"/>
    <s v="PRODUCTOS AGROPECUARIOS"/>
    <n v="5"/>
    <s v="CARNE BOVINO"/>
    <n v="1"/>
    <n v="0.45"/>
    <s v="Lomo de Aguja"/>
    <m/>
    <n v="0"/>
    <n v="15"/>
    <n v="8"/>
    <n v="3"/>
    <x v="2"/>
  </r>
  <r>
    <n v="30882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8"/>
    <s v="AGOSTO"/>
    <n v="1"/>
    <s v="ADELMO URBINA"/>
    <n v="2022"/>
    <n v="2022"/>
    <n v="60"/>
    <n v="1"/>
    <n v="3.75"/>
    <m/>
    <s v="Aug 15 2022 11:01AM"/>
    <x v="89"/>
    <x v="87"/>
    <n v="45"/>
    <s v="LIBRA"/>
    <n v="1"/>
    <s v="PRODUCTOS AGROPECUARIOS"/>
    <n v="5"/>
    <s v="CARNE BOVINO"/>
    <n v="1"/>
    <n v="0.45"/>
    <s v="Posta de Pecho"/>
    <m/>
    <n v="0"/>
    <n v="15"/>
    <n v="8"/>
    <n v="3"/>
    <x v="2"/>
  </r>
  <r>
    <n v="30882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8"/>
    <s v="AGOSTO"/>
    <n v="1"/>
    <s v="ADELMO URBINA"/>
    <n v="2022"/>
    <n v="2022"/>
    <n v="60"/>
    <n v="1"/>
    <n v="4"/>
    <m/>
    <s v="Aug 15 2022 11:01AM"/>
    <x v="86"/>
    <x v="84"/>
    <n v="45"/>
    <s v="LIBRA"/>
    <n v="1"/>
    <s v="PRODUCTOS AGROPECUARIOS"/>
    <n v="5"/>
    <s v="CARNE BOVINO"/>
    <n v="1"/>
    <n v="0.45"/>
    <s v="Posta Negra"/>
    <m/>
    <n v="0"/>
    <n v="15"/>
    <n v="8"/>
    <n v="3"/>
    <x v="2"/>
  </r>
  <r>
    <n v="30882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8"/>
    <s v="AGOSTO"/>
    <n v="1"/>
    <s v="ADELMO URBINA"/>
    <n v="2022"/>
    <n v="2022"/>
    <n v="60"/>
    <n v="1"/>
    <n v="4.5"/>
    <m/>
    <s v="Aug 15 2022 11:01AM"/>
    <x v="84"/>
    <x v="82"/>
    <n v="45"/>
    <s v="LIBRA"/>
    <n v="1"/>
    <s v="PRODUCTOS AGROPECUARIOS"/>
    <n v="5"/>
    <s v="CARNE BOVINO"/>
    <n v="1"/>
    <n v="0.45"/>
    <s v="Lomo de Rollizo"/>
    <m/>
    <n v="0"/>
    <n v="15"/>
    <n v="8"/>
    <n v="3"/>
    <x v="2"/>
  </r>
  <r>
    <n v="30882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8"/>
    <s v="AGOSTO"/>
    <n v="1"/>
    <s v="ADELMO URBINA"/>
    <n v="2022"/>
    <n v="2022"/>
    <n v="60"/>
    <n v="1"/>
    <n v="4"/>
    <m/>
    <s v="Aug 15 2022 11:02AM"/>
    <x v="87"/>
    <x v="85"/>
    <n v="45"/>
    <s v="LIBRA"/>
    <n v="1"/>
    <s v="PRODUCTOS AGROPECUARIOS"/>
    <n v="5"/>
    <s v="CARNE BOVINO"/>
    <n v="1"/>
    <n v="0.45"/>
    <s v="Puyazo"/>
    <m/>
    <n v="0"/>
    <n v="15"/>
    <n v="8"/>
    <n v="3"/>
    <x v="2"/>
  </r>
  <r>
    <n v="30882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8"/>
    <s v="AGOSTO"/>
    <n v="1"/>
    <s v="ADELMO URBINA"/>
    <n v="2022"/>
    <n v="2022"/>
    <n v="60"/>
    <n v="1"/>
    <n v="4"/>
    <m/>
    <s v="Aug 15 2022 11:02AM"/>
    <x v="92"/>
    <x v="90"/>
    <n v="45"/>
    <s v="LIBRA"/>
    <n v="1"/>
    <s v="PRODUCTOS AGROPECUARIOS"/>
    <n v="5"/>
    <s v="CARNE BOVINO"/>
    <n v="1"/>
    <n v="0.45"/>
    <s v="Solomo"/>
    <m/>
    <n v="0"/>
    <n v="15"/>
    <n v="8"/>
    <n v="3"/>
    <x v="2"/>
  </r>
  <r>
    <n v="30882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8"/>
    <s v="AGOSTO"/>
    <n v="1"/>
    <s v="ADELMO URBINA"/>
    <n v="2022"/>
    <n v="2022"/>
    <n v="60"/>
    <n v="1"/>
    <n v="4"/>
    <m/>
    <s v="Aug 15 2022 11:02AM"/>
    <x v="88"/>
    <x v="86"/>
    <n v="45"/>
    <s v="LIBRA"/>
    <n v="1"/>
    <s v="PRODUCTOS AGROPECUARIOS"/>
    <n v="5"/>
    <s v="CARNE BOVINO"/>
    <n v="1"/>
    <n v="0.45"/>
    <s v="Salon"/>
    <m/>
    <n v="0"/>
    <n v="15"/>
    <n v="8"/>
    <n v="3"/>
    <x v="2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89"/>
    <n v="1"/>
    <n v="9"/>
    <m/>
    <s v="Aug 15 2022 11:02AM"/>
    <x v="51"/>
    <x v="50"/>
    <n v="11"/>
    <s v="BOLSA 33-36 LIBRAS"/>
    <n v="1"/>
    <s v="PRODUCTOS AGROPECUARIOS"/>
    <n v="2"/>
    <s v="HORTALIZAS"/>
    <n v="34.94"/>
    <n v="15.88"/>
    <s v="Zanahoria Mediana"/>
    <m/>
    <n v="0"/>
    <n v="15"/>
    <n v="8"/>
    <n v="16"/>
    <x v="1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60"/>
    <n v="1"/>
    <n v="21"/>
    <m/>
    <s v="Aug 15 2022 11:02AM"/>
    <x v="52"/>
    <x v="51"/>
    <n v="66"/>
    <s v="SACO 133-135 LIBRAS"/>
    <n v="1"/>
    <s v="PRODUCTOS AGROPECUARIOS"/>
    <n v="2"/>
    <s v="HORTALIZAS"/>
    <n v="134"/>
    <n v="60.91"/>
    <s v="Yuca Blanca"/>
    <m/>
    <n v="0"/>
    <n v="15"/>
    <n v="8"/>
    <n v="16"/>
    <x v="1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89"/>
    <n v="1"/>
    <n v="20"/>
    <m/>
    <s v="Aug 15 2022 11:02AM"/>
    <x v="55"/>
    <x v="54"/>
    <n v="51"/>
    <s v="QUINTAL"/>
    <n v="1"/>
    <s v="PRODUCTOS AGROPECUARIOS"/>
    <n v="2"/>
    <s v="HORTALIZAS"/>
    <n v="100"/>
    <n v="45.45"/>
    <s v="Zanahoria Grande"/>
    <m/>
    <n v="0"/>
    <n v="15"/>
    <n v="8"/>
    <n v="16"/>
    <x v="1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89"/>
    <n v="1"/>
    <n v="16"/>
    <m/>
    <s v="Aug 15 2022 11:03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8"/>
    <n v="16"/>
    <x v="1"/>
  </r>
  <r>
    <n v="308828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8"/>
    <s v="AGOSTO"/>
    <n v="1"/>
    <s v="ADELMO URBINA"/>
    <n v="2022"/>
    <n v="2022"/>
    <n v="60"/>
    <n v="1"/>
    <n v="3.5"/>
    <m/>
    <s v="Aug 15 2022 11:03AM"/>
    <x v="5"/>
    <x v="5"/>
    <n v="16"/>
    <s v="BOTELLA"/>
    <n v="1"/>
    <s v="PRODUCTOS AGROPECUARIOS"/>
    <n v="9"/>
    <s v="LACTEOS"/>
    <n v="1.6"/>
    <n v="0.73"/>
    <s v="Crema"/>
    <m/>
    <n v="0"/>
    <n v="15"/>
    <n v="8"/>
    <n v="3"/>
    <x v="2"/>
  </r>
  <r>
    <n v="308828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8"/>
    <s v="AGOSTO"/>
    <n v="1"/>
    <s v="ADELMO URBINA"/>
    <n v="2022"/>
    <n v="2022"/>
    <n v="157"/>
    <n v="1"/>
    <n v="2.4"/>
    <m/>
    <s v="Aug 15 2022 11:03AM"/>
    <x v="1"/>
    <x v="1"/>
    <n v="45"/>
    <s v="LIBRA"/>
    <n v="1"/>
    <s v="PRODUCTOS AGROPECUARIOS"/>
    <n v="9"/>
    <s v="LACTEOS"/>
    <n v="1"/>
    <n v="0.45"/>
    <s v="Quesillo"/>
    <m/>
    <n v="0"/>
    <n v="15"/>
    <n v="8"/>
    <n v="3"/>
    <x v="2"/>
  </r>
  <r>
    <n v="308828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8"/>
    <s v="AGOSTO"/>
    <n v="1"/>
    <s v="ADELMO URBINA"/>
    <n v="2022"/>
    <n v="2022"/>
    <n v="60"/>
    <n v="1"/>
    <n v="1.6"/>
    <m/>
    <s v="Aug 15 2022 11:03AM"/>
    <x v="4"/>
    <x v="4"/>
    <n v="45"/>
    <s v="LIBRA"/>
    <n v="1"/>
    <s v="PRODUCTOS AGROPECUARIOS"/>
    <n v="9"/>
    <s v="LACTEOS"/>
    <n v="1"/>
    <n v="0.45"/>
    <s v="Queso Fresco"/>
    <m/>
    <n v="0"/>
    <n v="15"/>
    <n v="8"/>
    <n v="3"/>
    <x v="2"/>
  </r>
  <r>
    <n v="308828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8"/>
    <s v="AGOSTO"/>
    <n v="1"/>
    <s v="ADELMO URBINA"/>
    <n v="2022"/>
    <n v="2022"/>
    <n v="157"/>
    <n v="1"/>
    <n v="3.5"/>
    <m/>
    <s v="Aug 15 2022 11:03AM"/>
    <x v="6"/>
    <x v="6"/>
    <n v="45"/>
    <s v="LIBRA"/>
    <n v="1"/>
    <s v="PRODUCTOS AGROPECUARIOS"/>
    <n v="9"/>
    <s v="LACTEOS"/>
    <n v="1"/>
    <n v="0.45"/>
    <s v="Queso Duro Blando"/>
    <m/>
    <n v="0"/>
    <n v="15"/>
    <n v="8"/>
    <n v="3"/>
    <x v="2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89"/>
    <n v="1"/>
    <n v="12"/>
    <m/>
    <s v="Aug 15 2022 11:04AM"/>
    <x v="39"/>
    <x v="38"/>
    <n v="53"/>
    <s v="RED   12 UNIDADES"/>
    <n v="1"/>
    <s v="PRODUCTOS AGROPECUARIOS"/>
    <n v="2"/>
    <s v="HORTALIZAS"/>
    <n v="46.19"/>
    <n v="21"/>
    <s v="Coliflor  Grande"/>
    <m/>
    <n v="0"/>
    <n v="15"/>
    <n v="8"/>
    <n v="16"/>
    <x v="1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89"/>
    <n v="1"/>
    <n v="10"/>
    <m/>
    <s v="Aug 15 2022 11:04AM"/>
    <x v="44"/>
    <x v="43"/>
    <n v="69"/>
    <s v="SACO 15-20 LIBRAS"/>
    <n v="1"/>
    <s v="PRODUCTOS AGROPECUARIOS"/>
    <n v="2"/>
    <s v="HORTALIZAS"/>
    <n v="17.149999999999999"/>
    <n v="7.8"/>
    <s v="Ejote  Importado"/>
    <m/>
    <n v="0"/>
    <n v="15"/>
    <n v="8"/>
    <n v="16"/>
    <x v="1"/>
  </r>
  <r>
    <n v="308827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8"/>
    <s v="AGOSTO"/>
    <n v="1"/>
    <s v="ADELMO URBINA"/>
    <n v="2022"/>
    <n v="2022"/>
    <n v="60"/>
    <n v="1"/>
    <n v="1.6"/>
    <m/>
    <s v="Aug 15 2022 11:04AM"/>
    <x v="4"/>
    <x v="4"/>
    <n v="45"/>
    <s v="LIBRA"/>
    <n v="1"/>
    <s v="PRODUCTOS AGROPECUARIOS"/>
    <n v="9"/>
    <s v="LACTEOS"/>
    <n v="1"/>
    <n v="0.45"/>
    <s v="Queso Fresco"/>
    <m/>
    <n v="0"/>
    <n v="15"/>
    <n v="8"/>
    <n v="3"/>
    <x v="2"/>
  </r>
  <r>
    <n v="308827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8"/>
    <s v="AGOSTO"/>
    <n v="1"/>
    <s v="ADELMO URBINA"/>
    <n v="2022"/>
    <n v="2022"/>
    <n v="60"/>
    <n v="1"/>
    <n v="3.5"/>
    <m/>
    <s v="Aug 15 2022 11:04AM"/>
    <x v="5"/>
    <x v="5"/>
    <n v="16"/>
    <s v="BOTELLA"/>
    <n v="1"/>
    <s v="PRODUCTOS AGROPECUARIOS"/>
    <n v="9"/>
    <s v="LACTEOS"/>
    <n v="1.6"/>
    <n v="0.73"/>
    <s v="Crema"/>
    <m/>
    <n v="0"/>
    <n v="15"/>
    <n v="8"/>
    <n v="3"/>
    <x v="2"/>
  </r>
  <r>
    <n v="308827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8"/>
    <s v="AGOSTO"/>
    <n v="1"/>
    <s v="ADELMO URBINA"/>
    <n v="2022"/>
    <n v="2022"/>
    <n v="157"/>
    <n v="1"/>
    <n v="3.6"/>
    <m/>
    <s v="Aug 15 2022 11:05AM"/>
    <x v="6"/>
    <x v="6"/>
    <n v="45"/>
    <s v="LIBRA"/>
    <n v="1"/>
    <s v="PRODUCTOS AGROPECUARIOS"/>
    <n v="9"/>
    <s v="LACTEOS"/>
    <n v="1"/>
    <n v="0.45"/>
    <s v="Queso Duro Blando"/>
    <m/>
    <n v="0"/>
    <n v="15"/>
    <n v="8"/>
    <n v="3"/>
    <x v="2"/>
  </r>
  <r>
    <n v="308827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8"/>
    <s v="AGOSTO"/>
    <n v="1"/>
    <s v="ADELMO URBINA"/>
    <n v="2022"/>
    <n v="2022"/>
    <n v="157"/>
    <n v="1"/>
    <n v="2.4"/>
    <m/>
    <s v="Aug 15 2022 11:05AM"/>
    <x v="1"/>
    <x v="1"/>
    <n v="45"/>
    <s v="LIBRA"/>
    <n v="1"/>
    <s v="PRODUCTOS AGROPECUARIOS"/>
    <n v="9"/>
    <s v="LACTEOS"/>
    <n v="1"/>
    <n v="0.45"/>
    <s v="Quesillo"/>
    <m/>
    <n v="0"/>
    <n v="15"/>
    <n v="8"/>
    <n v="3"/>
    <x v="2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138"/>
    <n v="1"/>
    <n v="31"/>
    <m/>
    <s v="Aug 15 2022 11:05AM"/>
    <x v="53"/>
    <x v="52"/>
    <n v="24"/>
    <s v="CAJA 10 KG 60-70 UNIDADES"/>
    <n v="1"/>
    <s v="PRODUCTOS AGROPECUARIOS"/>
    <n v="3"/>
    <s v="FRUTAS"/>
    <n v="22"/>
    <n v="10"/>
    <s v="Aguacate Hass Mediano"/>
    <m/>
    <n v="0"/>
    <n v="15"/>
    <n v="8"/>
    <n v="16"/>
    <x v="1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89"/>
    <n v="1"/>
    <n v="24"/>
    <m/>
    <s v="Aug 15 2022 11:05AM"/>
    <x v="61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n v="8"/>
    <n v="16"/>
    <x v="1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60"/>
    <n v="1"/>
    <n v="12"/>
    <m/>
    <s v="Aug 15 2022 11:05AM"/>
    <x v="59"/>
    <x v="57"/>
    <n v="10"/>
    <s v="BOLSA 25-30 LIBRAS"/>
    <n v="1"/>
    <s v="PRODUCTOS AGROPECUARIOS"/>
    <n v="3"/>
    <s v="FRUTAS"/>
    <n v="27.5"/>
    <n v="12.5"/>
    <s v="Guayaba Grande"/>
    <m/>
    <n v="0"/>
    <n v="15"/>
    <n v="8"/>
    <n v="16"/>
    <x v="1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95"/>
    <n v="1"/>
    <n v="6.5"/>
    <m/>
    <s v="Aug 15 2022 11:05AM"/>
    <x v="63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8"/>
    <n v="16"/>
    <x v="1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60"/>
    <n v="1"/>
    <n v="8"/>
    <m/>
    <s v="Aug 15 2022 11:05AM"/>
    <x v="58"/>
    <x v="5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8"/>
    <n v="16"/>
    <x v="1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89"/>
    <n v="1"/>
    <n v="10"/>
    <m/>
    <s v="Aug 15 2022 11:05AM"/>
    <x v="56"/>
    <x v="55"/>
    <n v="27"/>
    <s v="CAJA 40 LIBRAS 90-100 UNIDADES"/>
    <n v="1"/>
    <s v="PRODUCTOS AGROPECUARIOS"/>
    <n v="3"/>
    <s v="FRUTAS"/>
    <n v="40"/>
    <n v="18.18"/>
    <s v="Banano Maduro Grande Caja"/>
    <m/>
    <n v="0"/>
    <n v="15"/>
    <n v="8"/>
    <n v="16"/>
    <x v="1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89"/>
    <n v="1"/>
    <n v="6"/>
    <m/>
    <s v="Aug 15 2022 11:05AM"/>
    <x v="57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8"/>
    <n v="16"/>
    <x v="1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48"/>
    <n v="1"/>
    <n v="200"/>
    <m/>
    <s v="Aug 15 2022 11:06AM"/>
    <x v="71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8"/>
    <n v="16"/>
    <x v="1"/>
  </r>
  <r>
    <n v="308840"/>
    <n v="779"/>
    <n v="2"/>
    <s v=" SANTA ANA"/>
    <n v="10"/>
    <s v="SANTA ANA"/>
    <s v="WILSON"/>
    <s v="FUENTES"/>
    <s v="WILSON FUENTES RAMOS"/>
    <m/>
    <m/>
    <m/>
    <n v="2"/>
    <s v="SEGUNDA SEMANA"/>
    <n v="8"/>
    <s v="AGOSTO"/>
    <n v="1"/>
    <s v="ADELMO URBINA"/>
    <n v="2022"/>
    <n v="2022"/>
    <n v="60"/>
    <n v="1"/>
    <n v="1.75"/>
    <m/>
    <s v="Aug 15 2022 11:06AM"/>
    <x v="96"/>
    <x v="94"/>
    <n v="45"/>
    <s v="LIBRA"/>
    <n v="1"/>
    <s v="PRODUCTOS AGROPECUARIOS"/>
    <n v="10"/>
    <s v="PRODUCTOS PESQUEROS"/>
    <n v="1"/>
    <n v="0.45"/>
    <s v="Bagre"/>
    <m/>
    <n v="0"/>
    <n v="15"/>
    <n v="8"/>
    <n v="3"/>
    <x v="2"/>
  </r>
  <r>
    <n v="308840"/>
    <n v="779"/>
    <n v="2"/>
    <s v=" SANTA ANA"/>
    <n v="10"/>
    <s v="SANTA ANA"/>
    <s v="WILSON"/>
    <s v="FUENTES"/>
    <s v="WILSON FUENTES RAMOS"/>
    <m/>
    <m/>
    <m/>
    <n v="2"/>
    <s v="SEGUNDA SEMANA"/>
    <n v="8"/>
    <s v="AGOSTO"/>
    <n v="1"/>
    <s v="ADELMO URBINA"/>
    <n v="2022"/>
    <n v="2022"/>
    <n v="60"/>
    <n v="1"/>
    <n v="2.25"/>
    <m/>
    <s v="Aug 15 2022 11:06AM"/>
    <x v="97"/>
    <x v="95"/>
    <n v="45"/>
    <s v="LIBRA"/>
    <n v="1"/>
    <s v="PRODUCTOS AGROPECUARIOS"/>
    <n v="10"/>
    <s v="PRODUCTOS PESQUEROS"/>
    <n v="1"/>
    <n v="0.45"/>
    <s v="Corvina"/>
    <m/>
    <n v="0"/>
    <n v="15"/>
    <n v="8"/>
    <n v="3"/>
    <x v="2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89"/>
    <n v="1"/>
    <n v="14"/>
    <m/>
    <s v="Aug 15 2022 11:06AM"/>
    <x v="60"/>
    <x v="58"/>
    <n v="38"/>
    <s v="JABA  10-12 UNIDADES"/>
    <n v="1"/>
    <s v="PRODUCTOS AGROPECUARIOS"/>
    <n v="3"/>
    <s v="FRUTAS"/>
    <n v="35.04"/>
    <n v="15.93"/>
    <s v="Papaya Tainung Grande"/>
    <m/>
    <n v="0"/>
    <n v="15"/>
    <n v="8"/>
    <n v="16"/>
    <x v="1"/>
  </r>
  <r>
    <n v="308840"/>
    <n v="779"/>
    <n v="2"/>
    <s v=" SANTA ANA"/>
    <n v="10"/>
    <s v="SANTA ANA"/>
    <s v="WILSON"/>
    <s v="FUENTES"/>
    <s v="WILSON FUENTES RAMOS"/>
    <m/>
    <m/>
    <m/>
    <n v="2"/>
    <s v="SEGUNDA SEMANA"/>
    <n v="8"/>
    <s v="AGOSTO"/>
    <n v="1"/>
    <s v="ADELMO URBINA"/>
    <n v="2022"/>
    <n v="2022"/>
    <n v="60"/>
    <n v="1"/>
    <n v="8"/>
    <m/>
    <s v="Aug 15 2022 11:06AM"/>
    <x v="98"/>
    <x v="96"/>
    <n v="45"/>
    <s v="LIBRA"/>
    <n v="1"/>
    <s v="PRODUCTOS AGROPECUARIOS"/>
    <n v="10"/>
    <s v="PRODUCTOS PESQUEROS"/>
    <n v="1"/>
    <n v="0.45"/>
    <s v="Camaron de mar grande"/>
    <m/>
    <n v="0"/>
    <n v="15"/>
    <n v="8"/>
    <n v="3"/>
    <x v="2"/>
  </r>
  <r>
    <n v="308840"/>
    <n v="779"/>
    <n v="2"/>
    <s v=" SANTA ANA"/>
    <n v="10"/>
    <s v="SANTA ANA"/>
    <s v="WILSON"/>
    <s v="FUENTES"/>
    <s v="WILSON FUENTES RAMOS"/>
    <m/>
    <m/>
    <m/>
    <n v="2"/>
    <s v="SEGUNDA SEMANA"/>
    <n v="8"/>
    <s v="AGOSTO"/>
    <n v="1"/>
    <s v="ADELMO URBINA"/>
    <n v="2022"/>
    <n v="2022"/>
    <n v="60"/>
    <n v="1"/>
    <n v="6"/>
    <m/>
    <s v="Aug 15 2022 11:06AM"/>
    <x v="99"/>
    <x v="97"/>
    <n v="45"/>
    <s v="LIBRA"/>
    <n v="1"/>
    <s v="PRODUCTOS AGROPECUARIOS"/>
    <n v="10"/>
    <s v="PRODUCTOS PESQUEROS"/>
    <n v="1"/>
    <n v="0.45"/>
    <s v="Camaron de mar mediano"/>
    <m/>
    <n v="0"/>
    <n v="15"/>
    <n v="8"/>
    <n v="3"/>
    <x v="2"/>
  </r>
  <r>
    <n v="308840"/>
    <n v="779"/>
    <n v="2"/>
    <s v=" SANTA ANA"/>
    <n v="10"/>
    <s v="SANTA ANA"/>
    <s v="WILSON"/>
    <s v="FUENTES"/>
    <s v="WILSON FUENTES RAMOS"/>
    <m/>
    <m/>
    <m/>
    <n v="2"/>
    <s v="SEGUNDA SEMANA"/>
    <n v="8"/>
    <s v="AGOSTO"/>
    <n v="1"/>
    <s v="ADELMO URBINA"/>
    <n v="2022"/>
    <n v="2022"/>
    <n v="60"/>
    <n v="1"/>
    <n v="2.25"/>
    <m/>
    <s v="Aug 15 2022 11:06AM"/>
    <x v="100"/>
    <x v="98"/>
    <n v="45"/>
    <s v="LIBRA"/>
    <n v="1"/>
    <s v="PRODUCTOS AGROPECUARIOS"/>
    <n v="10"/>
    <s v="PRODUCTOS PESQUEROS"/>
    <n v="1"/>
    <n v="0.45"/>
    <s v="Macarela"/>
    <m/>
    <n v="0"/>
    <n v="15"/>
    <n v="8"/>
    <n v="3"/>
    <x v="2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95"/>
    <n v="1"/>
    <n v="10"/>
    <m/>
    <s v="Aug 15 2022 11:06AM"/>
    <x v="62"/>
    <x v="6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8"/>
    <n v="16"/>
    <x v="1"/>
  </r>
  <r>
    <n v="308840"/>
    <n v="779"/>
    <n v="2"/>
    <s v=" SANTA ANA"/>
    <n v="10"/>
    <s v="SANTA ANA"/>
    <s v="WILSON"/>
    <s v="FUENTES"/>
    <s v="WILSON FUENTES RAMOS"/>
    <m/>
    <m/>
    <m/>
    <n v="2"/>
    <s v="SEGUNDA SEMANA"/>
    <n v="8"/>
    <s v="AGOSTO"/>
    <n v="1"/>
    <s v="ADELMO URBINA"/>
    <n v="2022"/>
    <n v="2022"/>
    <n v="60"/>
    <n v="1"/>
    <n v="3.25"/>
    <m/>
    <s v="Aug 15 2022 11:06AM"/>
    <x v="101"/>
    <x v="99"/>
    <n v="45"/>
    <s v="LIBRA"/>
    <n v="1"/>
    <s v="PRODUCTOS AGROPECUARIOS"/>
    <n v="10"/>
    <s v="PRODUCTOS PESQUEROS"/>
    <n v="1"/>
    <n v="0.45"/>
    <s v="Cola de camaron"/>
    <m/>
    <n v="0"/>
    <n v="15"/>
    <n v="8"/>
    <n v="3"/>
    <x v="2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89"/>
    <n v="1"/>
    <n v="21"/>
    <m/>
    <s v="Aug 15 2022 11:07AM"/>
    <x v="72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8"/>
    <n v="16"/>
    <x v="1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89"/>
    <n v="1"/>
    <n v="15"/>
    <m/>
    <s v="Aug 15 2022 11:07AM"/>
    <x v="102"/>
    <x v="10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n v="8"/>
    <n v="16"/>
    <x v="1"/>
  </r>
  <r>
    <n v="308824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8"/>
    <s v="AGOSTO"/>
    <n v="1"/>
    <s v="ADELMO URBINA"/>
    <n v="2022"/>
    <n v="2022"/>
    <n v="60"/>
    <n v="1"/>
    <n v="1.3"/>
    <m/>
    <s v="Aug 15 2022 11:07AM"/>
    <x v="103"/>
    <x v="101"/>
    <n v="45"/>
    <s v="LIBRA"/>
    <n v="1"/>
    <s v="PRODUCTOS AGROPECUARIOS"/>
    <n v="7"/>
    <s v="CARNE DE POLLO"/>
    <n v="1"/>
    <n v="0.45"/>
    <s v="Pollo, Muslos"/>
    <m/>
    <n v="0"/>
    <n v="15"/>
    <n v="8"/>
    <n v="3"/>
    <x v="2"/>
  </r>
  <r>
    <n v="308824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8"/>
    <s v="AGOSTO"/>
    <n v="1"/>
    <s v="ADELMO URBINA"/>
    <n v="2022"/>
    <n v="2022"/>
    <n v="60"/>
    <n v="1"/>
    <n v="1.7"/>
    <m/>
    <s v="Aug 15 2022 11:07AM"/>
    <x v="104"/>
    <x v="102"/>
    <n v="45"/>
    <s v="LIBRA"/>
    <n v="1"/>
    <s v="PRODUCTOS AGROPECUARIOS"/>
    <n v="7"/>
    <s v="CARNE DE POLLO"/>
    <n v="1"/>
    <n v="0.45"/>
    <s v="Pollo, Pechuga"/>
    <m/>
    <n v="0"/>
    <n v="15"/>
    <n v="8"/>
    <n v="3"/>
    <x v="2"/>
  </r>
  <r>
    <n v="308824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8"/>
    <s v="AGOSTO"/>
    <n v="1"/>
    <s v="ADELMO URBINA"/>
    <n v="2022"/>
    <n v="2022"/>
    <n v="60"/>
    <n v="1"/>
    <n v="4"/>
    <m/>
    <s v="Aug 15 2022 11:07AM"/>
    <x v="105"/>
    <x v="103"/>
    <n v="29"/>
    <s v="CARTON 30 UNIDADES"/>
    <n v="1"/>
    <s v="PRODUCTOS AGROPECUARIOS"/>
    <n v="8"/>
    <s v="PRODUCTOS AVICOLAS"/>
    <n v="3.75"/>
    <n v="1.7"/>
    <s v="Huevo Grande Cartón"/>
    <m/>
    <n v="0"/>
    <n v="15"/>
    <n v="8"/>
    <n v="3"/>
    <x v="2"/>
  </r>
  <r>
    <n v="308824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8"/>
    <s v="AGOSTO"/>
    <n v="1"/>
    <s v="ADELMO URBINA"/>
    <n v="2022"/>
    <n v="2022"/>
    <n v="60"/>
    <n v="1"/>
    <n v="3.75"/>
    <m/>
    <s v="Aug 15 2022 11:07AM"/>
    <x v="106"/>
    <x v="104"/>
    <n v="29"/>
    <s v="CARTON 30 UNIDADES"/>
    <n v="1"/>
    <s v="PRODUCTOS AGROPECUARIOS"/>
    <n v="8"/>
    <s v="PRODUCTOS AVICOLAS"/>
    <n v="3.25"/>
    <n v="1.48"/>
    <s v="Huevo Mediano Cartón"/>
    <m/>
    <n v="0"/>
    <n v="15"/>
    <n v="8"/>
    <n v="3"/>
    <x v="2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89"/>
    <n v="1"/>
    <n v="100"/>
    <m/>
    <s v="Aug 15 2022 11:08AM"/>
    <x v="64"/>
    <x v="62"/>
    <n v="52"/>
    <s v="QUINTAL "/>
    <n v="1"/>
    <s v="PRODUCTOS AGROPECUARIOS"/>
    <n v="3"/>
    <s v="FRUTAS"/>
    <n v="100"/>
    <n v="45.45"/>
    <s v="Tamarindo sin Cáscara"/>
    <m/>
    <n v="0"/>
    <n v="15"/>
    <n v="8"/>
    <n v="16"/>
    <x v="1"/>
  </r>
  <r>
    <n v="30882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8"/>
    <s v="AGOSTO"/>
    <n v="1"/>
    <s v="ADELMO URBINA"/>
    <n v="2022"/>
    <n v="2022"/>
    <n v="60"/>
    <n v="1"/>
    <n v="1.35"/>
    <m/>
    <s v="Aug 15 2022 11:08AM"/>
    <x v="103"/>
    <x v="101"/>
    <n v="45"/>
    <s v="LIBRA"/>
    <n v="1"/>
    <s v="PRODUCTOS AGROPECUARIOS"/>
    <n v="7"/>
    <s v="CARNE DE POLLO"/>
    <n v="1"/>
    <n v="0.45"/>
    <s v="Pollo, Muslos"/>
    <m/>
    <n v="0"/>
    <n v="15"/>
    <n v="8"/>
    <n v="3"/>
    <x v="2"/>
  </r>
  <r>
    <n v="30882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8"/>
    <s v="AGOSTO"/>
    <n v="1"/>
    <s v="ADELMO URBINA"/>
    <n v="2022"/>
    <n v="2022"/>
    <n v="60"/>
    <n v="1"/>
    <n v="1.7"/>
    <m/>
    <s v="Aug 15 2022 11:09AM"/>
    <x v="104"/>
    <x v="102"/>
    <n v="45"/>
    <s v="LIBRA"/>
    <n v="1"/>
    <s v="PRODUCTOS AGROPECUARIOS"/>
    <n v="7"/>
    <s v="CARNE DE POLLO"/>
    <n v="1"/>
    <n v="0.45"/>
    <s v="Pollo, Pechuga"/>
    <m/>
    <n v="0"/>
    <n v="15"/>
    <n v="8"/>
    <n v="3"/>
    <x v="2"/>
  </r>
  <r>
    <n v="30882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8"/>
    <s v="AGOSTO"/>
    <n v="1"/>
    <s v="ADELMO URBINA"/>
    <n v="2022"/>
    <n v="2022"/>
    <n v="60"/>
    <n v="1"/>
    <n v="4"/>
    <m/>
    <s v="Aug 15 2022 11:09AM"/>
    <x v="105"/>
    <x v="103"/>
    <n v="29"/>
    <s v="CARTON 30 UNIDADES"/>
    <n v="1"/>
    <s v="PRODUCTOS AGROPECUARIOS"/>
    <n v="8"/>
    <s v="PRODUCTOS AVICOLAS"/>
    <n v="3.75"/>
    <n v="1.7"/>
    <s v="Huevo Grande Cartón"/>
    <m/>
    <n v="0"/>
    <n v="15"/>
    <n v="8"/>
    <n v="3"/>
    <x v="2"/>
  </r>
  <r>
    <n v="30882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8"/>
    <s v="AGOSTO"/>
    <n v="1"/>
    <s v="ADELMO URBINA"/>
    <n v="2022"/>
    <n v="2022"/>
    <n v="60"/>
    <n v="1"/>
    <n v="3.75"/>
    <m/>
    <s v="Aug 15 2022 11:09AM"/>
    <x v="106"/>
    <x v="104"/>
    <n v="29"/>
    <s v="CARTON 30 UNIDADES"/>
    <n v="1"/>
    <s v="PRODUCTOS AGROPECUARIOS"/>
    <n v="8"/>
    <s v="PRODUCTOS AVICOLAS"/>
    <n v="3.25"/>
    <n v="1.48"/>
    <s v="Huevo Mediano Cartón"/>
    <m/>
    <n v="0"/>
    <n v="15"/>
    <n v="8"/>
    <n v="3"/>
    <x v="2"/>
  </r>
  <r>
    <n v="309658"/>
    <n v="836"/>
    <n v="12"/>
    <s v=" SAN MIGUEL"/>
    <n v="17"/>
    <s v="SAN MIGUEL"/>
    <s v="LUCIA"/>
    <s v="PORTILLO"/>
    <s v="LUCIA PORTILLO"/>
    <m/>
    <m/>
    <m/>
    <n v="2"/>
    <s v="SEGUNDA SEMANA"/>
    <n v="8"/>
    <s v="AGOSTO"/>
    <n v="3"/>
    <s v="ANA HERMYS OSORIO"/>
    <n v="2022"/>
    <n v="2022"/>
    <n v="89"/>
    <n v="1"/>
    <n v="100"/>
    <m/>
    <s v="Aug 15 2022 11:09AM"/>
    <x v="70"/>
    <x v="6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n v="8"/>
    <n v="16"/>
    <x v="1"/>
  </r>
  <r>
    <n v="30884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8"/>
    <s v="AGOSTO"/>
    <n v="1"/>
    <s v="ADELMO URBINA"/>
    <n v="2022"/>
    <n v="2022"/>
    <n v="138"/>
    <n v="1"/>
    <n v="40"/>
    <m/>
    <s v="Aug 15 2022 11:10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15"/>
    <n v="8"/>
    <n v="3"/>
    <x v="2"/>
  </r>
  <r>
    <n v="30884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8"/>
    <s v="AGOSTO"/>
    <n v="1"/>
    <s v="ADELMO URBINA"/>
    <n v="2022"/>
    <n v="2022"/>
    <n v="89"/>
    <n v="1"/>
    <n v="10"/>
    <m/>
    <s v="Aug 15 2022 11:10AM"/>
    <x v="107"/>
    <x v="10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n v="8"/>
    <n v="3"/>
    <x v="2"/>
  </r>
  <r>
    <n v="30884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8"/>
    <s v="AGOSTO"/>
    <n v="1"/>
    <s v="ADELMO URBINA"/>
    <n v="2022"/>
    <n v="2022"/>
    <n v="351"/>
    <n v="1"/>
    <n v="13"/>
    <m/>
    <s v="Aug 15 2022 11:10A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8"/>
    <n v="3"/>
    <x v="2"/>
  </r>
  <r>
    <n v="30884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8"/>
    <s v="AGOSTO"/>
    <n v="1"/>
    <s v="ADELMO URBINA"/>
    <n v="2022"/>
    <n v="2022"/>
    <n v="89"/>
    <n v="1"/>
    <n v="12"/>
    <m/>
    <s v="Aug 15 2022 11:11AM"/>
    <x v="43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8"/>
    <n v="3"/>
    <x v="2"/>
  </r>
  <r>
    <n v="30884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8"/>
    <s v="AGOSTO"/>
    <n v="1"/>
    <s v="ADELMO URBINA"/>
    <n v="2022"/>
    <n v="2022"/>
    <n v="89"/>
    <n v="1"/>
    <n v="25"/>
    <m/>
    <s v="Aug 15 2022 11:11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8"/>
    <n v="3"/>
    <x v="2"/>
  </r>
  <r>
    <n v="30884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8"/>
    <s v="AGOSTO"/>
    <n v="1"/>
    <s v="ADELMO URBINA"/>
    <n v="2022"/>
    <n v="2022"/>
    <n v="89"/>
    <n v="1"/>
    <n v="13"/>
    <m/>
    <s v="Aug 15 2022 11:11AM"/>
    <x v="39"/>
    <x v="38"/>
    <n v="53"/>
    <s v="RED   12 UNIDADES"/>
    <n v="1"/>
    <s v="PRODUCTOS AGROPECUARIOS"/>
    <n v="2"/>
    <s v="HORTALIZAS"/>
    <n v="46.19"/>
    <n v="21"/>
    <s v="Coliflor  Grande"/>
    <m/>
    <n v="0"/>
    <n v="15"/>
    <n v="8"/>
    <n v="3"/>
    <x v="2"/>
  </r>
  <r>
    <n v="30884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8"/>
    <s v="AGOSTO"/>
    <n v="1"/>
    <s v="ADELMO URBINA"/>
    <n v="2022"/>
    <n v="2022"/>
    <n v="89"/>
    <n v="1"/>
    <n v="30"/>
    <m/>
    <s v="Aug 15 2022 11:11AM"/>
    <x v="38"/>
    <x v="37"/>
    <n v="74"/>
    <s v="SACO 35-40 LIBRAS"/>
    <n v="1"/>
    <s v="PRODUCTOS AGROPECUARIOS"/>
    <n v="2"/>
    <s v="HORTALIZAS"/>
    <n v="38.590000000000003"/>
    <n v="17.54"/>
    <s v="Chile Jalapeño"/>
    <m/>
    <n v="0"/>
    <n v="15"/>
    <n v="8"/>
    <n v="3"/>
    <x v="2"/>
  </r>
  <r>
    <n v="30884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8"/>
    <s v="AGOSTO"/>
    <n v="1"/>
    <s v="ADELMO URBINA"/>
    <n v="2022"/>
    <n v="2022"/>
    <n v="89"/>
    <n v="1"/>
    <n v="20"/>
    <m/>
    <s v="Aug 15 2022 11:11AM"/>
    <x v="42"/>
    <x v="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8"/>
    <n v="3"/>
    <x v="2"/>
  </r>
  <r>
    <n v="30963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8"/>
    <s v="AGOSTO"/>
    <n v="3"/>
    <s v="ANA HERMYS OSORIO"/>
    <n v="2022"/>
    <n v="2022"/>
    <n v="157"/>
    <n v="1"/>
    <n v="75"/>
    <n v="0.85"/>
    <s v="Aug 15 2022 11:12AM"/>
    <x v="108"/>
    <x v="106"/>
    <n v="51"/>
    <s v="QUINTAL"/>
    <n v="1"/>
    <s v="PRODUCTOS AGROPECUARIOS"/>
    <n v="1"/>
    <s v="GRANOS BASICOS"/>
    <n v="100"/>
    <n v="45.45"/>
    <s v="Frijol Rojo Importado"/>
    <m/>
    <n v="0"/>
    <n v="15"/>
    <n v="8"/>
    <n v="16"/>
    <x v="1"/>
  </r>
  <r>
    <n v="30963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8"/>
    <s v="AGOSTO"/>
    <n v="3"/>
    <s v="ANA HERMYS OSORIO"/>
    <n v="2022"/>
    <n v="2022"/>
    <n v="60"/>
    <n v="1"/>
    <n v="75"/>
    <n v="0.85"/>
    <s v="Aug 15 2022 11:12AM"/>
    <x v="23"/>
    <x v="22"/>
    <n v="51"/>
    <s v="QUINTAL"/>
    <n v="1"/>
    <s v="PRODUCTOS AGROPECUARIOS"/>
    <n v="1"/>
    <s v="GRANOS BASICOS"/>
    <n v="100"/>
    <n v="45.45"/>
    <s v="Frijol Rojo Nacional"/>
    <m/>
    <n v="1"/>
    <n v="15"/>
    <n v="8"/>
    <n v="16"/>
    <x v="1"/>
  </r>
  <r>
    <n v="30884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8"/>
    <s v="AGOSTO"/>
    <n v="1"/>
    <s v="ADELMO URBINA"/>
    <n v="2022"/>
    <n v="2022"/>
    <n v="89"/>
    <n v="1"/>
    <n v="14"/>
    <m/>
    <s v="Aug 15 2022 11:12AM"/>
    <x v="45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8"/>
    <n v="3"/>
    <x v="2"/>
  </r>
  <r>
    <n v="30963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8"/>
    <s v="AGOSTO"/>
    <n v="3"/>
    <s v="ANA HERMYS OSORIO"/>
    <n v="2022"/>
    <n v="2022"/>
    <n v="60"/>
    <n v="1"/>
    <n v="29.5"/>
    <n v="0.35"/>
    <s v="Aug 15 2022 11:12A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16"/>
    <x v="1"/>
  </r>
  <r>
    <n v="30963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8"/>
    <s v="AGOSTO"/>
    <n v="3"/>
    <s v="ANA HERMYS OSORIO"/>
    <n v="2022"/>
    <n v="2022"/>
    <n v="231"/>
    <n v="1"/>
    <n v="44"/>
    <n v="0.5"/>
    <s v="Aug 15 2022 11:12AM"/>
    <x v="24"/>
    <x v="23"/>
    <n v="51"/>
    <s v="QUINTAL"/>
    <n v="1"/>
    <s v="PRODUCTOS AGROPECUARIOS"/>
    <n v="1"/>
    <s v="GRANOS BASICOS"/>
    <n v="100"/>
    <n v="45.45"/>
    <s v="Arroz Clasificado Importado"/>
    <m/>
    <n v="0"/>
    <n v="15"/>
    <n v="8"/>
    <n v="16"/>
    <x v="1"/>
  </r>
  <r>
    <n v="30884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8"/>
    <s v="AGOSTO"/>
    <n v="1"/>
    <s v="ADELMO URBINA"/>
    <n v="2022"/>
    <n v="2022"/>
    <n v="89"/>
    <n v="1"/>
    <n v="30"/>
    <m/>
    <s v="Aug 15 2022 11:12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5"/>
    <n v="8"/>
    <n v="3"/>
    <x v="2"/>
  </r>
  <r>
    <n v="30884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8"/>
    <s v="AGOSTO"/>
    <n v="1"/>
    <s v="ADELMO URBINA"/>
    <n v="2022"/>
    <n v="2022"/>
    <n v="89"/>
    <n v="1"/>
    <n v="39"/>
    <m/>
    <s v="Aug 15 2022 11:12AM"/>
    <x v="46"/>
    <x v="45"/>
    <n v="51"/>
    <s v="QUINTAL"/>
    <n v="1"/>
    <s v="PRODUCTOS AGROPECUARIOS"/>
    <n v="2"/>
    <s v="HORTALIZAS"/>
    <n v="100"/>
    <n v="45.45"/>
    <s v="Papa Soloma Grande"/>
    <m/>
    <n v="0"/>
    <n v="15"/>
    <n v="8"/>
    <n v="3"/>
    <x v="2"/>
  </r>
  <r>
    <n v="30884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8"/>
    <s v="AGOSTO"/>
    <n v="1"/>
    <s v="ADELMO URBINA"/>
    <n v="2022"/>
    <n v="2022"/>
    <n v="89"/>
    <n v="1"/>
    <n v="23"/>
    <m/>
    <s v="Aug 15 2022 11:12AM"/>
    <x v="55"/>
    <x v="54"/>
    <n v="51"/>
    <s v="QUINTAL"/>
    <n v="1"/>
    <s v="PRODUCTOS AGROPECUARIOS"/>
    <n v="2"/>
    <s v="HORTALIZAS"/>
    <n v="100"/>
    <n v="45.45"/>
    <s v="Zanahoria Grande"/>
    <m/>
    <n v="0"/>
    <n v="15"/>
    <n v="8"/>
    <n v="3"/>
    <x v="2"/>
  </r>
  <r>
    <n v="30884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8"/>
    <s v="AGOSTO"/>
    <n v="1"/>
    <s v="ADELMO URBINA"/>
    <n v="2022"/>
    <n v="2022"/>
    <n v="157"/>
    <n v="1"/>
    <n v="3.5"/>
    <m/>
    <s v="Aug 15 2022 11:13AM"/>
    <x v="6"/>
    <x v="6"/>
    <n v="45"/>
    <s v="LIBRA"/>
    <n v="1"/>
    <s v="PRODUCTOS AGROPECUARIOS"/>
    <n v="9"/>
    <s v="LACTEOS"/>
    <n v="1"/>
    <n v="0.45"/>
    <s v="Queso Duro Blando"/>
    <m/>
    <n v="0"/>
    <n v="15"/>
    <n v="8"/>
    <n v="3"/>
    <x v="2"/>
  </r>
  <r>
    <n v="30884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8"/>
    <s v="AGOSTO"/>
    <n v="1"/>
    <s v="ADELMO URBINA"/>
    <n v="2022"/>
    <n v="2022"/>
    <n v="60"/>
    <n v="1"/>
    <n v="1.6"/>
    <m/>
    <s v="Aug 15 2022 11:13AM"/>
    <x v="4"/>
    <x v="4"/>
    <n v="45"/>
    <s v="LIBRA"/>
    <n v="1"/>
    <s v="PRODUCTOS AGROPECUARIOS"/>
    <n v="9"/>
    <s v="LACTEOS"/>
    <n v="1"/>
    <n v="0.45"/>
    <s v="Queso Fresco"/>
    <m/>
    <n v="0"/>
    <n v="15"/>
    <n v="8"/>
    <n v="3"/>
    <x v="2"/>
  </r>
  <r>
    <n v="30963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8"/>
    <s v="AGOSTO"/>
    <n v="3"/>
    <s v="ANA HERMYS OSORIO"/>
    <n v="2022"/>
    <n v="2022"/>
    <n v="60"/>
    <n v="1"/>
    <n v="40"/>
    <n v="0.45"/>
    <s v="Aug 15 2022 11:13A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16"/>
    <x v="1"/>
  </r>
  <r>
    <n v="30884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8"/>
    <s v="AGOSTO"/>
    <n v="1"/>
    <s v="ADELMO URBINA"/>
    <n v="2022"/>
    <n v="2022"/>
    <n v="157"/>
    <n v="1"/>
    <n v="2.5"/>
    <m/>
    <s v="Aug 15 2022 11:13AM"/>
    <x v="1"/>
    <x v="1"/>
    <n v="45"/>
    <s v="LIBRA"/>
    <n v="1"/>
    <s v="PRODUCTOS AGROPECUARIOS"/>
    <n v="9"/>
    <s v="LACTEOS"/>
    <n v="1"/>
    <n v="0.45"/>
    <s v="Quesillo"/>
    <m/>
    <n v="0"/>
    <n v="15"/>
    <n v="8"/>
    <n v="3"/>
    <x v="2"/>
  </r>
  <r>
    <n v="30884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8"/>
    <s v="AGOSTO"/>
    <n v="1"/>
    <s v="ADELMO URBINA"/>
    <n v="2022"/>
    <n v="2022"/>
    <n v="60"/>
    <n v="1"/>
    <n v="3.5"/>
    <m/>
    <s v="Aug 15 2022 11:13AM"/>
    <x v="5"/>
    <x v="5"/>
    <n v="16"/>
    <s v="BOTELLA"/>
    <n v="1"/>
    <s v="PRODUCTOS AGROPECUARIOS"/>
    <n v="9"/>
    <s v="LACTEOS"/>
    <n v="1.6"/>
    <n v="0.73"/>
    <s v="Crema"/>
    <m/>
    <n v="0"/>
    <n v="15"/>
    <n v="8"/>
    <n v="3"/>
    <x v="2"/>
  </r>
  <r>
    <n v="30880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2"/>
    <n v="2022"/>
    <n v="89"/>
    <n v="1"/>
    <n v="9"/>
    <m/>
    <s v="Aug 15 2022 11:14AM"/>
    <x v="107"/>
    <x v="10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n v="8"/>
    <n v="3"/>
    <x v="2"/>
  </r>
  <r>
    <n v="30880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2"/>
    <n v="2022"/>
    <n v="351"/>
    <n v="1"/>
    <n v="12"/>
    <m/>
    <s v="Aug 15 2022 11:14A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8"/>
    <n v="3"/>
    <x v="2"/>
  </r>
  <r>
    <n v="30880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2"/>
    <n v="2022"/>
    <n v="89"/>
    <n v="1"/>
    <n v="11"/>
    <m/>
    <s v="Aug 15 2022 11:14AM"/>
    <x v="109"/>
    <x v="107"/>
    <n v="7"/>
    <s v="BOLSA  14-16 UNIDADES"/>
    <n v="1"/>
    <s v="PRODUCTOS AGROPECUARIOS"/>
    <n v="2"/>
    <s v="HORTALIZAS"/>
    <n v="30.62"/>
    <n v="13.92"/>
    <s v="Brocoli  Mediano"/>
    <m/>
    <n v="0"/>
    <n v="15"/>
    <n v="8"/>
    <n v="3"/>
    <x v="2"/>
  </r>
  <r>
    <n v="30963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8"/>
    <s v="AGOSTO"/>
    <n v="3"/>
    <s v="ANA HERMYS OSORIO"/>
    <n v="2022"/>
    <n v="2022"/>
    <n v="157"/>
    <n v="1"/>
    <n v="80"/>
    <n v="0.85"/>
    <s v="Aug 15 2022 11:14AM"/>
    <x v="108"/>
    <x v="106"/>
    <n v="51"/>
    <s v="QUINTAL"/>
    <n v="1"/>
    <s v="PRODUCTOS AGROPECUARIOS"/>
    <n v="1"/>
    <s v="GRANOS BASICOS"/>
    <n v="100"/>
    <n v="45.45"/>
    <s v="Frijol Rojo Importado"/>
    <m/>
    <n v="0"/>
    <n v="15"/>
    <n v="8"/>
    <n v="16"/>
    <x v="1"/>
  </r>
  <r>
    <n v="30963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8"/>
    <s v="AGOSTO"/>
    <n v="3"/>
    <s v="ANA HERMYS OSORIO"/>
    <n v="2022"/>
    <n v="2022"/>
    <n v="231"/>
    <n v="1"/>
    <n v="47"/>
    <n v="0.5"/>
    <s v="Aug 15 2022 11:14AM"/>
    <x v="24"/>
    <x v="23"/>
    <n v="51"/>
    <s v="QUINTAL"/>
    <n v="1"/>
    <s v="PRODUCTOS AGROPECUARIOS"/>
    <n v="1"/>
    <s v="GRANOS BASICOS"/>
    <n v="100"/>
    <n v="45.45"/>
    <s v="Arroz Clasificado Importado"/>
    <m/>
    <n v="0"/>
    <n v="15"/>
    <n v="8"/>
    <n v="16"/>
    <x v="1"/>
  </r>
  <r>
    <n v="30963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8"/>
    <s v="AGOSTO"/>
    <n v="3"/>
    <s v="ANA HERMYS OSORIO"/>
    <n v="2022"/>
    <n v="2022"/>
    <n v="60"/>
    <n v="1"/>
    <n v="31"/>
    <n v="0.35"/>
    <s v="Aug 15 2022 11:14A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16"/>
    <x v="1"/>
  </r>
  <r>
    <n v="30963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8"/>
    <s v="AGOSTO"/>
    <n v="3"/>
    <s v="ANA HERMYS OSORIO"/>
    <n v="2022"/>
    <n v="2022"/>
    <n v="231"/>
    <n v="1"/>
    <n v="30"/>
    <m/>
    <s v="Aug 15 2022 11:15A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16"/>
    <x v="1"/>
  </r>
  <r>
    <n v="30963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8"/>
    <s v="AGOSTO"/>
    <n v="3"/>
    <s v="ANA HERMYS OSORIO"/>
    <n v="2022"/>
    <n v="2022"/>
    <n v="60"/>
    <n v="1"/>
    <n v="175"/>
    <n v="1.75"/>
    <s v="Aug 15 2022 11:15AM"/>
    <x v="27"/>
    <x v="26"/>
    <n v="51"/>
    <s v="QUINTAL"/>
    <n v="1"/>
    <s v="PRODUCTOS AGROPECUARIOS"/>
    <n v="4"/>
    <s v="AGRO INDUSTRIALES"/>
    <n v="100"/>
    <n v="45.45"/>
    <s v="Ajonjolí"/>
    <m/>
    <n v="0"/>
    <n v="15"/>
    <n v="8"/>
    <n v="16"/>
    <x v="1"/>
  </r>
  <r>
    <n v="30963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8"/>
    <s v="AGOSTO"/>
    <n v="3"/>
    <s v="ANA HERMYS OSORIO"/>
    <n v="2022"/>
    <n v="2022"/>
    <n v="60"/>
    <n v="1"/>
    <n v="41"/>
    <n v="0.45"/>
    <s v="Aug 15 2022 11:15A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16"/>
    <x v="1"/>
  </r>
  <r>
    <n v="30963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8"/>
    <s v="AGOSTO"/>
    <n v="3"/>
    <s v="ANA HERMYS OSORIO"/>
    <n v="2022"/>
    <n v="2022"/>
    <n v="157"/>
    <n v="1"/>
    <m/>
    <n v="1"/>
    <s v="Aug 15 2022 11:15AM"/>
    <x v="30"/>
    <x v="29"/>
    <n v="51"/>
    <s v="QUINTAL"/>
    <n v="1"/>
    <s v="PRODUCTOS AGROPECUARIOS"/>
    <n v="4"/>
    <s v="AGRO INDUSTRIALES"/>
    <n v="100"/>
    <n v="45.45"/>
    <s v="Cacahuete Crudo"/>
    <m/>
    <n v="0"/>
    <n v="15"/>
    <n v="8"/>
    <n v="16"/>
    <x v="1"/>
  </r>
  <r>
    <n v="30963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8"/>
    <s v="AGOSTO"/>
    <n v="3"/>
    <s v="ANA HERMYS OSORIO"/>
    <n v="2022"/>
    <n v="2022"/>
    <n v="157"/>
    <n v="1"/>
    <m/>
    <n v="1.9"/>
    <s v="Aug 15 2022 11:15AM"/>
    <x v="29"/>
    <x v="28"/>
    <n v="51"/>
    <s v="QUINTAL"/>
    <n v="1"/>
    <s v="PRODUCTOS AGROPECUARIOS"/>
    <n v="4"/>
    <s v="AGRO INDUSTRIALES"/>
    <n v="100"/>
    <n v="45.45"/>
    <s v="Cacao "/>
    <m/>
    <n v="0"/>
    <n v="15"/>
    <n v="8"/>
    <n v="16"/>
    <x v="1"/>
  </r>
  <r>
    <n v="30963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8"/>
    <s v="AGOSTO"/>
    <n v="3"/>
    <s v="ANA HERMYS OSORIO"/>
    <n v="2022"/>
    <n v="2022"/>
    <n v="60"/>
    <n v="1"/>
    <n v="47"/>
    <n v="0.5"/>
    <s v="Aug 15 2022 11:15AM"/>
    <x v="28"/>
    <x v="27"/>
    <n v="86"/>
    <s v="SACO DE 50 KG"/>
    <n v="1"/>
    <s v="PRODUCTOS AGROPECUARIOS"/>
    <n v="4"/>
    <s v="AGRO INDUSTRIALES"/>
    <n v="110.23"/>
    <n v="50"/>
    <s v="Azúcar blanca empacada"/>
    <m/>
    <n v="0"/>
    <n v="15"/>
    <n v="8"/>
    <n v="16"/>
    <x v="1"/>
  </r>
  <r>
    <n v="30880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2"/>
    <n v="2022"/>
    <n v="138"/>
    <n v="1"/>
    <n v="42"/>
    <m/>
    <s v="Aug 15 2022 11:15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15"/>
    <n v="8"/>
    <n v="3"/>
    <x v="2"/>
  </r>
  <r>
    <n v="30880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2"/>
    <n v="2022"/>
    <n v="89"/>
    <n v="1"/>
    <n v="26"/>
    <m/>
    <s v="Aug 15 2022 11:15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8"/>
    <n v="3"/>
    <x v="2"/>
  </r>
  <r>
    <n v="30880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2"/>
    <n v="2022"/>
    <n v="138"/>
    <n v="1"/>
    <n v="35"/>
    <m/>
    <s v="Aug 15 2022 11:15AM"/>
    <x v="33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8"/>
    <n v="3"/>
    <x v="2"/>
  </r>
  <r>
    <n v="30880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2"/>
    <n v="2022"/>
    <n v="89"/>
    <n v="1"/>
    <n v="32"/>
    <m/>
    <s v="Aug 15 2022 11:15AM"/>
    <x v="38"/>
    <x v="37"/>
    <n v="74"/>
    <s v="SACO 35-40 LIBRAS"/>
    <n v="1"/>
    <s v="PRODUCTOS AGROPECUARIOS"/>
    <n v="2"/>
    <s v="HORTALIZAS"/>
    <n v="38.590000000000003"/>
    <n v="17.54"/>
    <s v="Chile Jalapeño"/>
    <m/>
    <n v="0"/>
    <n v="15"/>
    <n v="8"/>
    <n v="3"/>
    <x v="2"/>
  </r>
  <r>
    <n v="30880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2"/>
    <n v="2022"/>
    <n v="89"/>
    <n v="1"/>
    <n v="13"/>
    <m/>
    <s v="Aug 15 2022 11:15AM"/>
    <x v="39"/>
    <x v="38"/>
    <n v="53"/>
    <s v="RED   12 UNIDADES"/>
    <n v="1"/>
    <s v="PRODUCTOS AGROPECUARIOS"/>
    <n v="2"/>
    <s v="HORTALIZAS"/>
    <n v="46.19"/>
    <n v="21"/>
    <s v="Coliflor  Grande"/>
    <m/>
    <n v="0"/>
    <n v="15"/>
    <n v="8"/>
    <n v="3"/>
    <x v="2"/>
  </r>
  <r>
    <n v="30880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2"/>
    <n v="2022"/>
    <n v="60"/>
    <n v="1"/>
    <n v="14"/>
    <m/>
    <s v="Aug 15 2022 11:16AM"/>
    <x v="40"/>
    <x v="3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8"/>
    <n v="3"/>
    <x v="2"/>
  </r>
  <r>
    <n v="30880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2"/>
    <n v="2022"/>
    <n v="89"/>
    <n v="1"/>
    <n v="10"/>
    <m/>
    <s v="Aug 15 2022 11:16AM"/>
    <x v="43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8"/>
    <n v="3"/>
    <x v="2"/>
  </r>
  <r>
    <n v="30880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2"/>
    <n v="2022"/>
    <n v="89"/>
    <n v="1"/>
    <n v="15"/>
    <m/>
    <s v="Aug 15 2022 11:16AM"/>
    <x v="44"/>
    <x v="43"/>
    <n v="69"/>
    <s v="SACO 15-20 LIBRAS"/>
    <n v="1"/>
    <s v="PRODUCTOS AGROPECUARIOS"/>
    <n v="2"/>
    <s v="HORTALIZAS"/>
    <n v="17.149999999999999"/>
    <n v="7.8"/>
    <s v="Ejote  Importado"/>
    <m/>
    <n v="0"/>
    <n v="15"/>
    <n v="8"/>
    <n v="3"/>
    <x v="2"/>
  </r>
  <r>
    <n v="30880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2"/>
    <n v="2022"/>
    <n v="60"/>
    <n v="1"/>
    <n v="17"/>
    <m/>
    <s v="Aug 15 2022 11:16AM"/>
    <x v="110"/>
    <x v="108"/>
    <n v="30"/>
    <s v="CIENTO  100 UNIDADES       "/>
    <n v="1"/>
    <s v="PRODUCTOS AGROPECUARIOS"/>
    <n v="2"/>
    <s v="HORTALIZAS"/>
    <n v="100"/>
    <n v="45.45"/>
    <s v="Elote Blanco Grande"/>
    <m/>
    <n v="0"/>
    <n v="15"/>
    <n v="8"/>
    <n v="3"/>
    <x v="2"/>
  </r>
  <r>
    <n v="30963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8"/>
    <s v="AGOSTO"/>
    <n v="3"/>
    <s v="ANA HERMYS OSORIO"/>
    <n v="2022"/>
    <n v="2022"/>
    <n v="60"/>
    <n v="1"/>
    <n v="12"/>
    <n v="0.15"/>
    <s v="Aug 15 2022 11:16AM"/>
    <x v="0"/>
    <x v="0"/>
    <n v="51"/>
    <s v="QUINTAL"/>
    <n v="1"/>
    <s v="PRODUCTOS AGROPECUARIOS"/>
    <n v="4"/>
    <s v="AGRO INDUSTRIALES"/>
    <n v="100"/>
    <n v="45.45"/>
    <s v="Sal corriente yodada"/>
    <m/>
    <n v="0"/>
    <n v="15"/>
    <n v="8"/>
    <n v="16"/>
    <x v="1"/>
  </r>
  <r>
    <n v="30880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2"/>
    <n v="2022"/>
    <n v="89"/>
    <n v="1"/>
    <n v="32"/>
    <m/>
    <s v="Aug 15 2022 11:17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5"/>
    <n v="8"/>
    <n v="3"/>
    <x v="2"/>
  </r>
  <r>
    <n v="30880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2"/>
    <n v="2022"/>
    <n v="60"/>
    <n v="1"/>
    <n v="20"/>
    <m/>
    <s v="Aug 15 2022 11:17AM"/>
    <x v="47"/>
    <x v="4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n v="8"/>
    <n v="3"/>
    <x v="2"/>
  </r>
  <r>
    <n v="30880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2"/>
    <n v="2022"/>
    <n v="89"/>
    <n v="1"/>
    <n v="15"/>
    <m/>
    <s v="Aug 15 2022 11:17AM"/>
    <x v="45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8"/>
    <n v="3"/>
    <x v="2"/>
  </r>
  <r>
    <n v="30880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2"/>
    <n v="2022"/>
    <n v="60"/>
    <n v="1"/>
    <n v="15"/>
    <m/>
    <s v="Aug 15 2022 11:17AM"/>
    <x v="65"/>
    <x v="6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n v="8"/>
    <n v="3"/>
    <x v="2"/>
  </r>
  <r>
    <n v="30880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2"/>
    <n v="2022"/>
    <n v="89"/>
    <n v="1"/>
    <n v="38"/>
    <m/>
    <s v="Aug 15 2022 11:17AM"/>
    <x v="46"/>
    <x v="45"/>
    <n v="51"/>
    <s v="QUINTAL"/>
    <n v="1"/>
    <s v="PRODUCTOS AGROPECUARIOS"/>
    <n v="2"/>
    <s v="HORTALIZAS"/>
    <n v="100"/>
    <n v="45.45"/>
    <s v="Papa Soloma Grande"/>
    <m/>
    <n v="0"/>
    <n v="15"/>
    <n v="8"/>
    <n v="3"/>
    <x v="2"/>
  </r>
  <r>
    <n v="30963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2"/>
    <n v="2022"/>
    <n v="231"/>
    <n v="1"/>
    <n v="44"/>
    <n v="0.5"/>
    <s v="Aug 15 2022 11:17AM"/>
    <x v="24"/>
    <x v="23"/>
    <n v="51"/>
    <s v="QUINTAL"/>
    <n v="1"/>
    <s v="PRODUCTOS AGROPECUARIOS"/>
    <n v="1"/>
    <s v="GRANOS BASICOS"/>
    <n v="100"/>
    <n v="45.45"/>
    <s v="Arroz Clasificado Importado"/>
    <m/>
    <n v="0"/>
    <n v="15"/>
    <n v="8"/>
    <n v="16"/>
    <x v="1"/>
  </r>
  <r>
    <n v="30963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2"/>
    <n v="2022"/>
    <n v="157"/>
    <n v="1"/>
    <n v="78"/>
    <n v="0.85"/>
    <s v="Aug 15 2022 11:17AM"/>
    <x v="108"/>
    <x v="106"/>
    <n v="51"/>
    <s v="QUINTAL"/>
    <n v="1"/>
    <s v="PRODUCTOS AGROPECUARIOS"/>
    <n v="1"/>
    <s v="GRANOS BASICOS"/>
    <n v="100"/>
    <n v="45.45"/>
    <s v="Frijol Rojo Importado"/>
    <m/>
    <n v="0"/>
    <n v="15"/>
    <n v="8"/>
    <n v="16"/>
    <x v="1"/>
  </r>
  <r>
    <n v="30963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2"/>
    <n v="2022"/>
    <n v="60"/>
    <n v="1"/>
    <n v="75"/>
    <n v="0.85"/>
    <s v="Aug 15 2022 11:17AM"/>
    <x v="23"/>
    <x v="22"/>
    <n v="51"/>
    <s v="QUINTAL"/>
    <n v="1"/>
    <s v="PRODUCTOS AGROPECUARIOS"/>
    <n v="1"/>
    <s v="GRANOS BASICOS"/>
    <n v="100"/>
    <n v="45.45"/>
    <s v="Frijol Rojo Nacional"/>
    <m/>
    <n v="1"/>
    <n v="15"/>
    <n v="8"/>
    <n v="16"/>
    <x v="1"/>
  </r>
  <r>
    <n v="30963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2"/>
    <n v="2022"/>
    <n v="60"/>
    <n v="1"/>
    <n v="30"/>
    <n v="0.35"/>
    <s v="Aug 15 2022 11:18A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16"/>
    <x v="1"/>
  </r>
  <r>
    <n v="30963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2"/>
    <n v="2022"/>
    <n v="60"/>
    <n v="1"/>
    <n v="40"/>
    <n v="0.5"/>
    <s v="Aug 15 2022 11:18A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16"/>
    <x v="1"/>
  </r>
  <r>
    <n v="30963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2"/>
    <n v="2022"/>
    <n v="157"/>
    <n v="1"/>
    <n v="75"/>
    <n v="0.85"/>
    <s v="Aug 15 2022 11:18AM"/>
    <x v="111"/>
    <x v="109"/>
    <n v="51"/>
    <s v="QUINTAL"/>
    <n v="1"/>
    <s v="PRODUCTOS AGROPECUARIOS"/>
    <n v="1"/>
    <s v="GRANOS BASICOS"/>
    <n v="100"/>
    <n v="45.45"/>
    <s v="Frijol Tinto Importado"/>
    <m/>
    <n v="0"/>
    <n v="15"/>
    <n v="8"/>
    <n v="16"/>
    <x v="1"/>
  </r>
  <r>
    <n v="30880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8"/>
    <s v="AGOSTO"/>
    <n v="1"/>
    <s v="ADELMO URBINA"/>
    <n v="2022"/>
    <n v="2022"/>
    <n v="89"/>
    <n v="1"/>
    <n v="24"/>
    <m/>
    <s v="Aug 15 2022 11:18AM"/>
    <x v="55"/>
    <x v="54"/>
    <n v="51"/>
    <s v="QUINTAL"/>
    <n v="1"/>
    <s v="PRODUCTOS AGROPECUARIOS"/>
    <n v="2"/>
    <s v="HORTALIZAS"/>
    <n v="100"/>
    <n v="45.45"/>
    <s v="Zanahoria Grande"/>
    <m/>
    <n v="0"/>
    <n v="15"/>
    <n v="8"/>
    <n v="3"/>
    <x v="2"/>
  </r>
  <r>
    <n v="3088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2"/>
    <n v="2022"/>
    <n v="351"/>
    <n v="1"/>
    <n v="13"/>
    <m/>
    <s v="Aug 15 2022 11:19A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8"/>
    <n v="3"/>
    <x v="2"/>
  </r>
  <r>
    <n v="3088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2"/>
    <n v="2022"/>
    <n v="138"/>
    <n v="1"/>
    <n v="44"/>
    <m/>
    <s v="Aug 15 2022 11:19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15"/>
    <n v="8"/>
    <n v="3"/>
    <x v="2"/>
  </r>
  <r>
    <n v="3088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2"/>
    <n v="2022"/>
    <n v="89"/>
    <n v="1"/>
    <n v="17"/>
    <m/>
    <s v="Aug 15 2022 11:19AM"/>
    <x v="32"/>
    <x v="31"/>
    <n v="20"/>
    <s v="CAJA  18-22 TALLOS"/>
    <n v="1"/>
    <s v="PRODUCTOS AGROPECUARIOS"/>
    <n v="2"/>
    <s v="HORTALIZAS"/>
    <n v="61.86"/>
    <n v="28.12"/>
    <s v="Apio Grande"/>
    <m/>
    <n v="0"/>
    <n v="15"/>
    <n v="8"/>
    <n v="3"/>
    <x v="2"/>
  </r>
  <r>
    <n v="3088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2"/>
    <n v="2022"/>
    <n v="89"/>
    <n v="1"/>
    <n v="12"/>
    <m/>
    <s v="Aug 15 2022 11:19AM"/>
    <x v="109"/>
    <x v="107"/>
    <n v="7"/>
    <s v="BOLSA  14-16 UNIDADES"/>
    <n v="1"/>
    <s v="PRODUCTOS AGROPECUARIOS"/>
    <n v="2"/>
    <s v="HORTALIZAS"/>
    <n v="30.62"/>
    <n v="13.92"/>
    <s v="Brocoli  Mediano"/>
    <m/>
    <n v="0"/>
    <n v="15"/>
    <n v="8"/>
    <n v="3"/>
    <x v="2"/>
  </r>
  <r>
    <n v="3088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2"/>
    <n v="2022"/>
    <n v="89"/>
    <n v="1"/>
    <n v="18"/>
    <m/>
    <s v="Aug 15 2022 11:20AM"/>
    <x v="42"/>
    <x v="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8"/>
    <n v="3"/>
    <x v="2"/>
  </r>
  <r>
    <n v="3088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2"/>
    <n v="2022"/>
    <n v="89"/>
    <n v="1"/>
    <n v="15"/>
    <m/>
    <s v="Aug 15 2022 11:20AM"/>
    <x v="44"/>
    <x v="43"/>
    <n v="69"/>
    <s v="SACO 15-20 LIBRAS"/>
    <n v="1"/>
    <s v="PRODUCTOS AGROPECUARIOS"/>
    <n v="2"/>
    <s v="HORTALIZAS"/>
    <n v="17.149999999999999"/>
    <n v="7.8"/>
    <s v="Ejote  Importado"/>
    <m/>
    <n v="0"/>
    <n v="15"/>
    <n v="8"/>
    <n v="3"/>
    <x v="2"/>
  </r>
  <r>
    <n v="3088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2"/>
    <n v="2022"/>
    <n v="89"/>
    <n v="1"/>
    <n v="30"/>
    <m/>
    <s v="Aug 15 2022 11:20AM"/>
    <x v="38"/>
    <x v="37"/>
    <n v="74"/>
    <s v="SACO 35-40 LIBRAS"/>
    <n v="1"/>
    <s v="PRODUCTOS AGROPECUARIOS"/>
    <n v="2"/>
    <s v="HORTALIZAS"/>
    <n v="38.590000000000003"/>
    <n v="17.54"/>
    <s v="Chile Jalapeño"/>
    <m/>
    <n v="0"/>
    <n v="15"/>
    <n v="8"/>
    <n v="3"/>
    <x v="2"/>
  </r>
  <r>
    <n v="3088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2"/>
    <n v="2022"/>
    <n v="89"/>
    <n v="1"/>
    <n v="12"/>
    <m/>
    <s v="Aug 15 2022 11:20AM"/>
    <x v="39"/>
    <x v="38"/>
    <n v="53"/>
    <s v="RED   12 UNIDADES"/>
    <n v="1"/>
    <s v="PRODUCTOS AGROPECUARIOS"/>
    <n v="2"/>
    <s v="HORTALIZAS"/>
    <n v="46.19"/>
    <n v="21"/>
    <s v="Coliflor  Grande"/>
    <m/>
    <n v="0"/>
    <n v="15"/>
    <n v="8"/>
    <n v="3"/>
    <x v="2"/>
  </r>
  <r>
    <n v="3088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2"/>
    <n v="2022"/>
    <n v="89"/>
    <n v="1"/>
    <n v="12"/>
    <m/>
    <s v="Aug 15 2022 11:20AM"/>
    <x v="43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8"/>
    <n v="3"/>
    <x v="2"/>
  </r>
  <r>
    <n v="3088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2"/>
    <n v="2022"/>
    <n v="89"/>
    <n v="1"/>
    <n v="26"/>
    <m/>
    <s v="Aug 15 2022 11:20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8"/>
    <n v="3"/>
    <x v="2"/>
  </r>
  <r>
    <n v="30962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8"/>
    <s v="AGOSTO"/>
    <n v="3"/>
    <s v="ANA HERMYS OSORIO"/>
    <n v="2022"/>
    <n v="2022"/>
    <n v="60"/>
    <n v="1"/>
    <n v="30"/>
    <n v="0.35"/>
    <s v="Aug 15 2022 11:20A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16"/>
    <x v="1"/>
  </r>
  <r>
    <n v="30962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8"/>
    <s v="AGOSTO"/>
    <n v="3"/>
    <s v="ANA HERMYS OSORIO"/>
    <n v="2022"/>
    <n v="2022"/>
    <n v="157"/>
    <n v="1"/>
    <n v="78"/>
    <n v="0.85"/>
    <s v="Aug 15 2022 11:20AM"/>
    <x v="108"/>
    <x v="106"/>
    <n v="51"/>
    <s v="QUINTAL"/>
    <n v="1"/>
    <s v="PRODUCTOS AGROPECUARIOS"/>
    <n v="1"/>
    <s v="GRANOS BASICOS"/>
    <n v="100"/>
    <n v="45.45"/>
    <s v="Frijol Rojo Importado"/>
    <m/>
    <n v="0"/>
    <n v="15"/>
    <n v="8"/>
    <n v="16"/>
    <x v="1"/>
  </r>
  <r>
    <n v="30962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8"/>
    <s v="AGOSTO"/>
    <n v="3"/>
    <s v="ANA HERMYS OSORIO"/>
    <n v="2022"/>
    <n v="2022"/>
    <n v="231"/>
    <n v="1"/>
    <n v="44"/>
    <n v="0.5"/>
    <s v="Aug 15 2022 11:20AM"/>
    <x v="24"/>
    <x v="23"/>
    <n v="51"/>
    <s v="QUINTAL"/>
    <n v="1"/>
    <s v="PRODUCTOS AGROPECUARIOS"/>
    <n v="1"/>
    <s v="GRANOS BASICOS"/>
    <n v="100"/>
    <n v="45.45"/>
    <s v="Arroz Clasificado Importado"/>
    <m/>
    <n v="0"/>
    <n v="15"/>
    <n v="8"/>
    <n v="16"/>
    <x v="1"/>
  </r>
  <r>
    <n v="30962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8"/>
    <s v="AGOSTO"/>
    <n v="3"/>
    <s v="ANA HERMYS OSORIO"/>
    <n v="2022"/>
    <n v="2022"/>
    <n v="60"/>
    <n v="1"/>
    <n v="80"/>
    <n v="0.85"/>
    <s v="Aug 15 2022 11:20AM"/>
    <x v="23"/>
    <x v="22"/>
    <n v="51"/>
    <s v="QUINTAL"/>
    <n v="1"/>
    <s v="PRODUCTOS AGROPECUARIOS"/>
    <n v="1"/>
    <s v="GRANOS BASICOS"/>
    <n v="100"/>
    <n v="45.45"/>
    <s v="Frijol Rojo Nacional"/>
    <m/>
    <n v="1"/>
    <n v="15"/>
    <n v="8"/>
    <n v="16"/>
    <x v="1"/>
  </r>
  <r>
    <n v="30962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8"/>
    <s v="AGOSTO"/>
    <n v="3"/>
    <s v="ANA HERMYS OSORIO"/>
    <n v="2022"/>
    <n v="2022"/>
    <n v="60"/>
    <n v="1"/>
    <n v="40"/>
    <n v="0.45"/>
    <s v="Aug 15 2022 11:21A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16"/>
    <x v="1"/>
  </r>
  <r>
    <n v="30962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8"/>
    <s v="AGOSTO"/>
    <n v="3"/>
    <s v="ANA HERMYS OSORIO"/>
    <n v="2022"/>
    <n v="2022"/>
    <n v="231"/>
    <n v="1"/>
    <n v="30"/>
    <m/>
    <s v="Aug 15 2022 11:21A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16"/>
    <x v="1"/>
  </r>
  <r>
    <n v="30963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8"/>
    <s v="AGOSTO"/>
    <n v="3"/>
    <s v="ANA HERMYS OSORIO"/>
    <n v="2022"/>
    <n v="2022"/>
    <n v="231"/>
    <n v="1"/>
    <n v="51"/>
    <n v="0.6"/>
    <s v="Aug 15 2022 11:23AM"/>
    <x v="24"/>
    <x v="23"/>
    <n v="51"/>
    <s v="QUINTAL"/>
    <n v="1"/>
    <s v="PRODUCTOS AGROPECUARIOS"/>
    <n v="1"/>
    <s v="GRANOS BASICOS"/>
    <n v="100"/>
    <n v="45.45"/>
    <s v="Arroz Clasificado Importado"/>
    <m/>
    <n v="0"/>
    <n v="15"/>
    <n v="8"/>
    <n v="16"/>
    <x v="1"/>
  </r>
  <r>
    <n v="30963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8"/>
    <s v="AGOSTO"/>
    <n v="3"/>
    <s v="ANA HERMYS OSORIO"/>
    <n v="2022"/>
    <n v="2022"/>
    <n v="157"/>
    <n v="1"/>
    <n v="80"/>
    <n v="0.9"/>
    <s v="Aug 15 2022 11:24AM"/>
    <x v="108"/>
    <x v="106"/>
    <n v="51"/>
    <s v="QUINTAL"/>
    <n v="1"/>
    <s v="PRODUCTOS AGROPECUARIOS"/>
    <n v="1"/>
    <s v="GRANOS BASICOS"/>
    <n v="100"/>
    <n v="45.45"/>
    <s v="Frijol Rojo Importado"/>
    <m/>
    <n v="0"/>
    <n v="15"/>
    <n v="8"/>
    <n v="16"/>
    <x v="1"/>
  </r>
  <r>
    <n v="30963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8"/>
    <s v="AGOSTO"/>
    <n v="3"/>
    <s v="ANA HERMYS OSORIO"/>
    <n v="2022"/>
    <n v="2022"/>
    <n v="60"/>
    <n v="1"/>
    <n v="32"/>
    <n v="0.35"/>
    <s v="Aug 15 2022 11:24A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16"/>
    <x v="1"/>
  </r>
  <r>
    <n v="30963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8"/>
    <s v="AGOSTO"/>
    <n v="3"/>
    <s v="ANA HERMYS OSORIO"/>
    <n v="2022"/>
    <n v="2022"/>
    <n v="60"/>
    <n v="1"/>
    <n v="44"/>
    <n v="0.45"/>
    <s v="Aug 15 2022 11:25A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16"/>
    <x v="1"/>
  </r>
  <r>
    <n v="30963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8"/>
    <s v="AGOSTO"/>
    <n v="3"/>
    <s v="ANA HERMYS OSORIO"/>
    <n v="2022"/>
    <n v="2022"/>
    <n v="60"/>
    <n v="1"/>
    <n v="175"/>
    <n v="1.85"/>
    <s v="Aug 15 2022 11:25AM"/>
    <x v="27"/>
    <x v="26"/>
    <n v="51"/>
    <s v="QUINTAL"/>
    <n v="1"/>
    <s v="PRODUCTOS AGROPECUARIOS"/>
    <n v="4"/>
    <s v="AGRO INDUSTRIALES"/>
    <n v="100"/>
    <n v="45.45"/>
    <s v="Ajonjolí"/>
    <m/>
    <n v="0"/>
    <n v="15"/>
    <n v="8"/>
    <n v="16"/>
    <x v="1"/>
  </r>
  <r>
    <n v="30963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8"/>
    <s v="AGOSTO"/>
    <n v="3"/>
    <s v="ANA HERMYS OSORIO"/>
    <n v="2022"/>
    <n v="2022"/>
    <n v="60"/>
    <n v="1"/>
    <n v="47"/>
    <n v="0.5"/>
    <s v="Aug 15 2022 11:25AM"/>
    <x v="28"/>
    <x v="27"/>
    <n v="86"/>
    <s v="SACO DE 50 KG"/>
    <n v="1"/>
    <s v="PRODUCTOS AGROPECUARIOS"/>
    <n v="4"/>
    <s v="AGRO INDUSTRIALES"/>
    <n v="110.23"/>
    <n v="50"/>
    <s v="Azúcar blanca empacada"/>
    <m/>
    <n v="0"/>
    <n v="15"/>
    <n v="8"/>
    <n v="16"/>
    <x v="1"/>
  </r>
  <r>
    <n v="30963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8"/>
    <s v="AGOSTO"/>
    <n v="3"/>
    <s v="ANA HERMYS OSORIO"/>
    <n v="2022"/>
    <n v="2022"/>
    <n v="157"/>
    <n v="1"/>
    <n v="12"/>
    <n v="0.15"/>
    <s v="Aug 15 2022 11:26AM"/>
    <x v="0"/>
    <x v="0"/>
    <n v="51"/>
    <s v="QUINTAL"/>
    <n v="1"/>
    <s v="PRODUCTOS AGROPECUARIOS"/>
    <n v="4"/>
    <s v="AGRO INDUSTRIALES"/>
    <n v="100"/>
    <n v="45.45"/>
    <s v="Sal corriente yodada"/>
    <m/>
    <n v="0"/>
    <n v="15"/>
    <n v="8"/>
    <n v="16"/>
    <x v="1"/>
  </r>
  <r>
    <n v="30963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8"/>
    <s v="AGOSTO"/>
    <n v="3"/>
    <s v="ANA HERMYS OSORIO"/>
    <n v="2022"/>
    <n v="2022"/>
    <n v="157"/>
    <n v="1"/>
    <n v="145"/>
    <n v="1.55"/>
    <s v="Aug 15 2022 11:26AM"/>
    <x v="29"/>
    <x v="28"/>
    <n v="51"/>
    <s v="QUINTAL"/>
    <n v="1"/>
    <s v="PRODUCTOS AGROPECUARIOS"/>
    <n v="4"/>
    <s v="AGRO INDUSTRIALES"/>
    <n v="100"/>
    <n v="45.45"/>
    <s v="Cacao "/>
    <m/>
    <n v="0"/>
    <n v="15"/>
    <n v="8"/>
    <n v="16"/>
    <x v="1"/>
  </r>
  <r>
    <n v="30963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8"/>
    <s v="AGOSTO"/>
    <n v="3"/>
    <s v="ANA HERMYS OSORIO"/>
    <n v="2022"/>
    <n v="2022"/>
    <n v="157"/>
    <n v="1"/>
    <n v="78"/>
    <n v="0.9"/>
    <s v="Aug 15 2022 11:26AM"/>
    <x v="30"/>
    <x v="29"/>
    <n v="51"/>
    <s v="QUINTAL"/>
    <n v="1"/>
    <s v="PRODUCTOS AGROPECUARIOS"/>
    <n v="4"/>
    <s v="AGRO INDUSTRIALES"/>
    <n v="100"/>
    <n v="45.45"/>
    <s v="Cacahuete Crudo"/>
    <m/>
    <n v="0"/>
    <n v="15"/>
    <n v="8"/>
    <n v="16"/>
    <x v="1"/>
  </r>
  <r>
    <n v="30962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8"/>
    <s v="AGOSTO"/>
    <n v="3"/>
    <s v="ANA HERMYS OSORIO"/>
    <n v="2022"/>
    <n v="2022"/>
    <n v="60"/>
    <n v="1"/>
    <n v="39"/>
    <n v="0.45"/>
    <s v="Aug 15 2022 11:28A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16"/>
    <x v="1"/>
  </r>
  <r>
    <n v="30962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8"/>
    <s v="AGOSTO"/>
    <n v="3"/>
    <s v="ANA HERMYS OSORIO"/>
    <n v="2022"/>
    <n v="2022"/>
    <n v="231"/>
    <n v="1"/>
    <n v="30"/>
    <m/>
    <s v="Aug 15 2022 11:28A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16"/>
    <x v="1"/>
  </r>
  <r>
    <n v="30962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8"/>
    <s v="AGOSTO"/>
    <n v="3"/>
    <s v="ANA HERMYS OSORIO"/>
    <n v="2022"/>
    <n v="2022"/>
    <n v="60"/>
    <n v="1"/>
    <n v="30"/>
    <n v="0.35"/>
    <s v="Aug 15 2022 11:28A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16"/>
    <x v="1"/>
  </r>
  <r>
    <n v="30962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8"/>
    <s v="AGOSTO"/>
    <n v="3"/>
    <s v="ANA HERMYS OSORIO"/>
    <n v="2022"/>
    <n v="2022"/>
    <n v="157"/>
    <n v="1"/>
    <n v="78"/>
    <n v="0.85"/>
    <s v="Aug 15 2022 11:28AM"/>
    <x v="108"/>
    <x v="106"/>
    <n v="51"/>
    <s v="QUINTAL"/>
    <n v="1"/>
    <s v="PRODUCTOS AGROPECUARIOS"/>
    <n v="1"/>
    <s v="GRANOS BASICOS"/>
    <n v="100"/>
    <n v="45.45"/>
    <s v="Frijol Rojo Importado"/>
    <m/>
    <n v="0"/>
    <n v="15"/>
    <n v="8"/>
    <n v="16"/>
    <x v="1"/>
  </r>
  <r>
    <n v="30962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8"/>
    <s v="AGOSTO"/>
    <n v="3"/>
    <s v="ANA HERMYS OSORIO"/>
    <n v="2022"/>
    <n v="2022"/>
    <n v="231"/>
    <n v="1"/>
    <n v="45"/>
    <n v="0.5"/>
    <s v="Aug 15 2022 11:28AM"/>
    <x v="24"/>
    <x v="23"/>
    <n v="51"/>
    <s v="QUINTAL"/>
    <n v="1"/>
    <s v="PRODUCTOS AGROPECUARIOS"/>
    <n v="1"/>
    <s v="GRANOS BASICOS"/>
    <n v="100"/>
    <n v="45.45"/>
    <s v="Arroz Clasificado Importado"/>
    <m/>
    <n v="0"/>
    <n v="15"/>
    <n v="8"/>
    <n v="16"/>
    <x v="1"/>
  </r>
  <r>
    <n v="30962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8"/>
    <s v="AGOSTO"/>
    <n v="3"/>
    <s v="ANA HERMYS OSORIO"/>
    <n v="2022"/>
    <n v="2022"/>
    <n v="60"/>
    <n v="1"/>
    <n v="12"/>
    <n v="0.15"/>
    <s v="Aug 15 2022 11:29AM"/>
    <x v="0"/>
    <x v="0"/>
    <n v="51"/>
    <s v="QUINTAL"/>
    <n v="1"/>
    <s v="PRODUCTOS AGROPECUARIOS"/>
    <n v="4"/>
    <s v="AGRO INDUSTRIALES"/>
    <n v="100"/>
    <n v="45.45"/>
    <s v="Sal corriente yodada"/>
    <m/>
    <n v="0"/>
    <n v="15"/>
    <n v="8"/>
    <n v="16"/>
    <x v="1"/>
  </r>
  <r>
    <n v="30962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8"/>
    <s v="AGOSTO"/>
    <n v="3"/>
    <s v="ANA HERMYS OSORIO"/>
    <n v="2022"/>
    <n v="2022"/>
    <n v="60"/>
    <n v="1"/>
    <n v="48"/>
    <n v="0.55000000000000004"/>
    <s v="Aug 15 2022 11:29AM"/>
    <x v="28"/>
    <x v="27"/>
    <n v="86"/>
    <s v="SACO DE 50 KG"/>
    <n v="1"/>
    <s v="PRODUCTOS AGROPECUARIOS"/>
    <n v="4"/>
    <s v="AGRO INDUSTRIALES"/>
    <n v="110.23"/>
    <n v="50"/>
    <s v="Azúcar blanca empacada"/>
    <m/>
    <n v="0"/>
    <n v="15"/>
    <n v="8"/>
    <n v="16"/>
    <x v="1"/>
  </r>
  <r>
    <n v="30962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8"/>
    <s v="AGOSTO"/>
    <n v="3"/>
    <s v="ANA HERMYS OSORIO"/>
    <n v="2022"/>
    <n v="2022"/>
    <n v="60"/>
    <n v="1"/>
    <n v="40"/>
    <n v="0.45"/>
    <s v="Aug 15 2022 11:30A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16"/>
    <x v="1"/>
  </r>
  <r>
    <n v="30962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8"/>
    <s v="AGOSTO"/>
    <n v="3"/>
    <s v="ANA HERMYS OSORIO"/>
    <n v="2022"/>
    <n v="2022"/>
    <n v="60"/>
    <n v="1"/>
    <n v="30"/>
    <n v="0.35"/>
    <s v="Aug 15 2022 11:30A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16"/>
    <x v="1"/>
  </r>
  <r>
    <n v="30961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8"/>
    <s v="AGOSTO"/>
    <n v="3"/>
    <s v="ANA HERMYS OSORIO"/>
    <n v="2022"/>
    <n v="2022"/>
    <n v="60"/>
    <n v="1"/>
    <n v="39"/>
    <m/>
    <s v="Aug 15 2022 11:31A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16"/>
    <x v="1"/>
  </r>
  <r>
    <n v="30961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8"/>
    <s v="AGOSTO"/>
    <n v="3"/>
    <s v="ANA HERMYS OSORIO"/>
    <n v="2022"/>
    <n v="2022"/>
    <n v="60"/>
    <n v="1"/>
    <n v="75"/>
    <m/>
    <s v="Aug 15 2022 11:31AM"/>
    <x v="108"/>
    <x v="106"/>
    <n v="51"/>
    <s v="QUINTAL"/>
    <n v="1"/>
    <s v="PRODUCTOS AGROPECUARIOS"/>
    <n v="1"/>
    <s v="GRANOS BASICOS"/>
    <n v="100"/>
    <n v="45.45"/>
    <s v="Frijol Rojo Importado"/>
    <m/>
    <n v="0"/>
    <n v="15"/>
    <n v="8"/>
    <n v="16"/>
    <x v="1"/>
  </r>
  <r>
    <n v="30961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8"/>
    <s v="AGOSTO"/>
    <n v="3"/>
    <s v="ANA HERMYS OSORIO"/>
    <n v="2022"/>
    <n v="2022"/>
    <n v="231"/>
    <n v="1"/>
    <n v="28.5"/>
    <m/>
    <s v="Aug 15 2022 11:31A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16"/>
    <x v="1"/>
  </r>
  <r>
    <n v="30961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8"/>
    <s v="AGOSTO"/>
    <n v="3"/>
    <s v="ANA HERMYS OSORIO"/>
    <n v="2022"/>
    <n v="2022"/>
    <n v="60"/>
    <n v="1"/>
    <n v="28.5"/>
    <m/>
    <s v="Aug 15 2022 11:31A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16"/>
    <x v="1"/>
  </r>
  <r>
    <n v="309617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8"/>
    <s v="AGOSTO"/>
    <n v="3"/>
    <s v="ANA HERMYS OSORIO"/>
    <n v="2022"/>
    <n v="2022"/>
    <n v="157"/>
    <n v="1"/>
    <n v="78"/>
    <n v="0.85"/>
    <s v="Aug 15 2022 11:32AM"/>
    <x v="108"/>
    <x v="106"/>
    <n v="51"/>
    <s v="QUINTAL"/>
    <n v="1"/>
    <s v="PRODUCTOS AGROPECUARIOS"/>
    <n v="1"/>
    <s v="GRANOS BASICOS"/>
    <n v="100"/>
    <n v="45.45"/>
    <s v="Frijol Rojo Importado"/>
    <m/>
    <n v="0"/>
    <n v="15"/>
    <n v="8"/>
    <n v="16"/>
    <x v="1"/>
  </r>
  <r>
    <n v="3088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2"/>
    <n v="2022"/>
    <n v="89"/>
    <n v="1"/>
    <n v="38"/>
    <m/>
    <s v="Aug 15 2022 11:32AM"/>
    <x v="46"/>
    <x v="45"/>
    <n v="51"/>
    <s v="QUINTAL"/>
    <n v="1"/>
    <s v="PRODUCTOS AGROPECUARIOS"/>
    <n v="2"/>
    <s v="HORTALIZAS"/>
    <n v="100"/>
    <n v="45.45"/>
    <s v="Papa Soloma Grande"/>
    <m/>
    <n v="0"/>
    <n v="15"/>
    <n v="8"/>
    <n v="3"/>
    <x v="2"/>
  </r>
  <r>
    <n v="309617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8"/>
    <s v="AGOSTO"/>
    <n v="3"/>
    <s v="ANA HERMYS OSORIO"/>
    <n v="2022"/>
    <n v="2022"/>
    <n v="231"/>
    <n v="1"/>
    <n v="46"/>
    <n v="0.5"/>
    <s v="Aug 15 2022 11:32AM"/>
    <x v="24"/>
    <x v="23"/>
    <n v="51"/>
    <s v="QUINTAL"/>
    <n v="1"/>
    <s v="PRODUCTOS AGROPECUARIOS"/>
    <n v="1"/>
    <s v="GRANOS BASICOS"/>
    <n v="100"/>
    <n v="45.45"/>
    <s v="Arroz Clasificado Importado"/>
    <m/>
    <n v="0"/>
    <n v="15"/>
    <n v="8"/>
    <n v="16"/>
    <x v="1"/>
  </r>
  <r>
    <n v="3088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2"/>
    <n v="2022"/>
    <n v="60"/>
    <n v="1"/>
    <n v="15"/>
    <m/>
    <s v="Aug 15 2022 11:32AM"/>
    <x v="65"/>
    <x v="6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n v="8"/>
    <n v="3"/>
    <x v="2"/>
  </r>
  <r>
    <n v="309617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8"/>
    <s v="AGOSTO"/>
    <n v="3"/>
    <s v="ANA HERMYS OSORIO"/>
    <n v="2022"/>
    <n v="2022"/>
    <n v="60"/>
    <n v="1"/>
    <n v="30"/>
    <n v="0.35"/>
    <s v="Aug 15 2022 11:32A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16"/>
    <x v="1"/>
  </r>
  <r>
    <n v="3088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2"/>
    <n v="2022"/>
    <n v="60"/>
    <n v="1"/>
    <n v="20"/>
    <m/>
    <s v="Aug 15 2022 11:32AM"/>
    <x v="47"/>
    <x v="4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n v="8"/>
    <n v="3"/>
    <x v="2"/>
  </r>
  <r>
    <n v="3088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2"/>
    <n v="2022"/>
    <n v="89"/>
    <n v="1"/>
    <n v="15"/>
    <m/>
    <s v="Aug 15 2022 11:33AM"/>
    <x v="45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8"/>
    <n v="3"/>
    <x v="2"/>
  </r>
  <r>
    <n v="309617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8"/>
    <s v="AGOSTO"/>
    <n v="3"/>
    <s v="ANA HERMYS OSORIO"/>
    <n v="2022"/>
    <n v="2022"/>
    <n v="60"/>
    <n v="1"/>
    <n v="40"/>
    <n v="0.45"/>
    <s v="Aug 15 2022 11:33A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16"/>
    <x v="1"/>
  </r>
  <r>
    <n v="3088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2"/>
    <n v="2022"/>
    <n v="89"/>
    <n v="1"/>
    <n v="30"/>
    <m/>
    <s v="Aug 15 2022 11:33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5"/>
    <n v="8"/>
    <n v="3"/>
    <x v="2"/>
  </r>
  <r>
    <n v="30881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8"/>
    <s v="AGOSTO"/>
    <n v="1"/>
    <s v="ADELMO URBINA"/>
    <n v="2022"/>
    <n v="2022"/>
    <n v="89"/>
    <n v="1"/>
    <n v="24"/>
    <m/>
    <s v="Aug 15 2022 11:33AM"/>
    <x v="55"/>
    <x v="54"/>
    <n v="51"/>
    <s v="QUINTAL"/>
    <n v="1"/>
    <s v="PRODUCTOS AGROPECUARIOS"/>
    <n v="2"/>
    <s v="HORTALIZAS"/>
    <n v="100"/>
    <n v="45.45"/>
    <s v="Zanahoria Grande"/>
    <m/>
    <n v="0"/>
    <n v="15"/>
    <n v="8"/>
    <n v="3"/>
    <x v="2"/>
  </r>
  <r>
    <n v="30963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8"/>
    <s v="AGOSTO"/>
    <n v="3"/>
    <s v="ANA HERMYS OSORIO"/>
    <n v="2022"/>
    <n v="2022"/>
    <n v="157"/>
    <n v="1"/>
    <n v="80"/>
    <n v="0.85"/>
    <s v="Aug 15 2022 11:33AM"/>
    <x v="108"/>
    <x v="106"/>
    <n v="51"/>
    <s v="QUINTAL"/>
    <n v="1"/>
    <s v="PRODUCTOS AGROPECUARIOS"/>
    <n v="1"/>
    <s v="GRANOS BASICOS"/>
    <n v="100"/>
    <n v="45.45"/>
    <s v="Frijol Rojo Importado"/>
    <m/>
    <n v="0"/>
    <n v="15"/>
    <n v="8"/>
    <n v="16"/>
    <x v="1"/>
  </r>
  <r>
    <n v="30963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8"/>
    <s v="AGOSTO"/>
    <n v="3"/>
    <s v="ANA HERMYS OSORIO"/>
    <n v="2022"/>
    <n v="2022"/>
    <n v="231"/>
    <n v="1"/>
    <n v="48"/>
    <n v="0.5"/>
    <s v="Aug 15 2022 11:33AM"/>
    <x v="24"/>
    <x v="23"/>
    <n v="51"/>
    <s v="QUINTAL"/>
    <n v="1"/>
    <s v="PRODUCTOS AGROPECUARIOS"/>
    <n v="1"/>
    <s v="GRANOS BASICOS"/>
    <n v="100"/>
    <n v="45.45"/>
    <s v="Arroz Clasificado Importado"/>
    <m/>
    <n v="0"/>
    <n v="15"/>
    <n v="8"/>
    <n v="16"/>
    <x v="1"/>
  </r>
  <r>
    <n v="30963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8"/>
    <s v="AGOSTO"/>
    <n v="3"/>
    <s v="ANA HERMYS OSORIO"/>
    <n v="2022"/>
    <n v="2022"/>
    <n v="60"/>
    <n v="1"/>
    <n v="30"/>
    <n v="0.35"/>
    <s v="Aug 15 2022 11:34A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16"/>
    <x v="1"/>
  </r>
  <r>
    <n v="30963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8"/>
    <s v="AGOSTO"/>
    <n v="3"/>
    <s v="ANA HERMYS OSORIO"/>
    <n v="2022"/>
    <n v="2022"/>
    <n v="60"/>
    <n v="1"/>
    <n v="40"/>
    <n v="0.5"/>
    <s v="Aug 15 2022 11:34A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16"/>
    <x v="1"/>
  </r>
  <r>
    <n v="308838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2"/>
    <n v="2022"/>
    <n v="351"/>
    <n v="1"/>
    <n v="12"/>
    <m/>
    <s v="Aug 15 2022 11:34A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8"/>
    <n v="3"/>
    <x v="2"/>
  </r>
  <r>
    <n v="308838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2"/>
    <n v="2022"/>
    <n v="89"/>
    <n v="1"/>
    <n v="12"/>
    <m/>
    <s v="Aug 15 2022 11:34AM"/>
    <x v="109"/>
    <x v="107"/>
    <n v="7"/>
    <s v="BOLSA  14-16 UNIDADES"/>
    <n v="1"/>
    <s v="PRODUCTOS AGROPECUARIOS"/>
    <n v="2"/>
    <s v="HORTALIZAS"/>
    <n v="30.62"/>
    <n v="13.92"/>
    <s v="Brocoli  Mediano"/>
    <m/>
    <n v="0"/>
    <n v="15"/>
    <n v="8"/>
    <n v="3"/>
    <x v="2"/>
  </r>
  <r>
    <n v="308838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2"/>
    <n v="2022"/>
    <n v="89"/>
    <n v="1"/>
    <n v="32"/>
    <m/>
    <s v="Aug 15 2022 11:35AM"/>
    <x v="38"/>
    <x v="37"/>
    <n v="74"/>
    <s v="SACO 35-40 LIBRAS"/>
    <n v="1"/>
    <s v="PRODUCTOS AGROPECUARIOS"/>
    <n v="2"/>
    <s v="HORTALIZAS"/>
    <n v="38.590000000000003"/>
    <n v="17.54"/>
    <s v="Chile Jalapeño"/>
    <m/>
    <n v="0"/>
    <n v="15"/>
    <n v="8"/>
    <n v="3"/>
    <x v="2"/>
  </r>
  <r>
    <n v="308838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2"/>
    <n v="2022"/>
    <n v="89"/>
    <n v="1"/>
    <n v="13"/>
    <m/>
    <s v="Aug 15 2022 11:35AM"/>
    <x v="39"/>
    <x v="38"/>
    <n v="53"/>
    <s v="RED   12 UNIDADES"/>
    <n v="1"/>
    <s v="PRODUCTOS AGROPECUARIOS"/>
    <n v="2"/>
    <s v="HORTALIZAS"/>
    <n v="46.19"/>
    <n v="21"/>
    <s v="Coliflor  Grande"/>
    <m/>
    <n v="0"/>
    <n v="15"/>
    <n v="8"/>
    <n v="3"/>
    <x v="2"/>
  </r>
  <r>
    <n v="308838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2"/>
    <n v="2022"/>
    <n v="138"/>
    <n v="1"/>
    <n v="42"/>
    <m/>
    <s v="Aug 15 2022 11:35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15"/>
    <n v="8"/>
    <n v="3"/>
    <x v="2"/>
  </r>
  <r>
    <n v="308838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2"/>
    <n v="2022"/>
    <n v="89"/>
    <n v="1"/>
    <n v="25"/>
    <m/>
    <s v="Aug 15 2022 11:35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8"/>
    <n v="3"/>
    <x v="2"/>
  </r>
  <r>
    <n v="309639"/>
    <n v="828"/>
    <n v="12"/>
    <s v=" SAN MIGUEL"/>
    <n v="17"/>
    <s v="SAN MIGUEL"/>
    <s v="ORCI"/>
    <s v="MARTINEZ"/>
    <s v="ORCI MARTINEZ"/>
    <m/>
    <m/>
    <m/>
    <n v="2"/>
    <s v="SEGUNDA SEMANA"/>
    <n v="8"/>
    <s v="AGOSTO"/>
    <n v="3"/>
    <s v="ANA HERMYS OSORIO"/>
    <n v="2022"/>
    <n v="2022"/>
    <n v="60"/>
    <n v="1"/>
    <n v="14"/>
    <m/>
    <s v="Aug 15 2022 11:35AM"/>
    <x v="110"/>
    <x v="108"/>
    <n v="30"/>
    <s v="CIENTO  100 UNIDADES       "/>
    <n v="1"/>
    <s v="PRODUCTOS AGROPECUARIOS"/>
    <n v="2"/>
    <s v="HORTALIZAS"/>
    <n v="100"/>
    <n v="45.45"/>
    <s v="Elote Blanco Grande"/>
    <m/>
    <n v="0"/>
    <n v="15"/>
    <n v="8"/>
    <n v="16"/>
    <x v="1"/>
  </r>
  <r>
    <n v="309639"/>
    <n v="828"/>
    <n v="12"/>
    <s v=" SAN MIGUEL"/>
    <n v="17"/>
    <s v="SAN MIGUEL"/>
    <s v="ORCI"/>
    <s v="MARTINEZ"/>
    <s v="ORCI MARTINEZ"/>
    <m/>
    <m/>
    <m/>
    <n v="2"/>
    <s v="SEGUNDA SEMANA"/>
    <n v="8"/>
    <s v="AGOSTO"/>
    <n v="3"/>
    <s v="ANA HERMYS OSORIO"/>
    <n v="2022"/>
    <n v="2022"/>
    <n v="60"/>
    <n v="1"/>
    <n v="40"/>
    <m/>
    <s v="Aug 15 2022 11:36AM"/>
    <x v="112"/>
    <x v="108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n v="8"/>
    <n v="16"/>
    <x v="1"/>
  </r>
  <r>
    <n v="308838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2"/>
    <n v="2022"/>
    <n v="60"/>
    <n v="1"/>
    <n v="15"/>
    <m/>
    <s v="Aug 15 2022 11:36AM"/>
    <x v="110"/>
    <x v="108"/>
    <n v="30"/>
    <s v="CIENTO  100 UNIDADES       "/>
    <n v="1"/>
    <s v="PRODUCTOS AGROPECUARIOS"/>
    <n v="2"/>
    <s v="HORTALIZAS"/>
    <n v="100"/>
    <n v="45.45"/>
    <s v="Elote Blanco Grande"/>
    <m/>
    <n v="0"/>
    <n v="15"/>
    <n v="8"/>
    <n v="3"/>
    <x v="2"/>
  </r>
  <r>
    <n v="308838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2"/>
    <n v="2022"/>
    <n v="89"/>
    <n v="1"/>
    <n v="40"/>
    <m/>
    <s v="Aug 15 2022 11:36AM"/>
    <x v="46"/>
    <x v="45"/>
    <n v="51"/>
    <s v="QUINTAL"/>
    <n v="1"/>
    <s v="PRODUCTOS AGROPECUARIOS"/>
    <n v="2"/>
    <s v="HORTALIZAS"/>
    <n v="100"/>
    <n v="45.45"/>
    <s v="Papa Soloma Grande"/>
    <m/>
    <n v="0"/>
    <n v="15"/>
    <n v="8"/>
    <n v="3"/>
    <x v="2"/>
  </r>
  <r>
    <n v="308838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2"/>
    <n v="2022"/>
    <n v="60"/>
    <n v="1"/>
    <n v="10"/>
    <m/>
    <s v="Aug 15 2022 11:36AM"/>
    <x v="40"/>
    <x v="3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8"/>
    <n v="3"/>
    <x v="2"/>
  </r>
  <r>
    <n v="308838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2"/>
    <n v="2022"/>
    <n v="89"/>
    <n v="1"/>
    <n v="12"/>
    <m/>
    <s v="Aug 15 2022 11:36AM"/>
    <x v="43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8"/>
    <n v="3"/>
    <x v="2"/>
  </r>
  <r>
    <n v="308838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2"/>
    <n v="2022"/>
    <n v="89"/>
    <n v="1"/>
    <n v="15"/>
    <m/>
    <s v="Aug 15 2022 11:37AM"/>
    <x v="45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8"/>
    <n v="3"/>
    <x v="2"/>
  </r>
  <r>
    <n v="308838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2"/>
    <n v="2022"/>
    <n v="89"/>
    <n v="1"/>
    <n v="22"/>
    <m/>
    <s v="Aug 15 2022 11:37AM"/>
    <x v="55"/>
    <x v="54"/>
    <n v="51"/>
    <s v="QUINTAL"/>
    <n v="1"/>
    <s v="PRODUCTOS AGROPECUARIOS"/>
    <n v="2"/>
    <s v="HORTALIZAS"/>
    <n v="100"/>
    <n v="45.45"/>
    <s v="Zanahoria Grande"/>
    <m/>
    <n v="0"/>
    <n v="15"/>
    <n v="8"/>
    <n v="3"/>
    <x v="2"/>
  </r>
  <r>
    <n v="308838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2"/>
    <n v="2022"/>
    <n v="89"/>
    <n v="1"/>
    <n v="30"/>
    <m/>
    <s v="Aug 15 2022 11:37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5"/>
    <n v="8"/>
    <n v="3"/>
    <x v="2"/>
  </r>
  <r>
    <n v="309640"/>
    <n v="824"/>
    <n v="12"/>
    <s v=" SAN MIGUEL"/>
    <n v="17"/>
    <s v="SAN MIGUEL"/>
    <s v="VICENTE"/>
    <s v="LUNA"/>
    <s v="VICENTE LUNA"/>
    <m/>
    <m/>
    <m/>
    <n v="2"/>
    <s v="SEGUNDA SEMANA"/>
    <n v="8"/>
    <s v="AGOSTO"/>
    <n v="3"/>
    <s v="ANA HERMYS OSORIO"/>
    <n v="2022"/>
    <n v="2022"/>
    <n v="60"/>
    <n v="1"/>
    <n v="60"/>
    <m/>
    <s v="Aug 15 2022 11:37AM"/>
    <x v="113"/>
    <x v="1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n v="8"/>
    <n v="16"/>
    <x v="1"/>
  </r>
  <r>
    <n v="308838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2"/>
    <n v="2022"/>
    <n v="89"/>
    <n v="1"/>
    <n v="13"/>
    <m/>
    <s v="Aug 15 2022 11:38AM"/>
    <x v="60"/>
    <x v="58"/>
    <n v="38"/>
    <s v="JABA  10-12 UNIDADES"/>
    <n v="1"/>
    <s v="PRODUCTOS AGROPECUARIOS"/>
    <n v="3"/>
    <s v="FRUTAS"/>
    <n v="35.04"/>
    <n v="15.93"/>
    <s v="Papaya Tainung Grande"/>
    <m/>
    <n v="0"/>
    <n v="15"/>
    <n v="8"/>
    <n v="3"/>
    <x v="2"/>
  </r>
  <r>
    <n v="309641"/>
    <n v="825"/>
    <n v="12"/>
    <s v=" SAN MIGUEL"/>
    <n v="17"/>
    <s v="SAN MIGUEL"/>
    <s v="YANIRA"/>
    <s v="RIVERA"/>
    <s v="YANIRA RIVERA"/>
    <m/>
    <m/>
    <m/>
    <n v="2"/>
    <s v="SEGUNDA SEMANA"/>
    <n v="8"/>
    <s v="AGOSTO"/>
    <n v="3"/>
    <s v="ANA HERMYS OSORIO"/>
    <n v="2022"/>
    <n v="2022"/>
    <n v="95"/>
    <n v="1"/>
    <n v="10"/>
    <m/>
    <s v="Aug 15 2022 11:38AM"/>
    <x v="62"/>
    <x v="6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8"/>
    <n v="16"/>
    <x v="1"/>
  </r>
  <r>
    <n v="308838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2"/>
    <n v="2022"/>
    <n v="89"/>
    <n v="1"/>
    <n v="10"/>
    <m/>
    <s v="Aug 15 2022 11:38AM"/>
    <x v="56"/>
    <x v="55"/>
    <n v="27"/>
    <s v="CAJA 40 LIBRAS 90-100 UNIDADES"/>
    <n v="1"/>
    <s v="PRODUCTOS AGROPECUARIOS"/>
    <n v="3"/>
    <s v="FRUTAS"/>
    <n v="40"/>
    <n v="18.18"/>
    <s v="Banano Maduro Grande Caja"/>
    <m/>
    <n v="0"/>
    <n v="15"/>
    <n v="8"/>
    <n v="3"/>
    <x v="2"/>
  </r>
  <r>
    <n v="309641"/>
    <n v="825"/>
    <n v="12"/>
    <s v=" SAN MIGUEL"/>
    <n v="17"/>
    <s v="SAN MIGUEL"/>
    <s v="YANIRA"/>
    <s v="RIVERA"/>
    <s v="YANIRA RIVERA"/>
    <m/>
    <m/>
    <m/>
    <n v="2"/>
    <s v="SEGUNDA SEMANA"/>
    <n v="8"/>
    <s v="AGOSTO"/>
    <n v="3"/>
    <s v="ANA HERMYS OSORIO"/>
    <n v="2022"/>
    <n v="2022"/>
    <n v="95"/>
    <n v="1"/>
    <n v="6"/>
    <m/>
    <s v="Aug 15 2022 11:38AM"/>
    <x v="63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8"/>
    <n v="16"/>
    <x v="1"/>
  </r>
  <r>
    <n v="308838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2"/>
    <n v="2022"/>
    <n v="60"/>
    <n v="1"/>
    <n v="55"/>
    <m/>
    <s v="Aug 15 2022 11:39AM"/>
    <x v="113"/>
    <x v="1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n v="8"/>
    <n v="3"/>
    <x v="2"/>
  </r>
  <r>
    <n v="308838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2"/>
    <n v="2022"/>
    <n v="60"/>
    <n v="1"/>
    <n v="7"/>
    <m/>
    <s v="Aug 15 2022 11:39AM"/>
    <x v="59"/>
    <x v="57"/>
    <n v="10"/>
    <s v="BOLSA 25-30 LIBRAS"/>
    <n v="1"/>
    <s v="PRODUCTOS AGROPECUARIOS"/>
    <n v="3"/>
    <s v="FRUTAS"/>
    <n v="27.5"/>
    <n v="12.5"/>
    <s v="Guayaba Grande"/>
    <m/>
    <n v="0"/>
    <n v="15"/>
    <n v="8"/>
    <n v="3"/>
    <x v="2"/>
  </r>
  <r>
    <n v="308838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2"/>
    <n v="2022"/>
    <n v="60"/>
    <n v="1"/>
    <n v="5"/>
    <m/>
    <s v="Aug 15 2022 11:39AM"/>
    <x v="58"/>
    <x v="5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8"/>
    <n v="3"/>
    <x v="2"/>
  </r>
  <r>
    <n v="308838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2"/>
    <n v="2022"/>
    <n v="60"/>
    <n v="1"/>
    <n v="40"/>
    <m/>
    <s v="Aug 15 2022 11:40AM"/>
    <x v="114"/>
    <x v="111"/>
    <n v="52"/>
    <s v="QUINTAL "/>
    <n v="1"/>
    <s v="PRODUCTOS AGROPECUARIOS"/>
    <n v="3"/>
    <s v="FRUTAS"/>
    <n v="100"/>
    <n v="45.45"/>
    <s v="Tamarindo con Cáscara"/>
    <m/>
    <n v="0"/>
    <n v="15"/>
    <n v="8"/>
    <n v="3"/>
    <x v="2"/>
  </r>
  <r>
    <n v="308838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2"/>
    <n v="2022"/>
    <n v="60"/>
    <n v="1"/>
    <n v="12"/>
    <m/>
    <s v="Aug 15 2022 11:40AM"/>
    <x v="115"/>
    <x v="11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5"/>
    <n v="8"/>
    <n v="3"/>
    <x v="2"/>
  </r>
  <r>
    <n v="308838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2"/>
    <n v="2022"/>
    <n v="60"/>
    <n v="1"/>
    <n v="8"/>
    <m/>
    <s v="Aug 15 2022 11:40AM"/>
    <x v="116"/>
    <x v="11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n v="8"/>
    <n v="3"/>
    <x v="2"/>
  </r>
  <r>
    <n v="30964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2"/>
    <n v="2022"/>
    <n v="60"/>
    <n v="1"/>
    <n v="4"/>
    <m/>
    <s v="Aug 15 2022 11:40AM"/>
    <x v="95"/>
    <x v="93"/>
    <n v="45"/>
    <s v="LIBRA"/>
    <n v="1"/>
    <s v="PRODUCTOS AGROPECUARIOS"/>
    <n v="5"/>
    <s v="CARNE BOVINO"/>
    <n v="1"/>
    <n v="0.45"/>
    <s v="Lomo de Aguja"/>
    <m/>
    <n v="0"/>
    <n v="15"/>
    <n v="8"/>
    <n v="16"/>
    <x v="1"/>
  </r>
  <r>
    <n v="30964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2"/>
    <n v="2022"/>
    <n v="60"/>
    <n v="1"/>
    <n v="3.5"/>
    <m/>
    <s v="Aug 15 2022 11:41AM"/>
    <x v="89"/>
    <x v="87"/>
    <n v="45"/>
    <s v="LIBRA"/>
    <n v="1"/>
    <s v="PRODUCTOS AGROPECUARIOS"/>
    <n v="5"/>
    <s v="CARNE BOVINO"/>
    <n v="1"/>
    <n v="0.45"/>
    <s v="Posta de Pecho"/>
    <m/>
    <n v="0"/>
    <n v="15"/>
    <n v="8"/>
    <n v="16"/>
    <x v="1"/>
  </r>
  <r>
    <n v="30964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2"/>
    <n v="2022"/>
    <n v="60"/>
    <n v="1"/>
    <n v="4"/>
    <m/>
    <s v="Aug 15 2022 11:41AM"/>
    <x v="91"/>
    <x v="89"/>
    <n v="45"/>
    <s v="LIBRA"/>
    <n v="1"/>
    <s v="PRODUCTOS AGROPECUARIOS"/>
    <n v="5"/>
    <s v="CARNE BOVINO"/>
    <n v="1"/>
    <n v="0.45"/>
    <s v="Posta Angelina"/>
    <m/>
    <n v="0"/>
    <n v="15"/>
    <n v="8"/>
    <n v="16"/>
    <x v="1"/>
  </r>
  <r>
    <n v="30964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2"/>
    <n v="2022"/>
    <n v="60"/>
    <n v="1"/>
    <n v="3"/>
    <m/>
    <s v="Aug 15 2022 11:41AM"/>
    <x v="90"/>
    <x v="88"/>
    <n v="45"/>
    <s v="LIBRA"/>
    <n v="1"/>
    <s v="PRODUCTOS AGROPECUARIOS"/>
    <n v="6"/>
    <s v="CARNE PORCINO"/>
    <n v="1"/>
    <n v="0.45"/>
    <s v="Costilla"/>
    <m/>
    <n v="0"/>
    <n v="15"/>
    <n v="8"/>
    <n v="16"/>
    <x v="1"/>
  </r>
  <r>
    <n v="30964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2"/>
    <n v="2022"/>
    <n v="60"/>
    <n v="1"/>
    <n v="4.5"/>
    <m/>
    <s v="Aug 15 2022 11:41AM"/>
    <x v="84"/>
    <x v="82"/>
    <n v="45"/>
    <s v="LIBRA"/>
    <n v="1"/>
    <s v="PRODUCTOS AGROPECUARIOS"/>
    <n v="5"/>
    <s v="CARNE BOVINO"/>
    <n v="1"/>
    <n v="0.45"/>
    <s v="Lomo de Rollizo"/>
    <m/>
    <n v="0"/>
    <n v="15"/>
    <n v="8"/>
    <n v="16"/>
    <x v="1"/>
  </r>
  <r>
    <n v="30964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2"/>
    <n v="2022"/>
    <n v="60"/>
    <n v="1"/>
    <n v="6"/>
    <m/>
    <s v="Aug 15 2022 11:41AM"/>
    <x v="85"/>
    <x v="83"/>
    <n v="45"/>
    <s v="LIBRA"/>
    <n v="1"/>
    <s v="PRODUCTOS AGROPECUARIOS"/>
    <n v="6"/>
    <s v="CARNE PORCINO"/>
    <n v="1"/>
    <n v="0.45"/>
    <s v="Chicharron"/>
    <m/>
    <n v="0"/>
    <n v="15"/>
    <n v="8"/>
    <n v="16"/>
    <x v="1"/>
  </r>
  <r>
    <n v="30964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2"/>
    <n v="2022"/>
    <n v="60"/>
    <n v="1"/>
    <n v="3"/>
    <m/>
    <s v="Aug 15 2022 11:41AM"/>
    <x v="93"/>
    <x v="91"/>
    <n v="45"/>
    <s v="LIBRA"/>
    <n v="1"/>
    <s v="PRODUCTOS AGROPECUARIOS"/>
    <n v="6"/>
    <s v="CARNE PORCINO"/>
    <n v="1"/>
    <n v="0.45"/>
    <s v="Posta"/>
    <m/>
    <n v="0"/>
    <n v="15"/>
    <n v="8"/>
    <n v="16"/>
    <x v="1"/>
  </r>
  <r>
    <n v="30964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2"/>
    <n v="2022"/>
    <n v="60"/>
    <n v="1"/>
    <n v="3.5"/>
    <m/>
    <s v="Aug 15 2022 11:41AM"/>
    <x v="88"/>
    <x v="86"/>
    <n v="45"/>
    <s v="LIBRA"/>
    <n v="1"/>
    <s v="PRODUCTOS AGROPECUARIOS"/>
    <n v="5"/>
    <s v="CARNE BOVINO"/>
    <n v="1"/>
    <n v="0.45"/>
    <s v="Salon"/>
    <m/>
    <n v="0"/>
    <n v="15"/>
    <n v="8"/>
    <n v="16"/>
    <x v="1"/>
  </r>
  <r>
    <n v="30964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2"/>
    <n v="2022"/>
    <n v="60"/>
    <n v="1"/>
    <n v="3.5"/>
    <m/>
    <s v="Aug 15 2022 11:41AM"/>
    <x v="86"/>
    <x v="84"/>
    <n v="45"/>
    <s v="LIBRA"/>
    <n v="1"/>
    <s v="PRODUCTOS AGROPECUARIOS"/>
    <n v="5"/>
    <s v="CARNE BOVINO"/>
    <n v="1"/>
    <n v="0.45"/>
    <s v="Posta Negra"/>
    <m/>
    <n v="0"/>
    <n v="15"/>
    <n v="8"/>
    <n v="16"/>
    <x v="1"/>
  </r>
  <r>
    <n v="30964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2"/>
    <n v="2022"/>
    <n v="60"/>
    <n v="1"/>
    <n v="3.5"/>
    <m/>
    <s v="Aug 15 2022 11:41AM"/>
    <x v="87"/>
    <x v="85"/>
    <n v="45"/>
    <s v="LIBRA"/>
    <n v="1"/>
    <s v="PRODUCTOS AGROPECUARIOS"/>
    <n v="5"/>
    <s v="CARNE BOVINO"/>
    <n v="1"/>
    <n v="0.45"/>
    <s v="Puyazo"/>
    <m/>
    <n v="0"/>
    <n v="15"/>
    <n v="8"/>
    <n v="16"/>
    <x v="1"/>
  </r>
  <r>
    <n v="30964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2"/>
    <n v="2022"/>
    <n v="60"/>
    <n v="1"/>
    <n v="3"/>
    <m/>
    <s v="Aug 15 2022 11:41AM"/>
    <x v="94"/>
    <x v="92"/>
    <n v="45"/>
    <s v="LIBRA"/>
    <n v="1"/>
    <s v="PRODUCTOS AGROPECUARIOS"/>
    <n v="6"/>
    <s v="CARNE PORCINO"/>
    <n v="1"/>
    <n v="0.45"/>
    <s v="Lomo"/>
    <m/>
    <n v="0"/>
    <n v="15"/>
    <n v="8"/>
    <n v="16"/>
    <x v="1"/>
  </r>
  <r>
    <n v="30964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2"/>
    <n v="2022"/>
    <n v="60"/>
    <n v="1"/>
    <n v="3.5"/>
    <m/>
    <s v="Aug 15 2022 11:41AM"/>
    <x v="92"/>
    <x v="90"/>
    <n v="45"/>
    <s v="LIBRA"/>
    <n v="1"/>
    <s v="PRODUCTOS AGROPECUARIOS"/>
    <n v="5"/>
    <s v="CARNE BOVINO"/>
    <n v="1"/>
    <n v="0.45"/>
    <s v="Solomo"/>
    <m/>
    <n v="0"/>
    <n v="15"/>
    <n v="8"/>
    <n v="16"/>
    <x v="1"/>
  </r>
  <r>
    <n v="308838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2"/>
    <n v="2022"/>
    <n v="89"/>
    <n v="1"/>
    <n v="20"/>
    <m/>
    <s v="Aug 15 2022 11:41AM"/>
    <x v="72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8"/>
    <n v="3"/>
    <x v="2"/>
  </r>
  <r>
    <n v="308838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2"/>
    <n v="2022"/>
    <n v="89"/>
    <n v="1"/>
    <n v="100"/>
    <m/>
    <s v="Aug 15 2022 11:41AM"/>
    <x v="70"/>
    <x v="6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n v="8"/>
    <n v="3"/>
    <x v="2"/>
  </r>
  <r>
    <n v="308838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2"/>
    <n v="2022"/>
    <n v="48"/>
    <n v="1"/>
    <n v="200"/>
    <m/>
    <s v="Aug 15 2022 11:41AM"/>
    <x v="71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8"/>
    <n v="3"/>
    <x v="2"/>
  </r>
  <r>
    <n v="308838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8"/>
    <s v="AGOSTO"/>
    <n v="1"/>
    <s v="ADELMO URBINA"/>
    <n v="2022"/>
    <n v="2022"/>
    <n v="95"/>
    <n v="1"/>
    <n v="16"/>
    <m/>
    <s v="Aug 15 2022 11:41AM"/>
    <x v="62"/>
    <x v="6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8"/>
    <n v="3"/>
    <x v="2"/>
  </r>
  <r>
    <n v="30964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2"/>
    <n v="2022"/>
    <n v="60"/>
    <n v="1"/>
    <n v="3.5"/>
    <m/>
    <s v="Aug 15 2022 11:42AM"/>
    <x v="106"/>
    <x v="104"/>
    <n v="29"/>
    <s v="CARTON 30 UNIDADES"/>
    <n v="1"/>
    <s v="PRODUCTOS AGROPECUARIOS"/>
    <n v="8"/>
    <s v="PRODUCTOS AVICOLAS"/>
    <n v="3.25"/>
    <n v="1.48"/>
    <s v="Huevo Mediano Cartón"/>
    <m/>
    <n v="0"/>
    <n v="15"/>
    <n v="8"/>
    <n v="16"/>
    <x v="1"/>
  </r>
  <r>
    <n v="30964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2"/>
    <n v="2022"/>
    <n v="60"/>
    <n v="1"/>
    <n v="1.25"/>
    <m/>
    <s v="Aug 15 2022 11:42AM"/>
    <x v="103"/>
    <x v="101"/>
    <n v="45"/>
    <s v="LIBRA"/>
    <n v="1"/>
    <s v="PRODUCTOS AGROPECUARIOS"/>
    <n v="7"/>
    <s v="CARNE DE POLLO"/>
    <n v="1"/>
    <n v="0.45"/>
    <s v="Pollo, Muslos"/>
    <m/>
    <n v="0"/>
    <n v="15"/>
    <n v="8"/>
    <n v="16"/>
    <x v="1"/>
  </r>
  <r>
    <n v="30964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2"/>
    <n v="2022"/>
    <n v="60"/>
    <n v="1"/>
    <n v="1.85"/>
    <m/>
    <s v="Aug 15 2022 11:42AM"/>
    <x v="104"/>
    <x v="102"/>
    <n v="45"/>
    <s v="LIBRA"/>
    <n v="1"/>
    <s v="PRODUCTOS AGROPECUARIOS"/>
    <n v="7"/>
    <s v="CARNE DE POLLO"/>
    <n v="1"/>
    <n v="0.45"/>
    <s v="Pollo, Pechuga"/>
    <m/>
    <n v="0"/>
    <n v="15"/>
    <n v="8"/>
    <n v="16"/>
    <x v="1"/>
  </r>
  <r>
    <n v="309646"/>
    <n v="833"/>
    <n v="12"/>
    <s v=" SAN MIGUEL"/>
    <n v="17"/>
    <s v="SAN MIGUEL"/>
    <s v="CAROLINA"/>
    <s v="MEMBREÑO"/>
    <s v=" CAROLINA MEMBREÑO"/>
    <m/>
    <m/>
    <m/>
    <n v="2"/>
    <s v="SEGUNDA SEMANA"/>
    <n v="8"/>
    <s v="AGOSTO"/>
    <n v="3"/>
    <s v="ANA HERMYS OSORIO"/>
    <n v="2022"/>
    <n v="2022"/>
    <n v="60"/>
    <n v="1"/>
    <n v="4"/>
    <m/>
    <s v="Aug 15 2022 11:42AM"/>
    <x v="105"/>
    <x v="103"/>
    <n v="29"/>
    <s v="CARTON 30 UNIDADES"/>
    <n v="1"/>
    <s v="PRODUCTOS AGROPECUARIOS"/>
    <n v="8"/>
    <s v="PRODUCTOS AVICOLAS"/>
    <n v="3.75"/>
    <n v="1.7"/>
    <s v="Huevo Grande Cartón"/>
    <m/>
    <n v="0"/>
    <n v="15"/>
    <n v="8"/>
    <n v="16"/>
    <x v="1"/>
  </r>
  <r>
    <n v="30883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8"/>
    <s v="AGOSTO"/>
    <n v="1"/>
    <s v="ADELMO URBINA"/>
    <n v="2022"/>
    <n v="2022"/>
    <n v="60"/>
    <n v="1"/>
    <n v="12"/>
    <n v="0.15"/>
    <s v="Aug 15 2022 11:43AM"/>
    <x v="0"/>
    <x v="0"/>
    <n v="51"/>
    <s v="QUINTAL"/>
    <n v="1"/>
    <s v="PRODUCTOS AGROPECUARIOS"/>
    <n v="4"/>
    <s v="AGRO INDUSTRIALES"/>
    <n v="100"/>
    <n v="45.45"/>
    <s v="Sal corriente yodada"/>
    <m/>
    <n v="0"/>
    <n v="15"/>
    <n v="8"/>
    <n v="3"/>
    <x v="2"/>
  </r>
  <r>
    <n v="30883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8"/>
    <s v="AGOSTO"/>
    <n v="1"/>
    <s v="ADELMO URBINA"/>
    <n v="2022"/>
    <n v="2022"/>
    <n v="60"/>
    <n v="1"/>
    <n v="2"/>
    <m/>
    <s v="Aug 15 2022 11:43AM"/>
    <x v="4"/>
    <x v="4"/>
    <n v="45"/>
    <s v="LIBRA"/>
    <n v="1"/>
    <s v="PRODUCTOS AGROPECUARIOS"/>
    <n v="9"/>
    <s v="LACTEOS"/>
    <n v="1"/>
    <n v="0.45"/>
    <s v="Queso Fresco"/>
    <m/>
    <n v="0"/>
    <n v="15"/>
    <n v="8"/>
    <n v="3"/>
    <x v="2"/>
  </r>
  <r>
    <n v="30883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8"/>
    <s v="AGOSTO"/>
    <n v="1"/>
    <s v="ADELMO URBINA"/>
    <n v="2022"/>
    <n v="2022"/>
    <n v="60"/>
    <n v="1"/>
    <n v="3.5"/>
    <m/>
    <s v="Aug 15 2022 11:43AM"/>
    <x v="5"/>
    <x v="5"/>
    <n v="16"/>
    <s v="BOTELLA"/>
    <n v="1"/>
    <s v="PRODUCTOS AGROPECUARIOS"/>
    <n v="9"/>
    <s v="LACTEOS"/>
    <n v="1.6"/>
    <n v="0.73"/>
    <s v="Crema"/>
    <m/>
    <n v="0"/>
    <n v="15"/>
    <n v="8"/>
    <n v="3"/>
    <x v="2"/>
  </r>
  <r>
    <n v="30883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8"/>
    <s v="AGOSTO"/>
    <n v="1"/>
    <s v="ADELMO URBINA"/>
    <n v="2022"/>
    <n v="2022"/>
    <n v="60"/>
    <n v="1"/>
    <n v="25"/>
    <m/>
    <s v="Aug 15 2022 11:43AM"/>
    <x v="117"/>
    <x v="114"/>
    <n v="13"/>
    <s v="BOLSA 50 LB"/>
    <n v="1"/>
    <s v="PRODUCTOS AGROPECUARIOS"/>
    <n v="4"/>
    <s v="AGRO INDUSTRIALES"/>
    <n v="50"/>
    <n v="22.73"/>
    <s v="Harina de trigo fuerte"/>
    <m/>
    <n v="0"/>
    <n v="15"/>
    <n v="8"/>
    <n v="3"/>
    <x v="2"/>
  </r>
  <r>
    <n v="30883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8"/>
    <s v="AGOSTO"/>
    <n v="1"/>
    <s v="ADELMO URBINA"/>
    <n v="2022"/>
    <n v="2022"/>
    <n v="60"/>
    <n v="1"/>
    <n v="23.5"/>
    <m/>
    <s v="Aug 15 2022 11:43AM"/>
    <x v="118"/>
    <x v="115"/>
    <n v="13"/>
    <s v="BOLSA 50 LB"/>
    <n v="1"/>
    <s v="PRODUCTOS AGROPECUARIOS"/>
    <n v="4"/>
    <s v="AGRO INDUSTRIALES"/>
    <n v="50"/>
    <n v="22.73"/>
    <s v="Harina de trigo suave"/>
    <m/>
    <n v="0"/>
    <n v="15"/>
    <n v="8"/>
    <n v="3"/>
    <x v="2"/>
  </r>
  <r>
    <n v="30883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8"/>
    <s v="AGOSTO"/>
    <n v="1"/>
    <s v="ADELMO URBINA"/>
    <n v="2022"/>
    <n v="2022"/>
    <n v="157"/>
    <n v="1"/>
    <n v="3.5"/>
    <m/>
    <s v="Aug 15 2022 11:44AM"/>
    <x v="6"/>
    <x v="6"/>
    <n v="45"/>
    <s v="LIBRA"/>
    <n v="1"/>
    <s v="PRODUCTOS AGROPECUARIOS"/>
    <n v="9"/>
    <s v="LACTEOS"/>
    <n v="1"/>
    <n v="0.45"/>
    <s v="Queso Duro Blando"/>
    <m/>
    <n v="0"/>
    <n v="15"/>
    <n v="8"/>
    <n v="3"/>
    <x v="2"/>
  </r>
  <r>
    <n v="30883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8"/>
    <s v="AGOSTO"/>
    <n v="1"/>
    <s v="ADELMO URBINA"/>
    <n v="2022"/>
    <n v="2022"/>
    <n v="157"/>
    <n v="1"/>
    <n v="2.5"/>
    <m/>
    <s v="Aug 15 2022 11:44AM"/>
    <x v="1"/>
    <x v="1"/>
    <n v="45"/>
    <s v="LIBRA"/>
    <n v="1"/>
    <s v="PRODUCTOS AGROPECUARIOS"/>
    <n v="9"/>
    <s v="LACTEOS"/>
    <n v="1"/>
    <n v="0.45"/>
    <s v="Quesillo"/>
    <m/>
    <n v="0"/>
    <n v="15"/>
    <n v="8"/>
    <n v="3"/>
    <x v="2"/>
  </r>
  <r>
    <n v="30964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2"/>
    <n v="2022"/>
    <n v="60"/>
    <n v="1"/>
    <n v="3.5"/>
    <m/>
    <s v="Aug 15 2022 11:44AM"/>
    <x v="89"/>
    <x v="87"/>
    <n v="45"/>
    <s v="LIBRA"/>
    <n v="1"/>
    <s v="PRODUCTOS AGROPECUARIOS"/>
    <n v="5"/>
    <s v="CARNE BOVINO"/>
    <n v="1"/>
    <n v="0.45"/>
    <s v="Posta de Pecho"/>
    <m/>
    <n v="0"/>
    <n v="15"/>
    <n v="8"/>
    <n v="16"/>
    <x v="1"/>
  </r>
  <r>
    <n v="30964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2"/>
    <n v="2022"/>
    <n v="60"/>
    <n v="1"/>
    <n v="3.5"/>
    <m/>
    <s v="Aug 15 2022 11:44AM"/>
    <x v="92"/>
    <x v="90"/>
    <n v="45"/>
    <s v="LIBRA"/>
    <n v="1"/>
    <s v="PRODUCTOS AGROPECUARIOS"/>
    <n v="5"/>
    <s v="CARNE BOVINO"/>
    <n v="1"/>
    <n v="0.45"/>
    <s v="Solomo"/>
    <m/>
    <n v="0"/>
    <n v="15"/>
    <n v="8"/>
    <n v="16"/>
    <x v="1"/>
  </r>
  <r>
    <n v="30964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2"/>
    <n v="2022"/>
    <n v="60"/>
    <n v="1"/>
    <n v="3.5"/>
    <m/>
    <s v="Aug 15 2022 11:44AM"/>
    <x v="88"/>
    <x v="86"/>
    <n v="45"/>
    <s v="LIBRA"/>
    <n v="1"/>
    <s v="PRODUCTOS AGROPECUARIOS"/>
    <n v="5"/>
    <s v="CARNE BOVINO"/>
    <n v="1"/>
    <n v="0.45"/>
    <s v="Salon"/>
    <m/>
    <n v="0"/>
    <n v="15"/>
    <n v="8"/>
    <n v="16"/>
    <x v="1"/>
  </r>
  <r>
    <n v="30964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2"/>
    <n v="2022"/>
    <n v="60"/>
    <n v="1"/>
    <n v="3.5"/>
    <m/>
    <s v="Aug 15 2022 11:44AM"/>
    <x v="86"/>
    <x v="84"/>
    <n v="45"/>
    <s v="LIBRA"/>
    <n v="1"/>
    <s v="PRODUCTOS AGROPECUARIOS"/>
    <n v="5"/>
    <s v="CARNE BOVINO"/>
    <n v="1"/>
    <n v="0.45"/>
    <s v="Posta Negra"/>
    <m/>
    <n v="0"/>
    <n v="15"/>
    <n v="8"/>
    <n v="16"/>
    <x v="1"/>
  </r>
  <r>
    <n v="30964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2"/>
    <n v="2022"/>
    <n v="60"/>
    <n v="1"/>
    <n v="3.5"/>
    <m/>
    <s v="Aug 15 2022 11:44AM"/>
    <x v="87"/>
    <x v="85"/>
    <n v="45"/>
    <s v="LIBRA"/>
    <n v="1"/>
    <s v="PRODUCTOS AGROPECUARIOS"/>
    <n v="5"/>
    <s v="CARNE BOVINO"/>
    <n v="1"/>
    <n v="0.45"/>
    <s v="Puyazo"/>
    <m/>
    <n v="0"/>
    <n v="15"/>
    <n v="8"/>
    <n v="16"/>
    <x v="1"/>
  </r>
  <r>
    <n v="30964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2"/>
    <n v="2022"/>
    <n v="60"/>
    <n v="1"/>
    <n v="4"/>
    <m/>
    <s v="Aug 15 2022 11:44AM"/>
    <x v="91"/>
    <x v="89"/>
    <n v="45"/>
    <s v="LIBRA"/>
    <n v="1"/>
    <s v="PRODUCTOS AGROPECUARIOS"/>
    <n v="5"/>
    <s v="CARNE BOVINO"/>
    <n v="1"/>
    <n v="0.45"/>
    <s v="Posta Angelina"/>
    <m/>
    <n v="0"/>
    <n v="15"/>
    <n v="8"/>
    <n v="16"/>
    <x v="1"/>
  </r>
  <r>
    <n v="30964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2"/>
    <n v="2022"/>
    <n v="60"/>
    <n v="1"/>
    <n v="4"/>
    <m/>
    <s v="Aug 15 2022 11:44AM"/>
    <x v="95"/>
    <x v="93"/>
    <n v="45"/>
    <s v="LIBRA"/>
    <n v="1"/>
    <s v="PRODUCTOS AGROPECUARIOS"/>
    <n v="5"/>
    <s v="CARNE BOVINO"/>
    <n v="1"/>
    <n v="0.45"/>
    <s v="Lomo de Aguja"/>
    <m/>
    <n v="0"/>
    <n v="15"/>
    <n v="8"/>
    <n v="16"/>
    <x v="1"/>
  </r>
  <r>
    <n v="30964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2"/>
    <n v="2022"/>
    <n v="60"/>
    <n v="1"/>
    <n v="4.5"/>
    <m/>
    <s v="Aug 15 2022 11:44AM"/>
    <x v="84"/>
    <x v="82"/>
    <n v="45"/>
    <s v="LIBRA"/>
    <n v="1"/>
    <s v="PRODUCTOS AGROPECUARIOS"/>
    <n v="5"/>
    <s v="CARNE BOVINO"/>
    <n v="1"/>
    <n v="0.45"/>
    <s v="Lomo de Rollizo"/>
    <m/>
    <n v="0"/>
    <n v="15"/>
    <n v="8"/>
    <n v="16"/>
    <x v="1"/>
  </r>
  <r>
    <n v="30964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2"/>
    <n v="2022"/>
    <n v="60"/>
    <n v="1"/>
    <n v="6"/>
    <m/>
    <s v="Aug 15 2022 11:45AM"/>
    <x v="85"/>
    <x v="83"/>
    <n v="45"/>
    <s v="LIBRA"/>
    <n v="1"/>
    <s v="PRODUCTOS AGROPECUARIOS"/>
    <n v="6"/>
    <s v="CARNE PORCINO"/>
    <n v="1"/>
    <n v="0.45"/>
    <s v="Chicharron"/>
    <m/>
    <n v="0"/>
    <n v="15"/>
    <n v="8"/>
    <n v="16"/>
    <x v="1"/>
  </r>
  <r>
    <n v="30964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2"/>
    <n v="2022"/>
    <n v="60"/>
    <n v="1"/>
    <n v="3"/>
    <m/>
    <s v="Aug 15 2022 11:45AM"/>
    <x v="90"/>
    <x v="88"/>
    <n v="45"/>
    <s v="LIBRA"/>
    <n v="1"/>
    <s v="PRODUCTOS AGROPECUARIOS"/>
    <n v="6"/>
    <s v="CARNE PORCINO"/>
    <n v="1"/>
    <n v="0.45"/>
    <s v="Costilla"/>
    <m/>
    <n v="0"/>
    <n v="15"/>
    <n v="8"/>
    <n v="16"/>
    <x v="1"/>
  </r>
  <r>
    <n v="30964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2"/>
    <n v="2022"/>
    <n v="60"/>
    <n v="1"/>
    <n v="3"/>
    <m/>
    <s v="Aug 15 2022 11:45AM"/>
    <x v="94"/>
    <x v="92"/>
    <n v="45"/>
    <s v="LIBRA"/>
    <n v="1"/>
    <s v="PRODUCTOS AGROPECUARIOS"/>
    <n v="6"/>
    <s v="CARNE PORCINO"/>
    <n v="1"/>
    <n v="0.45"/>
    <s v="Lomo"/>
    <m/>
    <n v="0"/>
    <n v="15"/>
    <n v="8"/>
    <n v="16"/>
    <x v="1"/>
  </r>
  <r>
    <n v="30964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2"/>
    <n v="2022"/>
    <n v="60"/>
    <n v="1"/>
    <n v="3"/>
    <m/>
    <s v="Aug 15 2022 11:45AM"/>
    <x v="93"/>
    <x v="91"/>
    <n v="45"/>
    <s v="LIBRA"/>
    <n v="1"/>
    <s v="PRODUCTOS AGROPECUARIOS"/>
    <n v="6"/>
    <s v="CARNE PORCINO"/>
    <n v="1"/>
    <n v="0.45"/>
    <s v="Posta"/>
    <m/>
    <n v="0"/>
    <n v="15"/>
    <n v="8"/>
    <n v="16"/>
    <x v="1"/>
  </r>
  <r>
    <n v="30964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2"/>
    <n v="2022"/>
    <n v="60"/>
    <n v="1"/>
    <n v="1.2"/>
    <m/>
    <s v="Aug 15 2022 11:45AM"/>
    <x v="103"/>
    <x v="101"/>
    <n v="45"/>
    <s v="LIBRA"/>
    <n v="1"/>
    <s v="PRODUCTOS AGROPECUARIOS"/>
    <n v="7"/>
    <s v="CARNE DE POLLO"/>
    <n v="1"/>
    <n v="0.45"/>
    <s v="Pollo, Muslos"/>
    <m/>
    <n v="0"/>
    <n v="15"/>
    <n v="8"/>
    <n v="16"/>
    <x v="1"/>
  </r>
  <r>
    <n v="30964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2"/>
    <n v="2022"/>
    <n v="60"/>
    <n v="1"/>
    <n v="1.85"/>
    <m/>
    <s v="Aug 15 2022 11:46AM"/>
    <x v="104"/>
    <x v="102"/>
    <n v="45"/>
    <s v="LIBRA"/>
    <n v="1"/>
    <s v="PRODUCTOS AGROPECUARIOS"/>
    <n v="7"/>
    <s v="CARNE DE POLLO"/>
    <n v="1"/>
    <n v="0.45"/>
    <s v="Pollo, Pechuga"/>
    <m/>
    <n v="0"/>
    <n v="15"/>
    <n v="8"/>
    <n v="16"/>
    <x v="1"/>
  </r>
  <r>
    <n v="30964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2"/>
    <n v="2022"/>
    <n v="60"/>
    <n v="1"/>
    <n v="4.5"/>
    <m/>
    <s v="Aug 15 2022 11:46AM"/>
    <x v="105"/>
    <x v="103"/>
    <n v="29"/>
    <s v="CARTON 30 UNIDADES"/>
    <n v="1"/>
    <s v="PRODUCTOS AGROPECUARIOS"/>
    <n v="8"/>
    <s v="PRODUCTOS AVICOLAS"/>
    <n v="3.75"/>
    <n v="1.7"/>
    <s v="Huevo Grande Cartón"/>
    <m/>
    <n v="0"/>
    <n v="15"/>
    <n v="8"/>
    <n v="16"/>
    <x v="1"/>
  </r>
  <r>
    <n v="30964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2"/>
    <n v="2022"/>
    <n v="60"/>
    <n v="1"/>
    <n v="2.75"/>
    <m/>
    <s v="Aug 15 2022 11:46AM"/>
    <x v="5"/>
    <x v="5"/>
    <n v="16"/>
    <s v="BOTELLA"/>
    <n v="1"/>
    <s v="PRODUCTOS AGROPECUARIOS"/>
    <n v="9"/>
    <s v="LACTEOS"/>
    <n v="1.6"/>
    <n v="0.73"/>
    <s v="Crema"/>
    <m/>
    <n v="0"/>
    <n v="15"/>
    <n v="8"/>
    <n v="16"/>
    <x v="1"/>
  </r>
  <r>
    <n v="30964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2"/>
    <n v="2022"/>
    <n v="60"/>
    <n v="1"/>
    <n v="4"/>
    <m/>
    <s v="Aug 15 2022 11:46AM"/>
    <x v="106"/>
    <x v="104"/>
    <n v="29"/>
    <s v="CARTON 30 UNIDADES"/>
    <n v="1"/>
    <s v="PRODUCTOS AGROPECUARIOS"/>
    <n v="8"/>
    <s v="PRODUCTOS AVICOLAS"/>
    <n v="3.25"/>
    <n v="1.48"/>
    <s v="Huevo Mediano Cartón"/>
    <m/>
    <n v="0"/>
    <n v="15"/>
    <n v="8"/>
    <n v="16"/>
    <x v="1"/>
  </r>
  <r>
    <n v="30964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2"/>
    <n v="2022"/>
    <n v="60"/>
    <n v="1"/>
    <n v="2.5"/>
    <m/>
    <s v="Aug 15 2022 11:46AM"/>
    <x v="1"/>
    <x v="1"/>
    <n v="45"/>
    <s v="LIBRA"/>
    <n v="1"/>
    <s v="PRODUCTOS AGROPECUARIOS"/>
    <n v="9"/>
    <s v="LACTEOS"/>
    <n v="1"/>
    <n v="0.45"/>
    <s v="Quesillo"/>
    <m/>
    <n v="0"/>
    <n v="15"/>
    <n v="8"/>
    <n v="16"/>
    <x v="1"/>
  </r>
  <r>
    <n v="30964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2"/>
    <n v="2022"/>
    <n v="60"/>
    <n v="1"/>
    <n v="1.5"/>
    <m/>
    <s v="Aug 15 2022 11:46AM"/>
    <x v="4"/>
    <x v="4"/>
    <n v="45"/>
    <s v="LIBRA"/>
    <n v="1"/>
    <s v="PRODUCTOS AGROPECUARIOS"/>
    <n v="9"/>
    <s v="LACTEOS"/>
    <n v="1"/>
    <n v="0.45"/>
    <s v="Queso Fresco"/>
    <m/>
    <n v="0"/>
    <n v="15"/>
    <n v="8"/>
    <n v="16"/>
    <x v="1"/>
  </r>
  <r>
    <n v="30964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2"/>
    <n v="2022"/>
    <n v="60"/>
    <n v="1"/>
    <n v="5"/>
    <m/>
    <s v="Aug 15 2022 11:46AM"/>
    <x v="3"/>
    <x v="3"/>
    <n v="45"/>
    <s v="LIBRA"/>
    <n v="1"/>
    <s v="PRODUCTOS AGROPECUARIOS"/>
    <n v="9"/>
    <s v="LACTEOS"/>
    <n v="1"/>
    <n v="0.45"/>
    <s v="Queso Duro Viejo"/>
    <m/>
    <n v="0"/>
    <n v="15"/>
    <n v="8"/>
    <n v="16"/>
    <x v="1"/>
  </r>
  <r>
    <n v="309645"/>
    <n v="832"/>
    <n v="12"/>
    <s v=" SAN MIGUEL"/>
    <n v="17"/>
    <s v="SAN MIGUEL"/>
    <s v="JOSE OVIDIO"/>
    <s v="BLANCO"/>
    <s v="JOSE OVIDIO BLANCO"/>
    <m/>
    <m/>
    <m/>
    <n v="2"/>
    <s v="SEGUNDA SEMANA"/>
    <n v="8"/>
    <s v="AGOSTO"/>
    <n v="3"/>
    <s v="ANA HERMYS OSORIO"/>
    <n v="2022"/>
    <n v="2022"/>
    <n v="60"/>
    <n v="1"/>
    <n v="3.5"/>
    <m/>
    <s v="Aug 15 2022 11:46AM"/>
    <x v="6"/>
    <x v="6"/>
    <n v="45"/>
    <s v="LIBRA"/>
    <n v="1"/>
    <s v="PRODUCTOS AGROPECUARIOS"/>
    <n v="9"/>
    <s v="LACTEOS"/>
    <n v="1"/>
    <n v="0.45"/>
    <s v="Queso Duro Blando"/>
    <m/>
    <n v="0"/>
    <n v="15"/>
    <n v="8"/>
    <n v="16"/>
    <x v="1"/>
  </r>
  <r>
    <n v="309642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2"/>
    <n v="2022"/>
    <n v="60"/>
    <n v="1"/>
    <n v="3.5"/>
    <m/>
    <s v="Aug 15 2022 11:48AM"/>
    <x v="6"/>
    <x v="6"/>
    <n v="45"/>
    <s v="LIBRA"/>
    <n v="1"/>
    <s v="PRODUCTOS AGROPECUARIOS"/>
    <n v="9"/>
    <s v="LACTEOS"/>
    <n v="1"/>
    <n v="0.45"/>
    <s v="Queso Duro Blando"/>
    <m/>
    <n v="0"/>
    <n v="15"/>
    <n v="8"/>
    <n v="16"/>
    <x v="1"/>
  </r>
  <r>
    <n v="309642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2"/>
    <n v="2022"/>
    <n v="60"/>
    <n v="1"/>
    <n v="2.5"/>
    <m/>
    <s v="Aug 15 2022 11:48AM"/>
    <x v="5"/>
    <x v="5"/>
    <n v="16"/>
    <s v="BOTELLA"/>
    <n v="1"/>
    <s v="PRODUCTOS AGROPECUARIOS"/>
    <n v="9"/>
    <s v="LACTEOS"/>
    <n v="1.6"/>
    <n v="0.73"/>
    <s v="Crema"/>
    <m/>
    <n v="0"/>
    <n v="15"/>
    <n v="8"/>
    <n v="16"/>
    <x v="1"/>
  </r>
  <r>
    <n v="309642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2"/>
    <n v="2022"/>
    <n v="60"/>
    <n v="1"/>
    <n v="5"/>
    <m/>
    <s v="Aug 15 2022 11:48AM"/>
    <x v="3"/>
    <x v="3"/>
    <n v="45"/>
    <s v="LIBRA"/>
    <n v="1"/>
    <s v="PRODUCTOS AGROPECUARIOS"/>
    <n v="9"/>
    <s v="LACTEOS"/>
    <n v="1"/>
    <n v="0.45"/>
    <s v="Queso Duro Viejo"/>
    <m/>
    <n v="0"/>
    <n v="15"/>
    <n v="8"/>
    <n v="16"/>
    <x v="1"/>
  </r>
  <r>
    <n v="309642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2"/>
    <n v="2022"/>
    <n v="60"/>
    <n v="1"/>
    <n v="2.25"/>
    <m/>
    <s v="Aug 15 2022 11:48AM"/>
    <x v="1"/>
    <x v="1"/>
    <n v="45"/>
    <s v="LIBRA"/>
    <n v="1"/>
    <s v="PRODUCTOS AGROPECUARIOS"/>
    <n v="9"/>
    <s v="LACTEOS"/>
    <n v="1"/>
    <n v="0.45"/>
    <s v="Quesillo"/>
    <m/>
    <n v="0"/>
    <n v="15"/>
    <n v="8"/>
    <n v="16"/>
    <x v="1"/>
  </r>
  <r>
    <n v="309642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2"/>
    <n v="2022"/>
    <n v="60"/>
    <n v="1"/>
    <n v="1.2"/>
    <m/>
    <s v="Aug 15 2022 11:49AM"/>
    <x v="103"/>
    <x v="101"/>
    <n v="45"/>
    <s v="LIBRA"/>
    <n v="1"/>
    <s v="PRODUCTOS AGROPECUARIOS"/>
    <n v="7"/>
    <s v="CARNE DE POLLO"/>
    <n v="1"/>
    <n v="0.45"/>
    <s v="Pollo, Muslos"/>
    <m/>
    <n v="0"/>
    <n v="15"/>
    <n v="8"/>
    <n v="16"/>
    <x v="1"/>
  </r>
  <r>
    <n v="309642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2"/>
    <n v="2022"/>
    <n v="60"/>
    <n v="1"/>
    <n v="1.9"/>
    <m/>
    <s v="Aug 15 2022 11:49AM"/>
    <x v="104"/>
    <x v="102"/>
    <n v="45"/>
    <s v="LIBRA"/>
    <n v="1"/>
    <s v="PRODUCTOS AGROPECUARIOS"/>
    <n v="7"/>
    <s v="CARNE DE POLLO"/>
    <n v="1"/>
    <n v="0.45"/>
    <s v="Pollo, Pechuga"/>
    <m/>
    <n v="0"/>
    <n v="15"/>
    <n v="8"/>
    <n v="16"/>
    <x v="1"/>
  </r>
  <r>
    <n v="309642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2"/>
    <n v="2022"/>
    <n v="60"/>
    <n v="1"/>
    <n v="4"/>
    <m/>
    <s v="Aug 15 2022 11:49AM"/>
    <x v="105"/>
    <x v="103"/>
    <n v="29"/>
    <s v="CARTON 30 UNIDADES"/>
    <n v="1"/>
    <s v="PRODUCTOS AGROPECUARIOS"/>
    <n v="8"/>
    <s v="PRODUCTOS AVICOLAS"/>
    <n v="3.75"/>
    <n v="1.7"/>
    <s v="Huevo Grande Cartón"/>
    <m/>
    <n v="0"/>
    <n v="15"/>
    <n v="8"/>
    <n v="16"/>
    <x v="1"/>
  </r>
  <r>
    <n v="309642"/>
    <n v="829"/>
    <n v="12"/>
    <s v=" SAN MIGUEL"/>
    <n v="17"/>
    <s v="SAN MIGUEL"/>
    <s v="ESTELA"/>
    <s v="MALDONADO"/>
    <s v="ESTELA MALDONADO "/>
    <m/>
    <m/>
    <m/>
    <n v="2"/>
    <s v="SEGUNDA SEMANA"/>
    <n v="8"/>
    <s v="AGOSTO"/>
    <n v="3"/>
    <s v="ANA HERMYS OSORIO"/>
    <n v="2022"/>
    <n v="2022"/>
    <n v="60"/>
    <n v="1"/>
    <n v="1.35"/>
    <m/>
    <s v="Aug 15 2022 11:50AM"/>
    <x v="4"/>
    <x v="4"/>
    <n v="45"/>
    <s v="LIBRA"/>
    <n v="1"/>
    <s v="PRODUCTOS AGROPECUARIOS"/>
    <n v="9"/>
    <s v="LACTEOS"/>
    <n v="1"/>
    <n v="0.45"/>
    <s v="Queso Fresco"/>
    <m/>
    <n v="0"/>
    <n v="15"/>
    <n v="8"/>
    <n v="16"/>
    <x v="1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351"/>
    <n v="1"/>
    <n v="12"/>
    <m/>
    <s v="Aug 15 2022 11:50A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17"/>
    <m/>
    <s v="Aug 15 2022 11:50AM"/>
    <x v="35"/>
    <x v="3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55"/>
    <m/>
    <s v="Aug 15 2022 11:50AM"/>
    <x v="119"/>
    <x v="11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6"/>
    <m/>
    <s v="Aug 15 2022 11:50AM"/>
    <x v="32"/>
    <x v="31"/>
    <n v="20"/>
    <s v="CAJA  18-22 TALLOS"/>
    <n v="1"/>
    <s v="PRODUCTOS AGROPECUARIOS"/>
    <n v="2"/>
    <s v="HORTALIZAS"/>
    <n v="61.86"/>
    <n v="28.12"/>
    <s v="Apio Grande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8"/>
    <m/>
    <s v="Aug 15 2022 11:51AM"/>
    <x v="48"/>
    <x v="47"/>
    <n v="8"/>
    <s v="BOLSA 25-30 LIBRAS"/>
    <n v="1"/>
    <s v="PRODUCTOS AGROPECUARIOS"/>
    <n v="2"/>
    <s v="HORTALIZAS"/>
    <n v="26.3"/>
    <n v="11.95"/>
    <s v="Rábano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20"/>
    <m/>
    <s v="Aug 15 2022 11:51AM"/>
    <x v="42"/>
    <x v="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35"/>
    <m/>
    <s v="Aug 15 2022 11:51AM"/>
    <x v="120"/>
    <x v="117"/>
    <n v="75"/>
    <s v="SACO 90-100 LB"/>
    <n v="1"/>
    <s v="PRODUCTOS AGROPECUARIOS"/>
    <n v="2"/>
    <s v="HORTALIZAS"/>
    <n v="100"/>
    <n v="45.45"/>
    <s v="Remolacha Grande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7"/>
    <m/>
    <s v="Aug 15 2022 11:51AM"/>
    <x v="121"/>
    <x v="11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5"/>
    <m/>
    <s v="Aug 15 2022 11:51AM"/>
    <x v="44"/>
    <x v="43"/>
    <n v="69"/>
    <s v="SACO 15-20 LIBRAS"/>
    <n v="1"/>
    <s v="PRODUCTOS AGROPECUARIOS"/>
    <n v="2"/>
    <s v="HORTALIZAS"/>
    <n v="17.149999999999999"/>
    <n v="7.8"/>
    <s v="Ejote  Importado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7"/>
    <m/>
    <s v="Aug 15 2022 11:51AM"/>
    <x v="36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9"/>
    <m/>
    <s v="Aug 15 2022 11:51AM"/>
    <x v="43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9"/>
    <m/>
    <s v="Aug 15 2022 11:51AM"/>
    <x v="107"/>
    <x v="10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40"/>
    <m/>
    <s v="Aug 15 2022 11:51AM"/>
    <x v="38"/>
    <x v="37"/>
    <n v="74"/>
    <s v="SACO 35-40 LIBRAS"/>
    <n v="1"/>
    <s v="PRODUCTOS AGROPECUARIOS"/>
    <n v="2"/>
    <s v="HORTALIZAS"/>
    <n v="38.590000000000003"/>
    <n v="17.54"/>
    <s v="Chile Jalapeño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4"/>
    <m/>
    <s v="Aug 15 2022 11:51AM"/>
    <x v="39"/>
    <x v="38"/>
    <n v="53"/>
    <s v="RED   12 UNIDADES"/>
    <n v="1"/>
    <s v="PRODUCTOS AGROPECUARIOS"/>
    <n v="2"/>
    <s v="HORTALIZAS"/>
    <n v="46.19"/>
    <n v="21"/>
    <s v="Coliflor  Grande"/>
    <m/>
    <n v="0"/>
    <n v="15"/>
    <n v="8"/>
    <n v="10"/>
    <x v="3"/>
  </r>
  <r>
    <n v="309667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2"/>
    <n v="2022"/>
    <n v="60"/>
    <n v="1"/>
    <n v="4"/>
    <m/>
    <s v="Aug 15 2022 11:51AM"/>
    <x v="122"/>
    <x v="119"/>
    <n v="45"/>
    <s v="LIBRA"/>
    <n v="1"/>
    <s v="PRODUCTOS AGROPECUARIOS"/>
    <n v="10"/>
    <s v="PRODUCTOS PESQUEROS"/>
    <n v="1"/>
    <n v="0.45"/>
    <s v="Boca colorada mediano"/>
    <m/>
    <n v="0"/>
    <n v="15"/>
    <n v="8"/>
    <n v="16"/>
    <x v="1"/>
  </r>
  <r>
    <n v="309667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2"/>
    <n v="2022"/>
    <n v="60"/>
    <n v="1"/>
    <n v="2.5"/>
    <m/>
    <s v="Aug 15 2022 11:51AM"/>
    <x v="96"/>
    <x v="94"/>
    <n v="45"/>
    <s v="LIBRA"/>
    <n v="1"/>
    <s v="PRODUCTOS AGROPECUARIOS"/>
    <n v="10"/>
    <s v="PRODUCTOS PESQUEROS"/>
    <n v="1"/>
    <n v="0.45"/>
    <s v="Bagre"/>
    <m/>
    <n v="0"/>
    <n v="15"/>
    <n v="8"/>
    <n v="16"/>
    <x v="1"/>
  </r>
  <r>
    <n v="309667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2"/>
    <n v="2022"/>
    <n v="60"/>
    <n v="1"/>
    <n v="7"/>
    <m/>
    <s v="Aug 15 2022 11:52AM"/>
    <x v="98"/>
    <x v="96"/>
    <n v="45"/>
    <s v="LIBRA"/>
    <n v="1"/>
    <s v="PRODUCTOS AGROPECUARIOS"/>
    <n v="10"/>
    <s v="PRODUCTOS PESQUEROS"/>
    <n v="1"/>
    <n v="0.45"/>
    <s v="Camaron de mar grande"/>
    <m/>
    <n v="0"/>
    <n v="15"/>
    <n v="8"/>
    <n v="16"/>
    <x v="1"/>
  </r>
  <r>
    <n v="309667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2"/>
    <n v="2022"/>
    <n v="60"/>
    <n v="1"/>
    <n v="3.5"/>
    <m/>
    <s v="Aug 15 2022 11:52AM"/>
    <x v="97"/>
    <x v="95"/>
    <n v="45"/>
    <s v="LIBRA"/>
    <n v="1"/>
    <s v="PRODUCTOS AGROPECUARIOS"/>
    <n v="10"/>
    <s v="PRODUCTOS PESQUEROS"/>
    <n v="1"/>
    <n v="0.45"/>
    <s v="Corvina"/>
    <m/>
    <n v="0"/>
    <n v="15"/>
    <n v="8"/>
    <n v="16"/>
    <x v="1"/>
  </r>
  <r>
    <n v="309667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2"/>
    <n v="2022"/>
    <n v="60"/>
    <n v="1"/>
    <n v="6"/>
    <m/>
    <s v="Aug 15 2022 11:52AM"/>
    <x v="123"/>
    <x v="120"/>
    <n v="45"/>
    <s v="LIBRA"/>
    <n v="1"/>
    <s v="PRODUCTOS AGROPECUARIOS"/>
    <n v="10"/>
    <s v="PRODUCTOS PESQUEROS"/>
    <n v="1"/>
    <n v="0.45"/>
    <s v="Camaroncillo Seco Salado"/>
    <m/>
    <n v="0"/>
    <n v="15"/>
    <n v="8"/>
    <n v="16"/>
    <x v="1"/>
  </r>
  <r>
    <n v="309667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2"/>
    <n v="2022"/>
    <n v="60"/>
    <n v="1"/>
    <n v="4"/>
    <m/>
    <s v="Aug 15 2022 11:52AM"/>
    <x v="124"/>
    <x v="121"/>
    <n v="45"/>
    <s v="LIBRA"/>
    <n v="1"/>
    <s v="PRODUCTOS AGROPECUARIOS"/>
    <n v="10"/>
    <s v="PRODUCTOS PESQUEROS"/>
    <n v="1"/>
    <n v="0.45"/>
    <s v="Lonja de tiburón"/>
    <m/>
    <n v="0"/>
    <n v="15"/>
    <n v="8"/>
    <n v="16"/>
    <x v="1"/>
  </r>
  <r>
    <n v="309667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2"/>
    <n v="2022"/>
    <n v="60"/>
    <n v="1"/>
    <n v="4.5"/>
    <m/>
    <s v="Aug 15 2022 11:52AM"/>
    <x v="125"/>
    <x v="122"/>
    <n v="45"/>
    <s v="LIBRA"/>
    <n v="1"/>
    <s v="PRODUCTOS AGROPECUARIOS"/>
    <n v="10"/>
    <s v="PRODUCTOS PESQUEROS"/>
    <n v="1"/>
    <n v="0.45"/>
    <s v="Pescado seco (macarela)"/>
    <m/>
    <n v="0"/>
    <n v="15"/>
    <n v="8"/>
    <n v="16"/>
    <x v="1"/>
  </r>
  <r>
    <n v="309667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2"/>
    <n v="2022"/>
    <n v="60"/>
    <n v="1"/>
    <n v="5"/>
    <m/>
    <s v="Aug 15 2022 11:52AM"/>
    <x v="99"/>
    <x v="97"/>
    <n v="45"/>
    <s v="LIBRA"/>
    <n v="1"/>
    <s v="PRODUCTOS AGROPECUARIOS"/>
    <n v="10"/>
    <s v="PRODUCTOS PESQUEROS"/>
    <n v="1"/>
    <n v="0.45"/>
    <s v="Camaron de mar mediano"/>
    <m/>
    <n v="0"/>
    <n v="15"/>
    <n v="8"/>
    <n v="16"/>
    <x v="1"/>
  </r>
  <r>
    <n v="309667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2"/>
    <n v="2022"/>
    <n v="60"/>
    <n v="1"/>
    <n v="5"/>
    <m/>
    <s v="Aug 15 2022 11:52AM"/>
    <x v="126"/>
    <x v="123"/>
    <n v="45"/>
    <s v="LIBRA"/>
    <n v="1"/>
    <s v="PRODUCTOS AGROPECUARIOS"/>
    <n v="10"/>
    <s v="PRODUCTOS PESQUEROS"/>
    <n v="1"/>
    <n v="0.45"/>
    <s v="Camaron cultivado"/>
    <m/>
    <n v="0"/>
    <n v="15"/>
    <n v="8"/>
    <n v="16"/>
    <x v="1"/>
  </r>
  <r>
    <n v="309667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2"/>
    <n v="2022"/>
    <n v="60"/>
    <n v="1"/>
    <n v="3.5"/>
    <m/>
    <s v="Aug 15 2022 11:52AM"/>
    <x v="101"/>
    <x v="99"/>
    <n v="45"/>
    <s v="LIBRA"/>
    <n v="1"/>
    <s v="PRODUCTOS AGROPECUARIOS"/>
    <n v="10"/>
    <s v="PRODUCTOS PESQUEROS"/>
    <n v="1"/>
    <n v="0.45"/>
    <s v="Cola de camaron"/>
    <m/>
    <n v="0"/>
    <n v="15"/>
    <n v="8"/>
    <n v="16"/>
    <x v="1"/>
  </r>
  <r>
    <n v="309667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2"/>
    <n v="2022"/>
    <n v="60"/>
    <n v="1"/>
    <n v="3"/>
    <m/>
    <s v="Aug 15 2022 11:52AM"/>
    <x v="127"/>
    <x v="124"/>
    <n v="45"/>
    <s v="LIBRA"/>
    <n v="1"/>
    <s v="PRODUCTOS AGROPECUARIOS"/>
    <n v="10"/>
    <s v="PRODUCTOS PESQUEROS"/>
    <n v="1"/>
    <n v="0.45"/>
    <s v="Róbalo mediano"/>
    <m/>
    <n v="0"/>
    <n v="15"/>
    <n v="8"/>
    <n v="16"/>
    <x v="1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40"/>
    <m/>
    <s v="Aug 15 2022 11:52AM"/>
    <x v="128"/>
    <x v="125"/>
    <n v="34"/>
    <s v="CIENTO 50-60 LB"/>
    <n v="1"/>
    <s v="PRODUCTOS AGROPECUARIOS"/>
    <n v="2"/>
    <s v="HORTALIZAS"/>
    <n v="55"/>
    <n v="25"/>
    <s v="Ayote Tierno Grande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8"/>
    <m/>
    <s v="Aug 15 2022 11:52AM"/>
    <x v="55"/>
    <x v="54"/>
    <n v="51"/>
    <s v="QUINTAL"/>
    <n v="1"/>
    <s v="PRODUCTOS AGROPECUARIOS"/>
    <n v="2"/>
    <s v="HORTALIZAS"/>
    <n v="100"/>
    <n v="45.45"/>
    <s v="Zanahoria Grande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18"/>
    <m/>
    <s v="Aug 15 2022 11:52AM"/>
    <x v="129"/>
    <x v="126"/>
    <n v="70"/>
    <s v="SACO 170-190 UNIDADES"/>
    <n v="1"/>
    <s v="PRODUCTOS AGROPECUARIOS"/>
    <n v="2"/>
    <s v="HORTALIZAS"/>
    <n v="36.4"/>
    <n v="16.55"/>
    <s v="Chile  Verde Mediano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7"/>
    <m/>
    <s v="Aug 15 2022 11:52AM"/>
    <x v="51"/>
    <x v="50"/>
    <n v="11"/>
    <s v="BOLSA 33-36 LIBRAS"/>
    <n v="1"/>
    <s v="PRODUCTOS AGROPECUARIOS"/>
    <n v="2"/>
    <s v="HORTALIZAS"/>
    <n v="34.94"/>
    <n v="15.88"/>
    <s v="Zanahoria Mediana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1"/>
    <m/>
    <s v="Aug 15 2022 11:52AM"/>
    <x v="130"/>
    <x v="12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3"/>
    <m/>
    <s v="Aug 15 2022 11:52AM"/>
    <x v="45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95"/>
    <n v="1"/>
    <n v="22"/>
    <m/>
    <s v="Aug 15 2022 11:52AM"/>
    <x v="131"/>
    <x v="128"/>
    <n v="18"/>
    <s v="CAJA   325-350 UNIDADES"/>
    <n v="1"/>
    <s v="PRODUCTOS AGROPECUARIOS"/>
    <n v="2"/>
    <s v="HORTALIZAS"/>
    <n v="55.32"/>
    <n v="25.15"/>
    <s v="Tomate de Pasta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0"/>
    <m/>
    <s v="Aug 15 2022 11:52AM"/>
    <x v="132"/>
    <x v="129"/>
    <n v="12"/>
    <s v="BOLSA 35-40 LIBRAS"/>
    <n v="1"/>
    <s v="PRODUCTOS AGROPECUARIOS"/>
    <n v="2"/>
    <s v="HORTALIZAS"/>
    <n v="37.19"/>
    <n v="16.899999999999999"/>
    <s v="Ejote Nacional"/>
    <m/>
    <n v="1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95"/>
    <n v="1"/>
    <n v="24"/>
    <m/>
    <s v="Aug 15 2022 11:52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5"/>
    <n v="8"/>
    <n v="10"/>
    <x v="3"/>
  </r>
  <r>
    <n v="309546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2"/>
    <n v="2022"/>
    <n v="60"/>
    <n v="1"/>
    <n v="95"/>
    <n v="1.25"/>
    <s v="Aug 15 2022 11:52AM"/>
    <x v="23"/>
    <x v="22"/>
    <n v="51"/>
    <s v="QUINTAL"/>
    <n v="1"/>
    <s v="PRODUCTOS AGROPECUARIOS"/>
    <n v="1"/>
    <s v="GRANOS BASICOS"/>
    <n v="100"/>
    <n v="45.45"/>
    <s v="Frijol Rojo Nacional"/>
    <m/>
    <n v="1"/>
    <n v="15"/>
    <n v="8"/>
    <n v="13"/>
    <x v="0"/>
  </r>
  <r>
    <n v="309546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2"/>
    <n v="2022"/>
    <n v="231"/>
    <n v="1"/>
    <n v="46"/>
    <n v="0.55000000000000004"/>
    <s v="Aug 15 2022 11:52AM"/>
    <x v="24"/>
    <x v="23"/>
    <n v="51"/>
    <s v="QUINTAL"/>
    <n v="1"/>
    <s v="PRODUCTOS AGROPECUARIOS"/>
    <n v="1"/>
    <s v="GRANOS BASICOS"/>
    <n v="100"/>
    <n v="45.45"/>
    <s v="Arroz Clasificado Importado"/>
    <m/>
    <n v="0"/>
    <n v="15"/>
    <n v="8"/>
    <n v="13"/>
    <x v="0"/>
  </r>
  <r>
    <n v="309546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2"/>
    <n v="2022"/>
    <n v="60"/>
    <n v="1"/>
    <n v="29"/>
    <n v="0.35"/>
    <s v="Aug 15 2022 11:52A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13"/>
    <x v="0"/>
  </r>
  <r>
    <n v="309546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2"/>
    <n v="2022"/>
    <n v="60"/>
    <n v="1"/>
    <n v="40"/>
    <n v="0.5"/>
    <s v="Aug 15 2022 11:52A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13"/>
    <x v="0"/>
  </r>
  <r>
    <n v="309546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2"/>
    <n v="2022"/>
    <n v="60"/>
    <n v="1"/>
    <n v="85"/>
    <n v="1.1499999999999999"/>
    <s v="Aug 15 2022 11:52AM"/>
    <x v="26"/>
    <x v="25"/>
    <n v="51"/>
    <s v="QUINTAL"/>
    <n v="1"/>
    <s v="PRODUCTOS AGROPECUARIOS"/>
    <n v="1"/>
    <s v="GRANOS BASICOS"/>
    <n v="100"/>
    <n v="45.45"/>
    <s v="Frijol Tinto Nacional"/>
    <m/>
    <n v="1"/>
    <n v="15"/>
    <n v="8"/>
    <n v="13"/>
    <x v="0"/>
  </r>
  <r>
    <n v="309546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2"/>
    <n v="2022"/>
    <n v="157"/>
    <n v="1"/>
    <m/>
    <n v="2"/>
    <s v="Aug 15 2022 11:53AM"/>
    <x v="29"/>
    <x v="28"/>
    <n v="51"/>
    <s v="QUINTAL"/>
    <n v="1"/>
    <s v="PRODUCTOS AGROPECUARIOS"/>
    <n v="4"/>
    <s v="AGRO INDUSTRIALES"/>
    <n v="100"/>
    <n v="45.45"/>
    <s v="Cacao "/>
    <m/>
    <n v="0"/>
    <n v="15"/>
    <n v="8"/>
    <n v="13"/>
    <x v="0"/>
  </r>
  <r>
    <n v="309546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2"/>
    <n v="2022"/>
    <n v="60"/>
    <n v="1"/>
    <n v="48"/>
    <n v="0.55000000000000004"/>
    <s v="Aug 15 2022 11:53AM"/>
    <x v="28"/>
    <x v="27"/>
    <n v="86"/>
    <s v="SACO DE 50 KG"/>
    <n v="1"/>
    <s v="PRODUCTOS AGROPECUARIOS"/>
    <n v="4"/>
    <s v="AGRO INDUSTRIALES"/>
    <n v="110.23"/>
    <n v="50"/>
    <s v="Azúcar blanca empacada"/>
    <m/>
    <n v="0"/>
    <n v="15"/>
    <n v="8"/>
    <n v="13"/>
    <x v="0"/>
  </r>
  <r>
    <n v="309546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2"/>
    <n v="2022"/>
    <n v="60"/>
    <n v="1"/>
    <n v="150"/>
    <n v="1.75"/>
    <s v="Aug 15 2022 11:53AM"/>
    <x v="27"/>
    <x v="26"/>
    <n v="51"/>
    <s v="QUINTAL"/>
    <n v="1"/>
    <s v="PRODUCTOS AGROPECUARIOS"/>
    <n v="4"/>
    <s v="AGRO INDUSTRIALES"/>
    <n v="100"/>
    <n v="45.45"/>
    <s v="Ajonjolí"/>
    <m/>
    <n v="0"/>
    <n v="15"/>
    <n v="8"/>
    <n v="13"/>
    <x v="0"/>
  </r>
  <r>
    <n v="309546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2"/>
    <n v="2022"/>
    <n v="157"/>
    <n v="1"/>
    <n v="85"/>
    <n v="1.2"/>
    <s v="Aug 15 2022 11:53AM"/>
    <x v="30"/>
    <x v="29"/>
    <n v="51"/>
    <s v="QUINTAL"/>
    <n v="1"/>
    <s v="PRODUCTOS AGROPECUARIOS"/>
    <n v="4"/>
    <s v="AGRO INDUSTRIALES"/>
    <n v="100"/>
    <n v="45.45"/>
    <s v="Cacahuete Crudo"/>
    <m/>
    <n v="0"/>
    <n v="15"/>
    <n v="8"/>
    <n v="13"/>
    <x v="0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0"/>
    <m/>
    <s v="Aug 15 2022 11:53AM"/>
    <x v="66"/>
    <x v="64"/>
    <n v="60"/>
    <s v="SACO   145-155 UNIDADES"/>
    <n v="1"/>
    <s v="PRODUCTOS AGROPECUARIOS"/>
    <n v="2"/>
    <s v="HORTALIZAS"/>
    <n v="139.57"/>
    <n v="63.44"/>
    <s v="Pepino Grande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8"/>
    <m/>
    <s v="Aug 15 2022 11:53AM"/>
    <x v="52"/>
    <x v="51"/>
    <n v="66"/>
    <s v="SACO 133-135 LIBRAS"/>
    <n v="1"/>
    <s v="PRODUCTOS AGROPECUARIOS"/>
    <n v="2"/>
    <s v="HORTALIZAS"/>
    <n v="134"/>
    <n v="60.91"/>
    <s v="Yuca Blanca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18"/>
    <m/>
    <s v="Aug 15 2022 11:53AM"/>
    <x v="133"/>
    <x v="1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0"/>
    <m/>
    <s v="Aug 15 2022 11:53AM"/>
    <x v="110"/>
    <x v="108"/>
    <n v="30"/>
    <s v="CIENTO  100 UNIDADES       "/>
    <n v="1"/>
    <s v="PRODUCTOS AGROPECUARIOS"/>
    <n v="2"/>
    <s v="HORTALIZAS"/>
    <n v="100"/>
    <n v="45.45"/>
    <s v="Elote Blanco Grande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16"/>
    <m/>
    <s v="Aug 15 2022 11:53AM"/>
    <x v="65"/>
    <x v="6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18"/>
    <m/>
    <s v="Aug 15 2022 11:53AM"/>
    <x v="47"/>
    <x v="4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6"/>
    <m/>
    <s v="Aug 15 2022 11:53AM"/>
    <x v="134"/>
    <x v="13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8"/>
    <m/>
    <s v="Aug 15 2022 11:53AM"/>
    <x v="40"/>
    <x v="3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48"/>
    <m/>
    <s v="Aug 15 2022 11:53AM"/>
    <x v="112"/>
    <x v="108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n v="8"/>
    <n v="10"/>
    <x v="3"/>
  </r>
  <r>
    <n v="30906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45"/>
    <m/>
    <s v="Aug 15 2022 11:53AM"/>
    <x v="135"/>
    <x v="132"/>
    <n v="41"/>
    <s v="JABA 30-40 LIBRAS"/>
    <n v="1"/>
    <s v="PRODUCTOS AGROPECUARIOS"/>
    <n v="2"/>
    <s v="HORTALIZAS"/>
    <n v="35"/>
    <n v="15.91"/>
    <s v="Loroco"/>
    <m/>
    <n v="0"/>
    <n v="15"/>
    <n v="8"/>
    <n v="10"/>
    <x v="3"/>
  </r>
  <r>
    <n v="309667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2"/>
    <n v="2022"/>
    <n v="60"/>
    <n v="1"/>
    <n v="2.5"/>
    <m/>
    <s v="Aug 15 2022 11:53AM"/>
    <x v="136"/>
    <x v="133"/>
    <n v="45"/>
    <s v="LIBRA"/>
    <n v="1"/>
    <s v="PRODUCTOS AGROPECUARIOS"/>
    <n v="10"/>
    <s v="PRODUCTOS PESQUEROS"/>
    <n v="1"/>
    <n v="0.45"/>
    <s v="Tilapia"/>
    <m/>
    <n v="0"/>
    <n v="15"/>
    <n v="8"/>
    <n v="16"/>
    <x v="1"/>
  </r>
  <r>
    <n v="309667"/>
    <n v="823"/>
    <n v="12"/>
    <s v=" SAN MIGUEL"/>
    <n v="17"/>
    <s v="SAN MIGUEL"/>
    <s v="ESTEBAN "/>
    <s v="RAMOS"/>
    <s v="ESTEBAN RAMOS"/>
    <m/>
    <m/>
    <m/>
    <n v="2"/>
    <s v="SEGUNDA SEMANA"/>
    <n v="8"/>
    <s v="AGOSTO"/>
    <n v="3"/>
    <s v="ANA HERMYS OSORIO"/>
    <n v="2022"/>
    <n v="2022"/>
    <n v="60"/>
    <n v="1"/>
    <n v="2.5"/>
    <m/>
    <s v="Aug 15 2022 11:53AM"/>
    <x v="100"/>
    <x v="98"/>
    <n v="45"/>
    <s v="LIBRA"/>
    <n v="1"/>
    <s v="PRODUCTOS AGROPECUARIOS"/>
    <n v="10"/>
    <s v="PRODUCTOS PESQUEROS"/>
    <n v="1"/>
    <n v="0.45"/>
    <s v="Macarela"/>
    <m/>
    <n v="0"/>
    <n v="15"/>
    <n v="8"/>
    <n v="16"/>
    <x v="1"/>
  </r>
  <r>
    <n v="30944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2"/>
    <n v="2022"/>
    <n v="60"/>
    <n v="1"/>
    <n v="9"/>
    <m/>
    <s v="Aug 15 2022 11:53AM"/>
    <x v="98"/>
    <x v="96"/>
    <n v="45"/>
    <s v="LIBRA"/>
    <n v="1"/>
    <s v="PRODUCTOS AGROPECUARIOS"/>
    <n v="10"/>
    <s v="PRODUCTOS PESQUEROS"/>
    <n v="1"/>
    <n v="0.45"/>
    <s v="Camaron de mar grande"/>
    <m/>
    <n v="0"/>
    <n v="15"/>
    <n v="8"/>
    <n v="10"/>
    <x v="3"/>
  </r>
  <r>
    <n v="30944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2"/>
    <n v="2022"/>
    <n v="60"/>
    <n v="1"/>
    <n v="3"/>
    <m/>
    <s v="Aug 15 2022 11:53AM"/>
    <x v="101"/>
    <x v="99"/>
    <n v="45"/>
    <s v="LIBRA"/>
    <n v="1"/>
    <s v="PRODUCTOS AGROPECUARIOS"/>
    <n v="10"/>
    <s v="PRODUCTOS PESQUEROS"/>
    <n v="1"/>
    <n v="0.45"/>
    <s v="Cola de camaron"/>
    <m/>
    <n v="0"/>
    <n v="15"/>
    <n v="8"/>
    <n v="10"/>
    <x v="3"/>
  </r>
  <r>
    <n v="30944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2"/>
    <n v="2022"/>
    <n v="60"/>
    <n v="1"/>
    <n v="4"/>
    <m/>
    <s v="Aug 15 2022 11:53AM"/>
    <x v="122"/>
    <x v="119"/>
    <n v="45"/>
    <s v="LIBRA"/>
    <n v="1"/>
    <s v="PRODUCTOS AGROPECUARIOS"/>
    <n v="10"/>
    <s v="PRODUCTOS PESQUEROS"/>
    <n v="1"/>
    <n v="0.45"/>
    <s v="Boca colorada mediano"/>
    <m/>
    <n v="0"/>
    <n v="15"/>
    <n v="8"/>
    <n v="10"/>
    <x v="3"/>
  </r>
  <r>
    <n v="30944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2"/>
    <n v="2022"/>
    <n v="60"/>
    <n v="1"/>
    <n v="5"/>
    <m/>
    <s v="Aug 15 2022 11:53AM"/>
    <x v="123"/>
    <x v="120"/>
    <n v="45"/>
    <s v="LIBRA"/>
    <n v="1"/>
    <s v="PRODUCTOS AGROPECUARIOS"/>
    <n v="10"/>
    <s v="PRODUCTOS PESQUEROS"/>
    <n v="1"/>
    <n v="0.45"/>
    <s v="Camaroncillo Seco Salado"/>
    <m/>
    <n v="0"/>
    <n v="15"/>
    <n v="8"/>
    <n v="10"/>
    <x v="3"/>
  </r>
  <r>
    <n v="30944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2"/>
    <n v="2022"/>
    <n v="60"/>
    <n v="1"/>
    <n v="6"/>
    <m/>
    <s v="Aug 15 2022 11:53AM"/>
    <x v="99"/>
    <x v="97"/>
    <n v="45"/>
    <s v="LIBRA"/>
    <n v="1"/>
    <s v="PRODUCTOS AGROPECUARIOS"/>
    <n v="10"/>
    <s v="PRODUCTOS PESQUEROS"/>
    <n v="1"/>
    <n v="0.45"/>
    <s v="Camaron de mar mediano"/>
    <m/>
    <n v="0"/>
    <n v="15"/>
    <n v="8"/>
    <n v="10"/>
    <x v="3"/>
  </r>
  <r>
    <n v="30944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2"/>
    <n v="2022"/>
    <n v="60"/>
    <n v="1"/>
    <n v="4"/>
    <m/>
    <s v="Aug 15 2022 11:53AM"/>
    <x v="126"/>
    <x v="123"/>
    <n v="45"/>
    <s v="LIBRA"/>
    <n v="1"/>
    <s v="PRODUCTOS AGROPECUARIOS"/>
    <n v="10"/>
    <s v="PRODUCTOS PESQUEROS"/>
    <n v="1"/>
    <n v="0.45"/>
    <s v="Camaron cultivado"/>
    <m/>
    <n v="0"/>
    <n v="15"/>
    <n v="8"/>
    <n v="10"/>
    <x v="3"/>
  </r>
  <r>
    <n v="30944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2"/>
    <n v="2022"/>
    <n v="60"/>
    <n v="1"/>
    <n v="1.5"/>
    <m/>
    <s v="Aug 15 2022 11:53AM"/>
    <x v="96"/>
    <x v="94"/>
    <n v="45"/>
    <s v="LIBRA"/>
    <n v="1"/>
    <s v="PRODUCTOS AGROPECUARIOS"/>
    <n v="10"/>
    <s v="PRODUCTOS PESQUEROS"/>
    <n v="1"/>
    <n v="0.45"/>
    <s v="Bagre"/>
    <m/>
    <n v="0"/>
    <n v="15"/>
    <n v="8"/>
    <n v="10"/>
    <x v="3"/>
  </r>
  <r>
    <n v="30944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2"/>
    <n v="2022"/>
    <n v="60"/>
    <n v="1"/>
    <n v="1.25"/>
    <m/>
    <s v="Aug 15 2022 11:54AM"/>
    <x v="136"/>
    <x v="133"/>
    <n v="45"/>
    <s v="LIBRA"/>
    <n v="1"/>
    <s v="PRODUCTOS AGROPECUARIOS"/>
    <n v="10"/>
    <s v="PRODUCTOS PESQUEROS"/>
    <n v="1"/>
    <n v="0.45"/>
    <s v="Tilapia"/>
    <m/>
    <n v="0"/>
    <n v="15"/>
    <n v="8"/>
    <n v="10"/>
    <x v="3"/>
  </r>
  <r>
    <n v="30944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2"/>
    <n v="2022"/>
    <n v="60"/>
    <n v="1"/>
    <n v="2.5"/>
    <m/>
    <s v="Aug 15 2022 11:54AM"/>
    <x v="97"/>
    <x v="95"/>
    <n v="45"/>
    <s v="LIBRA"/>
    <n v="1"/>
    <s v="PRODUCTOS AGROPECUARIOS"/>
    <n v="10"/>
    <s v="PRODUCTOS PESQUEROS"/>
    <n v="1"/>
    <n v="0.45"/>
    <s v="Corvina"/>
    <m/>
    <n v="0"/>
    <n v="15"/>
    <n v="8"/>
    <n v="10"/>
    <x v="3"/>
  </r>
  <r>
    <n v="30944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2"/>
    <n v="2022"/>
    <n v="60"/>
    <n v="1"/>
    <n v="2"/>
    <m/>
    <s v="Aug 15 2022 11:54AM"/>
    <x v="100"/>
    <x v="98"/>
    <n v="45"/>
    <s v="LIBRA"/>
    <n v="1"/>
    <s v="PRODUCTOS AGROPECUARIOS"/>
    <n v="10"/>
    <s v="PRODUCTOS PESQUEROS"/>
    <n v="1"/>
    <n v="0.45"/>
    <s v="Macarela"/>
    <m/>
    <n v="0"/>
    <n v="15"/>
    <n v="8"/>
    <n v="10"/>
    <x v="3"/>
  </r>
  <r>
    <n v="30944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2"/>
    <n v="2022"/>
    <n v="60"/>
    <n v="1"/>
    <n v="5"/>
    <m/>
    <s v="Aug 15 2022 11:54AM"/>
    <x v="125"/>
    <x v="122"/>
    <n v="45"/>
    <s v="LIBRA"/>
    <n v="1"/>
    <s v="PRODUCTOS AGROPECUARIOS"/>
    <n v="10"/>
    <s v="PRODUCTOS PESQUEROS"/>
    <n v="1"/>
    <n v="0.45"/>
    <s v="Pescado seco (macarela)"/>
    <m/>
    <n v="0"/>
    <n v="15"/>
    <n v="8"/>
    <n v="10"/>
    <x v="3"/>
  </r>
  <r>
    <n v="30944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2"/>
    <n v="2022"/>
    <n v="60"/>
    <n v="1"/>
    <n v="2.5"/>
    <m/>
    <s v="Aug 15 2022 11:54AM"/>
    <x v="127"/>
    <x v="124"/>
    <n v="45"/>
    <s v="LIBRA"/>
    <n v="1"/>
    <s v="PRODUCTOS AGROPECUARIOS"/>
    <n v="10"/>
    <s v="PRODUCTOS PESQUEROS"/>
    <n v="1"/>
    <n v="0.45"/>
    <s v="Róbalo mediano"/>
    <m/>
    <n v="0"/>
    <n v="15"/>
    <n v="8"/>
    <n v="10"/>
    <x v="3"/>
  </r>
  <r>
    <n v="30944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2"/>
    <n v="2022"/>
    <n v="60"/>
    <n v="1"/>
    <n v="5"/>
    <m/>
    <s v="Aug 15 2022 11:54AM"/>
    <x v="137"/>
    <x v="134"/>
    <n v="45"/>
    <s v="LIBRA"/>
    <n v="1"/>
    <s v="PRODUCTOS AGROPECUARIOS"/>
    <n v="10"/>
    <s v="PRODUCTOS PESQUEROS"/>
    <n v="1"/>
    <n v="0.45"/>
    <s v="Lonja de boca colorada"/>
    <m/>
    <n v="0"/>
    <n v="15"/>
    <n v="8"/>
    <n v="10"/>
    <x v="3"/>
  </r>
  <r>
    <n v="30944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8"/>
    <s v="AGOSTO"/>
    <n v="5"/>
    <s v="MARIO LAZO"/>
    <n v="2022"/>
    <n v="2022"/>
    <n v="60"/>
    <n v="1"/>
    <n v="4"/>
    <m/>
    <s v="Aug 15 2022 11:54AM"/>
    <x v="124"/>
    <x v="121"/>
    <n v="45"/>
    <s v="LIBRA"/>
    <n v="1"/>
    <s v="PRODUCTOS AGROPECUARIOS"/>
    <n v="10"/>
    <s v="PRODUCTOS PESQUEROS"/>
    <n v="1"/>
    <n v="0.45"/>
    <s v="Lonja de tiburón"/>
    <m/>
    <n v="0"/>
    <n v="15"/>
    <n v="8"/>
    <n v="10"/>
    <x v="3"/>
  </r>
  <r>
    <n v="30907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18"/>
    <m/>
    <s v="Aug 15 2022 11:54AM"/>
    <x v="129"/>
    <x v="126"/>
    <n v="70"/>
    <s v="SACO 170-190 UNIDADES"/>
    <n v="1"/>
    <s v="PRODUCTOS AGROPECUARIOS"/>
    <n v="2"/>
    <s v="HORTALIZAS"/>
    <n v="36.4"/>
    <n v="16.55"/>
    <s v="Chile  Verde Mediano"/>
    <m/>
    <n v="0"/>
    <n v="15"/>
    <n v="8"/>
    <n v="10"/>
    <x v="3"/>
  </r>
  <r>
    <n v="30907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8"/>
    <m/>
    <s v="Aug 15 2022 11:54AM"/>
    <x v="40"/>
    <x v="3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8"/>
    <n v="10"/>
    <x v="3"/>
  </r>
  <r>
    <n v="30907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20"/>
    <m/>
    <s v="Aug 15 2022 11:54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8"/>
    <n v="10"/>
    <x v="3"/>
  </r>
  <r>
    <n v="30907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20"/>
    <m/>
    <s v="Aug 15 2022 11:54AM"/>
    <x v="66"/>
    <x v="64"/>
    <n v="60"/>
    <s v="SACO   145-155 UNIDADES"/>
    <n v="1"/>
    <s v="PRODUCTOS AGROPECUARIOS"/>
    <n v="2"/>
    <s v="HORTALIZAS"/>
    <n v="139.57"/>
    <n v="63.44"/>
    <s v="Pepino Grande"/>
    <m/>
    <n v="0"/>
    <n v="15"/>
    <n v="8"/>
    <n v="10"/>
    <x v="3"/>
  </r>
  <r>
    <n v="30907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18"/>
    <m/>
    <s v="Aug 15 2022 11:54AM"/>
    <x v="133"/>
    <x v="1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n v="8"/>
    <n v="10"/>
    <x v="3"/>
  </r>
  <r>
    <n v="30907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35"/>
    <m/>
    <s v="Aug 15 2022 11:54AM"/>
    <x v="128"/>
    <x v="125"/>
    <n v="34"/>
    <s v="CIENTO 50-60 LB"/>
    <n v="1"/>
    <s v="PRODUCTOS AGROPECUARIOS"/>
    <n v="2"/>
    <s v="HORTALIZAS"/>
    <n v="55"/>
    <n v="25"/>
    <s v="Ayote Tierno Grande"/>
    <m/>
    <n v="0"/>
    <n v="15"/>
    <n v="8"/>
    <n v="10"/>
    <x v="3"/>
  </r>
  <r>
    <n v="30907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18"/>
    <m/>
    <s v="Aug 15 2022 11:54AM"/>
    <x v="47"/>
    <x v="4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n v="8"/>
    <n v="10"/>
    <x v="3"/>
  </r>
  <r>
    <n v="30907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6"/>
    <m/>
    <s v="Aug 15 2022 11:54AM"/>
    <x v="134"/>
    <x v="13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n v="8"/>
    <n v="10"/>
    <x v="3"/>
  </r>
  <r>
    <n v="30907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16"/>
    <m/>
    <s v="Aug 15 2022 11:54AM"/>
    <x v="65"/>
    <x v="6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n v="8"/>
    <n v="10"/>
    <x v="3"/>
  </r>
  <r>
    <n v="309546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2"/>
    <n v="2022"/>
    <n v="60"/>
    <n v="1"/>
    <n v="5"/>
    <m/>
    <s v="Aug 15 2022 11:54AM"/>
    <x v="2"/>
    <x v="2"/>
    <n v="16"/>
    <s v="BOTELLA"/>
    <n v="1"/>
    <s v="PRODUCTOS AGROPECUARIOS"/>
    <n v="4"/>
    <s v="AGRO INDUSTRIALES"/>
    <n v="2.6"/>
    <n v="1.18"/>
    <s v="Miel de abeja"/>
    <m/>
    <n v="0"/>
    <n v="15"/>
    <n v="8"/>
    <n v="13"/>
    <x v="0"/>
  </r>
  <r>
    <n v="309546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2"/>
    <n v="2022"/>
    <n v="60"/>
    <n v="1"/>
    <n v="22.5"/>
    <n v="0.5"/>
    <s v="Aug 15 2022 11:54AM"/>
    <x v="118"/>
    <x v="115"/>
    <n v="13"/>
    <s v="BOLSA 50 LB"/>
    <n v="1"/>
    <s v="PRODUCTOS AGROPECUARIOS"/>
    <n v="4"/>
    <s v="AGRO INDUSTRIALES"/>
    <n v="50"/>
    <n v="22.73"/>
    <s v="Harina de trigo suave"/>
    <m/>
    <n v="0"/>
    <n v="15"/>
    <n v="8"/>
    <n v="13"/>
    <x v="0"/>
  </r>
  <r>
    <n v="309546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8"/>
    <s v="AGOSTO"/>
    <n v="2"/>
    <s v="CARLOS MORALES"/>
    <n v="2022"/>
    <n v="2022"/>
    <n v="60"/>
    <n v="1"/>
    <m/>
    <n v="1"/>
    <s v="Aug 15 2022 11:54AM"/>
    <x v="138"/>
    <x v="135"/>
    <n v="51"/>
    <s v="QUINTAL"/>
    <n v="1"/>
    <s v="PRODUCTOS AGROPECUARIOS"/>
    <n v="4"/>
    <s v="AGRO INDUSTRIALES"/>
    <n v="100"/>
    <n v="45.45"/>
    <s v="Trigo"/>
    <m/>
    <n v="0"/>
    <n v="15"/>
    <n v="8"/>
    <n v="13"/>
    <x v="0"/>
  </r>
  <r>
    <n v="309665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2"/>
    <n v="2022"/>
    <n v="60"/>
    <n v="1"/>
    <n v="7"/>
    <m/>
    <s v="Aug 15 2022 11:54AM"/>
    <x v="98"/>
    <x v="96"/>
    <n v="45"/>
    <s v="LIBRA"/>
    <n v="1"/>
    <s v="PRODUCTOS AGROPECUARIOS"/>
    <n v="10"/>
    <s v="PRODUCTOS PESQUEROS"/>
    <n v="1"/>
    <n v="0.45"/>
    <s v="Camaron de mar grande"/>
    <m/>
    <n v="0"/>
    <n v="15"/>
    <n v="8"/>
    <n v="16"/>
    <x v="1"/>
  </r>
  <r>
    <n v="309665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2"/>
    <n v="2022"/>
    <n v="60"/>
    <n v="1"/>
    <n v="5"/>
    <m/>
    <s v="Aug 15 2022 11:54AM"/>
    <x v="99"/>
    <x v="97"/>
    <n v="45"/>
    <s v="LIBRA"/>
    <n v="1"/>
    <s v="PRODUCTOS AGROPECUARIOS"/>
    <n v="10"/>
    <s v="PRODUCTOS PESQUEROS"/>
    <n v="1"/>
    <n v="0.45"/>
    <s v="Camaron de mar mediano"/>
    <m/>
    <n v="0"/>
    <n v="15"/>
    <n v="8"/>
    <n v="16"/>
    <x v="1"/>
  </r>
  <r>
    <n v="309665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2"/>
    <n v="2022"/>
    <n v="60"/>
    <n v="1"/>
    <n v="4.5"/>
    <m/>
    <s v="Aug 15 2022 11:54AM"/>
    <x v="126"/>
    <x v="123"/>
    <n v="45"/>
    <s v="LIBRA"/>
    <n v="1"/>
    <s v="PRODUCTOS AGROPECUARIOS"/>
    <n v="10"/>
    <s v="PRODUCTOS PESQUEROS"/>
    <n v="1"/>
    <n v="0.45"/>
    <s v="Camaron cultivado"/>
    <m/>
    <n v="0"/>
    <n v="15"/>
    <n v="8"/>
    <n v="16"/>
    <x v="1"/>
  </r>
  <r>
    <n v="309665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2"/>
    <n v="2022"/>
    <n v="60"/>
    <n v="1"/>
    <n v="2.5"/>
    <m/>
    <s v="Aug 15 2022 11:54AM"/>
    <x v="96"/>
    <x v="94"/>
    <n v="45"/>
    <s v="LIBRA"/>
    <n v="1"/>
    <s v="PRODUCTOS AGROPECUARIOS"/>
    <n v="10"/>
    <s v="PRODUCTOS PESQUEROS"/>
    <n v="1"/>
    <n v="0.45"/>
    <s v="Bagre"/>
    <m/>
    <n v="0"/>
    <n v="15"/>
    <n v="8"/>
    <n v="16"/>
    <x v="1"/>
  </r>
  <r>
    <n v="309665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2"/>
    <n v="2022"/>
    <n v="60"/>
    <n v="1"/>
    <n v="4"/>
    <m/>
    <s v="Aug 15 2022 11:54AM"/>
    <x v="122"/>
    <x v="119"/>
    <n v="45"/>
    <s v="LIBRA"/>
    <n v="1"/>
    <s v="PRODUCTOS AGROPECUARIOS"/>
    <n v="10"/>
    <s v="PRODUCTOS PESQUEROS"/>
    <n v="1"/>
    <n v="0.45"/>
    <s v="Boca colorada mediano"/>
    <m/>
    <n v="0"/>
    <n v="15"/>
    <n v="8"/>
    <n v="16"/>
    <x v="1"/>
  </r>
  <r>
    <n v="309665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2"/>
    <n v="2022"/>
    <n v="60"/>
    <n v="1"/>
    <n v="5"/>
    <m/>
    <s v="Aug 15 2022 11:55AM"/>
    <x v="123"/>
    <x v="120"/>
    <n v="45"/>
    <s v="LIBRA"/>
    <n v="1"/>
    <s v="PRODUCTOS AGROPECUARIOS"/>
    <n v="10"/>
    <s v="PRODUCTOS PESQUEROS"/>
    <n v="1"/>
    <n v="0.45"/>
    <s v="Camaroncillo Seco Salado"/>
    <m/>
    <n v="0"/>
    <n v="15"/>
    <n v="8"/>
    <n v="16"/>
    <x v="1"/>
  </r>
  <r>
    <n v="309665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2"/>
    <n v="2022"/>
    <n v="60"/>
    <n v="1"/>
    <n v="2.5"/>
    <m/>
    <s v="Aug 15 2022 11:55AM"/>
    <x v="100"/>
    <x v="98"/>
    <n v="45"/>
    <s v="LIBRA"/>
    <n v="1"/>
    <s v="PRODUCTOS AGROPECUARIOS"/>
    <n v="10"/>
    <s v="PRODUCTOS PESQUEROS"/>
    <n v="1"/>
    <n v="0.45"/>
    <s v="Macarela"/>
    <m/>
    <n v="0"/>
    <n v="15"/>
    <n v="8"/>
    <n v="16"/>
    <x v="1"/>
  </r>
  <r>
    <n v="30907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15"/>
    <m/>
    <s v="Aug 15 2022 11:55AM"/>
    <x v="32"/>
    <x v="31"/>
    <n v="20"/>
    <s v="CAJA  18-22 TALLOS"/>
    <n v="1"/>
    <s v="PRODUCTOS AGROPECUARIOS"/>
    <n v="2"/>
    <s v="HORTALIZAS"/>
    <n v="61.86"/>
    <n v="28.12"/>
    <s v="Apio Grande"/>
    <m/>
    <n v="0"/>
    <n v="15"/>
    <n v="8"/>
    <n v="10"/>
    <x v="3"/>
  </r>
  <r>
    <n v="30907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15"/>
    <m/>
    <s v="Aug 15 2022 11:55AM"/>
    <x v="44"/>
    <x v="43"/>
    <n v="69"/>
    <s v="SACO 15-20 LIBRAS"/>
    <n v="1"/>
    <s v="PRODUCTOS AGROPECUARIOS"/>
    <n v="2"/>
    <s v="HORTALIZAS"/>
    <n v="17.149999999999999"/>
    <n v="7.8"/>
    <s v="Ejote  Importado"/>
    <m/>
    <n v="0"/>
    <n v="15"/>
    <n v="8"/>
    <n v="10"/>
    <x v="3"/>
  </r>
  <r>
    <n v="30907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6"/>
    <m/>
    <s v="Aug 15 2022 11:55AM"/>
    <x v="36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8"/>
    <n v="10"/>
    <x v="3"/>
  </r>
  <r>
    <n v="309665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2"/>
    <n v="2022"/>
    <n v="60"/>
    <n v="1"/>
    <n v="2.5"/>
    <m/>
    <s v="Aug 15 2022 11:55AM"/>
    <x v="136"/>
    <x v="133"/>
    <n v="45"/>
    <s v="LIBRA"/>
    <n v="1"/>
    <s v="PRODUCTOS AGROPECUARIOS"/>
    <n v="10"/>
    <s v="PRODUCTOS PESQUEROS"/>
    <n v="1"/>
    <n v="0.45"/>
    <s v="Tilapia"/>
    <m/>
    <n v="0"/>
    <n v="15"/>
    <n v="8"/>
    <n v="16"/>
    <x v="1"/>
  </r>
  <r>
    <n v="30907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16"/>
    <m/>
    <s v="Aug 15 2022 11:55AM"/>
    <x v="55"/>
    <x v="54"/>
    <n v="51"/>
    <s v="QUINTAL"/>
    <n v="1"/>
    <s v="PRODUCTOS AGROPECUARIOS"/>
    <n v="2"/>
    <s v="HORTALIZAS"/>
    <n v="100"/>
    <n v="45.45"/>
    <s v="Zanahoria Grande"/>
    <m/>
    <n v="0"/>
    <n v="15"/>
    <n v="8"/>
    <n v="10"/>
    <x v="3"/>
  </r>
  <r>
    <n v="30907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8"/>
    <m/>
    <s v="Aug 15 2022 11:55AM"/>
    <x v="48"/>
    <x v="47"/>
    <n v="8"/>
    <s v="BOLSA 25-30 LIBRAS"/>
    <n v="1"/>
    <s v="PRODUCTOS AGROPECUARIOS"/>
    <n v="2"/>
    <s v="HORTALIZAS"/>
    <n v="26.3"/>
    <n v="11.95"/>
    <s v="Rábano"/>
    <m/>
    <n v="0"/>
    <n v="15"/>
    <n v="8"/>
    <n v="10"/>
    <x v="3"/>
  </r>
  <r>
    <n v="30907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14"/>
    <m/>
    <s v="Aug 15 2022 11:55AM"/>
    <x v="39"/>
    <x v="38"/>
    <n v="53"/>
    <s v="RED   12 UNIDADES"/>
    <n v="1"/>
    <s v="PRODUCTOS AGROPECUARIOS"/>
    <n v="2"/>
    <s v="HORTALIZAS"/>
    <n v="46.19"/>
    <n v="21"/>
    <s v="Coliflor  Grande"/>
    <m/>
    <n v="0"/>
    <n v="15"/>
    <n v="8"/>
    <n v="10"/>
    <x v="3"/>
  </r>
  <r>
    <n v="30907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7"/>
    <m/>
    <s v="Aug 15 2022 11:55AM"/>
    <x v="51"/>
    <x v="50"/>
    <n v="11"/>
    <s v="BOLSA 33-36 LIBRAS"/>
    <n v="1"/>
    <s v="PRODUCTOS AGROPECUARIOS"/>
    <n v="2"/>
    <s v="HORTALIZAS"/>
    <n v="34.94"/>
    <n v="15.88"/>
    <s v="Zanahoria Mediana"/>
    <m/>
    <n v="0"/>
    <n v="15"/>
    <n v="8"/>
    <n v="10"/>
    <x v="3"/>
  </r>
  <r>
    <n v="30907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9"/>
    <m/>
    <s v="Aug 15 2022 11:55AM"/>
    <x v="43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8"/>
    <n v="10"/>
    <x v="3"/>
  </r>
  <r>
    <n v="30907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35"/>
    <m/>
    <s v="Aug 15 2022 11:55AM"/>
    <x v="120"/>
    <x v="117"/>
    <n v="75"/>
    <s v="SACO 90-100 LB"/>
    <n v="1"/>
    <s v="PRODUCTOS AGROPECUARIOS"/>
    <n v="2"/>
    <s v="HORTALIZAS"/>
    <n v="100"/>
    <n v="45.45"/>
    <s v="Remolacha Grande"/>
    <m/>
    <n v="0"/>
    <n v="15"/>
    <n v="8"/>
    <n v="10"/>
    <x v="3"/>
  </r>
  <r>
    <n v="309665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2"/>
    <n v="2022"/>
    <n v="60"/>
    <n v="1"/>
    <n v="3"/>
    <m/>
    <s v="Aug 15 2022 11:55AM"/>
    <x v="97"/>
    <x v="95"/>
    <n v="45"/>
    <s v="LIBRA"/>
    <n v="1"/>
    <s v="PRODUCTOS AGROPECUARIOS"/>
    <n v="10"/>
    <s v="PRODUCTOS PESQUEROS"/>
    <n v="1"/>
    <n v="0.45"/>
    <s v="Corvina"/>
    <m/>
    <n v="0"/>
    <n v="15"/>
    <n v="8"/>
    <n v="16"/>
    <x v="1"/>
  </r>
  <r>
    <n v="309665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2"/>
    <n v="2022"/>
    <n v="60"/>
    <n v="1"/>
    <n v="3.5"/>
    <m/>
    <s v="Aug 15 2022 11:55AM"/>
    <x v="101"/>
    <x v="99"/>
    <n v="45"/>
    <s v="LIBRA"/>
    <n v="1"/>
    <s v="PRODUCTOS AGROPECUARIOS"/>
    <n v="10"/>
    <s v="PRODUCTOS PESQUEROS"/>
    <n v="1"/>
    <n v="0.45"/>
    <s v="Cola de camaron"/>
    <m/>
    <n v="0"/>
    <n v="15"/>
    <n v="8"/>
    <n v="16"/>
    <x v="1"/>
  </r>
  <r>
    <n v="309665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2"/>
    <n v="2022"/>
    <n v="60"/>
    <n v="1"/>
    <n v="4"/>
    <m/>
    <s v="Aug 15 2022 11:55AM"/>
    <x v="125"/>
    <x v="122"/>
    <n v="45"/>
    <s v="LIBRA"/>
    <n v="1"/>
    <s v="PRODUCTOS AGROPECUARIOS"/>
    <n v="10"/>
    <s v="PRODUCTOS PESQUEROS"/>
    <n v="1"/>
    <n v="0.45"/>
    <s v="Pescado seco (macarela)"/>
    <m/>
    <n v="0"/>
    <n v="15"/>
    <n v="8"/>
    <n v="16"/>
    <x v="1"/>
  </r>
  <r>
    <n v="309665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2"/>
    <n v="2022"/>
    <n v="60"/>
    <n v="1"/>
    <n v="3"/>
    <m/>
    <s v="Aug 15 2022 11:55AM"/>
    <x v="127"/>
    <x v="124"/>
    <n v="45"/>
    <s v="LIBRA"/>
    <n v="1"/>
    <s v="PRODUCTOS AGROPECUARIOS"/>
    <n v="10"/>
    <s v="PRODUCTOS PESQUEROS"/>
    <n v="1"/>
    <n v="0.45"/>
    <s v="Róbalo mediano"/>
    <m/>
    <n v="0"/>
    <n v="15"/>
    <n v="8"/>
    <n v="16"/>
    <x v="1"/>
  </r>
  <r>
    <n v="309547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2"/>
    <n v="2022"/>
    <n v="231"/>
    <n v="1"/>
    <n v="48"/>
    <n v="0.55000000000000004"/>
    <s v="Aug 15 2022 11:55AM"/>
    <x v="24"/>
    <x v="23"/>
    <n v="51"/>
    <s v="QUINTAL"/>
    <n v="1"/>
    <s v="PRODUCTOS AGROPECUARIOS"/>
    <n v="1"/>
    <s v="GRANOS BASICOS"/>
    <n v="100"/>
    <n v="45.45"/>
    <s v="Arroz Clasificado Importado"/>
    <m/>
    <n v="0"/>
    <n v="15"/>
    <n v="8"/>
    <n v="13"/>
    <x v="0"/>
  </r>
  <r>
    <n v="309547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2"/>
    <n v="2022"/>
    <n v="157"/>
    <n v="1"/>
    <n v="80"/>
    <n v="1.2"/>
    <s v="Aug 15 2022 11:55AM"/>
    <x v="108"/>
    <x v="106"/>
    <n v="51"/>
    <s v="QUINTAL"/>
    <n v="1"/>
    <s v="PRODUCTOS AGROPECUARIOS"/>
    <n v="1"/>
    <s v="GRANOS BASICOS"/>
    <n v="100"/>
    <n v="45.45"/>
    <s v="Frijol Rojo Importado"/>
    <m/>
    <n v="0"/>
    <n v="15"/>
    <n v="8"/>
    <n v="13"/>
    <x v="0"/>
  </r>
  <r>
    <n v="309547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2"/>
    <n v="2022"/>
    <n v="60"/>
    <n v="1"/>
    <n v="95"/>
    <n v="1"/>
    <s v="Aug 15 2022 11:55AM"/>
    <x v="23"/>
    <x v="22"/>
    <n v="51"/>
    <s v="QUINTAL"/>
    <n v="1"/>
    <s v="PRODUCTOS AGROPECUARIOS"/>
    <n v="1"/>
    <s v="GRANOS BASICOS"/>
    <n v="100"/>
    <n v="45.45"/>
    <s v="Frijol Rojo Nacional"/>
    <m/>
    <n v="1"/>
    <n v="15"/>
    <n v="8"/>
    <n v="13"/>
    <x v="0"/>
  </r>
  <r>
    <n v="30907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8"/>
    <s v="AGOSTO"/>
    <n v="4"/>
    <s v="DAVID GARCIA"/>
    <n v="2022"/>
    <n v="2022"/>
    <n v="60"/>
    <n v="1"/>
    <n v="50"/>
    <m/>
    <s v="Aug 15 2022 11:55AM"/>
    <x v="139"/>
    <x v="127"/>
    <n v="35"/>
    <s v="CIENTO 600-700 LIBRAS"/>
    <n v="1"/>
    <s v="PRODUCTOS AGROPECUARIOS"/>
    <n v="2"/>
    <s v="HORTALIZAS"/>
    <n v="650"/>
    <n v="295.45"/>
    <s v="Repollo Verde Mediano"/>
    <m/>
    <n v="0"/>
    <n v="15"/>
    <n v="8"/>
    <n v="10"/>
    <x v="3"/>
  </r>
  <r>
    <n v="30907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8"/>
    <s v="AGOSTO"/>
    <n v="4"/>
    <s v="DAVID GARCIA"/>
    <n v="2022"/>
    <n v="2022"/>
    <n v="60"/>
    <n v="1"/>
    <n v="100"/>
    <m/>
    <s v="Aug 15 2022 11:55AM"/>
    <x v="140"/>
    <x v="44"/>
    <n v="36"/>
    <s v="CIENTO 800-1000 LIBRAS"/>
    <n v="1"/>
    <s v="PRODUCTOS AGROPECUARIOS"/>
    <n v="2"/>
    <s v="HORTALIZAS"/>
    <n v="900"/>
    <n v="409.09"/>
    <s v="Repollo Verde Grande"/>
    <m/>
    <n v="0"/>
    <n v="15"/>
    <n v="8"/>
    <n v="10"/>
    <x v="3"/>
  </r>
  <r>
    <n v="3092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3"/>
    <m/>
    <s v="Aug 15 2022 11:55AM"/>
    <x v="141"/>
    <x v="13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n v="8"/>
    <n v="10"/>
    <x v="3"/>
  </r>
  <r>
    <n v="3092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4"/>
    <m/>
    <s v="Aug 15 2022 11:55AM"/>
    <x v="142"/>
    <x v="13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5"/>
    <n v="8"/>
    <n v="10"/>
    <x v="3"/>
  </r>
  <r>
    <n v="3092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4"/>
    <m/>
    <s v="Aug 15 2022 11:55AM"/>
    <x v="58"/>
    <x v="5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8"/>
    <n v="10"/>
    <x v="3"/>
  </r>
  <r>
    <n v="3092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24"/>
    <m/>
    <s v="Aug 15 2022 11:55AM"/>
    <x v="143"/>
    <x v="13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5"/>
    <n v="8"/>
    <n v="10"/>
    <x v="3"/>
  </r>
  <r>
    <n v="3092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16"/>
    <m/>
    <s v="Aug 15 2022 11:55AM"/>
    <x v="144"/>
    <x v="13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5"/>
    <n v="8"/>
    <n v="10"/>
    <x v="3"/>
  </r>
  <r>
    <n v="3092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8"/>
    <m/>
    <s v="Aug 15 2022 11:55AM"/>
    <x v="145"/>
    <x v="1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n v="8"/>
    <n v="10"/>
    <x v="3"/>
  </r>
  <r>
    <n v="3092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9"/>
    <m/>
    <s v="Aug 15 2022 11:55AM"/>
    <x v="59"/>
    <x v="57"/>
    <n v="10"/>
    <s v="BOLSA 25-30 LIBRAS"/>
    <n v="1"/>
    <s v="PRODUCTOS AGROPECUARIOS"/>
    <n v="3"/>
    <s v="FRUTAS"/>
    <n v="27.5"/>
    <n v="12.5"/>
    <s v="Guayaba Grande"/>
    <m/>
    <n v="0"/>
    <n v="15"/>
    <n v="8"/>
    <n v="10"/>
    <x v="3"/>
  </r>
  <r>
    <n v="3092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50"/>
    <m/>
    <s v="Aug 15 2022 11:55AM"/>
    <x v="113"/>
    <x v="1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n v="8"/>
    <n v="10"/>
    <x v="3"/>
  </r>
  <r>
    <n v="3092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85"/>
    <m/>
    <s v="Aug 15 2022 11:56AM"/>
    <x v="64"/>
    <x v="62"/>
    <n v="52"/>
    <s v="QUINTAL "/>
    <n v="1"/>
    <s v="PRODUCTOS AGROPECUARIOS"/>
    <n v="3"/>
    <s v="FRUTAS"/>
    <n v="100"/>
    <n v="45.45"/>
    <s v="Tamarindo sin Cáscara"/>
    <m/>
    <n v="0"/>
    <n v="15"/>
    <n v="8"/>
    <n v="10"/>
    <x v="3"/>
  </r>
  <r>
    <n v="3092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23"/>
    <m/>
    <s v="Aug 15 2022 11:56AM"/>
    <x v="146"/>
    <x v="141"/>
    <n v="56"/>
    <s v="RED  45-50 UNIDADES                                  "/>
    <n v="1"/>
    <s v="PRODUCTOS AGROPECUARIOS"/>
    <n v="3"/>
    <s v="FRUTAS"/>
    <n v="59"/>
    <n v="26.82"/>
    <s v="Zapote"/>
    <m/>
    <n v="0"/>
    <n v="15"/>
    <n v="8"/>
    <n v="10"/>
    <x v="3"/>
  </r>
  <r>
    <n v="3092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9"/>
    <m/>
    <s v="Aug 15 2022 11:56AM"/>
    <x v="56"/>
    <x v="55"/>
    <n v="27"/>
    <s v="CAJA 40 LIBRAS 90-100 UNIDADES"/>
    <n v="1"/>
    <s v="PRODUCTOS AGROPECUARIOS"/>
    <n v="3"/>
    <s v="FRUTAS"/>
    <n v="40"/>
    <n v="18.18"/>
    <s v="Banano Maduro Grande Caja"/>
    <m/>
    <n v="0"/>
    <n v="15"/>
    <n v="8"/>
    <n v="10"/>
    <x v="3"/>
  </r>
  <r>
    <n v="3092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14"/>
    <m/>
    <s v="Aug 15 2022 11:56AM"/>
    <x v="82"/>
    <x v="80"/>
    <n v="32"/>
    <s v="CIENTO 25-30 LIBRAS"/>
    <n v="1"/>
    <s v="PRODUCTOS AGROPECUARIOS"/>
    <n v="3"/>
    <s v="FRUTAS"/>
    <n v="27.5"/>
    <n v="12.5"/>
    <s v="Mango Verde Mediano"/>
    <m/>
    <n v="1"/>
    <n v="15"/>
    <n v="8"/>
    <n v="10"/>
    <x v="3"/>
  </r>
  <r>
    <n v="3092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21"/>
    <m/>
    <s v="Aug 15 2022 11:56AM"/>
    <x v="72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8"/>
    <n v="10"/>
    <x v="3"/>
  </r>
  <r>
    <n v="3092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9"/>
    <m/>
    <s v="Aug 15 2022 11:56AM"/>
    <x v="147"/>
    <x v="142"/>
    <n v="39"/>
    <s v="JABA  13-15 UNIDADES"/>
    <n v="1"/>
    <s v="PRODUCTOS AGROPECUARIOS"/>
    <n v="3"/>
    <s v="FRUTAS"/>
    <n v="35.19"/>
    <n v="16"/>
    <s v="Papaya Tainung Mediana"/>
    <m/>
    <n v="0"/>
    <n v="15"/>
    <n v="8"/>
    <n v="10"/>
    <x v="3"/>
  </r>
  <r>
    <n v="3092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10"/>
    <m/>
    <s v="Aug 15 2022 11:56AM"/>
    <x v="116"/>
    <x v="11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n v="8"/>
    <n v="10"/>
    <x v="3"/>
  </r>
  <r>
    <n v="3092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11"/>
    <m/>
    <s v="Aug 15 2022 11:56AM"/>
    <x v="60"/>
    <x v="58"/>
    <n v="38"/>
    <s v="JABA  10-12 UNIDADES"/>
    <n v="1"/>
    <s v="PRODUCTOS AGROPECUARIOS"/>
    <n v="3"/>
    <s v="FRUTAS"/>
    <n v="35.04"/>
    <n v="15.93"/>
    <s v="Papaya Tainung Grande"/>
    <m/>
    <n v="0"/>
    <n v="15"/>
    <n v="8"/>
    <n v="10"/>
    <x v="3"/>
  </r>
  <r>
    <n v="3092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7"/>
    <m/>
    <s v="Aug 15 2022 11:56AM"/>
    <x v="57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8"/>
    <n v="10"/>
    <x v="3"/>
  </r>
  <r>
    <n v="3092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138"/>
    <n v="1"/>
    <n v="34"/>
    <m/>
    <s v="Aug 15 2022 11:56AM"/>
    <x v="148"/>
    <x v="143"/>
    <n v="23"/>
    <s v="CAJA 10 KG 50- 60 UNIDADES"/>
    <n v="1"/>
    <s v="PRODUCTOS AGROPECUARIOS"/>
    <n v="3"/>
    <s v="FRUTAS"/>
    <n v="22"/>
    <n v="10"/>
    <s v="Aguacate Hass Grande"/>
    <m/>
    <n v="0"/>
    <n v="15"/>
    <n v="8"/>
    <n v="10"/>
    <x v="3"/>
  </r>
  <r>
    <n v="3092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14"/>
    <m/>
    <s v="Aug 15 2022 11:56AM"/>
    <x v="102"/>
    <x v="10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n v="8"/>
    <n v="10"/>
    <x v="3"/>
  </r>
  <r>
    <n v="3092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16"/>
    <m/>
    <s v="Aug 15 2022 11:56AM"/>
    <x v="149"/>
    <x v="144"/>
    <n v="33"/>
    <s v="CIENTO 40-50 LIBRAS"/>
    <n v="1"/>
    <s v="PRODUCTOS AGROPECUARIOS"/>
    <n v="3"/>
    <s v="FRUTAS"/>
    <n v="45"/>
    <n v="20.45"/>
    <s v="Mango Verde Grande"/>
    <m/>
    <n v="1"/>
    <n v="15"/>
    <n v="8"/>
    <n v="10"/>
    <x v="3"/>
  </r>
  <r>
    <n v="3092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40"/>
    <m/>
    <s v="Aug 15 2022 11:56AM"/>
    <x v="150"/>
    <x v="145"/>
    <n v="42"/>
    <s v="JABA 35-38 LIBRAS"/>
    <n v="1"/>
    <s v="PRODUCTOS AGROPECUARIOS"/>
    <n v="3"/>
    <s v="FRUTAS"/>
    <n v="36.5"/>
    <n v="16.59"/>
    <s v="Fresa Grande"/>
    <m/>
    <n v="0"/>
    <n v="15"/>
    <n v="8"/>
    <n v="10"/>
    <x v="3"/>
  </r>
  <r>
    <n v="309067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2"/>
    <n v="2022"/>
    <n v="138"/>
    <n v="1"/>
    <n v="40"/>
    <m/>
    <s v="Aug 15 2022 11:56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15"/>
    <n v="8"/>
    <n v="10"/>
    <x v="3"/>
  </r>
  <r>
    <n v="30907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2"/>
    <n v="2022"/>
    <n v="89"/>
    <n v="1"/>
    <n v="38"/>
    <m/>
    <s v="Aug 15 2022 11:56AM"/>
    <x v="46"/>
    <x v="45"/>
    <n v="51"/>
    <s v="QUINTAL"/>
    <n v="1"/>
    <s v="PRODUCTOS AGROPECUARIOS"/>
    <n v="2"/>
    <s v="HORTALIZAS"/>
    <n v="100"/>
    <n v="45.45"/>
    <s v="Papa Soloma Grande"/>
    <m/>
    <n v="0"/>
    <n v="15"/>
    <n v="8"/>
    <n v="10"/>
    <x v="3"/>
  </r>
  <r>
    <n v="30907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2"/>
    <n v="2022"/>
    <n v="89"/>
    <n v="1"/>
    <n v="36"/>
    <m/>
    <s v="Aug 15 2022 11:56AM"/>
    <x v="151"/>
    <x v="146"/>
    <n v="51"/>
    <s v="QUINTAL"/>
    <n v="1"/>
    <s v="PRODUCTOS AGROPECUARIOS"/>
    <n v="2"/>
    <s v="HORTALIZAS"/>
    <n v="100"/>
    <n v="45.45"/>
    <s v="Papa Soloma Mediana"/>
    <m/>
    <n v="0"/>
    <n v="15"/>
    <n v="8"/>
    <n v="10"/>
    <x v="3"/>
  </r>
  <r>
    <n v="309547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2"/>
    <n v="2022"/>
    <n v="157"/>
    <n v="1"/>
    <n v="75"/>
    <n v="1"/>
    <s v="Aug 15 2022 11:56AM"/>
    <x v="111"/>
    <x v="109"/>
    <n v="51"/>
    <s v="QUINTAL"/>
    <n v="1"/>
    <s v="PRODUCTOS AGROPECUARIOS"/>
    <n v="1"/>
    <s v="GRANOS BASICOS"/>
    <n v="100"/>
    <n v="45.45"/>
    <s v="Frijol Tinto Importado"/>
    <m/>
    <n v="0"/>
    <n v="15"/>
    <n v="8"/>
    <n v="13"/>
    <x v="0"/>
  </r>
  <r>
    <n v="309547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2"/>
    <n v="2022"/>
    <n v="60"/>
    <n v="1"/>
    <n v="170"/>
    <n v="2"/>
    <s v="Aug 15 2022 11:56AM"/>
    <x v="22"/>
    <x v="21"/>
    <n v="51"/>
    <s v="QUINTAL"/>
    <n v="1"/>
    <s v="PRODUCTOS AGROPECUARIOS"/>
    <n v="1"/>
    <s v="GRANOS BASICOS"/>
    <n v="100"/>
    <n v="45.45"/>
    <s v="Frijol Blanco"/>
    <m/>
    <n v="0"/>
    <n v="15"/>
    <n v="8"/>
    <n v="13"/>
    <x v="0"/>
  </r>
  <r>
    <n v="309070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8"/>
    <s v="AGOSTO"/>
    <n v="4"/>
    <s v="DAVID GARCIA"/>
    <n v="2022"/>
    <n v="2022"/>
    <n v="60"/>
    <n v="1"/>
    <n v="20"/>
    <m/>
    <s v="Aug 15 2022 11:56AM"/>
    <x v="110"/>
    <x v="108"/>
    <n v="30"/>
    <s v="CIENTO  100 UNIDADES       "/>
    <n v="1"/>
    <s v="PRODUCTOS AGROPECUARIOS"/>
    <n v="2"/>
    <s v="HORTALIZAS"/>
    <n v="100"/>
    <n v="45.45"/>
    <s v="Elote Blanco Grande"/>
    <m/>
    <n v="0"/>
    <n v="15"/>
    <n v="8"/>
    <n v="10"/>
    <x v="3"/>
  </r>
  <r>
    <n v="309070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8"/>
    <s v="AGOSTO"/>
    <n v="4"/>
    <s v="DAVID GARCIA"/>
    <n v="2022"/>
    <n v="2022"/>
    <n v="60"/>
    <n v="1"/>
    <n v="45"/>
    <m/>
    <s v="Aug 15 2022 11:56AM"/>
    <x v="112"/>
    <x v="108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n v="8"/>
    <n v="10"/>
    <x v="3"/>
  </r>
  <r>
    <n v="30924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89"/>
    <n v="1"/>
    <n v="8"/>
    <m/>
    <s v="Aug 15 2022 11:57AM"/>
    <x v="56"/>
    <x v="55"/>
    <n v="27"/>
    <s v="CAJA 40 LIBRAS 90-100 UNIDADES"/>
    <n v="1"/>
    <s v="PRODUCTOS AGROPECUARIOS"/>
    <n v="3"/>
    <s v="FRUTAS"/>
    <n v="40"/>
    <n v="18.18"/>
    <s v="Banano Maduro Grande Caja"/>
    <m/>
    <n v="0"/>
    <n v="15"/>
    <n v="8"/>
    <n v="10"/>
    <x v="3"/>
  </r>
  <r>
    <n v="30924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89"/>
    <n v="1"/>
    <n v="40"/>
    <m/>
    <s v="Aug 15 2022 11:57AM"/>
    <x v="150"/>
    <x v="145"/>
    <n v="42"/>
    <s v="JABA 35-38 LIBRAS"/>
    <n v="1"/>
    <s v="PRODUCTOS AGROPECUARIOS"/>
    <n v="3"/>
    <s v="FRUTAS"/>
    <n v="36.5"/>
    <n v="16.59"/>
    <s v="Fresa Grande"/>
    <m/>
    <n v="0"/>
    <n v="15"/>
    <n v="8"/>
    <n v="10"/>
    <x v="3"/>
  </r>
  <r>
    <n v="30924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89"/>
    <n v="1"/>
    <n v="7"/>
    <m/>
    <s v="Aug 15 2022 11:57AM"/>
    <x v="57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8"/>
    <n v="10"/>
    <x v="3"/>
  </r>
  <r>
    <n v="309547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2"/>
    <n v="2022"/>
    <n v="60"/>
    <n v="1"/>
    <n v="28"/>
    <n v="0.35"/>
    <s v="Aug 15 2022 11:57A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13"/>
    <x v="0"/>
  </r>
  <r>
    <n v="309547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2"/>
    <n v="2022"/>
    <n v="60"/>
    <n v="1"/>
    <n v="42"/>
    <n v="0.5"/>
    <s v="Aug 15 2022 11:57A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13"/>
    <x v="0"/>
  </r>
  <r>
    <n v="30906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2"/>
    <n v="2022"/>
    <n v="138"/>
    <n v="1"/>
    <n v="30"/>
    <m/>
    <s v="Aug 15 2022 11:57AM"/>
    <x v="33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8"/>
    <n v="10"/>
    <x v="3"/>
  </r>
  <r>
    <n v="30906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2"/>
    <n v="2022"/>
    <n v="138"/>
    <n v="1"/>
    <n v="39"/>
    <m/>
    <s v="Aug 15 2022 11:57AM"/>
    <x v="152"/>
    <x v="147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8"/>
    <n v="10"/>
    <x v="3"/>
  </r>
  <r>
    <n v="30906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2"/>
    <n v="2022"/>
    <n v="138"/>
    <n v="1"/>
    <n v="40"/>
    <m/>
    <s v="Aug 15 2022 11:57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15"/>
    <n v="8"/>
    <n v="10"/>
    <x v="3"/>
  </r>
  <r>
    <n v="309067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2"/>
    <n v="2022"/>
    <n v="138"/>
    <n v="1"/>
    <n v="30"/>
    <m/>
    <s v="Aug 15 2022 11:57AM"/>
    <x v="33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8"/>
    <n v="10"/>
    <x v="3"/>
  </r>
  <r>
    <n v="309066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2"/>
    <n v="2022"/>
    <n v="89"/>
    <n v="1"/>
    <n v="38"/>
    <m/>
    <s v="Aug 15 2022 11:57AM"/>
    <x v="46"/>
    <x v="45"/>
    <n v="51"/>
    <s v="QUINTAL"/>
    <n v="1"/>
    <s v="PRODUCTOS AGROPECUARIOS"/>
    <n v="2"/>
    <s v="HORTALIZAS"/>
    <n v="100"/>
    <n v="45.45"/>
    <s v="Papa Soloma Grande"/>
    <m/>
    <n v="0"/>
    <n v="15"/>
    <n v="8"/>
    <n v="10"/>
    <x v="3"/>
  </r>
  <r>
    <n v="309066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2"/>
    <n v="2022"/>
    <n v="89"/>
    <n v="1"/>
    <n v="36"/>
    <m/>
    <s v="Aug 15 2022 11:57AM"/>
    <x v="151"/>
    <x v="146"/>
    <n v="51"/>
    <s v="QUINTAL"/>
    <n v="1"/>
    <s v="PRODUCTOS AGROPECUARIOS"/>
    <n v="2"/>
    <s v="HORTALIZAS"/>
    <n v="100"/>
    <n v="45.45"/>
    <s v="Papa Soloma Mediana"/>
    <m/>
    <n v="0"/>
    <n v="15"/>
    <n v="8"/>
    <n v="10"/>
    <x v="3"/>
  </r>
  <r>
    <n v="309067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2"/>
    <n v="2022"/>
    <n v="138"/>
    <n v="1"/>
    <n v="39"/>
    <m/>
    <s v="Aug 15 2022 11:57AM"/>
    <x v="152"/>
    <x v="147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8"/>
    <n v="10"/>
    <x v="3"/>
  </r>
  <r>
    <n v="3092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157"/>
    <n v="1"/>
    <n v="20"/>
    <m/>
    <s v="Aug 15 2022 11:57AM"/>
    <x v="61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n v="8"/>
    <n v="10"/>
    <x v="3"/>
  </r>
  <r>
    <n v="30924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138"/>
    <n v="1"/>
    <n v="32"/>
    <m/>
    <s v="Aug 15 2022 11:57AM"/>
    <x v="53"/>
    <x v="52"/>
    <n v="24"/>
    <s v="CAJA 10 KG 60-70 UNIDADES"/>
    <n v="1"/>
    <s v="PRODUCTOS AGROPECUARIOS"/>
    <n v="3"/>
    <s v="FRUTAS"/>
    <n v="22"/>
    <n v="10"/>
    <s v="Aguacate Hass Mediano"/>
    <m/>
    <n v="0"/>
    <n v="15"/>
    <n v="8"/>
    <n v="10"/>
    <x v="3"/>
  </r>
  <r>
    <n v="30906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2"/>
    <n v="2022"/>
    <n v="89"/>
    <n v="1"/>
    <n v="38"/>
    <m/>
    <s v="Aug 15 2022 11:58AM"/>
    <x v="46"/>
    <x v="45"/>
    <n v="51"/>
    <s v="QUINTAL"/>
    <n v="1"/>
    <s v="PRODUCTOS AGROPECUARIOS"/>
    <n v="2"/>
    <s v="HORTALIZAS"/>
    <n v="100"/>
    <n v="45.45"/>
    <s v="Papa Soloma Grande"/>
    <m/>
    <n v="0"/>
    <n v="15"/>
    <n v="8"/>
    <n v="10"/>
    <x v="3"/>
  </r>
  <r>
    <n v="30906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2"/>
    <n v="2022"/>
    <n v="138"/>
    <n v="1"/>
    <n v="40"/>
    <m/>
    <s v="Aug 15 2022 11:58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15"/>
    <n v="8"/>
    <n v="10"/>
    <x v="3"/>
  </r>
  <r>
    <n v="30906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2"/>
    <n v="2022"/>
    <n v="89"/>
    <n v="1"/>
    <n v="36"/>
    <m/>
    <s v="Aug 15 2022 11:58AM"/>
    <x v="151"/>
    <x v="146"/>
    <n v="51"/>
    <s v="QUINTAL"/>
    <n v="1"/>
    <s v="PRODUCTOS AGROPECUARIOS"/>
    <n v="2"/>
    <s v="HORTALIZAS"/>
    <n v="100"/>
    <n v="45.45"/>
    <s v="Papa Soloma Mediana"/>
    <m/>
    <n v="0"/>
    <n v="15"/>
    <n v="8"/>
    <n v="10"/>
    <x v="3"/>
  </r>
  <r>
    <n v="30906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2"/>
    <n v="2022"/>
    <n v="138"/>
    <n v="1"/>
    <n v="39"/>
    <m/>
    <s v="Aug 15 2022 11:58AM"/>
    <x v="152"/>
    <x v="147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8"/>
    <n v="10"/>
    <x v="3"/>
  </r>
  <r>
    <n v="30924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2"/>
    <n v="2022"/>
    <n v="89"/>
    <n v="1"/>
    <n v="13"/>
    <m/>
    <s v="Aug 15 2022 11:58AM"/>
    <x v="102"/>
    <x v="10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n v="8"/>
    <n v="10"/>
    <x v="3"/>
  </r>
  <r>
    <n v="30924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2"/>
    <n v="2022"/>
    <n v="89"/>
    <n v="1"/>
    <n v="8"/>
    <m/>
    <s v="Aug 15 2022 11:58AM"/>
    <x v="56"/>
    <x v="55"/>
    <n v="27"/>
    <s v="CAJA 40 LIBRAS 90-100 UNIDADES"/>
    <n v="1"/>
    <s v="PRODUCTOS AGROPECUARIOS"/>
    <n v="3"/>
    <s v="FRUTAS"/>
    <n v="40"/>
    <n v="18.18"/>
    <s v="Banano Maduro Grande Caja"/>
    <m/>
    <n v="0"/>
    <n v="15"/>
    <n v="8"/>
    <n v="10"/>
    <x v="3"/>
  </r>
  <r>
    <n v="30924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2"/>
    <n v="2022"/>
    <n v="89"/>
    <n v="1"/>
    <n v="7"/>
    <m/>
    <s v="Aug 15 2022 11:58AM"/>
    <x v="57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8"/>
    <n v="10"/>
    <x v="3"/>
  </r>
  <r>
    <n v="309547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2"/>
    <n v="2022"/>
    <n v="60"/>
    <n v="1"/>
    <n v="140"/>
    <n v="1.75"/>
    <s v="Aug 15 2022 11:58AM"/>
    <x v="27"/>
    <x v="26"/>
    <n v="51"/>
    <s v="QUINTAL"/>
    <n v="1"/>
    <s v="PRODUCTOS AGROPECUARIOS"/>
    <n v="4"/>
    <s v="AGRO INDUSTRIALES"/>
    <n v="100"/>
    <n v="45.45"/>
    <s v="Ajonjolí"/>
    <m/>
    <n v="0"/>
    <n v="15"/>
    <n v="8"/>
    <n v="13"/>
    <x v="0"/>
  </r>
  <r>
    <n v="309547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2"/>
    <n v="2022"/>
    <n v="60"/>
    <n v="1"/>
    <n v="48"/>
    <n v="0.5"/>
    <s v="Aug 15 2022 11:58AM"/>
    <x v="28"/>
    <x v="27"/>
    <n v="86"/>
    <s v="SACO DE 50 KG"/>
    <n v="1"/>
    <s v="PRODUCTOS AGROPECUARIOS"/>
    <n v="4"/>
    <s v="AGRO INDUSTRIALES"/>
    <n v="110.23"/>
    <n v="50"/>
    <s v="Azúcar blanca empacada"/>
    <m/>
    <n v="0"/>
    <n v="15"/>
    <n v="8"/>
    <n v="13"/>
    <x v="0"/>
  </r>
  <r>
    <n v="309547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2"/>
    <n v="2022"/>
    <n v="157"/>
    <n v="1"/>
    <n v="150"/>
    <n v="2"/>
    <s v="Aug 15 2022 11:58AM"/>
    <x v="29"/>
    <x v="28"/>
    <n v="51"/>
    <s v="QUINTAL"/>
    <n v="1"/>
    <s v="PRODUCTOS AGROPECUARIOS"/>
    <n v="4"/>
    <s v="AGRO INDUSTRIALES"/>
    <n v="100"/>
    <n v="45.45"/>
    <s v="Cacao "/>
    <m/>
    <n v="0"/>
    <n v="15"/>
    <n v="8"/>
    <n v="13"/>
    <x v="0"/>
  </r>
  <r>
    <n v="309547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2"/>
    <n v="2022"/>
    <n v="157"/>
    <n v="1"/>
    <m/>
    <n v="1.25"/>
    <s v="Aug 15 2022 11:58AM"/>
    <x v="30"/>
    <x v="29"/>
    <n v="51"/>
    <s v="QUINTAL"/>
    <n v="1"/>
    <s v="PRODUCTOS AGROPECUARIOS"/>
    <n v="4"/>
    <s v="AGRO INDUSTRIALES"/>
    <n v="100"/>
    <n v="45.45"/>
    <s v="Cacahuete Crudo"/>
    <m/>
    <n v="0"/>
    <n v="15"/>
    <n v="8"/>
    <n v="13"/>
    <x v="0"/>
  </r>
  <r>
    <n v="3090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9"/>
    <m/>
    <s v="Aug 15 2022 11:58AM"/>
    <x v="43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8"/>
    <n v="10"/>
    <x v="3"/>
  </r>
  <r>
    <n v="3090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17"/>
    <m/>
    <s v="Aug 15 2022 11:58AM"/>
    <x v="55"/>
    <x v="54"/>
    <n v="51"/>
    <s v="QUINTAL"/>
    <n v="1"/>
    <s v="PRODUCTOS AGROPECUARIOS"/>
    <n v="2"/>
    <s v="HORTALIZAS"/>
    <n v="100"/>
    <n v="45.45"/>
    <s v="Zanahoria Grande"/>
    <m/>
    <n v="0"/>
    <n v="15"/>
    <n v="8"/>
    <n v="10"/>
    <x v="3"/>
  </r>
  <r>
    <n v="3090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15"/>
    <m/>
    <s v="Aug 15 2022 11:58AM"/>
    <x v="44"/>
    <x v="43"/>
    <n v="69"/>
    <s v="SACO 15-20 LIBRAS"/>
    <n v="1"/>
    <s v="PRODUCTOS AGROPECUARIOS"/>
    <n v="2"/>
    <s v="HORTALIZAS"/>
    <n v="17.149999999999999"/>
    <n v="7.8"/>
    <s v="Ejote  Importado"/>
    <m/>
    <n v="0"/>
    <n v="15"/>
    <n v="8"/>
    <n v="10"/>
    <x v="3"/>
  </r>
  <r>
    <n v="3090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16"/>
    <m/>
    <s v="Aug 15 2022 11:58AM"/>
    <x v="32"/>
    <x v="31"/>
    <n v="20"/>
    <s v="CAJA  18-22 TALLOS"/>
    <n v="1"/>
    <s v="PRODUCTOS AGROPECUARIOS"/>
    <n v="2"/>
    <s v="HORTALIZAS"/>
    <n v="61.86"/>
    <n v="28.12"/>
    <s v="Apio Grande"/>
    <m/>
    <n v="0"/>
    <n v="15"/>
    <n v="8"/>
    <n v="10"/>
    <x v="3"/>
  </r>
  <r>
    <n v="3090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38"/>
    <m/>
    <s v="Aug 15 2022 11:58AM"/>
    <x v="46"/>
    <x v="45"/>
    <n v="51"/>
    <s v="QUINTAL"/>
    <n v="1"/>
    <s v="PRODUCTOS AGROPECUARIOS"/>
    <n v="2"/>
    <s v="HORTALIZAS"/>
    <n v="100"/>
    <n v="45.45"/>
    <s v="Papa Soloma Grande"/>
    <m/>
    <n v="0"/>
    <n v="15"/>
    <n v="8"/>
    <n v="10"/>
    <x v="3"/>
  </r>
  <r>
    <n v="3090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36"/>
    <m/>
    <s v="Aug 15 2022 11:58AM"/>
    <x v="151"/>
    <x v="146"/>
    <n v="51"/>
    <s v="QUINTAL"/>
    <n v="1"/>
    <s v="PRODUCTOS AGROPECUARIOS"/>
    <n v="2"/>
    <s v="HORTALIZAS"/>
    <n v="100"/>
    <n v="45.45"/>
    <s v="Papa Soloma Mediana"/>
    <m/>
    <n v="0"/>
    <n v="15"/>
    <n v="8"/>
    <n v="10"/>
    <x v="3"/>
  </r>
  <r>
    <n v="3090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7"/>
    <m/>
    <s v="Aug 15 2022 11:58AM"/>
    <x v="51"/>
    <x v="50"/>
    <n v="11"/>
    <s v="BOLSA 33-36 LIBRAS"/>
    <n v="1"/>
    <s v="PRODUCTOS AGROPECUARIOS"/>
    <n v="2"/>
    <s v="HORTALIZAS"/>
    <n v="34.94"/>
    <n v="15.88"/>
    <s v="Zanahoria Mediana"/>
    <m/>
    <n v="0"/>
    <n v="15"/>
    <n v="8"/>
    <n v="10"/>
    <x v="3"/>
  </r>
  <r>
    <n v="3090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55"/>
    <m/>
    <s v="Aug 15 2022 11:58AM"/>
    <x v="119"/>
    <x v="11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n v="8"/>
    <n v="10"/>
    <x v="3"/>
  </r>
  <r>
    <n v="3090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7"/>
    <m/>
    <s v="Aug 15 2022 11:58AM"/>
    <x v="36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8"/>
    <n v="10"/>
    <x v="3"/>
  </r>
  <r>
    <n v="3090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14"/>
    <m/>
    <s v="Aug 15 2022 11:58AM"/>
    <x v="39"/>
    <x v="38"/>
    <n v="53"/>
    <s v="RED   12 UNIDADES"/>
    <n v="1"/>
    <s v="PRODUCTOS AGROPECUARIOS"/>
    <n v="2"/>
    <s v="HORTALIZAS"/>
    <n v="46.19"/>
    <n v="21"/>
    <s v="Coliflor  Grande"/>
    <m/>
    <n v="0"/>
    <n v="15"/>
    <n v="8"/>
    <n v="10"/>
    <x v="3"/>
  </r>
  <r>
    <n v="30924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138"/>
    <n v="1"/>
    <n v="31"/>
    <m/>
    <s v="Aug 15 2022 11:58AM"/>
    <x v="53"/>
    <x v="52"/>
    <n v="24"/>
    <s v="CAJA 10 KG 60-70 UNIDADES"/>
    <n v="1"/>
    <s v="PRODUCTOS AGROPECUARIOS"/>
    <n v="3"/>
    <s v="FRUTAS"/>
    <n v="22"/>
    <n v="10"/>
    <s v="Aguacate Hass Mediano"/>
    <m/>
    <n v="0"/>
    <n v="15"/>
    <n v="8"/>
    <n v="10"/>
    <x v="3"/>
  </r>
  <r>
    <n v="30924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89"/>
    <n v="1"/>
    <n v="10"/>
    <m/>
    <s v="Aug 15 2022 11:58AM"/>
    <x v="147"/>
    <x v="142"/>
    <n v="39"/>
    <s v="JABA  13-15 UNIDADES"/>
    <n v="1"/>
    <s v="PRODUCTOS AGROPECUARIOS"/>
    <n v="3"/>
    <s v="FRUTAS"/>
    <n v="35.19"/>
    <n v="16"/>
    <s v="Papaya Tainung Mediana"/>
    <m/>
    <n v="0"/>
    <n v="15"/>
    <n v="8"/>
    <n v="10"/>
    <x v="3"/>
  </r>
  <r>
    <n v="30924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138"/>
    <n v="1"/>
    <n v="34"/>
    <m/>
    <s v="Aug 15 2022 11:58AM"/>
    <x v="148"/>
    <x v="143"/>
    <n v="23"/>
    <s v="CAJA 10 KG 50- 60 UNIDADES"/>
    <n v="1"/>
    <s v="PRODUCTOS AGROPECUARIOS"/>
    <n v="3"/>
    <s v="FRUTAS"/>
    <n v="22"/>
    <n v="10"/>
    <s v="Aguacate Hass Grande"/>
    <m/>
    <n v="0"/>
    <n v="15"/>
    <n v="8"/>
    <n v="10"/>
    <x v="3"/>
  </r>
  <r>
    <n v="30924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89"/>
    <n v="1"/>
    <n v="12"/>
    <m/>
    <s v="Aug 15 2022 11:58AM"/>
    <x v="60"/>
    <x v="58"/>
    <n v="38"/>
    <s v="JABA  10-12 UNIDADES"/>
    <n v="1"/>
    <s v="PRODUCTOS AGROPECUARIOS"/>
    <n v="3"/>
    <s v="FRUTAS"/>
    <n v="35.04"/>
    <n v="15.93"/>
    <s v="Papaya Tainung Grande"/>
    <m/>
    <n v="0"/>
    <n v="15"/>
    <n v="8"/>
    <n v="10"/>
    <x v="3"/>
  </r>
  <r>
    <n v="30924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89"/>
    <n v="1"/>
    <n v="85"/>
    <m/>
    <s v="Aug 15 2022 11:58AM"/>
    <x v="64"/>
    <x v="62"/>
    <n v="52"/>
    <s v="QUINTAL "/>
    <n v="1"/>
    <s v="PRODUCTOS AGROPECUARIOS"/>
    <n v="3"/>
    <s v="FRUTAS"/>
    <n v="100"/>
    <n v="45.45"/>
    <s v="Tamarindo sin Cáscara"/>
    <m/>
    <n v="0"/>
    <n v="15"/>
    <n v="8"/>
    <n v="10"/>
    <x v="3"/>
  </r>
  <r>
    <n v="30924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89"/>
    <n v="1"/>
    <n v="23"/>
    <m/>
    <s v="Aug 15 2022 11:58AM"/>
    <x v="146"/>
    <x v="141"/>
    <n v="56"/>
    <s v="RED  45-50 UNIDADES                                  "/>
    <n v="1"/>
    <s v="PRODUCTOS AGROPECUARIOS"/>
    <n v="3"/>
    <s v="FRUTAS"/>
    <n v="59"/>
    <n v="26.82"/>
    <s v="Zapote"/>
    <m/>
    <n v="0"/>
    <n v="15"/>
    <n v="8"/>
    <n v="10"/>
    <x v="3"/>
  </r>
  <r>
    <n v="32823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8"/>
    <s v="AGOSTO"/>
    <n v="3"/>
    <s v="ANA HERMYS OSORIO"/>
    <n v="2022"/>
    <n v="2022"/>
    <n v="60"/>
    <n v="1"/>
    <n v="39"/>
    <m/>
    <s v="Aug 15 2022 11:59AM"/>
    <x v="8"/>
    <x v="8"/>
    <n v="51"/>
    <s v="QUINTAL"/>
    <n v="2"/>
    <s v="INSUMOS AGRICOLAS"/>
    <n v="11"/>
    <s v="POLLO ENGORDE"/>
    <n v="0"/>
    <n v="0"/>
    <m/>
    <s v="FINAL ENGORDE "/>
    <n v="0"/>
    <n v="15"/>
    <n v="8"/>
    <n v="16"/>
    <x v="1"/>
  </r>
  <r>
    <n v="32823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8"/>
    <s v="AGOSTO"/>
    <n v="3"/>
    <s v="ANA HERMYS OSORIO"/>
    <n v="2022"/>
    <n v="2022"/>
    <n v="60"/>
    <n v="1"/>
    <n v="38"/>
    <m/>
    <s v="Aug 15 2022 11:59AM"/>
    <x v="9"/>
    <x v="9"/>
    <n v="51"/>
    <s v="QUINTAL"/>
    <n v="2"/>
    <s v="INSUMOS AGRICOLAS"/>
    <n v="11"/>
    <s v="POLLO ENGORDE"/>
    <n v="0"/>
    <n v="0"/>
    <m/>
    <s v="INICIO ENGORDE "/>
    <n v="0"/>
    <n v="15"/>
    <n v="8"/>
    <n v="16"/>
    <x v="1"/>
  </r>
  <r>
    <n v="309547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2"/>
    <n v="2022"/>
    <n v="60"/>
    <n v="1"/>
    <n v="12"/>
    <n v="0.15"/>
    <s v="Aug 15 2022 11:59AM"/>
    <x v="0"/>
    <x v="0"/>
    <n v="51"/>
    <s v="QUINTAL"/>
    <n v="1"/>
    <s v="PRODUCTOS AGROPECUARIOS"/>
    <n v="4"/>
    <s v="AGRO INDUSTRIALES"/>
    <n v="100"/>
    <n v="45.45"/>
    <s v="Sal corriente yodada"/>
    <m/>
    <n v="0"/>
    <n v="15"/>
    <n v="8"/>
    <n v="13"/>
    <x v="0"/>
  </r>
  <r>
    <n v="309547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8"/>
    <s v="AGOSTO"/>
    <n v="2"/>
    <s v="CARLOS MORALES"/>
    <n v="2022"/>
    <n v="2022"/>
    <n v="60"/>
    <n v="1"/>
    <n v="5"/>
    <m/>
    <s v="Aug 15 2022 11:59AM"/>
    <x v="2"/>
    <x v="2"/>
    <n v="16"/>
    <s v="BOTELLA"/>
    <n v="1"/>
    <s v="PRODUCTOS AGROPECUARIOS"/>
    <n v="4"/>
    <s v="AGRO INDUSTRIALES"/>
    <n v="2.6"/>
    <n v="1.18"/>
    <s v="Miel de abeja"/>
    <m/>
    <n v="0"/>
    <n v="15"/>
    <n v="8"/>
    <n v="13"/>
    <x v="0"/>
  </r>
  <r>
    <n v="30906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2"/>
    <n v="2022"/>
    <n v="138"/>
    <n v="1"/>
    <n v="40"/>
    <m/>
    <s v="Aug 15 2022 11:59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15"/>
    <n v="8"/>
    <n v="10"/>
    <x v="3"/>
  </r>
  <r>
    <n v="30906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2"/>
    <n v="2022"/>
    <n v="138"/>
    <n v="1"/>
    <n v="39"/>
    <m/>
    <s v="Aug 15 2022 11:59AM"/>
    <x v="152"/>
    <x v="147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8"/>
    <n v="10"/>
    <x v="3"/>
  </r>
  <r>
    <n v="30906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2"/>
    <n v="2022"/>
    <n v="138"/>
    <n v="1"/>
    <n v="30"/>
    <m/>
    <s v="Aug 15 2022 11:59AM"/>
    <x v="33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8"/>
    <n v="10"/>
    <x v="3"/>
  </r>
  <r>
    <n v="30924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2"/>
    <n v="2022"/>
    <n v="89"/>
    <n v="1"/>
    <n v="20"/>
    <m/>
    <s v="Aug 15 2022 11:59AM"/>
    <x v="72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8"/>
    <n v="10"/>
    <x v="3"/>
  </r>
  <r>
    <n v="3090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351"/>
    <n v="1"/>
    <n v="12"/>
    <m/>
    <s v="Aug 15 2022 11:59A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8"/>
    <n v="10"/>
    <x v="3"/>
  </r>
  <r>
    <n v="30906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8"/>
    <s v="AGOSTO"/>
    <n v="4"/>
    <s v="DAVID GARCIA"/>
    <n v="2022"/>
    <n v="2022"/>
    <n v="89"/>
    <n v="1"/>
    <n v="30"/>
    <m/>
    <s v="Aug 15 2022 11:59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5"/>
    <n v="8"/>
    <n v="10"/>
    <x v="3"/>
  </r>
  <r>
    <n v="30906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8"/>
    <s v="AGOSTO"/>
    <n v="4"/>
    <s v="DAVID GARCIA"/>
    <n v="2022"/>
    <n v="2022"/>
    <n v="89"/>
    <n v="1"/>
    <n v="28"/>
    <m/>
    <s v="Aug 15 2022 11:59AM"/>
    <x v="131"/>
    <x v="128"/>
    <n v="18"/>
    <s v="CAJA   325-350 UNIDADES"/>
    <n v="1"/>
    <s v="PRODUCTOS AGROPECUARIOS"/>
    <n v="2"/>
    <s v="HORTALIZAS"/>
    <n v="55.32"/>
    <n v="25.15"/>
    <s v="Tomate de Pasta"/>
    <m/>
    <n v="0"/>
    <n v="15"/>
    <n v="8"/>
    <n v="10"/>
    <x v="3"/>
  </r>
  <r>
    <n v="30906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2"/>
    <n v="2022"/>
    <n v="138"/>
    <n v="1"/>
    <n v="30"/>
    <m/>
    <s v="Aug 15 2022 11:59AM"/>
    <x v="33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8"/>
    <n v="10"/>
    <x v="3"/>
  </r>
  <r>
    <n v="30924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2"/>
    <n v="2022"/>
    <n v="89"/>
    <n v="1"/>
    <n v="125"/>
    <m/>
    <s v="Aug 15 2022 11:59AM"/>
    <x v="70"/>
    <x v="6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n v="8"/>
    <n v="10"/>
    <x v="3"/>
  </r>
  <r>
    <n v="30924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2"/>
    <n v="2022"/>
    <n v="89"/>
    <n v="1"/>
    <n v="200"/>
    <m/>
    <s v="Aug 15 2022 11:59AM"/>
    <x v="71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8"/>
    <n v="10"/>
    <x v="3"/>
  </r>
  <r>
    <n v="30924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2"/>
    <n v="2022"/>
    <n v="89"/>
    <n v="1"/>
    <n v="150"/>
    <m/>
    <s v="Aug 15 2022 11:59AM"/>
    <x v="153"/>
    <x v="14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5"/>
    <n v="8"/>
    <n v="10"/>
    <x v="3"/>
  </r>
  <r>
    <n v="30925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60"/>
    <n v="1"/>
    <n v="16"/>
    <m/>
    <s v="Aug 15 2022 12:00PM"/>
    <x v="144"/>
    <x v="13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5"/>
    <n v="8"/>
    <n v="10"/>
    <x v="3"/>
  </r>
  <r>
    <n v="30925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60"/>
    <n v="1"/>
    <n v="24"/>
    <m/>
    <s v="Aug 15 2022 12:00PM"/>
    <x v="143"/>
    <x v="13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5"/>
    <n v="8"/>
    <n v="10"/>
    <x v="3"/>
  </r>
  <r>
    <n v="30925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89"/>
    <n v="1"/>
    <n v="85"/>
    <m/>
    <s v="Aug 15 2022 12:00PM"/>
    <x v="64"/>
    <x v="62"/>
    <n v="52"/>
    <s v="QUINTAL "/>
    <n v="1"/>
    <s v="PRODUCTOS AGROPECUARIOS"/>
    <n v="3"/>
    <s v="FRUTAS"/>
    <n v="100"/>
    <n v="45.45"/>
    <s v="Tamarindo sin Cáscara"/>
    <m/>
    <n v="0"/>
    <n v="15"/>
    <n v="8"/>
    <n v="10"/>
    <x v="3"/>
  </r>
  <r>
    <n v="30925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89"/>
    <n v="1"/>
    <n v="8"/>
    <m/>
    <s v="Aug 15 2022 12:00PM"/>
    <x v="56"/>
    <x v="55"/>
    <n v="27"/>
    <s v="CAJA 40 LIBRAS 90-100 UNIDADES"/>
    <n v="1"/>
    <s v="PRODUCTOS AGROPECUARIOS"/>
    <n v="3"/>
    <s v="FRUTAS"/>
    <n v="40"/>
    <n v="18.18"/>
    <s v="Banano Maduro Grande Caja"/>
    <m/>
    <n v="0"/>
    <n v="15"/>
    <n v="8"/>
    <n v="10"/>
    <x v="3"/>
  </r>
  <r>
    <n v="30925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89"/>
    <n v="1"/>
    <n v="9"/>
    <m/>
    <s v="Aug 15 2022 12:00PM"/>
    <x v="147"/>
    <x v="142"/>
    <n v="39"/>
    <s v="JABA  13-15 UNIDADES"/>
    <n v="1"/>
    <s v="PRODUCTOS AGROPECUARIOS"/>
    <n v="3"/>
    <s v="FRUTAS"/>
    <n v="35.19"/>
    <n v="16"/>
    <s v="Papaya Tainung Mediana"/>
    <m/>
    <n v="0"/>
    <n v="15"/>
    <n v="8"/>
    <n v="10"/>
    <x v="3"/>
  </r>
  <r>
    <n v="30925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89"/>
    <n v="1"/>
    <n v="11"/>
    <m/>
    <s v="Aug 15 2022 12:00PM"/>
    <x v="60"/>
    <x v="58"/>
    <n v="38"/>
    <s v="JABA  10-12 UNIDADES"/>
    <n v="1"/>
    <s v="PRODUCTOS AGROPECUARIOS"/>
    <n v="3"/>
    <s v="FRUTAS"/>
    <n v="35.04"/>
    <n v="15.93"/>
    <s v="Papaya Tainung Grande"/>
    <m/>
    <n v="0"/>
    <n v="15"/>
    <n v="8"/>
    <n v="10"/>
    <x v="3"/>
  </r>
  <r>
    <n v="30905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2"/>
    <n v="2022"/>
    <n v="95"/>
    <n v="1"/>
    <n v="20"/>
    <m/>
    <s v="Aug 15 2022 12:00PM"/>
    <x v="131"/>
    <x v="128"/>
    <n v="18"/>
    <s v="CAJA   325-350 UNIDADES"/>
    <n v="1"/>
    <s v="PRODUCTOS AGROPECUARIOS"/>
    <n v="2"/>
    <s v="HORTALIZAS"/>
    <n v="55.32"/>
    <n v="25.15"/>
    <s v="Tomate de Pasta"/>
    <m/>
    <n v="0"/>
    <n v="15"/>
    <n v="8"/>
    <n v="10"/>
    <x v="3"/>
  </r>
  <r>
    <n v="3090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8"/>
    <m/>
    <s v="Aug 15 2022 12:00PM"/>
    <x v="55"/>
    <x v="54"/>
    <n v="51"/>
    <s v="QUINTAL"/>
    <n v="1"/>
    <s v="PRODUCTOS AGROPECUARIOS"/>
    <n v="2"/>
    <s v="HORTALIZAS"/>
    <n v="100"/>
    <n v="45.45"/>
    <s v="Zanahoria Grande"/>
    <m/>
    <n v="0"/>
    <n v="15"/>
    <n v="8"/>
    <n v="10"/>
    <x v="3"/>
  </r>
  <r>
    <n v="3090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40"/>
    <m/>
    <s v="Aug 15 2022 12:00PM"/>
    <x v="38"/>
    <x v="37"/>
    <n v="74"/>
    <s v="SACO 35-40 LIBRAS"/>
    <n v="1"/>
    <s v="PRODUCTOS AGROPECUARIOS"/>
    <n v="2"/>
    <s v="HORTALIZAS"/>
    <n v="38.590000000000003"/>
    <n v="17.54"/>
    <s v="Chile Jalapeño"/>
    <m/>
    <n v="0"/>
    <n v="15"/>
    <n v="8"/>
    <n v="10"/>
    <x v="3"/>
  </r>
  <r>
    <n v="3090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4"/>
    <m/>
    <s v="Aug 15 2022 12:00PM"/>
    <x v="39"/>
    <x v="38"/>
    <n v="53"/>
    <s v="RED   12 UNIDADES"/>
    <n v="1"/>
    <s v="PRODUCTOS AGROPECUARIOS"/>
    <n v="2"/>
    <s v="HORTALIZAS"/>
    <n v="46.19"/>
    <n v="21"/>
    <s v="Coliflor  Grande"/>
    <m/>
    <n v="0"/>
    <n v="15"/>
    <n v="8"/>
    <n v="10"/>
    <x v="3"/>
  </r>
  <r>
    <n v="3090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9"/>
    <m/>
    <s v="Aug 15 2022 12:00PM"/>
    <x v="43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8"/>
    <n v="10"/>
    <x v="3"/>
  </r>
  <r>
    <n v="3090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8"/>
    <m/>
    <s v="Aug 15 2022 12:00PM"/>
    <x v="48"/>
    <x v="47"/>
    <n v="8"/>
    <s v="BOLSA 25-30 LIBRAS"/>
    <n v="1"/>
    <s v="PRODUCTOS AGROPECUARIOS"/>
    <n v="2"/>
    <s v="HORTALIZAS"/>
    <n v="26.3"/>
    <n v="11.95"/>
    <s v="Rábano"/>
    <m/>
    <n v="0"/>
    <n v="15"/>
    <n v="8"/>
    <n v="10"/>
    <x v="3"/>
  </r>
  <r>
    <n v="3090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7"/>
    <m/>
    <s v="Aug 15 2022 12:00PM"/>
    <x v="51"/>
    <x v="50"/>
    <n v="11"/>
    <s v="BOLSA 33-36 LIBRAS"/>
    <n v="1"/>
    <s v="PRODUCTOS AGROPECUARIOS"/>
    <n v="2"/>
    <s v="HORTALIZAS"/>
    <n v="34.94"/>
    <n v="15.88"/>
    <s v="Zanahoria Mediana"/>
    <m/>
    <n v="0"/>
    <n v="15"/>
    <n v="8"/>
    <n v="10"/>
    <x v="3"/>
  </r>
  <r>
    <n v="3090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20"/>
    <m/>
    <s v="Aug 15 2022 12:00PM"/>
    <x v="42"/>
    <x v="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8"/>
    <n v="10"/>
    <x v="3"/>
  </r>
  <r>
    <n v="3090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2"/>
    <m/>
    <s v="Aug 15 2022 12:00PM"/>
    <x v="45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8"/>
    <n v="10"/>
    <x v="3"/>
  </r>
  <r>
    <n v="3090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0"/>
    <m/>
    <s v="Aug 15 2022 12:00PM"/>
    <x v="130"/>
    <x v="12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n v="8"/>
    <n v="10"/>
    <x v="3"/>
  </r>
  <r>
    <n v="3090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7"/>
    <m/>
    <s v="Aug 15 2022 12:00PM"/>
    <x v="36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8"/>
    <n v="10"/>
    <x v="3"/>
  </r>
  <r>
    <n v="3090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5"/>
    <m/>
    <s v="Aug 15 2022 12:00PM"/>
    <x v="44"/>
    <x v="43"/>
    <n v="69"/>
    <s v="SACO 15-20 LIBRAS"/>
    <n v="1"/>
    <s v="PRODUCTOS AGROPECUARIOS"/>
    <n v="2"/>
    <s v="HORTALIZAS"/>
    <n v="17.149999999999999"/>
    <n v="7.8"/>
    <s v="Ejote  Importado"/>
    <m/>
    <n v="0"/>
    <n v="15"/>
    <n v="8"/>
    <n v="10"/>
    <x v="3"/>
  </r>
  <r>
    <n v="30905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5"/>
    <m/>
    <s v="Aug 15 2022 12:00PM"/>
    <x v="32"/>
    <x v="31"/>
    <n v="20"/>
    <s v="CAJA  18-22 TALLOS"/>
    <n v="1"/>
    <s v="PRODUCTOS AGROPECUARIOS"/>
    <n v="2"/>
    <s v="HORTALIZAS"/>
    <n v="61.86"/>
    <n v="28.12"/>
    <s v="Apio Grande"/>
    <m/>
    <n v="0"/>
    <n v="15"/>
    <n v="8"/>
    <n v="10"/>
    <x v="3"/>
  </r>
  <r>
    <n v="30924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8"/>
    <s v="AGOSTO"/>
    <n v="5"/>
    <s v="MARIO LAZO"/>
    <n v="2022"/>
    <n v="2022"/>
    <n v="157"/>
    <n v="1"/>
    <n v="20"/>
    <m/>
    <s v="Aug 15 2022 12:00PM"/>
    <x v="61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n v="8"/>
    <n v="10"/>
    <x v="3"/>
  </r>
  <r>
    <n v="32823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8"/>
    <s v="AGOSTO"/>
    <n v="3"/>
    <s v="ANA HERMYS OSORIO"/>
    <n v="2022"/>
    <n v="2022"/>
    <n v="60"/>
    <n v="1"/>
    <n v="21"/>
    <m/>
    <s v="Aug 15 2022 12:00PM"/>
    <x v="154"/>
    <x v="149"/>
    <n v="51"/>
    <s v="QUINTAL"/>
    <n v="2"/>
    <s v="INSUMOS AGRICOLAS"/>
    <n v="13"/>
    <s v="GANADO BOVINO"/>
    <n v="0"/>
    <n v="0"/>
    <m/>
    <s v="HIPERLECHERO 18%"/>
    <n v="0"/>
    <n v="15"/>
    <n v="8"/>
    <n v="16"/>
    <x v="1"/>
  </r>
  <r>
    <n v="32823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8"/>
    <s v="AGOSTO"/>
    <n v="3"/>
    <s v="ANA HERMYS OSORIO"/>
    <n v="2022"/>
    <n v="2022"/>
    <n v="60"/>
    <n v="1"/>
    <n v="31"/>
    <m/>
    <s v="Aug 15 2022 12:00PM"/>
    <x v="155"/>
    <x v="150"/>
    <n v="51"/>
    <s v="QUINTAL"/>
    <n v="2"/>
    <s v="INSUMOS AGRICOLAS"/>
    <n v="12"/>
    <s v="PONEDORAS"/>
    <n v="0"/>
    <n v="0"/>
    <m/>
    <s v="ALIPONEDORAS 1 (PONEDORAS)"/>
    <n v="0"/>
    <n v="15"/>
    <n v="8"/>
    <n v="16"/>
    <x v="1"/>
  </r>
  <r>
    <n v="32823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8"/>
    <s v="AGOSTO"/>
    <n v="3"/>
    <s v="ANA HERMYS OSORIO"/>
    <n v="2022"/>
    <n v="2022"/>
    <n v="60"/>
    <n v="1"/>
    <n v="27"/>
    <m/>
    <s v="Aug 15 2022 12:00PM"/>
    <x v="81"/>
    <x v="79"/>
    <n v="51"/>
    <s v="QUINTAL"/>
    <n v="2"/>
    <s v="INSUMOS AGRICOLAS"/>
    <n v="13"/>
    <s v="GANADO BOVINO"/>
    <n v="0"/>
    <n v="0"/>
    <m/>
    <s v="HIPERLECHERO 22%"/>
    <n v="0"/>
    <n v="15"/>
    <n v="8"/>
    <n v="16"/>
    <x v="1"/>
  </r>
  <r>
    <n v="32823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8"/>
    <s v="AGOSTO"/>
    <n v="3"/>
    <s v="ANA HERMYS OSORIO"/>
    <n v="2022"/>
    <n v="2022"/>
    <n v="60"/>
    <n v="1"/>
    <n v="30"/>
    <m/>
    <s v="Aug 15 2022 12:01PM"/>
    <x v="77"/>
    <x v="75"/>
    <n v="77"/>
    <s v="SACO DE 100 LB"/>
    <n v="2"/>
    <s v="INSUMOS AGRICOLAS"/>
    <n v="15"/>
    <s v="FERTILIZANTES"/>
    <n v="0"/>
    <n v="0"/>
    <m/>
    <s v="SULFATO DE AMONIO 21%N 100 LBS"/>
    <n v="0"/>
    <n v="15"/>
    <n v="8"/>
    <n v="16"/>
    <x v="1"/>
  </r>
  <r>
    <n v="30905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2"/>
    <n v="2022"/>
    <n v="95"/>
    <n v="1"/>
    <n v="22"/>
    <m/>
    <s v="Aug 15 2022 12:01P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5"/>
    <n v="8"/>
    <n v="10"/>
    <x v="3"/>
  </r>
  <r>
    <n v="30925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138"/>
    <n v="1"/>
    <n v="33"/>
    <m/>
    <s v="Aug 15 2022 12:01PM"/>
    <x v="148"/>
    <x v="143"/>
    <n v="23"/>
    <s v="CAJA 10 KG 50- 60 UNIDADES"/>
    <n v="1"/>
    <s v="PRODUCTOS AGROPECUARIOS"/>
    <n v="3"/>
    <s v="FRUTAS"/>
    <n v="22"/>
    <n v="10"/>
    <s v="Aguacate Hass Grande"/>
    <m/>
    <n v="0"/>
    <n v="15"/>
    <n v="8"/>
    <n v="10"/>
    <x v="3"/>
  </r>
  <r>
    <n v="30925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138"/>
    <n v="1"/>
    <n v="30"/>
    <m/>
    <s v="Aug 15 2022 12:01PM"/>
    <x v="53"/>
    <x v="52"/>
    <n v="24"/>
    <s v="CAJA 10 KG 60-70 UNIDADES"/>
    <n v="1"/>
    <s v="PRODUCTOS AGROPECUARIOS"/>
    <n v="3"/>
    <s v="FRUTAS"/>
    <n v="22"/>
    <n v="10"/>
    <s v="Aguacate Hass Mediano"/>
    <m/>
    <n v="0"/>
    <n v="15"/>
    <n v="8"/>
    <n v="10"/>
    <x v="3"/>
  </r>
  <r>
    <n v="30924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2"/>
    <n v="2022"/>
    <n v="89"/>
    <n v="1"/>
    <n v="20"/>
    <m/>
    <s v="Aug 15 2022 12:01PM"/>
    <x v="72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8"/>
    <n v="10"/>
    <x v="3"/>
  </r>
  <r>
    <n v="30924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2"/>
    <n v="2022"/>
    <n v="89"/>
    <n v="1"/>
    <n v="14"/>
    <m/>
    <s v="Aug 15 2022 12:01PM"/>
    <x v="102"/>
    <x v="10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n v="8"/>
    <n v="10"/>
    <x v="3"/>
  </r>
  <r>
    <n v="30925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2"/>
    <n v="2022"/>
    <n v="95"/>
    <n v="1"/>
    <n v="10"/>
    <m/>
    <s v="Aug 15 2022 12:01PM"/>
    <x v="115"/>
    <x v="11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5"/>
    <n v="8"/>
    <n v="10"/>
    <x v="3"/>
  </r>
  <r>
    <n v="30925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2"/>
    <n v="2022"/>
    <n v="95"/>
    <n v="1"/>
    <n v="13"/>
    <m/>
    <s v="Aug 15 2022 12:01PM"/>
    <x v="62"/>
    <x v="6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8"/>
    <n v="10"/>
    <x v="3"/>
  </r>
  <r>
    <n v="30925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2"/>
    <n v="2022"/>
    <n v="95"/>
    <n v="1"/>
    <n v="7"/>
    <m/>
    <s v="Aug 15 2022 12:01PM"/>
    <x v="63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8"/>
    <n v="10"/>
    <x v="3"/>
  </r>
  <r>
    <n v="30925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2"/>
    <n v="2022"/>
    <n v="95"/>
    <n v="1"/>
    <n v="10"/>
    <m/>
    <s v="Aug 15 2022 12:02PM"/>
    <x v="156"/>
    <x v="15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5"/>
    <n v="8"/>
    <n v="10"/>
    <x v="3"/>
  </r>
  <r>
    <n v="3092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9"/>
    <m/>
    <s v="Aug 15 2022 12:02PM"/>
    <x v="59"/>
    <x v="57"/>
    <n v="10"/>
    <s v="BOLSA 25-30 LIBRAS"/>
    <n v="1"/>
    <s v="PRODUCTOS AGROPECUARIOS"/>
    <n v="3"/>
    <s v="FRUTAS"/>
    <n v="27.5"/>
    <n v="12.5"/>
    <s v="Guayaba Grande"/>
    <m/>
    <n v="0"/>
    <n v="15"/>
    <n v="8"/>
    <n v="10"/>
    <x v="3"/>
  </r>
  <r>
    <n v="3092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4"/>
    <m/>
    <s v="Aug 15 2022 12:02PM"/>
    <x v="142"/>
    <x v="13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5"/>
    <n v="8"/>
    <n v="10"/>
    <x v="3"/>
  </r>
  <r>
    <n v="3092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40"/>
    <m/>
    <s v="Aug 15 2022 12:02PM"/>
    <x v="150"/>
    <x v="145"/>
    <n v="42"/>
    <s v="JABA 35-38 LIBRAS"/>
    <n v="1"/>
    <s v="PRODUCTOS AGROPECUARIOS"/>
    <n v="3"/>
    <s v="FRUTAS"/>
    <n v="36.5"/>
    <n v="16.59"/>
    <s v="Fresa Grande"/>
    <m/>
    <n v="0"/>
    <n v="15"/>
    <n v="8"/>
    <n v="10"/>
    <x v="3"/>
  </r>
  <r>
    <n v="3092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8"/>
    <m/>
    <s v="Aug 15 2022 12:02PM"/>
    <x v="56"/>
    <x v="55"/>
    <n v="27"/>
    <s v="CAJA 40 LIBRAS 90-100 UNIDADES"/>
    <n v="1"/>
    <s v="PRODUCTOS AGROPECUARIOS"/>
    <n v="3"/>
    <s v="FRUTAS"/>
    <n v="40"/>
    <n v="18.18"/>
    <s v="Banano Maduro Grande Caja"/>
    <m/>
    <n v="0"/>
    <n v="15"/>
    <n v="8"/>
    <n v="10"/>
    <x v="3"/>
  </r>
  <r>
    <n v="3092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50"/>
    <m/>
    <s v="Aug 15 2022 12:02PM"/>
    <x v="113"/>
    <x v="1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n v="8"/>
    <n v="10"/>
    <x v="3"/>
  </r>
  <r>
    <n v="3092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24"/>
    <m/>
    <s v="Aug 15 2022 12:02PM"/>
    <x v="143"/>
    <x v="13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5"/>
    <n v="8"/>
    <n v="10"/>
    <x v="3"/>
  </r>
  <r>
    <n v="3092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16"/>
    <m/>
    <s v="Aug 15 2022 12:02PM"/>
    <x v="144"/>
    <x v="13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5"/>
    <n v="8"/>
    <n v="10"/>
    <x v="3"/>
  </r>
  <r>
    <n v="3092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7"/>
    <m/>
    <s v="Aug 15 2022 12:02PM"/>
    <x v="145"/>
    <x v="1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n v="8"/>
    <n v="10"/>
    <x v="3"/>
  </r>
  <r>
    <n v="3092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4"/>
    <m/>
    <s v="Aug 15 2022 12:02PM"/>
    <x v="58"/>
    <x v="5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8"/>
    <n v="10"/>
    <x v="3"/>
  </r>
  <r>
    <n v="3092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3"/>
    <m/>
    <s v="Aug 15 2022 12:02PM"/>
    <x v="141"/>
    <x v="13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n v="8"/>
    <n v="10"/>
    <x v="3"/>
  </r>
  <r>
    <n v="3092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7"/>
    <m/>
    <s v="Aug 15 2022 12:02PM"/>
    <x v="57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8"/>
    <n v="10"/>
    <x v="3"/>
  </r>
  <r>
    <n v="30956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2"/>
    <n v="2022"/>
    <n v="60"/>
    <n v="1"/>
    <n v="5"/>
    <m/>
    <s v="Aug 15 2022 12:02PM"/>
    <x v="122"/>
    <x v="119"/>
    <n v="45"/>
    <s v="LIBRA"/>
    <n v="1"/>
    <s v="PRODUCTOS AGROPECUARIOS"/>
    <n v="10"/>
    <s v="PRODUCTOS PESQUEROS"/>
    <n v="1"/>
    <n v="0.45"/>
    <s v="Boca colorada mediano"/>
    <m/>
    <n v="0"/>
    <n v="15"/>
    <n v="8"/>
    <n v="13"/>
    <x v="0"/>
  </r>
  <r>
    <n v="30956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2"/>
    <n v="2022"/>
    <n v="60"/>
    <n v="1"/>
    <n v="6"/>
    <m/>
    <s v="Aug 15 2022 12:02PM"/>
    <x v="99"/>
    <x v="97"/>
    <n v="45"/>
    <s v="LIBRA"/>
    <n v="1"/>
    <s v="PRODUCTOS AGROPECUARIOS"/>
    <n v="10"/>
    <s v="PRODUCTOS PESQUEROS"/>
    <n v="1"/>
    <n v="0.45"/>
    <s v="Camaron de mar mediano"/>
    <m/>
    <n v="0"/>
    <n v="15"/>
    <n v="8"/>
    <n v="13"/>
    <x v="0"/>
  </r>
  <r>
    <n v="30956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2"/>
    <n v="2022"/>
    <n v="60"/>
    <n v="1"/>
    <n v="3"/>
    <m/>
    <s v="Aug 15 2022 12:02PM"/>
    <x v="96"/>
    <x v="94"/>
    <n v="45"/>
    <s v="LIBRA"/>
    <n v="1"/>
    <s v="PRODUCTOS AGROPECUARIOS"/>
    <n v="10"/>
    <s v="PRODUCTOS PESQUEROS"/>
    <n v="1"/>
    <n v="0.45"/>
    <s v="Bagre"/>
    <m/>
    <n v="0"/>
    <n v="15"/>
    <n v="8"/>
    <n v="13"/>
    <x v="0"/>
  </r>
  <r>
    <n v="30907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2"/>
    <n v="2022"/>
    <n v="138"/>
    <n v="1"/>
    <n v="40"/>
    <m/>
    <s v="Aug 15 2022 12:02P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15"/>
    <n v="8"/>
    <n v="10"/>
    <x v="3"/>
  </r>
  <r>
    <n v="30907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2"/>
    <n v="2022"/>
    <n v="138"/>
    <n v="1"/>
    <n v="30"/>
    <m/>
    <s v="Aug 15 2022 12:02PM"/>
    <x v="33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8"/>
    <n v="10"/>
    <x v="3"/>
  </r>
  <r>
    <n v="30907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2"/>
    <n v="2022"/>
    <n v="138"/>
    <n v="1"/>
    <n v="39"/>
    <m/>
    <s v="Aug 15 2022 12:02PM"/>
    <x v="152"/>
    <x v="147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8"/>
    <n v="10"/>
    <x v="3"/>
  </r>
  <r>
    <n v="32823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8"/>
    <s v="AGOSTO"/>
    <n v="3"/>
    <s v="ANA HERMYS OSORIO"/>
    <n v="2022"/>
    <n v="2022"/>
    <n v="60"/>
    <n v="1"/>
    <n v="6"/>
    <m/>
    <s v="Aug 15 2022 12:02PM"/>
    <x v="16"/>
    <x v="15"/>
    <n v="47"/>
    <s v="LITRO"/>
    <n v="2"/>
    <s v="INSUMOS AGRICOLAS"/>
    <n v="17"/>
    <s v="HERBICIDAS"/>
    <n v="0"/>
    <n v="0"/>
    <m/>
    <s v="HEDONAL 60 SL"/>
    <n v="0"/>
    <n v="15"/>
    <n v="8"/>
    <n v="16"/>
    <x v="1"/>
  </r>
  <r>
    <n v="32823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8"/>
    <s v="AGOSTO"/>
    <n v="3"/>
    <s v="ANA HERMYS OSORIO"/>
    <n v="2022"/>
    <n v="2022"/>
    <n v="60"/>
    <n v="1"/>
    <n v="9"/>
    <m/>
    <s v="Aug 15 2022 12:02PM"/>
    <x v="19"/>
    <x v="18"/>
    <n v="14"/>
    <s v="BOLSA 700 GRAMOS"/>
    <n v="2"/>
    <s v="INSUMOS AGRICOLAS"/>
    <n v="17"/>
    <s v="HERBICIDAS"/>
    <n v="0"/>
    <n v="0"/>
    <m/>
    <s v="GESAPRIM"/>
    <n v="0"/>
    <n v="15"/>
    <n v="8"/>
    <n v="16"/>
    <x v="1"/>
  </r>
  <r>
    <n v="32823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8"/>
    <s v="AGOSTO"/>
    <n v="3"/>
    <s v="ANA HERMYS OSORIO"/>
    <n v="2022"/>
    <n v="2022"/>
    <n v="60"/>
    <n v="1"/>
    <n v="14"/>
    <m/>
    <s v="Aug 15 2022 12:02PM"/>
    <x v="157"/>
    <x v="152"/>
    <n v="84"/>
    <s v="SOBRE 750 GRAMOS"/>
    <n v="2"/>
    <s v="INSUMOS AGRICOLAS"/>
    <n v="16"/>
    <s v="FUNGICIDAS"/>
    <n v="0"/>
    <n v="0"/>
    <m/>
    <s v="ANTRACOL 70 WP"/>
    <n v="0"/>
    <n v="15"/>
    <n v="8"/>
    <n v="16"/>
    <x v="1"/>
  </r>
  <r>
    <n v="32823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8"/>
    <s v="AGOSTO"/>
    <n v="3"/>
    <s v="ANA HERMYS OSORIO"/>
    <n v="2022"/>
    <n v="2022"/>
    <n v="60"/>
    <n v="1"/>
    <n v="6"/>
    <m/>
    <s v="Aug 15 2022 12:02PM"/>
    <x v="15"/>
    <x v="14"/>
    <n v="47"/>
    <s v="LITRO"/>
    <n v="2"/>
    <s v="INSUMOS AGRICOLAS"/>
    <n v="17"/>
    <s v="HERBICIDAS"/>
    <n v="0"/>
    <n v="0"/>
    <m/>
    <s v="GRAMOXONE 20 SL"/>
    <n v="0"/>
    <n v="15"/>
    <n v="8"/>
    <n v="16"/>
    <x v="1"/>
  </r>
  <r>
    <n v="32823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8"/>
    <s v="AGOSTO"/>
    <n v="3"/>
    <s v="ANA HERMYS OSORIO"/>
    <n v="2022"/>
    <n v="2022"/>
    <n v="60"/>
    <n v="1"/>
    <n v="7"/>
    <m/>
    <s v="Aug 15 2022 12:02PM"/>
    <x v="13"/>
    <x v="12"/>
    <n v="15"/>
    <s v="BOLSA DE 400 GR"/>
    <n v="2"/>
    <s v="INSUMOS AGRICOLAS"/>
    <n v="16"/>
    <s v="FUNGICIDAS"/>
    <n v="0"/>
    <n v="0"/>
    <m/>
    <s v="MANCOZEB"/>
    <n v="0"/>
    <n v="15"/>
    <n v="8"/>
    <n v="16"/>
    <x v="1"/>
  </r>
  <r>
    <n v="30923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2"/>
    <n v="2022"/>
    <n v="60"/>
    <n v="1"/>
    <n v="9"/>
    <m/>
    <s v="Aug 15 2022 12:03PM"/>
    <x v="59"/>
    <x v="57"/>
    <n v="10"/>
    <s v="BOLSA 25-30 LIBRAS"/>
    <n v="1"/>
    <s v="PRODUCTOS AGROPECUARIOS"/>
    <n v="3"/>
    <s v="FRUTAS"/>
    <n v="27.5"/>
    <n v="12.5"/>
    <s v="Guayaba Grande"/>
    <m/>
    <n v="0"/>
    <n v="15"/>
    <n v="8"/>
    <n v="10"/>
    <x v="3"/>
  </r>
  <r>
    <n v="30908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8"/>
    <s v="AGOSTO"/>
    <n v="5"/>
    <s v="MARIO LAZO"/>
    <n v="2022"/>
    <n v="2022"/>
    <n v="60"/>
    <n v="1"/>
    <n v="45"/>
    <m/>
    <s v="Aug 15 2022 12:03PM"/>
    <x v="135"/>
    <x v="132"/>
    <n v="41"/>
    <s v="JABA 30-40 LIBRAS"/>
    <n v="1"/>
    <s v="PRODUCTOS AGROPECUARIOS"/>
    <n v="2"/>
    <s v="HORTALIZAS"/>
    <n v="35"/>
    <n v="15.91"/>
    <s v="Loroco"/>
    <m/>
    <n v="0"/>
    <n v="15"/>
    <n v="8"/>
    <n v="10"/>
    <x v="3"/>
  </r>
  <r>
    <n v="30924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8"/>
    <s v="AGOSTO"/>
    <n v="4"/>
    <s v="DAVID GARCIA"/>
    <n v="2022"/>
    <n v="2022"/>
    <n v="60"/>
    <n v="1"/>
    <n v="50"/>
    <m/>
    <s v="Aug 15 2022 12:03PM"/>
    <x v="113"/>
    <x v="1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n v="8"/>
    <n v="10"/>
    <x v="3"/>
  </r>
  <r>
    <n v="30956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2"/>
    <n v="2022"/>
    <n v="60"/>
    <n v="1"/>
    <n v="3.5"/>
    <m/>
    <s v="Aug 15 2022 12:03PM"/>
    <x v="126"/>
    <x v="123"/>
    <n v="45"/>
    <s v="LIBRA"/>
    <n v="1"/>
    <s v="PRODUCTOS AGROPECUARIOS"/>
    <n v="10"/>
    <s v="PRODUCTOS PESQUEROS"/>
    <n v="1"/>
    <n v="0.45"/>
    <s v="Camaron cultivado"/>
    <m/>
    <n v="0"/>
    <n v="15"/>
    <n v="8"/>
    <n v="13"/>
    <x v="0"/>
  </r>
  <r>
    <n v="30956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2"/>
    <n v="2022"/>
    <n v="60"/>
    <n v="1"/>
    <n v="10"/>
    <m/>
    <s v="Aug 15 2022 12:03PM"/>
    <x v="98"/>
    <x v="96"/>
    <n v="45"/>
    <s v="LIBRA"/>
    <n v="1"/>
    <s v="PRODUCTOS AGROPECUARIOS"/>
    <n v="10"/>
    <s v="PRODUCTOS PESQUEROS"/>
    <n v="1"/>
    <n v="0.45"/>
    <s v="Camaron de mar grande"/>
    <m/>
    <n v="0"/>
    <n v="15"/>
    <n v="8"/>
    <n v="13"/>
    <x v="0"/>
  </r>
  <r>
    <n v="30956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2"/>
    <n v="2022"/>
    <n v="60"/>
    <n v="1"/>
    <n v="7"/>
    <m/>
    <s v="Aug 15 2022 12:03PM"/>
    <x v="123"/>
    <x v="120"/>
    <n v="45"/>
    <s v="LIBRA"/>
    <n v="1"/>
    <s v="PRODUCTOS AGROPECUARIOS"/>
    <n v="10"/>
    <s v="PRODUCTOS PESQUEROS"/>
    <n v="1"/>
    <n v="0.45"/>
    <s v="Camaroncillo Seco Salado"/>
    <m/>
    <n v="0"/>
    <n v="15"/>
    <n v="8"/>
    <n v="13"/>
    <x v="0"/>
  </r>
  <r>
    <n v="30956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2"/>
    <n v="2022"/>
    <n v="60"/>
    <n v="1"/>
    <n v="4"/>
    <m/>
    <s v="Aug 15 2022 12:03PM"/>
    <x v="97"/>
    <x v="95"/>
    <n v="45"/>
    <s v="LIBRA"/>
    <n v="1"/>
    <s v="PRODUCTOS AGROPECUARIOS"/>
    <n v="10"/>
    <s v="PRODUCTOS PESQUEROS"/>
    <n v="1"/>
    <n v="0.45"/>
    <s v="Corvina"/>
    <m/>
    <n v="0"/>
    <n v="15"/>
    <n v="8"/>
    <n v="13"/>
    <x v="0"/>
  </r>
  <r>
    <n v="30956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2"/>
    <n v="2022"/>
    <n v="60"/>
    <n v="1"/>
    <n v="4"/>
    <m/>
    <s v="Aug 15 2022 12:03PM"/>
    <x v="101"/>
    <x v="99"/>
    <n v="45"/>
    <s v="LIBRA"/>
    <n v="1"/>
    <s v="PRODUCTOS AGROPECUARIOS"/>
    <n v="10"/>
    <s v="PRODUCTOS PESQUEROS"/>
    <n v="1"/>
    <n v="0.45"/>
    <s v="Cola de camaron"/>
    <m/>
    <n v="0"/>
    <n v="15"/>
    <n v="8"/>
    <n v="13"/>
    <x v="0"/>
  </r>
  <r>
    <n v="30908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2"/>
    <n v="2022"/>
    <n v="89"/>
    <n v="1"/>
    <n v="75"/>
    <m/>
    <s v="Aug 15 2022 12:03PM"/>
    <x v="79"/>
    <x v="7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5"/>
    <n v="8"/>
    <n v="10"/>
    <x v="3"/>
  </r>
  <r>
    <n v="30908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2"/>
    <n v="2022"/>
    <n v="89"/>
    <n v="1"/>
    <n v="100"/>
    <m/>
    <s v="Aug 15 2022 12:03PM"/>
    <x v="83"/>
    <x v="8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5"/>
    <n v="8"/>
    <n v="10"/>
    <x v="3"/>
  </r>
  <r>
    <n v="30908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2"/>
    <n v="2022"/>
    <n v="89"/>
    <n v="1"/>
    <n v="225"/>
    <m/>
    <s v="Aug 15 2022 12:03P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5"/>
    <n v="8"/>
    <n v="10"/>
    <x v="3"/>
  </r>
  <r>
    <n v="30908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2"/>
    <n v="2022"/>
    <n v="89"/>
    <n v="1"/>
    <n v="150"/>
    <m/>
    <s v="Aug 15 2022 12:03PM"/>
    <x v="50"/>
    <x v="4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5"/>
    <n v="8"/>
    <n v="10"/>
    <x v="3"/>
  </r>
  <r>
    <n v="3092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85"/>
    <m/>
    <s v="Aug 15 2022 12:03PM"/>
    <x v="64"/>
    <x v="62"/>
    <n v="52"/>
    <s v="QUINTAL "/>
    <n v="1"/>
    <s v="PRODUCTOS AGROPECUARIOS"/>
    <n v="3"/>
    <s v="FRUTAS"/>
    <n v="100"/>
    <n v="45.45"/>
    <s v="Tamarindo sin Cáscara"/>
    <m/>
    <n v="0"/>
    <n v="15"/>
    <n v="8"/>
    <n v="10"/>
    <x v="3"/>
  </r>
  <r>
    <n v="3092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157"/>
    <n v="1"/>
    <n v="20"/>
    <m/>
    <s v="Aug 15 2022 12:03PM"/>
    <x v="61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n v="8"/>
    <n v="10"/>
    <x v="3"/>
  </r>
  <r>
    <n v="3092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10"/>
    <m/>
    <s v="Aug 15 2022 12:03PM"/>
    <x v="147"/>
    <x v="142"/>
    <n v="39"/>
    <s v="JABA  13-15 UNIDADES"/>
    <n v="1"/>
    <s v="PRODUCTOS AGROPECUARIOS"/>
    <n v="3"/>
    <s v="FRUTAS"/>
    <n v="35.19"/>
    <n v="16"/>
    <s v="Papaya Tainung Mediana"/>
    <m/>
    <n v="0"/>
    <n v="15"/>
    <n v="8"/>
    <n v="10"/>
    <x v="3"/>
  </r>
  <r>
    <n v="3092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138"/>
    <n v="1"/>
    <n v="30"/>
    <m/>
    <s v="Aug 15 2022 12:03PM"/>
    <x v="53"/>
    <x v="52"/>
    <n v="24"/>
    <s v="CAJA 10 KG 60-70 UNIDADES"/>
    <n v="1"/>
    <s v="PRODUCTOS AGROPECUARIOS"/>
    <n v="3"/>
    <s v="FRUTAS"/>
    <n v="22"/>
    <n v="10"/>
    <s v="Aguacate Hass Mediano"/>
    <m/>
    <n v="0"/>
    <n v="15"/>
    <n v="8"/>
    <n v="10"/>
    <x v="3"/>
  </r>
  <r>
    <n v="3092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12"/>
    <m/>
    <s v="Aug 15 2022 12:03PM"/>
    <x v="60"/>
    <x v="58"/>
    <n v="38"/>
    <s v="JABA  10-12 UNIDADES"/>
    <n v="1"/>
    <s v="PRODUCTOS AGROPECUARIOS"/>
    <n v="3"/>
    <s v="FRUTAS"/>
    <n v="35.04"/>
    <n v="15.93"/>
    <s v="Papaya Tainung Grande"/>
    <m/>
    <n v="0"/>
    <n v="15"/>
    <n v="8"/>
    <n v="10"/>
    <x v="3"/>
  </r>
  <r>
    <n v="30924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138"/>
    <n v="1"/>
    <n v="33"/>
    <m/>
    <s v="Aug 15 2022 12:03PM"/>
    <x v="148"/>
    <x v="143"/>
    <n v="23"/>
    <s v="CAJA 10 KG 50- 60 UNIDADES"/>
    <n v="1"/>
    <s v="PRODUCTOS AGROPECUARIOS"/>
    <n v="3"/>
    <s v="FRUTAS"/>
    <n v="22"/>
    <n v="10"/>
    <s v="Aguacate Hass Grande"/>
    <m/>
    <n v="0"/>
    <n v="15"/>
    <n v="8"/>
    <n v="10"/>
    <x v="3"/>
  </r>
  <r>
    <n v="30908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89"/>
    <n v="1"/>
    <n v="38"/>
    <m/>
    <s v="Aug 15 2022 12:04PM"/>
    <x v="46"/>
    <x v="45"/>
    <n v="51"/>
    <s v="QUINTAL"/>
    <n v="1"/>
    <s v="PRODUCTOS AGROPECUARIOS"/>
    <n v="2"/>
    <s v="HORTALIZAS"/>
    <n v="100"/>
    <n v="45.45"/>
    <s v="Papa Soloma Grande"/>
    <m/>
    <n v="0"/>
    <n v="15"/>
    <n v="8"/>
    <n v="10"/>
    <x v="3"/>
  </r>
  <r>
    <n v="30908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89"/>
    <n v="1"/>
    <n v="36"/>
    <m/>
    <s v="Aug 15 2022 12:04PM"/>
    <x v="151"/>
    <x v="146"/>
    <n v="51"/>
    <s v="QUINTAL"/>
    <n v="1"/>
    <s v="PRODUCTOS AGROPECUARIOS"/>
    <n v="2"/>
    <s v="HORTALIZAS"/>
    <n v="100"/>
    <n v="45.45"/>
    <s v="Papa Soloma Mediana"/>
    <m/>
    <n v="0"/>
    <n v="15"/>
    <n v="8"/>
    <n v="10"/>
    <x v="3"/>
  </r>
  <r>
    <n v="30956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2"/>
    <n v="2022"/>
    <n v="60"/>
    <n v="1"/>
    <n v="6"/>
    <m/>
    <s v="Aug 15 2022 12:04PM"/>
    <x v="137"/>
    <x v="134"/>
    <n v="45"/>
    <s v="LIBRA"/>
    <n v="1"/>
    <s v="PRODUCTOS AGROPECUARIOS"/>
    <n v="10"/>
    <s v="PRODUCTOS PESQUEROS"/>
    <n v="1"/>
    <n v="0.45"/>
    <s v="Lonja de boca colorada"/>
    <m/>
    <n v="0"/>
    <n v="15"/>
    <n v="8"/>
    <n v="13"/>
    <x v="0"/>
  </r>
  <r>
    <n v="30956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2"/>
    <n v="2022"/>
    <n v="60"/>
    <n v="1"/>
    <n v="1.75"/>
    <m/>
    <s v="Aug 15 2022 12:04PM"/>
    <x v="136"/>
    <x v="133"/>
    <n v="45"/>
    <s v="LIBRA"/>
    <n v="1"/>
    <s v="PRODUCTOS AGROPECUARIOS"/>
    <n v="10"/>
    <s v="PRODUCTOS PESQUEROS"/>
    <n v="1"/>
    <n v="0.45"/>
    <s v="Tilapia"/>
    <m/>
    <n v="0"/>
    <n v="15"/>
    <n v="8"/>
    <n v="13"/>
    <x v="0"/>
  </r>
  <r>
    <n v="30908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351"/>
    <n v="1"/>
    <n v="12"/>
    <m/>
    <s v="Aug 15 2022 12:04P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8"/>
    <n v="10"/>
    <x v="3"/>
  </r>
  <r>
    <n v="30956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8"/>
    <s v="AGOSTO"/>
    <n v="2"/>
    <s v="CARLOS MORALES"/>
    <n v="2022"/>
    <n v="2022"/>
    <n v="60"/>
    <n v="1"/>
    <n v="6"/>
    <m/>
    <s v="Aug 15 2022 12:04PM"/>
    <x v="125"/>
    <x v="122"/>
    <n v="45"/>
    <s v="LIBRA"/>
    <n v="1"/>
    <s v="PRODUCTOS AGROPECUARIOS"/>
    <n v="10"/>
    <s v="PRODUCTOS PESQUEROS"/>
    <n v="1"/>
    <n v="0.45"/>
    <s v="Pescado seco (macarela)"/>
    <m/>
    <n v="0"/>
    <n v="15"/>
    <n v="8"/>
    <n v="13"/>
    <x v="0"/>
  </r>
  <r>
    <n v="30923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2"/>
    <n v="2022"/>
    <n v="89"/>
    <n v="1"/>
    <n v="10"/>
    <m/>
    <s v="Aug 15 2022 12:04PM"/>
    <x v="147"/>
    <x v="142"/>
    <n v="39"/>
    <s v="JABA  13-15 UNIDADES"/>
    <n v="1"/>
    <s v="PRODUCTOS AGROPECUARIOS"/>
    <n v="3"/>
    <s v="FRUTAS"/>
    <n v="35.19"/>
    <n v="16"/>
    <s v="Papaya Tainung Mediana"/>
    <m/>
    <n v="0"/>
    <n v="15"/>
    <n v="8"/>
    <n v="10"/>
    <x v="3"/>
  </r>
  <r>
    <n v="30923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2"/>
    <n v="2022"/>
    <n v="89"/>
    <n v="1"/>
    <n v="12"/>
    <m/>
    <s v="Aug 15 2022 12:04PM"/>
    <x v="60"/>
    <x v="58"/>
    <n v="38"/>
    <s v="JABA  10-12 UNIDADES"/>
    <n v="1"/>
    <s v="PRODUCTOS AGROPECUARIOS"/>
    <n v="3"/>
    <s v="FRUTAS"/>
    <n v="35.04"/>
    <n v="15.93"/>
    <s v="Papaya Tainung Grande"/>
    <m/>
    <n v="0"/>
    <n v="15"/>
    <n v="8"/>
    <n v="10"/>
    <x v="3"/>
  </r>
  <r>
    <n v="30923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8"/>
    <s v="AGOSTO"/>
    <n v="4"/>
    <s v="DAVID GARCIA"/>
    <n v="2022"/>
    <n v="2022"/>
    <n v="89"/>
    <n v="1"/>
    <n v="13"/>
    <m/>
    <s v="Aug 15 2022 12:04PM"/>
    <x v="102"/>
    <x v="10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n v="8"/>
    <n v="10"/>
    <x v="3"/>
  </r>
  <r>
    <n v="30923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8"/>
    <s v="AGOSTO"/>
    <n v="4"/>
    <s v="DAVID GARCIA"/>
    <n v="2022"/>
    <n v="2022"/>
    <n v="89"/>
    <n v="1"/>
    <n v="20"/>
    <m/>
    <s v="Aug 15 2022 12:04PM"/>
    <x v="72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8"/>
    <n v="10"/>
    <x v="3"/>
  </r>
  <r>
    <n v="32823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8"/>
    <s v="AGOSTO"/>
    <n v="3"/>
    <s v="ANA HERMYS OSORIO"/>
    <n v="2022"/>
    <n v="2022"/>
    <n v="60"/>
    <n v="1"/>
    <n v="21"/>
    <m/>
    <s v="Aug 15 2022 12:04PM"/>
    <x v="158"/>
    <x v="153"/>
    <n v="51"/>
    <s v="QUINTAL"/>
    <n v="2"/>
    <s v="INSUMOS AGRICOLAS"/>
    <n v="13"/>
    <s v="GANADO BOVINO"/>
    <n v="0"/>
    <n v="0"/>
    <m/>
    <s v="ALILECHERO 15%"/>
    <n v="0"/>
    <n v="15"/>
    <n v="8"/>
    <n v="16"/>
    <x v="1"/>
  </r>
  <r>
    <n v="32823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8"/>
    <s v="AGOSTO"/>
    <n v="3"/>
    <s v="ANA HERMYS OSORIO"/>
    <n v="2022"/>
    <n v="2022"/>
    <n v="60"/>
    <n v="1"/>
    <n v="34"/>
    <m/>
    <s v="Aug 15 2022 12:04PM"/>
    <x v="8"/>
    <x v="8"/>
    <n v="51"/>
    <s v="QUINTAL"/>
    <n v="2"/>
    <s v="INSUMOS AGRICOLAS"/>
    <n v="11"/>
    <s v="POLLO ENGORDE"/>
    <n v="0"/>
    <n v="0"/>
    <m/>
    <s v="FINAL ENGORDE "/>
    <n v="0"/>
    <n v="15"/>
    <n v="8"/>
    <n v="16"/>
    <x v="1"/>
  </r>
  <r>
    <n v="32823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8"/>
    <s v="AGOSTO"/>
    <n v="3"/>
    <s v="ANA HERMYS OSORIO"/>
    <n v="2022"/>
    <n v="2022"/>
    <n v="60"/>
    <n v="1"/>
    <n v="30"/>
    <m/>
    <s v="Aug 15 2022 12:04PM"/>
    <x v="155"/>
    <x v="150"/>
    <n v="51"/>
    <s v="QUINTAL"/>
    <n v="2"/>
    <s v="INSUMOS AGRICOLAS"/>
    <n v="12"/>
    <s v="PONEDORAS"/>
    <n v="0"/>
    <n v="0"/>
    <m/>
    <s v="ALIPONEDORAS 1 (PONEDORAS)"/>
    <n v="0"/>
    <n v="15"/>
    <n v="8"/>
    <n v="16"/>
    <x v="1"/>
  </r>
  <r>
    <n v="32823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8"/>
    <s v="AGOSTO"/>
    <n v="3"/>
    <s v="ANA HERMYS OSORIO"/>
    <n v="2022"/>
    <n v="2022"/>
    <n v="60"/>
    <n v="1"/>
    <n v="25"/>
    <m/>
    <s v="Aug 15 2022 12:04PM"/>
    <x v="81"/>
    <x v="79"/>
    <n v="51"/>
    <s v="QUINTAL"/>
    <n v="2"/>
    <s v="INSUMOS AGRICOLAS"/>
    <n v="13"/>
    <s v="GANADO BOVINO"/>
    <n v="0"/>
    <n v="0"/>
    <m/>
    <s v="HIPERLECHERO 22%"/>
    <n v="0"/>
    <n v="15"/>
    <n v="8"/>
    <n v="16"/>
    <x v="1"/>
  </r>
  <r>
    <n v="32823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8"/>
    <s v="AGOSTO"/>
    <n v="3"/>
    <s v="ANA HERMYS OSORIO"/>
    <n v="2022"/>
    <n v="2022"/>
    <n v="60"/>
    <n v="1"/>
    <n v="34"/>
    <m/>
    <s v="Aug 15 2022 12:04PM"/>
    <x v="9"/>
    <x v="9"/>
    <n v="51"/>
    <s v="QUINTAL"/>
    <n v="2"/>
    <s v="INSUMOS AGRICOLAS"/>
    <n v="11"/>
    <s v="POLLO ENGORDE"/>
    <n v="0"/>
    <n v="0"/>
    <m/>
    <s v="INICIO ENGORDE "/>
    <n v="0"/>
    <n v="15"/>
    <n v="8"/>
    <n v="16"/>
    <x v="1"/>
  </r>
  <r>
    <n v="30923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2"/>
    <n v="2022"/>
    <n v="89"/>
    <n v="1"/>
    <n v="200"/>
    <m/>
    <s v="Aug 15 2022 12:04PM"/>
    <x v="71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8"/>
    <n v="10"/>
    <x v="3"/>
  </r>
  <r>
    <n v="30923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2"/>
    <n v="2022"/>
    <n v="89"/>
    <n v="1"/>
    <n v="150"/>
    <m/>
    <s v="Aug 15 2022 12:04PM"/>
    <x v="153"/>
    <x v="14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5"/>
    <n v="8"/>
    <n v="10"/>
    <x v="3"/>
  </r>
  <r>
    <n v="30923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2"/>
    <n v="2022"/>
    <n v="89"/>
    <n v="1"/>
    <n v="125"/>
    <m/>
    <s v="Aug 15 2022 12:04PM"/>
    <x v="70"/>
    <x v="6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n v="8"/>
    <n v="10"/>
    <x v="3"/>
  </r>
  <r>
    <n v="32823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8"/>
    <s v="AGOSTO"/>
    <n v="3"/>
    <s v="ANA HERMYS OSORIO"/>
    <n v="2022"/>
    <n v="2022"/>
    <n v="60"/>
    <n v="1"/>
    <n v="57"/>
    <m/>
    <s v="Aug 15 2022 12:05PM"/>
    <x v="75"/>
    <x v="73"/>
    <n v="64"/>
    <s v="SACO 100 LB"/>
    <n v="2"/>
    <s v="INSUMOS AGRICOLAS"/>
    <n v="15"/>
    <s v="FERTILIZANTES"/>
    <n v="0"/>
    <n v="0"/>
    <m/>
    <s v="UREA 46%N 100 LBS"/>
    <n v="0"/>
    <n v="15"/>
    <n v="8"/>
    <n v="16"/>
    <x v="1"/>
  </r>
  <r>
    <n v="32823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8"/>
    <s v="AGOSTO"/>
    <n v="3"/>
    <s v="ANA HERMYS OSORIO"/>
    <n v="2022"/>
    <n v="2022"/>
    <n v="60"/>
    <n v="1"/>
    <n v="31"/>
    <m/>
    <s v="Aug 15 2022 12:05PM"/>
    <x v="77"/>
    <x v="75"/>
    <n v="77"/>
    <s v="SACO DE 100 LB"/>
    <n v="2"/>
    <s v="INSUMOS AGRICOLAS"/>
    <n v="15"/>
    <s v="FERTILIZANTES"/>
    <n v="0"/>
    <n v="0"/>
    <m/>
    <s v="SULFATO DE AMONIO 21%N 100 LBS"/>
    <n v="0"/>
    <n v="15"/>
    <n v="8"/>
    <n v="16"/>
    <x v="1"/>
  </r>
  <r>
    <n v="32823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8"/>
    <s v="AGOSTO"/>
    <n v="3"/>
    <s v="ANA HERMYS OSORIO"/>
    <n v="2022"/>
    <n v="2022"/>
    <n v="60"/>
    <n v="1"/>
    <n v="8"/>
    <m/>
    <s v="Aug 15 2022 12:05PM"/>
    <x v="73"/>
    <x v="71"/>
    <n v="47"/>
    <s v="LITRO"/>
    <n v="2"/>
    <s v="INSUMOS AGRICOLAS"/>
    <n v="15"/>
    <s v="FERTILIZANTES"/>
    <n v="0"/>
    <n v="0"/>
    <m/>
    <s v="BAYFOLAN FORTE"/>
    <n v="0"/>
    <n v="15"/>
    <n v="8"/>
    <n v="16"/>
    <x v="1"/>
  </r>
  <r>
    <n v="32823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8"/>
    <s v="AGOSTO"/>
    <n v="3"/>
    <s v="ANA HERMYS OSORIO"/>
    <n v="2022"/>
    <n v="2022"/>
    <n v="60"/>
    <n v="1"/>
    <n v="61"/>
    <m/>
    <s v="Aug 15 2022 12:05PM"/>
    <x v="74"/>
    <x v="72"/>
    <n v="77"/>
    <s v="SACO DE 100 LB"/>
    <n v="2"/>
    <s v="INSUMOS AGRICOLAS"/>
    <n v="15"/>
    <s v="FERTILIZANTES"/>
    <n v="0"/>
    <n v="0"/>
    <m/>
    <s v="FÓRMULA 15-15-15 100 LBS"/>
    <n v="0"/>
    <n v="15"/>
    <n v="8"/>
    <n v="16"/>
    <x v="1"/>
  </r>
  <r>
    <n v="30954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8"/>
    <s v="AGOSTO"/>
    <n v="2"/>
    <s v="CARLOS MORALES"/>
    <n v="2022"/>
    <n v="2022"/>
    <n v="60"/>
    <n v="1"/>
    <n v="4"/>
    <m/>
    <s v="Aug 15 2022 12:05PM"/>
    <x v="58"/>
    <x v="5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8"/>
    <n v="13"/>
    <x v="0"/>
  </r>
  <r>
    <n v="30954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8"/>
    <s v="AGOSTO"/>
    <n v="2"/>
    <s v="CARLOS MORALES"/>
    <n v="2022"/>
    <n v="2022"/>
    <n v="89"/>
    <n v="1"/>
    <n v="12"/>
    <m/>
    <s v="Aug 15 2022 12:05PM"/>
    <x v="60"/>
    <x v="58"/>
    <n v="38"/>
    <s v="JABA  10-12 UNIDADES"/>
    <n v="1"/>
    <s v="PRODUCTOS AGROPECUARIOS"/>
    <n v="3"/>
    <s v="FRUTAS"/>
    <n v="35.04"/>
    <n v="15.93"/>
    <s v="Papaya Tainung Grande"/>
    <m/>
    <n v="0"/>
    <n v="15"/>
    <n v="8"/>
    <n v="13"/>
    <x v="0"/>
  </r>
  <r>
    <n v="30908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138"/>
    <n v="1"/>
    <n v="39"/>
    <m/>
    <s v="Aug 15 2022 12:05PM"/>
    <x v="152"/>
    <x v="147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8"/>
    <n v="10"/>
    <x v="3"/>
  </r>
  <r>
    <n v="30908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138"/>
    <n v="1"/>
    <n v="40"/>
    <m/>
    <s v="Aug 15 2022 12:05P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15"/>
    <n v="8"/>
    <n v="10"/>
    <x v="3"/>
  </r>
  <r>
    <n v="30954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8"/>
    <s v="AGOSTO"/>
    <n v="2"/>
    <s v="CARLOS MORALES"/>
    <n v="2022"/>
    <n v="2022"/>
    <n v="89"/>
    <n v="1"/>
    <n v="22"/>
    <m/>
    <s v="Aug 15 2022 12:05PM"/>
    <x v="72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8"/>
    <n v="13"/>
    <x v="0"/>
  </r>
  <r>
    <n v="30908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138"/>
    <n v="1"/>
    <n v="30"/>
    <m/>
    <s v="Aug 15 2022 12:05PM"/>
    <x v="33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8"/>
    <n v="10"/>
    <x v="3"/>
  </r>
  <r>
    <n v="30954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8"/>
    <s v="AGOSTO"/>
    <n v="2"/>
    <s v="CARLOS MORALES"/>
    <n v="2022"/>
    <n v="2022"/>
    <n v="89"/>
    <n v="1"/>
    <n v="7"/>
    <m/>
    <s v="Aug 15 2022 12:05PM"/>
    <x v="57"/>
    <x v="5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8"/>
    <n v="13"/>
    <x v="0"/>
  </r>
  <r>
    <n v="30923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2"/>
    <n v="2022"/>
    <n v="138"/>
    <n v="1"/>
    <n v="33"/>
    <m/>
    <s v="Aug 15 2022 12:05PM"/>
    <x v="148"/>
    <x v="143"/>
    <n v="23"/>
    <s v="CAJA 10 KG 50- 60 UNIDADES"/>
    <n v="1"/>
    <s v="PRODUCTOS AGROPECUARIOS"/>
    <n v="3"/>
    <s v="FRUTAS"/>
    <n v="22"/>
    <n v="10"/>
    <s v="Aguacate Hass Grande"/>
    <m/>
    <n v="0"/>
    <n v="15"/>
    <n v="8"/>
    <n v="10"/>
    <x v="3"/>
  </r>
  <r>
    <n v="30923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2"/>
    <n v="2022"/>
    <n v="89"/>
    <n v="1"/>
    <n v="12"/>
    <m/>
    <s v="Aug 15 2022 12:05PM"/>
    <x v="60"/>
    <x v="58"/>
    <n v="38"/>
    <s v="JABA  10-12 UNIDADES"/>
    <n v="1"/>
    <s v="PRODUCTOS AGROPECUARIOS"/>
    <n v="3"/>
    <s v="FRUTAS"/>
    <n v="35.04"/>
    <n v="15.93"/>
    <s v="Papaya Tainung Grande"/>
    <m/>
    <n v="0"/>
    <n v="15"/>
    <n v="8"/>
    <n v="10"/>
    <x v="3"/>
  </r>
  <r>
    <n v="30923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2"/>
    <n v="2022"/>
    <n v="89"/>
    <n v="1"/>
    <n v="10"/>
    <m/>
    <s v="Aug 15 2022 12:05PM"/>
    <x v="147"/>
    <x v="142"/>
    <n v="39"/>
    <s v="JABA  13-15 UNIDADES"/>
    <n v="1"/>
    <s v="PRODUCTOS AGROPECUARIOS"/>
    <n v="3"/>
    <s v="FRUTAS"/>
    <n v="35.19"/>
    <n v="16"/>
    <s v="Papaya Tainung Mediana"/>
    <m/>
    <n v="0"/>
    <n v="15"/>
    <n v="8"/>
    <n v="10"/>
    <x v="3"/>
  </r>
  <r>
    <n v="30923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2"/>
    <n v="2022"/>
    <n v="138"/>
    <n v="1"/>
    <n v="30"/>
    <m/>
    <s v="Aug 15 2022 12:05PM"/>
    <x v="53"/>
    <x v="52"/>
    <n v="24"/>
    <s v="CAJA 10 KG 60-70 UNIDADES"/>
    <n v="1"/>
    <s v="PRODUCTOS AGROPECUARIOS"/>
    <n v="3"/>
    <s v="FRUTAS"/>
    <n v="22"/>
    <n v="10"/>
    <s v="Aguacate Hass Mediano"/>
    <m/>
    <n v="0"/>
    <n v="15"/>
    <n v="8"/>
    <n v="10"/>
    <x v="3"/>
  </r>
  <r>
    <n v="30908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8"/>
    <s v="AGOSTO"/>
    <n v="5"/>
    <s v="MARIO LAZO"/>
    <n v="2022"/>
    <n v="2022"/>
    <n v="95"/>
    <n v="1"/>
    <n v="20"/>
    <m/>
    <s v="Aug 15 2022 12:06PM"/>
    <x v="131"/>
    <x v="128"/>
    <n v="18"/>
    <s v="CAJA   325-350 UNIDADES"/>
    <n v="1"/>
    <s v="PRODUCTOS AGROPECUARIOS"/>
    <n v="2"/>
    <s v="HORTALIZAS"/>
    <n v="55.32"/>
    <n v="25.15"/>
    <s v="Tomate de Pasta"/>
    <m/>
    <n v="0"/>
    <n v="15"/>
    <n v="8"/>
    <n v="10"/>
    <x v="3"/>
  </r>
  <r>
    <n v="30908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8"/>
    <s v="AGOSTO"/>
    <n v="5"/>
    <s v="MARIO LAZO"/>
    <n v="2022"/>
    <n v="2022"/>
    <n v="95"/>
    <n v="1"/>
    <n v="22"/>
    <m/>
    <s v="Aug 15 2022 12:06P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5"/>
    <n v="8"/>
    <n v="10"/>
    <x v="3"/>
  </r>
  <r>
    <n v="30923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2"/>
    <n v="2022"/>
    <n v="60"/>
    <n v="1"/>
    <n v="4"/>
    <m/>
    <s v="Aug 15 2022 12:06PM"/>
    <x v="142"/>
    <x v="13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5"/>
    <n v="8"/>
    <n v="10"/>
    <x v="3"/>
  </r>
  <r>
    <n v="30923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2"/>
    <n v="2022"/>
    <n v="60"/>
    <n v="1"/>
    <n v="4"/>
    <m/>
    <s v="Aug 15 2022 12:06PM"/>
    <x v="58"/>
    <x v="5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8"/>
    <n v="10"/>
    <x v="3"/>
  </r>
  <r>
    <n v="30923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2"/>
    <n v="2022"/>
    <n v="60"/>
    <n v="1"/>
    <n v="3"/>
    <m/>
    <s v="Aug 15 2022 12:06PM"/>
    <x v="141"/>
    <x v="13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n v="8"/>
    <n v="10"/>
    <x v="3"/>
  </r>
  <r>
    <n v="30954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8"/>
    <s v="AGOSTO"/>
    <n v="2"/>
    <s v="CARLOS MORALES"/>
    <n v="2022"/>
    <n v="2022"/>
    <n v="89"/>
    <n v="1"/>
    <n v="18"/>
    <m/>
    <s v="Aug 15 2022 12:06PM"/>
    <x v="102"/>
    <x v="10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n v="8"/>
    <n v="13"/>
    <x v="0"/>
  </r>
  <r>
    <n v="30954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8"/>
    <s v="AGOSTO"/>
    <n v="2"/>
    <s v="CARLOS MORALES"/>
    <n v="2022"/>
    <n v="2022"/>
    <n v="138"/>
    <n v="1"/>
    <n v="5"/>
    <m/>
    <s v="Aug 15 2022 12:06PM"/>
    <x v="2"/>
    <x v="2"/>
    <n v="16"/>
    <s v="BOTELLA"/>
    <n v="1"/>
    <s v="PRODUCTOS AGROPECUARIOS"/>
    <n v="4"/>
    <s v="AGRO INDUSTRIALES"/>
    <n v="2.6"/>
    <n v="1.18"/>
    <s v="Miel de abeja"/>
    <m/>
    <n v="0"/>
    <n v="15"/>
    <n v="8"/>
    <n v="13"/>
    <x v="0"/>
  </r>
  <r>
    <n v="30954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8"/>
    <s v="AGOSTO"/>
    <n v="2"/>
    <s v="CARLOS MORALES"/>
    <n v="2022"/>
    <n v="2022"/>
    <n v="138"/>
    <n v="1"/>
    <n v="13"/>
    <m/>
    <s v="Aug 15 2022 12:06P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8"/>
    <n v="13"/>
    <x v="0"/>
  </r>
  <r>
    <n v="30908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8"/>
    <s v="AGOSTO"/>
    <n v="5"/>
    <s v="MARIO LAZO"/>
    <n v="2022"/>
    <n v="2022"/>
    <n v="60"/>
    <n v="1"/>
    <n v="100"/>
    <m/>
    <s v="Aug 15 2022 12:06PM"/>
    <x v="140"/>
    <x v="44"/>
    <n v="36"/>
    <s v="CIENTO 800-1000 LIBRAS"/>
    <n v="1"/>
    <s v="PRODUCTOS AGROPECUARIOS"/>
    <n v="2"/>
    <s v="HORTALIZAS"/>
    <n v="900"/>
    <n v="409.09"/>
    <s v="Repollo Verde Grande"/>
    <m/>
    <n v="0"/>
    <n v="15"/>
    <n v="8"/>
    <n v="10"/>
    <x v="3"/>
  </r>
  <r>
    <n v="30908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8"/>
    <s v="AGOSTO"/>
    <n v="5"/>
    <s v="MARIO LAZO"/>
    <n v="2022"/>
    <n v="2022"/>
    <n v="60"/>
    <n v="1"/>
    <n v="50"/>
    <m/>
    <s v="Aug 15 2022 12:06PM"/>
    <x v="139"/>
    <x v="127"/>
    <n v="35"/>
    <s v="CIENTO 600-700 LIBRAS"/>
    <n v="1"/>
    <s v="PRODUCTOS AGROPECUARIOS"/>
    <n v="2"/>
    <s v="HORTALIZAS"/>
    <n v="650"/>
    <n v="295.45"/>
    <s v="Repollo Verde Mediano"/>
    <m/>
    <n v="0"/>
    <n v="15"/>
    <n v="8"/>
    <n v="10"/>
    <x v="3"/>
  </r>
  <r>
    <n v="32823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8"/>
    <s v="AGOSTO"/>
    <n v="3"/>
    <s v="ANA HERMYS OSORIO"/>
    <n v="2022"/>
    <n v="2022"/>
    <n v="60"/>
    <n v="1"/>
    <n v="7"/>
    <m/>
    <s v="Aug 15 2022 12:06PM"/>
    <x v="13"/>
    <x v="12"/>
    <n v="15"/>
    <s v="BOLSA DE 400 GR"/>
    <n v="2"/>
    <s v="INSUMOS AGRICOLAS"/>
    <n v="16"/>
    <s v="FUNGICIDAS"/>
    <n v="0"/>
    <n v="0"/>
    <m/>
    <s v="MANCOZEB"/>
    <n v="0"/>
    <n v="15"/>
    <n v="8"/>
    <n v="16"/>
    <x v="1"/>
  </r>
  <r>
    <n v="32823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8"/>
    <s v="AGOSTO"/>
    <n v="3"/>
    <s v="ANA HERMYS OSORIO"/>
    <n v="2022"/>
    <n v="2022"/>
    <n v="60"/>
    <n v="1"/>
    <n v="12"/>
    <m/>
    <s v="Aug 15 2022 12:06PM"/>
    <x v="14"/>
    <x v="13"/>
    <n v="47"/>
    <s v="LITRO"/>
    <n v="2"/>
    <s v="INSUMOS AGRICOLAS"/>
    <n v="18"/>
    <s v="INSECTICIDAS"/>
    <n v="0"/>
    <n v="0"/>
    <m/>
    <s v="CIPERMETRINA 25 EC"/>
    <n v="0"/>
    <n v="15"/>
    <n v="8"/>
    <n v="16"/>
    <x v="1"/>
  </r>
  <r>
    <n v="32823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8"/>
    <s v="AGOSTO"/>
    <n v="3"/>
    <s v="ANA HERMYS OSORIO"/>
    <n v="2022"/>
    <n v="2022"/>
    <n v="60"/>
    <n v="1"/>
    <n v="3"/>
    <m/>
    <s v="Aug 15 2022 12:06PM"/>
    <x v="18"/>
    <x v="17"/>
    <n v="45"/>
    <s v="LIBRA"/>
    <n v="2"/>
    <s v="INSUMOS AGRICOLAS"/>
    <n v="18"/>
    <s v="INSECTICIDAS"/>
    <n v="0"/>
    <n v="0"/>
    <m/>
    <s v="CARACOLEX 5.95 RB"/>
    <n v="0"/>
    <n v="15"/>
    <n v="8"/>
    <n v="16"/>
    <x v="1"/>
  </r>
  <r>
    <n v="32823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8"/>
    <s v="AGOSTO"/>
    <n v="3"/>
    <s v="ANA HERMYS OSORIO"/>
    <n v="2022"/>
    <n v="2022"/>
    <n v="60"/>
    <n v="1"/>
    <n v="6.5"/>
    <m/>
    <s v="Aug 15 2022 12:06PM"/>
    <x v="16"/>
    <x v="15"/>
    <n v="47"/>
    <s v="LITRO"/>
    <n v="2"/>
    <s v="INSUMOS AGRICOLAS"/>
    <n v="17"/>
    <s v="HERBICIDAS"/>
    <n v="0"/>
    <n v="0"/>
    <m/>
    <s v="HEDONAL 60 SL"/>
    <n v="0"/>
    <n v="15"/>
    <n v="8"/>
    <n v="16"/>
    <x v="1"/>
  </r>
  <r>
    <n v="32823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8"/>
    <s v="AGOSTO"/>
    <n v="3"/>
    <s v="ANA HERMYS OSORIO"/>
    <n v="2022"/>
    <n v="2022"/>
    <n v="60"/>
    <n v="1"/>
    <n v="12"/>
    <m/>
    <s v="Aug 15 2022 12:06PM"/>
    <x v="157"/>
    <x v="152"/>
    <n v="84"/>
    <s v="SOBRE 750 GRAMOS"/>
    <n v="2"/>
    <s v="INSUMOS AGRICOLAS"/>
    <n v="16"/>
    <s v="FUNGICIDAS"/>
    <n v="0"/>
    <n v="0"/>
    <m/>
    <s v="ANTRACOL 70 WP"/>
    <n v="0"/>
    <n v="15"/>
    <n v="8"/>
    <n v="16"/>
    <x v="1"/>
  </r>
  <r>
    <n v="32823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8"/>
    <s v="AGOSTO"/>
    <n v="3"/>
    <s v="ANA HERMYS OSORIO"/>
    <n v="2022"/>
    <n v="2022"/>
    <n v="60"/>
    <n v="1"/>
    <n v="9.5"/>
    <m/>
    <s v="Aug 15 2022 12:06PM"/>
    <x v="19"/>
    <x v="18"/>
    <n v="14"/>
    <s v="BOLSA 700 GRAMOS"/>
    <n v="2"/>
    <s v="INSUMOS AGRICOLAS"/>
    <n v="17"/>
    <s v="HERBICIDAS"/>
    <n v="0"/>
    <n v="0"/>
    <m/>
    <s v="GESAPRIM"/>
    <n v="0"/>
    <n v="15"/>
    <n v="8"/>
    <n v="16"/>
    <x v="1"/>
  </r>
  <r>
    <n v="32823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8"/>
    <s v="AGOSTO"/>
    <n v="3"/>
    <s v="ANA HERMYS OSORIO"/>
    <n v="2022"/>
    <n v="2022"/>
    <n v="60"/>
    <n v="1"/>
    <n v="5"/>
    <m/>
    <s v="Aug 15 2022 12:06PM"/>
    <x v="15"/>
    <x v="14"/>
    <n v="47"/>
    <s v="LITRO"/>
    <n v="2"/>
    <s v="INSUMOS AGRICOLAS"/>
    <n v="17"/>
    <s v="HERBICIDAS"/>
    <n v="0"/>
    <n v="0"/>
    <m/>
    <s v="GRAMOXONE 20 SL"/>
    <n v="0"/>
    <n v="15"/>
    <n v="8"/>
    <n v="16"/>
    <x v="1"/>
  </r>
  <r>
    <n v="30923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2"/>
    <n v="2022"/>
    <n v="95"/>
    <n v="1"/>
    <n v="12"/>
    <m/>
    <s v="Aug 15 2022 12:06PM"/>
    <x v="62"/>
    <x v="6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8"/>
    <n v="10"/>
    <x v="3"/>
  </r>
  <r>
    <n v="30923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2"/>
    <n v="2022"/>
    <n v="95"/>
    <n v="1"/>
    <n v="8"/>
    <m/>
    <s v="Aug 15 2022 12:06PM"/>
    <x v="63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8"/>
    <n v="10"/>
    <x v="3"/>
  </r>
  <r>
    <n v="30923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2"/>
    <n v="2022"/>
    <n v="95"/>
    <n v="1"/>
    <n v="10"/>
    <m/>
    <s v="Aug 15 2022 12:06PM"/>
    <x v="115"/>
    <x v="11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5"/>
    <n v="8"/>
    <n v="10"/>
    <x v="3"/>
  </r>
  <r>
    <n v="32823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8"/>
    <s v="AGOSTO"/>
    <n v="3"/>
    <s v="ANA HERMYS OSORIO"/>
    <n v="2022"/>
    <n v="2022"/>
    <n v="60"/>
    <n v="1"/>
    <n v="4.5"/>
    <m/>
    <s v="Aug 15 2022 12:07PM"/>
    <x v="20"/>
    <x v="19"/>
    <n v="85"/>
    <s v="UNIDAD"/>
    <n v="3"/>
    <s v="MAQUINARIA Y EQUIPO"/>
    <n v="21"/>
    <s v="APEROS AGRÍCOLAS"/>
    <n v="0"/>
    <n v="0"/>
    <m/>
    <m/>
    <n v="0"/>
    <n v="15"/>
    <n v="8"/>
    <n v="16"/>
    <x v="1"/>
  </r>
  <r>
    <n v="32823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8"/>
    <s v="AGOSTO"/>
    <n v="3"/>
    <s v="ANA HERMYS OSORIO"/>
    <n v="2022"/>
    <n v="2022"/>
    <n v="60"/>
    <n v="1"/>
    <n v="5"/>
    <m/>
    <s v="Aug 15 2022 12:07PM"/>
    <x v="21"/>
    <x v="20"/>
    <n v="85"/>
    <s v="UNIDAD"/>
    <n v="3"/>
    <s v="MAQUINARIA Y EQUIPO"/>
    <n v="21"/>
    <s v="APEROS AGRÍCOLAS"/>
    <n v="0"/>
    <n v="0"/>
    <m/>
    <m/>
    <n v="0"/>
    <n v="15"/>
    <n v="8"/>
    <n v="16"/>
    <x v="1"/>
  </r>
  <r>
    <n v="32823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8"/>
    <s v="AGOSTO"/>
    <n v="3"/>
    <s v="ANA HERMYS OSORIO"/>
    <n v="2022"/>
    <n v="2022"/>
    <n v="60"/>
    <n v="1"/>
    <n v="25"/>
    <m/>
    <s v="Aug 15 2022 12:07PM"/>
    <x v="159"/>
    <x v="154"/>
    <n v="2"/>
    <s v="1/2  LITRO"/>
    <n v="2"/>
    <s v="INSUMOS AGRICOLAS"/>
    <n v="18"/>
    <s v="INSECTICIDAS"/>
    <n v="0"/>
    <n v="0"/>
    <m/>
    <s v="MONARCA 11.25 SE"/>
    <n v="0"/>
    <n v="15"/>
    <n v="8"/>
    <n v="16"/>
    <x v="1"/>
  </r>
  <r>
    <n v="30955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2"/>
    <n v="2022"/>
    <n v="60"/>
    <n v="1"/>
    <n v="4.5"/>
    <m/>
    <s v="Aug 15 2022 12:07PM"/>
    <x v="84"/>
    <x v="82"/>
    <n v="45"/>
    <s v="LIBRA"/>
    <n v="1"/>
    <s v="PRODUCTOS AGROPECUARIOS"/>
    <n v="5"/>
    <s v="CARNE BOVINO"/>
    <n v="1"/>
    <n v="0.45"/>
    <s v="Lomo de Rollizo"/>
    <m/>
    <n v="0"/>
    <n v="15"/>
    <n v="8"/>
    <n v="13"/>
    <x v="0"/>
  </r>
  <r>
    <n v="30955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2"/>
    <n v="2022"/>
    <n v="60"/>
    <n v="1"/>
    <n v="4.5"/>
    <m/>
    <s v="Aug 15 2022 12:07PM"/>
    <x v="91"/>
    <x v="89"/>
    <n v="45"/>
    <s v="LIBRA"/>
    <n v="1"/>
    <s v="PRODUCTOS AGROPECUARIOS"/>
    <n v="5"/>
    <s v="CARNE BOVINO"/>
    <n v="1"/>
    <n v="0.45"/>
    <s v="Posta Angelina"/>
    <m/>
    <n v="0"/>
    <n v="15"/>
    <n v="8"/>
    <n v="13"/>
    <x v="0"/>
  </r>
  <r>
    <n v="30955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2"/>
    <n v="2022"/>
    <n v="60"/>
    <n v="1"/>
    <n v="5"/>
    <m/>
    <s v="Aug 15 2022 12:07PM"/>
    <x v="95"/>
    <x v="93"/>
    <n v="45"/>
    <s v="LIBRA"/>
    <n v="1"/>
    <s v="PRODUCTOS AGROPECUARIOS"/>
    <n v="5"/>
    <s v="CARNE BOVINO"/>
    <n v="1"/>
    <n v="0.45"/>
    <s v="Lomo de Aguja"/>
    <m/>
    <n v="0"/>
    <n v="15"/>
    <n v="8"/>
    <n v="13"/>
    <x v="0"/>
  </r>
  <r>
    <n v="30892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42"/>
    <n v="0.45"/>
    <s v="Aug 15 2022 12:07P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8"/>
    <x v="4"/>
  </r>
  <r>
    <n v="30892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42"/>
    <n v="0.5"/>
    <s v="Aug 15 2022 12:07PM"/>
    <x v="67"/>
    <x v="65"/>
    <n v="51"/>
    <s v="QUINTAL"/>
    <n v="1"/>
    <s v="PRODUCTOS AGROPECUARIOS"/>
    <n v="1"/>
    <s v="GRANOS BASICOS"/>
    <n v="100"/>
    <n v="45.45"/>
    <s v="Arroz Nacional"/>
    <m/>
    <n v="1"/>
    <n v="15"/>
    <n v="8"/>
    <n v="8"/>
    <x v="4"/>
  </r>
  <r>
    <n v="30892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30"/>
    <n v="0.35"/>
    <s v="Aug 15 2022 12:07P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8"/>
    <x v="4"/>
  </r>
  <r>
    <n v="3090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2"/>
    <n v="2022"/>
    <n v="89"/>
    <n v="1"/>
    <n v="7"/>
    <m/>
    <s v="Aug 15 2022 12:07PM"/>
    <x v="121"/>
    <x v="11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5"/>
    <n v="8"/>
    <n v="10"/>
    <x v="3"/>
  </r>
  <r>
    <n v="3090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2"/>
    <n v="2022"/>
    <n v="138"/>
    <n v="1"/>
    <n v="40"/>
    <m/>
    <s v="Aug 15 2022 12:07P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15"/>
    <n v="8"/>
    <n v="10"/>
    <x v="3"/>
  </r>
  <r>
    <n v="3090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2"/>
    <n v="2022"/>
    <n v="138"/>
    <n v="1"/>
    <n v="30"/>
    <m/>
    <s v="Aug 15 2022 12:07PM"/>
    <x v="33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8"/>
    <n v="10"/>
    <x v="3"/>
  </r>
  <r>
    <n v="3090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2"/>
    <n v="2022"/>
    <n v="89"/>
    <n v="1"/>
    <n v="10"/>
    <m/>
    <s v="Aug 15 2022 12:07PM"/>
    <x v="107"/>
    <x v="10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n v="8"/>
    <n v="10"/>
    <x v="3"/>
  </r>
  <r>
    <n v="3090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2"/>
    <n v="2022"/>
    <n v="138"/>
    <n v="1"/>
    <n v="39"/>
    <m/>
    <s v="Aug 15 2022 12:07PM"/>
    <x v="152"/>
    <x v="147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8"/>
    <n v="10"/>
    <x v="3"/>
  </r>
  <r>
    <n v="30892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85"/>
    <n v="0.9"/>
    <s v="Aug 15 2022 12:08PM"/>
    <x v="26"/>
    <x v="25"/>
    <n v="51"/>
    <s v="QUINTAL"/>
    <n v="1"/>
    <s v="PRODUCTOS AGROPECUARIOS"/>
    <n v="1"/>
    <s v="GRANOS BASICOS"/>
    <n v="100"/>
    <n v="45.45"/>
    <s v="Frijol Tinto Nacional"/>
    <m/>
    <n v="1"/>
    <n v="15"/>
    <n v="8"/>
    <n v="8"/>
    <x v="4"/>
  </r>
  <r>
    <n v="30892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157"/>
    <n v="1"/>
    <n v="80"/>
    <n v="0.9"/>
    <s v="Aug 15 2022 12:08PM"/>
    <x v="108"/>
    <x v="106"/>
    <n v="51"/>
    <s v="QUINTAL"/>
    <n v="1"/>
    <s v="PRODUCTOS AGROPECUARIOS"/>
    <n v="1"/>
    <s v="GRANOS BASICOS"/>
    <n v="100"/>
    <n v="45.45"/>
    <s v="Frijol Rojo Importado"/>
    <m/>
    <n v="0"/>
    <n v="15"/>
    <n v="8"/>
    <n v="8"/>
    <x v="4"/>
  </r>
  <r>
    <n v="30892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157"/>
    <n v="1"/>
    <n v="78"/>
    <n v="0.9"/>
    <s v="Aug 15 2022 12:08PM"/>
    <x v="111"/>
    <x v="109"/>
    <n v="51"/>
    <s v="QUINTAL"/>
    <n v="1"/>
    <s v="PRODUCTOS AGROPECUARIOS"/>
    <n v="1"/>
    <s v="GRANOS BASICOS"/>
    <n v="100"/>
    <n v="45.45"/>
    <s v="Frijol Tinto Importado"/>
    <m/>
    <n v="0"/>
    <n v="15"/>
    <n v="8"/>
    <n v="8"/>
    <x v="4"/>
  </r>
  <r>
    <n v="30892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231"/>
    <n v="1"/>
    <n v="30"/>
    <n v="0.35"/>
    <s v="Aug 15 2022 12:08P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8"/>
    <x v="4"/>
  </r>
  <r>
    <n v="30892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231"/>
    <n v="1"/>
    <n v="46"/>
    <n v="0.5"/>
    <s v="Aug 15 2022 12:08PM"/>
    <x v="24"/>
    <x v="23"/>
    <n v="51"/>
    <s v="QUINTAL"/>
    <n v="1"/>
    <s v="PRODUCTOS AGROPECUARIOS"/>
    <n v="1"/>
    <s v="GRANOS BASICOS"/>
    <n v="100"/>
    <n v="45.45"/>
    <s v="Arroz Clasificado Importado"/>
    <m/>
    <n v="0"/>
    <n v="15"/>
    <n v="8"/>
    <n v="8"/>
    <x v="4"/>
  </r>
  <r>
    <n v="30892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90"/>
    <n v="1"/>
    <s v="Aug 15 2022 12:08PM"/>
    <x v="23"/>
    <x v="22"/>
    <n v="51"/>
    <s v="QUINTAL"/>
    <n v="1"/>
    <s v="PRODUCTOS AGROPECUARIOS"/>
    <n v="1"/>
    <s v="GRANOS BASICOS"/>
    <n v="100"/>
    <n v="45.45"/>
    <s v="Frijol Rojo Nacional"/>
    <m/>
    <n v="1"/>
    <n v="15"/>
    <n v="8"/>
    <n v="8"/>
    <x v="4"/>
  </r>
  <r>
    <n v="30955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2"/>
    <n v="2022"/>
    <n v="60"/>
    <n v="1"/>
    <n v="4.5"/>
    <m/>
    <s v="Aug 15 2022 12:08PM"/>
    <x v="86"/>
    <x v="84"/>
    <n v="45"/>
    <s v="LIBRA"/>
    <n v="1"/>
    <s v="PRODUCTOS AGROPECUARIOS"/>
    <n v="5"/>
    <s v="CARNE BOVINO"/>
    <n v="1"/>
    <n v="0.45"/>
    <s v="Posta Negra"/>
    <m/>
    <n v="0"/>
    <n v="15"/>
    <n v="8"/>
    <n v="13"/>
    <x v="0"/>
  </r>
  <r>
    <n v="30955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2"/>
    <n v="2022"/>
    <n v="60"/>
    <n v="1"/>
    <n v="4.5"/>
    <m/>
    <s v="Aug 15 2022 12:08PM"/>
    <x v="87"/>
    <x v="85"/>
    <n v="45"/>
    <s v="LIBRA"/>
    <n v="1"/>
    <s v="PRODUCTOS AGROPECUARIOS"/>
    <n v="5"/>
    <s v="CARNE BOVINO"/>
    <n v="1"/>
    <n v="0.45"/>
    <s v="Puyazo"/>
    <m/>
    <n v="0"/>
    <n v="15"/>
    <n v="8"/>
    <n v="13"/>
    <x v="0"/>
  </r>
  <r>
    <n v="30955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2"/>
    <n v="2022"/>
    <n v="60"/>
    <n v="1"/>
    <n v="4"/>
    <m/>
    <s v="Aug 15 2022 12:08PM"/>
    <x v="89"/>
    <x v="87"/>
    <n v="45"/>
    <s v="LIBRA"/>
    <n v="1"/>
    <s v="PRODUCTOS AGROPECUARIOS"/>
    <n v="5"/>
    <s v="CARNE BOVINO"/>
    <n v="1"/>
    <n v="0.45"/>
    <s v="Posta de Pecho"/>
    <m/>
    <n v="0"/>
    <n v="15"/>
    <n v="8"/>
    <n v="13"/>
    <x v="0"/>
  </r>
  <r>
    <n v="309089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2"/>
    <n v="2022"/>
    <n v="95"/>
    <n v="1"/>
    <n v="20"/>
    <m/>
    <s v="Aug 15 2022 12:08PM"/>
    <x v="131"/>
    <x v="128"/>
    <n v="18"/>
    <s v="CAJA   325-350 UNIDADES"/>
    <n v="1"/>
    <s v="PRODUCTOS AGROPECUARIOS"/>
    <n v="2"/>
    <s v="HORTALIZAS"/>
    <n v="55.32"/>
    <n v="25.15"/>
    <s v="Tomate de Pasta"/>
    <m/>
    <n v="0"/>
    <n v="15"/>
    <n v="8"/>
    <n v="10"/>
    <x v="3"/>
  </r>
  <r>
    <n v="309089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2"/>
    <n v="2022"/>
    <n v="95"/>
    <n v="1"/>
    <n v="22"/>
    <m/>
    <s v="Aug 15 2022 12:08P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5"/>
    <n v="8"/>
    <n v="10"/>
    <x v="3"/>
  </r>
  <r>
    <n v="30909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2"/>
    <n v="2022"/>
    <n v="60"/>
    <n v="1"/>
    <n v="17"/>
    <m/>
    <s v="Aug 15 2022 12:09PM"/>
    <x v="35"/>
    <x v="3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n v="8"/>
    <n v="10"/>
    <x v="3"/>
  </r>
  <r>
    <n v="30909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2"/>
    <n v="2022"/>
    <n v="351"/>
    <n v="1"/>
    <n v="12"/>
    <m/>
    <s v="Aug 15 2022 12:09P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8"/>
    <n v="10"/>
    <x v="3"/>
  </r>
  <r>
    <n v="30909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2"/>
    <n v="2022"/>
    <n v="89"/>
    <n v="1"/>
    <n v="36"/>
    <m/>
    <s v="Aug 15 2022 12:09PM"/>
    <x v="160"/>
    <x v="155"/>
    <n v="51"/>
    <s v="QUINTAL"/>
    <n v="1"/>
    <s v="PRODUCTOS AGROPECUARIOS"/>
    <n v="2"/>
    <s v="HORTALIZAS"/>
    <n v="100"/>
    <n v="45.45"/>
    <s v="Papa Lengua Grande"/>
    <m/>
    <n v="0"/>
    <n v="15"/>
    <n v="8"/>
    <n v="10"/>
    <x v="3"/>
  </r>
  <r>
    <n v="30955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2"/>
    <n v="2022"/>
    <n v="60"/>
    <n v="1"/>
    <n v="4"/>
    <m/>
    <s v="Aug 15 2022 12:09PM"/>
    <x v="92"/>
    <x v="90"/>
    <n v="45"/>
    <s v="LIBRA"/>
    <n v="1"/>
    <s v="PRODUCTOS AGROPECUARIOS"/>
    <n v="5"/>
    <s v="CARNE BOVINO"/>
    <n v="1"/>
    <n v="0.45"/>
    <s v="Solomo"/>
    <m/>
    <n v="0"/>
    <n v="15"/>
    <n v="8"/>
    <n v="13"/>
    <x v="0"/>
  </r>
  <r>
    <n v="30955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2"/>
    <n v="2022"/>
    <n v="60"/>
    <n v="1"/>
    <n v="3"/>
    <m/>
    <s v="Aug 15 2022 12:09PM"/>
    <x v="5"/>
    <x v="5"/>
    <n v="16"/>
    <s v="BOTELLA"/>
    <n v="1"/>
    <s v="PRODUCTOS AGROPECUARIOS"/>
    <n v="9"/>
    <s v="LACTEOS"/>
    <n v="1.6"/>
    <n v="0.73"/>
    <s v="Crema"/>
    <m/>
    <n v="0"/>
    <n v="15"/>
    <n v="8"/>
    <n v="13"/>
    <x v="0"/>
  </r>
  <r>
    <n v="30955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2"/>
    <n v="2022"/>
    <n v="60"/>
    <n v="1"/>
    <n v="4"/>
    <m/>
    <s v="Aug 15 2022 12:09PM"/>
    <x v="88"/>
    <x v="86"/>
    <n v="45"/>
    <s v="LIBRA"/>
    <n v="1"/>
    <s v="PRODUCTOS AGROPECUARIOS"/>
    <n v="5"/>
    <s v="CARNE BOVINO"/>
    <n v="1"/>
    <n v="0.45"/>
    <s v="Salon"/>
    <m/>
    <n v="0"/>
    <n v="15"/>
    <n v="8"/>
    <n v="13"/>
    <x v="0"/>
  </r>
  <r>
    <n v="30955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2"/>
    <n v="2022"/>
    <n v="60"/>
    <n v="1"/>
    <n v="3.7"/>
    <m/>
    <s v="Aug 15 2022 12:09PM"/>
    <x v="6"/>
    <x v="6"/>
    <n v="45"/>
    <s v="LIBRA"/>
    <n v="1"/>
    <s v="PRODUCTOS AGROPECUARIOS"/>
    <n v="9"/>
    <s v="LACTEOS"/>
    <n v="1"/>
    <n v="0.45"/>
    <s v="Queso Duro Blando"/>
    <m/>
    <n v="0"/>
    <n v="15"/>
    <n v="8"/>
    <n v="13"/>
    <x v="0"/>
  </r>
  <r>
    <n v="30955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2"/>
    <n v="2022"/>
    <n v="60"/>
    <n v="1"/>
    <n v="4.5"/>
    <m/>
    <s v="Aug 15 2022 12:09PM"/>
    <x v="105"/>
    <x v="103"/>
    <n v="29"/>
    <s v="CARTON 30 UNIDADES"/>
    <n v="1"/>
    <s v="PRODUCTOS AGROPECUARIOS"/>
    <n v="8"/>
    <s v="PRODUCTOS AVICOLAS"/>
    <n v="3.75"/>
    <n v="1.7"/>
    <s v="Huevo Grande Cartón"/>
    <m/>
    <n v="0"/>
    <n v="15"/>
    <n v="8"/>
    <n v="13"/>
    <x v="0"/>
  </r>
  <r>
    <n v="30955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2"/>
    <n v="2022"/>
    <n v="60"/>
    <n v="1"/>
    <n v="4"/>
    <m/>
    <s v="Aug 15 2022 12:09PM"/>
    <x v="106"/>
    <x v="104"/>
    <n v="29"/>
    <s v="CARTON 30 UNIDADES"/>
    <n v="1"/>
    <s v="PRODUCTOS AGROPECUARIOS"/>
    <n v="8"/>
    <s v="PRODUCTOS AVICOLAS"/>
    <n v="3.25"/>
    <n v="1.48"/>
    <s v="Huevo Mediano Cartón"/>
    <m/>
    <n v="0"/>
    <n v="15"/>
    <n v="8"/>
    <n v="13"/>
    <x v="0"/>
  </r>
  <r>
    <n v="30955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2"/>
    <n v="2022"/>
    <n v="60"/>
    <n v="1"/>
    <n v="2.25"/>
    <m/>
    <s v="Aug 15 2022 12:09PM"/>
    <x v="1"/>
    <x v="1"/>
    <n v="45"/>
    <s v="LIBRA"/>
    <n v="1"/>
    <s v="PRODUCTOS AGROPECUARIOS"/>
    <n v="9"/>
    <s v="LACTEOS"/>
    <n v="1"/>
    <n v="0.45"/>
    <s v="Quesillo"/>
    <m/>
    <n v="0"/>
    <n v="15"/>
    <n v="8"/>
    <n v="13"/>
    <x v="0"/>
  </r>
  <r>
    <n v="30892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5"/>
    <m/>
    <s v="Aug 15 2022 12:09PM"/>
    <x v="2"/>
    <x v="2"/>
    <n v="16"/>
    <s v="BOTELLA"/>
    <n v="1"/>
    <s v="PRODUCTOS AGROPECUARIOS"/>
    <n v="4"/>
    <s v="AGRO INDUSTRIALES"/>
    <n v="2.6"/>
    <n v="1.18"/>
    <s v="Miel de abeja"/>
    <m/>
    <n v="0"/>
    <n v="15"/>
    <n v="8"/>
    <n v="8"/>
    <x v="4"/>
  </r>
  <r>
    <n v="30892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22"/>
    <m/>
    <s v="Aug 15 2022 12:09PM"/>
    <x v="118"/>
    <x v="115"/>
    <n v="13"/>
    <s v="BOLSA 50 LB"/>
    <n v="1"/>
    <s v="PRODUCTOS AGROPECUARIOS"/>
    <n v="4"/>
    <s v="AGRO INDUSTRIALES"/>
    <n v="50"/>
    <n v="22.73"/>
    <s v="Harina de trigo suave"/>
    <m/>
    <n v="0"/>
    <n v="15"/>
    <n v="8"/>
    <n v="8"/>
    <x v="4"/>
  </r>
  <r>
    <n v="30892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48"/>
    <m/>
    <s v="Aug 15 2022 12:09PM"/>
    <x v="28"/>
    <x v="27"/>
    <n v="86"/>
    <s v="SACO DE 50 KG"/>
    <n v="1"/>
    <s v="PRODUCTOS AGROPECUARIOS"/>
    <n v="4"/>
    <s v="AGRO INDUSTRIALES"/>
    <n v="110.23"/>
    <n v="50"/>
    <s v="Azúcar blanca empacada"/>
    <m/>
    <n v="0"/>
    <n v="15"/>
    <n v="8"/>
    <n v="8"/>
    <x v="4"/>
  </r>
  <r>
    <n v="30892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157"/>
    <n v="1"/>
    <n v="150"/>
    <m/>
    <s v="Aug 15 2022 12:09PM"/>
    <x v="29"/>
    <x v="28"/>
    <n v="51"/>
    <s v="QUINTAL"/>
    <n v="1"/>
    <s v="PRODUCTOS AGROPECUARIOS"/>
    <n v="4"/>
    <s v="AGRO INDUSTRIALES"/>
    <n v="100"/>
    <n v="45.45"/>
    <s v="Cacao "/>
    <m/>
    <n v="0"/>
    <n v="15"/>
    <n v="8"/>
    <n v="8"/>
    <x v="4"/>
  </r>
  <r>
    <n v="30892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157"/>
    <n v="1"/>
    <n v="180"/>
    <n v="2"/>
    <s v="Aug 15 2022 12:09PM"/>
    <x v="22"/>
    <x v="21"/>
    <n v="51"/>
    <s v="QUINTAL"/>
    <n v="1"/>
    <s v="PRODUCTOS AGROPECUARIOS"/>
    <n v="1"/>
    <s v="GRANOS BASICOS"/>
    <n v="100"/>
    <n v="45.45"/>
    <s v="Frijol Blanco"/>
    <m/>
    <n v="0"/>
    <n v="15"/>
    <n v="8"/>
    <n v="8"/>
    <x v="4"/>
  </r>
  <r>
    <n v="30892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23.75"/>
    <m/>
    <s v="Aug 15 2022 12:09PM"/>
    <x v="117"/>
    <x v="114"/>
    <n v="13"/>
    <s v="BOLSA 50 LB"/>
    <n v="1"/>
    <s v="PRODUCTOS AGROPECUARIOS"/>
    <n v="4"/>
    <s v="AGRO INDUSTRIALES"/>
    <n v="50"/>
    <n v="22.73"/>
    <s v="Harina de trigo fuerte"/>
    <m/>
    <n v="0"/>
    <n v="15"/>
    <n v="8"/>
    <n v="8"/>
    <x v="4"/>
  </r>
  <r>
    <n v="30892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157"/>
    <n v="1"/>
    <n v="78"/>
    <m/>
    <s v="Aug 15 2022 12:09PM"/>
    <x v="30"/>
    <x v="29"/>
    <n v="51"/>
    <s v="QUINTAL"/>
    <n v="1"/>
    <s v="PRODUCTOS AGROPECUARIOS"/>
    <n v="4"/>
    <s v="AGRO INDUSTRIALES"/>
    <n v="100"/>
    <n v="45.45"/>
    <s v="Cacahuete Crudo"/>
    <m/>
    <n v="0"/>
    <n v="15"/>
    <n v="8"/>
    <n v="8"/>
    <x v="4"/>
  </r>
  <r>
    <n v="30909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8"/>
    <s v="AGOSTO"/>
    <n v="5"/>
    <s v="MARIO LAZO"/>
    <n v="2022"/>
    <n v="2022"/>
    <n v="89"/>
    <n v="1"/>
    <n v="16"/>
    <m/>
    <s v="Aug 15 2022 12:09PM"/>
    <x v="32"/>
    <x v="31"/>
    <n v="20"/>
    <s v="CAJA  18-22 TALLOS"/>
    <n v="1"/>
    <s v="PRODUCTOS AGROPECUARIOS"/>
    <n v="2"/>
    <s v="HORTALIZAS"/>
    <n v="61.86"/>
    <n v="28.12"/>
    <s v="Apio Grande"/>
    <m/>
    <n v="0"/>
    <n v="15"/>
    <n v="8"/>
    <n v="10"/>
    <x v="3"/>
  </r>
  <r>
    <n v="30909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8"/>
    <s v="AGOSTO"/>
    <n v="5"/>
    <s v="MARIO LAZO"/>
    <n v="2022"/>
    <n v="2022"/>
    <n v="89"/>
    <n v="1"/>
    <n v="55"/>
    <m/>
    <s v="Aug 15 2022 12:09PM"/>
    <x v="119"/>
    <x v="11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n v="8"/>
    <n v="10"/>
    <x v="3"/>
  </r>
  <r>
    <n v="30892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11"/>
    <m/>
    <s v="Aug 15 2022 12:10PM"/>
    <x v="0"/>
    <x v="0"/>
    <n v="51"/>
    <s v="QUINTAL"/>
    <n v="1"/>
    <s v="PRODUCTOS AGROPECUARIOS"/>
    <n v="4"/>
    <s v="AGRO INDUSTRIALES"/>
    <n v="100"/>
    <n v="45.45"/>
    <s v="Sal corriente yodada"/>
    <m/>
    <n v="0"/>
    <n v="15"/>
    <n v="8"/>
    <n v="8"/>
    <x v="4"/>
  </r>
  <r>
    <n v="30892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60"/>
    <m/>
    <s v="Aug 15 2022 12:10PM"/>
    <x v="80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15"/>
    <n v="8"/>
    <n v="8"/>
    <x v="4"/>
  </r>
  <r>
    <n v="30892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80"/>
    <m/>
    <s v="Aug 15 2022 12:10PM"/>
    <x v="31"/>
    <x v="30"/>
    <n v="1"/>
    <s v="96 UNIDADES 144 LB"/>
    <n v="1"/>
    <s v="PRODUCTOS AGROPECUARIOS"/>
    <n v="4"/>
    <s v="AGRO INDUSTRIALES"/>
    <n v="144"/>
    <n v="65.45"/>
    <s v="Panela de primera clase"/>
    <m/>
    <n v="0"/>
    <n v="15"/>
    <n v="8"/>
    <n v="8"/>
    <x v="4"/>
  </r>
  <r>
    <n v="30955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2"/>
    <n v="2022"/>
    <n v="60"/>
    <n v="1"/>
    <n v="6"/>
    <m/>
    <s v="Aug 15 2022 12:10PM"/>
    <x v="3"/>
    <x v="3"/>
    <n v="45"/>
    <s v="LIBRA"/>
    <n v="1"/>
    <s v="PRODUCTOS AGROPECUARIOS"/>
    <n v="9"/>
    <s v="LACTEOS"/>
    <n v="1"/>
    <n v="0.45"/>
    <s v="Queso Duro Viejo"/>
    <m/>
    <n v="0"/>
    <n v="15"/>
    <n v="8"/>
    <n v="13"/>
    <x v="0"/>
  </r>
  <r>
    <n v="30955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8"/>
    <s v="AGOSTO"/>
    <n v="2"/>
    <s v="CARLOS MORALES"/>
    <n v="2022"/>
    <n v="2022"/>
    <n v="60"/>
    <n v="1"/>
    <n v="2"/>
    <m/>
    <s v="Aug 15 2022 12:10PM"/>
    <x v="4"/>
    <x v="4"/>
    <n v="45"/>
    <s v="LIBRA"/>
    <n v="1"/>
    <s v="PRODUCTOS AGROPECUARIOS"/>
    <n v="9"/>
    <s v="LACTEOS"/>
    <n v="1"/>
    <n v="0.45"/>
    <s v="Queso Fresco"/>
    <m/>
    <n v="0"/>
    <n v="15"/>
    <n v="8"/>
    <n v="13"/>
    <x v="0"/>
  </r>
  <r>
    <n v="30909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2"/>
    <n v="2022"/>
    <n v="89"/>
    <n v="1"/>
    <n v="38"/>
    <m/>
    <s v="Aug 15 2022 12:10PM"/>
    <x v="46"/>
    <x v="45"/>
    <n v="51"/>
    <s v="QUINTAL"/>
    <n v="1"/>
    <s v="PRODUCTOS AGROPECUARIOS"/>
    <n v="2"/>
    <s v="HORTALIZAS"/>
    <n v="100"/>
    <n v="45.45"/>
    <s v="Papa Soloma Grande"/>
    <m/>
    <n v="0"/>
    <n v="15"/>
    <n v="8"/>
    <n v="10"/>
    <x v="3"/>
  </r>
  <r>
    <n v="30909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2"/>
    <n v="2022"/>
    <n v="89"/>
    <n v="1"/>
    <n v="36"/>
    <m/>
    <s v="Aug 15 2022 12:10PM"/>
    <x v="151"/>
    <x v="146"/>
    <n v="51"/>
    <s v="QUINTAL"/>
    <n v="1"/>
    <s v="PRODUCTOS AGROPECUARIOS"/>
    <n v="2"/>
    <s v="HORTALIZAS"/>
    <n v="100"/>
    <n v="45.45"/>
    <s v="Papa Soloma Mediana"/>
    <m/>
    <n v="0"/>
    <n v="15"/>
    <n v="8"/>
    <n v="10"/>
    <x v="3"/>
  </r>
  <r>
    <n v="30908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40"/>
    <m/>
    <s v="Aug 15 2022 12:12PM"/>
    <x v="38"/>
    <x v="37"/>
    <n v="74"/>
    <s v="SACO 35-40 LIBRAS"/>
    <n v="1"/>
    <s v="PRODUCTOS AGROPECUARIOS"/>
    <n v="2"/>
    <s v="HORTALIZAS"/>
    <n v="38.590000000000003"/>
    <n v="17.54"/>
    <s v="Chile Jalapeño"/>
    <m/>
    <n v="0"/>
    <n v="15"/>
    <n v="8"/>
    <n v="10"/>
    <x v="3"/>
  </r>
  <r>
    <n v="30908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4"/>
    <m/>
    <s v="Aug 15 2022 12:12PM"/>
    <x v="39"/>
    <x v="38"/>
    <n v="53"/>
    <s v="RED   12 UNIDADES"/>
    <n v="1"/>
    <s v="PRODUCTOS AGROPECUARIOS"/>
    <n v="2"/>
    <s v="HORTALIZAS"/>
    <n v="46.19"/>
    <n v="21"/>
    <s v="Coliflor  Grande"/>
    <m/>
    <n v="0"/>
    <n v="15"/>
    <n v="8"/>
    <n v="10"/>
    <x v="3"/>
  </r>
  <r>
    <n v="30908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5"/>
    <m/>
    <s v="Aug 15 2022 12:12PM"/>
    <x v="32"/>
    <x v="31"/>
    <n v="20"/>
    <s v="CAJA  18-22 TALLOS"/>
    <n v="1"/>
    <s v="PRODUCTOS AGROPECUARIOS"/>
    <n v="2"/>
    <s v="HORTALIZAS"/>
    <n v="61.86"/>
    <n v="28.12"/>
    <s v="Apio Grande"/>
    <m/>
    <n v="0"/>
    <n v="15"/>
    <n v="8"/>
    <n v="10"/>
    <x v="3"/>
  </r>
  <r>
    <n v="30908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55"/>
    <m/>
    <s v="Aug 15 2022 12:12PM"/>
    <x v="119"/>
    <x v="11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n v="8"/>
    <n v="10"/>
    <x v="3"/>
  </r>
  <r>
    <n v="30908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5"/>
    <m/>
    <s v="Aug 15 2022 12:12PM"/>
    <x v="44"/>
    <x v="43"/>
    <n v="69"/>
    <s v="SACO 15-20 LIBRAS"/>
    <n v="1"/>
    <s v="PRODUCTOS AGROPECUARIOS"/>
    <n v="2"/>
    <s v="HORTALIZAS"/>
    <n v="17.149999999999999"/>
    <n v="7.8"/>
    <s v="Ejote  Importado"/>
    <m/>
    <n v="0"/>
    <n v="15"/>
    <n v="8"/>
    <n v="10"/>
    <x v="3"/>
  </r>
  <r>
    <n v="3089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2"/>
    <n v="2022"/>
    <n v="60"/>
    <n v="1"/>
    <n v="30"/>
    <n v="0.35"/>
    <s v="Aug 15 2022 12:12P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8"/>
    <x v="4"/>
  </r>
  <r>
    <n v="3089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2"/>
    <n v="2022"/>
    <n v="60"/>
    <n v="1"/>
    <n v="42"/>
    <n v="0.45"/>
    <s v="Aug 15 2022 12:12P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8"/>
    <x v="4"/>
  </r>
  <r>
    <n v="30892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25"/>
    <m/>
    <s v="Aug 15 2022 12:12PM"/>
    <x v="68"/>
    <x v="66"/>
    <n v="13"/>
    <s v="BOLSA 50 LB"/>
    <n v="1"/>
    <s v="PRODUCTOS AGROPECUARIOS"/>
    <n v="4"/>
    <s v="AGRO INDUSTRIALES"/>
    <n v="50"/>
    <n v="22.73"/>
    <s v="Harina de maíz MASECA"/>
    <m/>
    <n v="0"/>
    <n v="15"/>
    <n v="8"/>
    <n v="8"/>
    <x v="4"/>
  </r>
  <r>
    <n v="3089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2"/>
    <n v="2022"/>
    <n v="231"/>
    <n v="1"/>
    <n v="48"/>
    <n v="0.5"/>
    <s v="Aug 15 2022 12:13PM"/>
    <x v="24"/>
    <x v="23"/>
    <n v="51"/>
    <s v="QUINTAL"/>
    <n v="1"/>
    <s v="PRODUCTOS AGROPECUARIOS"/>
    <n v="1"/>
    <s v="GRANOS BASICOS"/>
    <n v="100"/>
    <n v="45.45"/>
    <s v="Arroz Clasificado Importado"/>
    <m/>
    <n v="0"/>
    <n v="15"/>
    <n v="8"/>
    <n v="8"/>
    <x v="4"/>
  </r>
  <r>
    <n v="3089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2"/>
    <n v="2022"/>
    <n v="157"/>
    <n v="1"/>
    <n v="85"/>
    <n v="0.9"/>
    <s v="Aug 15 2022 12:13PM"/>
    <x v="108"/>
    <x v="106"/>
    <n v="51"/>
    <s v="QUINTAL"/>
    <n v="1"/>
    <s v="PRODUCTOS AGROPECUARIOS"/>
    <n v="1"/>
    <s v="GRANOS BASICOS"/>
    <n v="100"/>
    <n v="45.45"/>
    <s v="Frijol Rojo Importado"/>
    <m/>
    <n v="0"/>
    <n v="15"/>
    <n v="8"/>
    <n v="8"/>
    <x v="4"/>
  </r>
  <r>
    <n v="3089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2"/>
    <n v="2022"/>
    <n v="60"/>
    <n v="1"/>
    <n v="85"/>
    <n v="0.8"/>
    <s v="Aug 15 2022 12:13PM"/>
    <x v="23"/>
    <x v="22"/>
    <n v="51"/>
    <s v="QUINTAL"/>
    <n v="1"/>
    <s v="PRODUCTOS AGROPECUARIOS"/>
    <n v="1"/>
    <s v="GRANOS BASICOS"/>
    <n v="100"/>
    <n v="45.45"/>
    <s v="Frijol Rojo Nacional"/>
    <m/>
    <n v="1"/>
    <n v="15"/>
    <n v="8"/>
    <n v="8"/>
    <x v="4"/>
  </r>
  <r>
    <n v="32823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8"/>
    <s v="AGOSTO"/>
    <n v="3"/>
    <s v="ANA HERMYS OSORIO"/>
    <n v="2022"/>
    <n v="2022"/>
    <n v="60"/>
    <n v="1"/>
    <n v="34"/>
    <m/>
    <s v="Aug 15 2022 12:13PM"/>
    <x v="9"/>
    <x v="9"/>
    <n v="51"/>
    <s v="QUINTAL"/>
    <n v="2"/>
    <s v="INSUMOS AGRICOLAS"/>
    <n v="11"/>
    <s v="POLLO ENGORDE"/>
    <n v="0"/>
    <n v="0"/>
    <m/>
    <s v="INICIO ENGORDE "/>
    <n v="0"/>
    <n v="15"/>
    <n v="8"/>
    <n v="16"/>
    <x v="1"/>
  </r>
  <r>
    <n v="30908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9"/>
    <m/>
    <s v="Aug 15 2022 12:13PM"/>
    <x v="48"/>
    <x v="47"/>
    <n v="8"/>
    <s v="BOLSA 25-30 LIBRAS"/>
    <n v="1"/>
    <s v="PRODUCTOS AGROPECUARIOS"/>
    <n v="2"/>
    <s v="HORTALIZAS"/>
    <n v="26.3"/>
    <n v="11.95"/>
    <s v="Rábano"/>
    <m/>
    <n v="0"/>
    <n v="15"/>
    <n v="8"/>
    <n v="10"/>
    <x v="3"/>
  </r>
  <r>
    <n v="30908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30"/>
    <m/>
    <s v="Aug 15 2022 12:13P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5"/>
    <n v="8"/>
    <n v="10"/>
    <x v="3"/>
  </r>
  <r>
    <n v="30908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7"/>
    <m/>
    <s v="Aug 15 2022 12:13PM"/>
    <x v="51"/>
    <x v="50"/>
    <n v="11"/>
    <s v="BOLSA 33-36 LIBRAS"/>
    <n v="1"/>
    <s v="PRODUCTOS AGROPECUARIOS"/>
    <n v="2"/>
    <s v="HORTALIZAS"/>
    <n v="34.94"/>
    <n v="15.88"/>
    <s v="Zanahoria Mediana"/>
    <m/>
    <n v="0"/>
    <n v="15"/>
    <n v="8"/>
    <n v="10"/>
    <x v="3"/>
  </r>
  <r>
    <n v="30908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20"/>
    <m/>
    <s v="Aug 15 2022 12:13PM"/>
    <x v="42"/>
    <x v="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8"/>
    <n v="10"/>
    <x v="3"/>
  </r>
  <r>
    <n v="30908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28"/>
    <m/>
    <s v="Aug 15 2022 12:13PM"/>
    <x v="131"/>
    <x v="128"/>
    <n v="18"/>
    <s v="CAJA   325-350 UNIDADES"/>
    <n v="1"/>
    <s v="PRODUCTOS AGROPECUARIOS"/>
    <n v="2"/>
    <s v="HORTALIZAS"/>
    <n v="55.32"/>
    <n v="25.15"/>
    <s v="Tomate de Pasta"/>
    <m/>
    <n v="0"/>
    <n v="15"/>
    <n v="8"/>
    <n v="10"/>
    <x v="3"/>
  </r>
  <r>
    <n v="30908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8"/>
    <m/>
    <s v="Aug 15 2022 12:13PM"/>
    <x v="55"/>
    <x v="54"/>
    <n v="51"/>
    <s v="QUINTAL"/>
    <n v="1"/>
    <s v="PRODUCTOS AGROPECUARIOS"/>
    <n v="2"/>
    <s v="HORTALIZAS"/>
    <n v="100"/>
    <n v="45.45"/>
    <s v="Zanahoria Grande"/>
    <m/>
    <n v="0"/>
    <n v="15"/>
    <n v="8"/>
    <n v="10"/>
    <x v="3"/>
  </r>
  <r>
    <n v="30908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35"/>
    <m/>
    <s v="Aug 15 2022 12:13PM"/>
    <x v="120"/>
    <x v="117"/>
    <n v="75"/>
    <s v="SACO 90-100 LB"/>
    <n v="1"/>
    <s v="PRODUCTOS AGROPECUARIOS"/>
    <n v="2"/>
    <s v="HORTALIZAS"/>
    <n v="100"/>
    <n v="45.45"/>
    <s v="Remolacha Grande"/>
    <m/>
    <n v="0"/>
    <n v="15"/>
    <n v="8"/>
    <n v="10"/>
    <x v="3"/>
  </r>
  <r>
    <n v="30908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9"/>
    <m/>
    <s v="Aug 15 2022 12:13PM"/>
    <x v="43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8"/>
    <n v="10"/>
    <x v="3"/>
  </r>
  <r>
    <n v="30891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60"/>
    <n v="1"/>
    <n v="30"/>
    <n v="0.35"/>
    <s v="Aug 15 2022 12:13P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8"/>
    <x v="4"/>
  </r>
  <r>
    <n v="30891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231"/>
    <n v="1"/>
    <n v="29"/>
    <n v="0.35"/>
    <s v="Aug 15 2022 12:14P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8"/>
    <x v="4"/>
  </r>
  <r>
    <n v="30891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60"/>
    <n v="1"/>
    <n v="78"/>
    <n v="0.9"/>
    <s v="Aug 15 2022 12:14PM"/>
    <x v="26"/>
    <x v="25"/>
    <n v="51"/>
    <s v="QUINTAL"/>
    <n v="1"/>
    <s v="PRODUCTOS AGROPECUARIOS"/>
    <n v="1"/>
    <s v="GRANOS BASICOS"/>
    <n v="100"/>
    <n v="45.45"/>
    <s v="Frijol Tinto Nacional"/>
    <m/>
    <n v="1"/>
    <n v="15"/>
    <n v="8"/>
    <n v="8"/>
    <x v="4"/>
  </r>
  <r>
    <n v="30891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60"/>
    <n v="1"/>
    <n v="80"/>
    <n v="0.9"/>
    <s v="Aug 15 2022 12:14PM"/>
    <x v="23"/>
    <x v="22"/>
    <n v="51"/>
    <s v="QUINTAL"/>
    <n v="1"/>
    <s v="PRODUCTOS AGROPECUARIOS"/>
    <n v="1"/>
    <s v="GRANOS BASICOS"/>
    <n v="100"/>
    <n v="45.45"/>
    <s v="Frijol Rojo Nacional"/>
    <m/>
    <n v="1"/>
    <n v="15"/>
    <n v="8"/>
    <n v="8"/>
    <x v="4"/>
  </r>
  <r>
    <n v="30891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231"/>
    <n v="1"/>
    <n v="47"/>
    <n v="0.5"/>
    <s v="Aug 15 2022 12:14PM"/>
    <x v="24"/>
    <x v="23"/>
    <n v="51"/>
    <s v="QUINTAL"/>
    <n v="1"/>
    <s v="PRODUCTOS AGROPECUARIOS"/>
    <n v="1"/>
    <s v="GRANOS BASICOS"/>
    <n v="100"/>
    <n v="45.45"/>
    <s v="Arroz Clasificado Importado"/>
    <m/>
    <n v="0"/>
    <n v="15"/>
    <n v="8"/>
    <n v="8"/>
    <x v="4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351"/>
    <n v="1"/>
    <n v="14"/>
    <m/>
    <s v="Aug 15 2022 12:14P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8"/>
    <n v="13"/>
    <x v="0"/>
  </r>
  <r>
    <n v="30908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95"/>
    <n v="1"/>
    <n v="22"/>
    <m/>
    <s v="Aug 15 2022 12:14PM"/>
    <x v="131"/>
    <x v="128"/>
    <n v="18"/>
    <s v="CAJA   325-350 UNIDADES"/>
    <n v="1"/>
    <s v="PRODUCTOS AGROPECUARIOS"/>
    <n v="2"/>
    <s v="HORTALIZAS"/>
    <n v="55.32"/>
    <n v="25.15"/>
    <s v="Tomate de Pasta"/>
    <m/>
    <n v="0"/>
    <n v="15"/>
    <n v="8"/>
    <n v="10"/>
    <x v="3"/>
  </r>
  <r>
    <n v="30908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60"/>
    <n v="1"/>
    <n v="18"/>
    <m/>
    <s v="Aug 15 2022 12:14PM"/>
    <x v="129"/>
    <x v="126"/>
    <n v="70"/>
    <s v="SACO 170-190 UNIDADES"/>
    <n v="1"/>
    <s v="PRODUCTOS AGROPECUARIOS"/>
    <n v="2"/>
    <s v="HORTALIZAS"/>
    <n v="36.4"/>
    <n v="16.55"/>
    <s v="Chile  Verde Mediano"/>
    <m/>
    <n v="0"/>
    <n v="15"/>
    <n v="8"/>
    <n v="10"/>
    <x v="3"/>
  </r>
  <r>
    <n v="30908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95"/>
    <n v="1"/>
    <n v="24"/>
    <m/>
    <s v="Aug 15 2022 12:14P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5"/>
    <n v="8"/>
    <n v="10"/>
    <x v="3"/>
  </r>
  <r>
    <n v="30908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60"/>
    <n v="1"/>
    <n v="20"/>
    <m/>
    <s v="Aug 15 2022 12:14P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8"/>
    <n v="10"/>
    <x v="3"/>
  </r>
  <r>
    <n v="32823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8"/>
    <s v="AGOSTO"/>
    <n v="3"/>
    <s v="ANA HERMYS OSORIO"/>
    <n v="2022"/>
    <n v="2022"/>
    <n v="60"/>
    <n v="1"/>
    <n v="22.99"/>
    <m/>
    <s v="Aug 15 2022 12:14PM"/>
    <x v="81"/>
    <x v="79"/>
    <n v="51"/>
    <s v="QUINTAL"/>
    <n v="2"/>
    <s v="INSUMOS AGRICOLAS"/>
    <n v="13"/>
    <s v="GANADO BOVINO"/>
    <n v="0"/>
    <n v="0"/>
    <m/>
    <s v="HIPERLECHERO 22%"/>
    <n v="0"/>
    <n v="15"/>
    <n v="8"/>
    <n v="16"/>
    <x v="1"/>
  </r>
  <r>
    <n v="32823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8"/>
    <s v="AGOSTO"/>
    <n v="3"/>
    <s v="ANA HERMYS OSORIO"/>
    <n v="2022"/>
    <n v="2022"/>
    <n v="60"/>
    <n v="1"/>
    <n v="8"/>
    <m/>
    <s v="Aug 15 2022 12:14PM"/>
    <x v="73"/>
    <x v="71"/>
    <n v="47"/>
    <s v="LITRO"/>
    <n v="2"/>
    <s v="INSUMOS AGRICOLAS"/>
    <n v="15"/>
    <s v="FERTILIZANTES"/>
    <n v="0"/>
    <n v="0"/>
    <m/>
    <s v="BAYFOLAN FORTE"/>
    <n v="0"/>
    <n v="15"/>
    <n v="8"/>
    <n v="16"/>
    <x v="1"/>
  </r>
  <r>
    <n v="32823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8"/>
    <s v="AGOSTO"/>
    <n v="3"/>
    <s v="ANA HERMYS OSORIO"/>
    <n v="2022"/>
    <n v="2022"/>
    <n v="60"/>
    <n v="1"/>
    <n v="35"/>
    <m/>
    <s v="Aug 15 2022 12:14PM"/>
    <x v="155"/>
    <x v="150"/>
    <n v="51"/>
    <s v="QUINTAL"/>
    <n v="2"/>
    <s v="INSUMOS AGRICOLAS"/>
    <n v="12"/>
    <s v="PONEDORAS"/>
    <n v="0"/>
    <n v="0"/>
    <m/>
    <s v="ALIPONEDORAS 1 (PONEDORAS)"/>
    <n v="0"/>
    <n v="15"/>
    <n v="8"/>
    <n v="16"/>
    <x v="1"/>
  </r>
  <r>
    <n v="32823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8"/>
    <s v="AGOSTO"/>
    <n v="3"/>
    <s v="ANA HERMYS OSORIO"/>
    <n v="2022"/>
    <n v="2022"/>
    <n v="60"/>
    <n v="1"/>
    <n v="19.75"/>
    <m/>
    <s v="Aug 15 2022 12:14PM"/>
    <x v="158"/>
    <x v="153"/>
    <n v="51"/>
    <s v="QUINTAL"/>
    <n v="2"/>
    <s v="INSUMOS AGRICOLAS"/>
    <n v="13"/>
    <s v="GANADO BOVINO"/>
    <n v="0"/>
    <n v="0"/>
    <m/>
    <s v="ALILECHERO 15%"/>
    <n v="0"/>
    <n v="15"/>
    <n v="8"/>
    <n v="16"/>
    <x v="1"/>
  </r>
  <r>
    <n v="32823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8"/>
    <s v="AGOSTO"/>
    <n v="3"/>
    <s v="ANA HERMYS OSORIO"/>
    <n v="2022"/>
    <n v="2022"/>
    <n v="60"/>
    <n v="1"/>
    <n v="34"/>
    <m/>
    <s v="Aug 15 2022 12:14PM"/>
    <x v="8"/>
    <x v="8"/>
    <n v="51"/>
    <s v="QUINTAL"/>
    <n v="2"/>
    <s v="INSUMOS AGRICOLAS"/>
    <n v="11"/>
    <s v="POLLO ENGORDE"/>
    <n v="0"/>
    <n v="0"/>
    <m/>
    <s v="FINAL ENGORDE "/>
    <n v="0"/>
    <n v="15"/>
    <n v="8"/>
    <n v="16"/>
    <x v="1"/>
  </r>
  <r>
    <n v="32823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8"/>
    <s v="AGOSTO"/>
    <n v="3"/>
    <s v="ANA HERMYS OSORIO"/>
    <n v="2022"/>
    <n v="2022"/>
    <n v="60"/>
    <n v="1"/>
    <n v="7"/>
    <m/>
    <s v="Aug 15 2022 12:15PM"/>
    <x v="13"/>
    <x v="12"/>
    <n v="15"/>
    <s v="BOLSA DE 400 GR"/>
    <n v="2"/>
    <s v="INSUMOS AGRICOLAS"/>
    <n v="16"/>
    <s v="FUNGICIDAS"/>
    <n v="0"/>
    <n v="0"/>
    <m/>
    <s v="MANCOZEB"/>
    <n v="0"/>
    <n v="15"/>
    <n v="8"/>
    <n v="16"/>
    <x v="1"/>
  </r>
  <r>
    <n v="32823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8"/>
    <s v="AGOSTO"/>
    <n v="3"/>
    <s v="ANA HERMYS OSORIO"/>
    <n v="2022"/>
    <n v="2022"/>
    <n v="60"/>
    <n v="1"/>
    <n v="28"/>
    <m/>
    <s v="Aug 15 2022 12:15PM"/>
    <x v="77"/>
    <x v="75"/>
    <n v="77"/>
    <s v="SACO DE 100 LB"/>
    <n v="2"/>
    <s v="INSUMOS AGRICOLAS"/>
    <n v="15"/>
    <s v="FERTILIZANTES"/>
    <n v="0"/>
    <n v="0"/>
    <m/>
    <s v="SULFATO DE AMONIO 21%N 100 LBS"/>
    <n v="0"/>
    <n v="15"/>
    <n v="8"/>
    <n v="16"/>
    <x v="1"/>
  </r>
  <r>
    <n v="32823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8"/>
    <s v="AGOSTO"/>
    <n v="3"/>
    <s v="ANA HERMYS OSORIO"/>
    <n v="2022"/>
    <n v="2022"/>
    <n v="60"/>
    <n v="1"/>
    <n v="51"/>
    <m/>
    <s v="Aug 15 2022 12:15PM"/>
    <x v="74"/>
    <x v="72"/>
    <n v="77"/>
    <s v="SACO DE 100 LB"/>
    <n v="2"/>
    <s v="INSUMOS AGRICOLAS"/>
    <n v="15"/>
    <s v="FERTILIZANTES"/>
    <n v="0"/>
    <n v="0"/>
    <m/>
    <s v="FÓRMULA 15-15-15 100 LBS"/>
    <n v="0"/>
    <n v="15"/>
    <n v="8"/>
    <n v="16"/>
    <x v="1"/>
  </r>
  <r>
    <n v="32823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8"/>
    <s v="AGOSTO"/>
    <n v="3"/>
    <s v="ANA HERMYS OSORIO"/>
    <n v="2022"/>
    <n v="2022"/>
    <n v="60"/>
    <n v="1"/>
    <n v="53"/>
    <m/>
    <s v="Aug 15 2022 12:15PM"/>
    <x v="78"/>
    <x v="76"/>
    <n v="77"/>
    <s v="SACO DE 100 LB"/>
    <n v="2"/>
    <s v="INSUMOS AGRICOLAS"/>
    <n v="15"/>
    <s v="FERTILIZANTES"/>
    <n v="0"/>
    <n v="0"/>
    <m/>
    <s v="FÓRMULA 16-20-0 100 LBS"/>
    <n v="0"/>
    <n v="15"/>
    <n v="8"/>
    <n v="16"/>
    <x v="1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138"/>
    <n v="1"/>
    <n v="45"/>
    <m/>
    <s v="Aug 15 2022 12:15P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15"/>
    <n v="8"/>
    <n v="13"/>
    <x v="0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138"/>
    <n v="1"/>
    <n v="35"/>
    <m/>
    <s v="Aug 15 2022 12:15PM"/>
    <x v="33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8"/>
    <n v="13"/>
    <x v="0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89"/>
    <n v="1"/>
    <n v="8"/>
    <m/>
    <s v="Aug 15 2022 12:15PM"/>
    <x v="36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8"/>
    <n v="13"/>
    <x v="0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89"/>
    <n v="1"/>
    <n v="18"/>
    <m/>
    <s v="Aug 15 2022 12:15PM"/>
    <x v="32"/>
    <x v="31"/>
    <n v="20"/>
    <s v="CAJA  18-22 TALLOS"/>
    <n v="1"/>
    <s v="PRODUCTOS AGROPECUARIOS"/>
    <n v="2"/>
    <s v="HORTALIZAS"/>
    <n v="61.86"/>
    <n v="28.12"/>
    <s v="Apio Grande"/>
    <m/>
    <n v="0"/>
    <n v="15"/>
    <n v="8"/>
    <n v="13"/>
    <x v="0"/>
  </r>
  <r>
    <n v="3090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40"/>
    <m/>
    <s v="Aug 15 2022 12:15PM"/>
    <x v="128"/>
    <x v="125"/>
    <n v="34"/>
    <s v="CIENTO 50-60 LB"/>
    <n v="1"/>
    <s v="PRODUCTOS AGROPECUARIOS"/>
    <n v="2"/>
    <s v="HORTALIZAS"/>
    <n v="55"/>
    <n v="25"/>
    <s v="Ayote Tierno Grande"/>
    <m/>
    <n v="0"/>
    <n v="15"/>
    <n v="8"/>
    <n v="10"/>
    <x v="3"/>
  </r>
  <r>
    <n v="3090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20"/>
    <m/>
    <s v="Aug 15 2022 12:15PM"/>
    <x v="132"/>
    <x v="129"/>
    <n v="12"/>
    <s v="BOLSA 35-40 LIBRAS"/>
    <n v="1"/>
    <s v="PRODUCTOS AGROPECUARIOS"/>
    <n v="2"/>
    <s v="HORTALIZAS"/>
    <n v="37.19"/>
    <n v="16.899999999999999"/>
    <s v="Ejote Nacional"/>
    <m/>
    <n v="1"/>
    <n v="15"/>
    <n v="8"/>
    <n v="10"/>
    <x v="3"/>
  </r>
  <r>
    <n v="3090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20"/>
    <m/>
    <s v="Aug 15 2022 12:15P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8"/>
    <n v="10"/>
    <x v="3"/>
  </r>
  <r>
    <n v="3090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18"/>
    <m/>
    <s v="Aug 15 2022 12:15PM"/>
    <x v="129"/>
    <x v="126"/>
    <n v="70"/>
    <s v="SACO 170-190 UNIDADES"/>
    <n v="1"/>
    <s v="PRODUCTOS AGROPECUARIOS"/>
    <n v="2"/>
    <s v="HORTALIZAS"/>
    <n v="36.4"/>
    <n v="16.55"/>
    <s v="Chile  Verde Mediano"/>
    <m/>
    <n v="0"/>
    <n v="15"/>
    <n v="8"/>
    <n v="10"/>
    <x v="3"/>
  </r>
  <r>
    <n v="3090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48"/>
    <m/>
    <s v="Aug 15 2022 12:15PM"/>
    <x v="112"/>
    <x v="108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n v="8"/>
    <n v="10"/>
    <x v="3"/>
  </r>
  <r>
    <n v="3090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20"/>
    <m/>
    <s v="Aug 15 2022 12:15PM"/>
    <x v="110"/>
    <x v="108"/>
    <n v="30"/>
    <s v="CIENTO  100 UNIDADES       "/>
    <n v="1"/>
    <s v="PRODUCTOS AGROPECUARIOS"/>
    <n v="2"/>
    <s v="HORTALIZAS"/>
    <n v="100"/>
    <n v="45.45"/>
    <s v="Elote Blanco Grande"/>
    <m/>
    <n v="0"/>
    <n v="15"/>
    <n v="8"/>
    <n v="10"/>
    <x v="3"/>
  </r>
  <r>
    <n v="30891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157"/>
    <n v="1"/>
    <n v="160"/>
    <n v="1.85"/>
    <s v="Aug 15 2022 12:16PM"/>
    <x v="22"/>
    <x v="21"/>
    <n v="51"/>
    <s v="QUINTAL"/>
    <n v="1"/>
    <s v="PRODUCTOS AGROPECUARIOS"/>
    <n v="1"/>
    <s v="GRANOS BASICOS"/>
    <n v="100"/>
    <n v="45.45"/>
    <s v="Frijol Blanco"/>
    <m/>
    <n v="0"/>
    <n v="15"/>
    <n v="8"/>
    <n v="8"/>
    <x v="4"/>
  </r>
  <r>
    <n v="30891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157"/>
    <n v="1"/>
    <n v="140"/>
    <n v="1.6"/>
    <s v="Aug 15 2022 12:16PM"/>
    <x v="29"/>
    <x v="28"/>
    <n v="51"/>
    <s v="QUINTAL"/>
    <n v="1"/>
    <s v="PRODUCTOS AGROPECUARIOS"/>
    <n v="4"/>
    <s v="AGRO INDUSTRIALES"/>
    <n v="100"/>
    <n v="45.45"/>
    <s v="Cacao "/>
    <m/>
    <n v="0"/>
    <n v="15"/>
    <n v="8"/>
    <n v="8"/>
    <x v="4"/>
  </r>
  <r>
    <n v="3090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8"/>
    <m/>
    <s v="Aug 15 2022 12:16PM"/>
    <x v="40"/>
    <x v="3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8"/>
    <n v="10"/>
    <x v="3"/>
  </r>
  <r>
    <n v="3090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89"/>
    <n v="1"/>
    <n v="28"/>
    <m/>
    <s v="Aug 15 2022 12:16PM"/>
    <x v="131"/>
    <x v="128"/>
    <n v="18"/>
    <s v="CAJA   325-350 UNIDADES"/>
    <n v="1"/>
    <s v="PRODUCTOS AGROPECUARIOS"/>
    <n v="2"/>
    <s v="HORTALIZAS"/>
    <n v="55.32"/>
    <n v="25.15"/>
    <s v="Tomate de Pasta"/>
    <m/>
    <n v="0"/>
    <n v="15"/>
    <n v="8"/>
    <n v="10"/>
    <x v="3"/>
  </r>
  <r>
    <n v="30891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157"/>
    <n v="1"/>
    <n v="140"/>
    <n v="1.5"/>
    <s v="Aug 15 2022 12:16PM"/>
    <x v="27"/>
    <x v="26"/>
    <n v="51"/>
    <s v="QUINTAL"/>
    <n v="1"/>
    <s v="PRODUCTOS AGROPECUARIOS"/>
    <n v="4"/>
    <s v="AGRO INDUSTRIALES"/>
    <n v="100"/>
    <n v="45.45"/>
    <s v="Ajonjolí"/>
    <m/>
    <n v="0"/>
    <n v="15"/>
    <n v="8"/>
    <n v="8"/>
    <x v="4"/>
  </r>
  <r>
    <n v="3090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20"/>
    <m/>
    <s v="Aug 15 2022 12:16PM"/>
    <x v="66"/>
    <x v="64"/>
    <n v="60"/>
    <s v="SACO   145-155 UNIDADES"/>
    <n v="1"/>
    <s v="PRODUCTOS AGROPECUARIOS"/>
    <n v="2"/>
    <s v="HORTALIZAS"/>
    <n v="139.57"/>
    <n v="63.44"/>
    <s v="Pepino Grande"/>
    <m/>
    <n v="0"/>
    <n v="15"/>
    <n v="8"/>
    <n v="10"/>
    <x v="3"/>
  </r>
  <r>
    <n v="3090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18"/>
    <m/>
    <s v="Aug 15 2022 12:16PM"/>
    <x v="133"/>
    <x v="1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n v="8"/>
    <n v="10"/>
    <x v="3"/>
  </r>
  <r>
    <n v="3090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89"/>
    <n v="1"/>
    <n v="30"/>
    <m/>
    <s v="Aug 15 2022 12:16P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5"/>
    <n v="8"/>
    <n v="10"/>
    <x v="3"/>
  </r>
  <r>
    <n v="3090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18"/>
    <m/>
    <s v="Aug 15 2022 12:16PM"/>
    <x v="47"/>
    <x v="4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n v="8"/>
    <n v="10"/>
    <x v="3"/>
  </r>
  <r>
    <n v="3090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45"/>
    <m/>
    <s v="Aug 15 2022 12:16PM"/>
    <x v="135"/>
    <x v="132"/>
    <n v="41"/>
    <s v="JABA 30-40 LIBRAS"/>
    <n v="1"/>
    <s v="PRODUCTOS AGROPECUARIOS"/>
    <n v="2"/>
    <s v="HORTALIZAS"/>
    <n v="35"/>
    <n v="15.91"/>
    <s v="Loroco"/>
    <m/>
    <n v="0"/>
    <n v="15"/>
    <n v="8"/>
    <n v="10"/>
    <x v="3"/>
  </r>
  <r>
    <n v="30891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60"/>
    <n v="1"/>
    <n v="48"/>
    <n v="0.5"/>
    <s v="Aug 15 2022 12:16PM"/>
    <x v="28"/>
    <x v="27"/>
    <n v="86"/>
    <s v="SACO DE 50 KG"/>
    <n v="1"/>
    <s v="PRODUCTOS AGROPECUARIOS"/>
    <n v="4"/>
    <s v="AGRO INDUSTRIALES"/>
    <n v="110.23"/>
    <n v="50"/>
    <s v="Azúcar blanca empacada"/>
    <m/>
    <n v="0"/>
    <n v="15"/>
    <n v="8"/>
    <n v="8"/>
    <x v="4"/>
  </r>
  <r>
    <n v="3090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16"/>
    <m/>
    <s v="Aug 15 2022 12:16PM"/>
    <x v="65"/>
    <x v="6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n v="8"/>
    <n v="10"/>
    <x v="3"/>
  </r>
  <r>
    <n v="3090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7"/>
    <m/>
    <s v="Aug 15 2022 12:16PM"/>
    <x v="134"/>
    <x v="13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n v="8"/>
    <n v="10"/>
    <x v="3"/>
  </r>
  <r>
    <n v="3090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28"/>
    <m/>
    <s v="Aug 15 2022 12:16PM"/>
    <x v="52"/>
    <x v="51"/>
    <n v="66"/>
    <s v="SACO 133-135 LIBRAS"/>
    <n v="1"/>
    <s v="PRODUCTOS AGROPECUARIOS"/>
    <n v="2"/>
    <s v="HORTALIZAS"/>
    <n v="134"/>
    <n v="60.91"/>
    <s v="Yuca Blanca"/>
    <m/>
    <n v="0"/>
    <n v="15"/>
    <n v="8"/>
    <n v="10"/>
    <x v="3"/>
  </r>
  <r>
    <n v="30891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157"/>
    <n v="1"/>
    <n v="76"/>
    <n v="0.9"/>
    <s v="Aug 15 2022 12:16PM"/>
    <x v="30"/>
    <x v="29"/>
    <n v="51"/>
    <s v="QUINTAL"/>
    <n v="1"/>
    <s v="PRODUCTOS AGROPECUARIOS"/>
    <n v="4"/>
    <s v="AGRO INDUSTRIALES"/>
    <n v="100"/>
    <n v="45.45"/>
    <s v="Cacahuete Crudo"/>
    <m/>
    <n v="0"/>
    <n v="15"/>
    <n v="8"/>
    <n v="8"/>
    <x v="4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89"/>
    <n v="1"/>
    <n v="28"/>
    <m/>
    <s v="Aug 15 2022 12:16P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8"/>
    <n v="13"/>
    <x v="0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89"/>
    <n v="1"/>
    <n v="14"/>
    <m/>
    <s v="Aug 15 2022 12:16PM"/>
    <x v="39"/>
    <x v="38"/>
    <n v="53"/>
    <s v="RED   12 UNIDADES"/>
    <n v="1"/>
    <s v="PRODUCTOS AGROPECUARIOS"/>
    <n v="2"/>
    <s v="HORTALIZAS"/>
    <n v="46.19"/>
    <n v="21"/>
    <s v="Coliflor  Grande"/>
    <m/>
    <n v="0"/>
    <n v="15"/>
    <n v="8"/>
    <n v="13"/>
    <x v="0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89"/>
    <n v="1"/>
    <n v="17"/>
    <m/>
    <s v="Aug 15 2022 12:16PM"/>
    <x v="44"/>
    <x v="43"/>
    <n v="69"/>
    <s v="SACO 15-20 LIBRAS"/>
    <n v="1"/>
    <s v="PRODUCTOS AGROPECUARIOS"/>
    <n v="2"/>
    <s v="HORTALIZAS"/>
    <n v="17.149999999999999"/>
    <n v="7.8"/>
    <s v="Ejote  Importado"/>
    <m/>
    <n v="0"/>
    <n v="15"/>
    <n v="8"/>
    <n v="13"/>
    <x v="0"/>
  </r>
  <r>
    <n v="32823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8"/>
    <s v="AGOSTO"/>
    <n v="3"/>
    <s v="ANA HERMYS OSORIO"/>
    <n v="2022"/>
    <n v="2022"/>
    <n v="60"/>
    <n v="1"/>
    <n v="25"/>
    <m/>
    <s v="Aug 15 2022 12:16PM"/>
    <x v="159"/>
    <x v="154"/>
    <n v="2"/>
    <s v="1/2  LITRO"/>
    <n v="2"/>
    <s v="INSUMOS AGRICOLAS"/>
    <n v="18"/>
    <s v="INSECTICIDAS"/>
    <n v="0"/>
    <n v="0"/>
    <m/>
    <s v="MONARCA 11.25 SE"/>
    <n v="0"/>
    <n v="15"/>
    <n v="8"/>
    <n v="16"/>
    <x v="1"/>
  </r>
  <r>
    <n v="32823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8"/>
    <s v="AGOSTO"/>
    <n v="3"/>
    <s v="ANA HERMYS OSORIO"/>
    <n v="2022"/>
    <n v="2022"/>
    <n v="60"/>
    <n v="1"/>
    <n v="5.99"/>
    <m/>
    <s v="Aug 15 2022 12:16PM"/>
    <x v="16"/>
    <x v="15"/>
    <n v="47"/>
    <s v="LITRO"/>
    <n v="2"/>
    <s v="INSUMOS AGRICOLAS"/>
    <n v="17"/>
    <s v="HERBICIDAS"/>
    <n v="0"/>
    <n v="0"/>
    <m/>
    <s v="HEDONAL 60 SL"/>
    <n v="0"/>
    <n v="15"/>
    <n v="8"/>
    <n v="16"/>
    <x v="1"/>
  </r>
  <r>
    <n v="32823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8"/>
    <s v="AGOSTO"/>
    <n v="3"/>
    <s v="ANA HERMYS OSORIO"/>
    <n v="2022"/>
    <n v="2022"/>
    <n v="60"/>
    <n v="1"/>
    <n v="14.99"/>
    <m/>
    <s v="Aug 15 2022 12:16PM"/>
    <x v="157"/>
    <x v="152"/>
    <n v="84"/>
    <s v="SOBRE 750 GRAMOS"/>
    <n v="2"/>
    <s v="INSUMOS AGRICOLAS"/>
    <n v="16"/>
    <s v="FUNGICIDAS"/>
    <n v="0"/>
    <n v="0"/>
    <m/>
    <s v="ANTRACOL 70 WP"/>
    <n v="0"/>
    <n v="15"/>
    <n v="8"/>
    <n v="16"/>
    <x v="1"/>
  </r>
  <r>
    <n v="32823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8"/>
    <s v="AGOSTO"/>
    <n v="3"/>
    <s v="ANA HERMYS OSORIO"/>
    <n v="2022"/>
    <n v="2022"/>
    <n v="60"/>
    <n v="1"/>
    <n v="5.99"/>
    <m/>
    <s v="Aug 15 2022 12:17PM"/>
    <x v="15"/>
    <x v="14"/>
    <n v="47"/>
    <s v="LITRO"/>
    <n v="2"/>
    <s v="INSUMOS AGRICOLAS"/>
    <n v="17"/>
    <s v="HERBICIDAS"/>
    <n v="0"/>
    <n v="0"/>
    <m/>
    <s v="GRAMOXONE 20 SL"/>
    <n v="0"/>
    <n v="15"/>
    <n v="8"/>
    <n v="16"/>
    <x v="1"/>
  </r>
  <r>
    <n v="32823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8"/>
    <s v="AGOSTO"/>
    <n v="3"/>
    <s v="ANA HERMYS OSORIO"/>
    <n v="2022"/>
    <n v="2022"/>
    <n v="60"/>
    <n v="1"/>
    <n v="2.75"/>
    <m/>
    <s v="Aug 15 2022 12:17PM"/>
    <x v="18"/>
    <x v="17"/>
    <n v="45"/>
    <s v="LIBRA"/>
    <n v="2"/>
    <s v="INSUMOS AGRICOLAS"/>
    <n v="18"/>
    <s v="INSECTICIDAS"/>
    <n v="0"/>
    <n v="0"/>
    <m/>
    <s v="CARACOLEX 5.95 RB"/>
    <n v="0"/>
    <n v="15"/>
    <n v="8"/>
    <n v="16"/>
    <x v="1"/>
  </r>
  <r>
    <n v="32823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8"/>
    <s v="AGOSTO"/>
    <n v="3"/>
    <s v="ANA HERMYS OSORIO"/>
    <n v="2022"/>
    <n v="2022"/>
    <n v="60"/>
    <n v="1"/>
    <n v="10"/>
    <m/>
    <s v="Aug 15 2022 12:17PM"/>
    <x v="19"/>
    <x v="18"/>
    <n v="14"/>
    <s v="BOLSA 700 GRAMOS"/>
    <n v="2"/>
    <s v="INSUMOS AGRICOLAS"/>
    <n v="17"/>
    <s v="HERBICIDAS"/>
    <n v="0"/>
    <n v="0"/>
    <m/>
    <s v="GESAPRIM"/>
    <n v="0"/>
    <n v="15"/>
    <n v="8"/>
    <n v="16"/>
    <x v="1"/>
  </r>
  <r>
    <n v="30892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2"/>
    <n v="2022"/>
    <n v="60"/>
    <n v="1"/>
    <n v="29.5"/>
    <m/>
    <s v="Aug 15 2022 12:17P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8"/>
    <x v="4"/>
  </r>
  <r>
    <n v="30892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2"/>
    <n v="2022"/>
    <n v="60"/>
    <n v="1"/>
    <n v="82"/>
    <n v="0.9"/>
    <s v="Aug 15 2022 12:17PM"/>
    <x v="23"/>
    <x v="22"/>
    <n v="51"/>
    <s v="QUINTAL"/>
    <n v="1"/>
    <s v="PRODUCTOS AGROPECUARIOS"/>
    <n v="1"/>
    <s v="GRANOS BASICOS"/>
    <n v="100"/>
    <n v="45.45"/>
    <s v="Frijol Rojo Nacional"/>
    <m/>
    <n v="1"/>
    <n v="15"/>
    <n v="8"/>
    <n v="8"/>
    <x v="4"/>
  </r>
  <r>
    <n v="30892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2"/>
    <n v="2022"/>
    <n v="231"/>
    <n v="1"/>
    <n v="47"/>
    <n v="0.5"/>
    <s v="Aug 15 2022 12:17PM"/>
    <x v="24"/>
    <x v="23"/>
    <n v="51"/>
    <s v="QUINTAL"/>
    <n v="1"/>
    <s v="PRODUCTOS AGROPECUARIOS"/>
    <n v="1"/>
    <s v="GRANOS BASICOS"/>
    <n v="100"/>
    <n v="45.45"/>
    <s v="Arroz Clasificado Importado"/>
    <m/>
    <n v="0"/>
    <n v="15"/>
    <n v="8"/>
    <n v="8"/>
    <x v="4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60"/>
    <n v="1"/>
    <n v="18"/>
    <m/>
    <s v="Aug 15 2022 12:17PM"/>
    <x v="110"/>
    <x v="108"/>
    <n v="30"/>
    <s v="CIENTO  100 UNIDADES       "/>
    <n v="1"/>
    <s v="PRODUCTOS AGROPECUARIOS"/>
    <n v="2"/>
    <s v="HORTALIZAS"/>
    <n v="100"/>
    <n v="45.45"/>
    <s v="Elote Blanco Grande"/>
    <m/>
    <n v="0"/>
    <n v="15"/>
    <n v="8"/>
    <n v="13"/>
    <x v="0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89"/>
    <n v="1"/>
    <n v="22"/>
    <m/>
    <s v="Aug 15 2022 12:17PM"/>
    <x v="42"/>
    <x v="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8"/>
    <n v="13"/>
    <x v="0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89"/>
    <n v="1"/>
    <n v="13"/>
    <m/>
    <s v="Aug 15 2022 12:17PM"/>
    <x v="43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8"/>
    <n v="13"/>
    <x v="0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89"/>
    <n v="1"/>
    <n v="42"/>
    <m/>
    <s v="Aug 15 2022 12:17PM"/>
    <x v="46"/>
    <x v="45"/>
    <n v="51"/>
    <s v="QUINTAL"/>
    <n v="1"/>
    <s v="PRODUCTOS AGROPECUARIOS"/>
    <n v="2"/>
    <s v="HORTALIZAS"/>
    <n v="100"/>
    <n v="45.45"/>
    <s v="Papa Soloma Grande"/>
    <m/>
    <n v="0"/>
    <n v="15"/>
    <n v="8"/>
    <n v="13"/>
    <x v="0"/>
  </r>
  <r>
    <n v="3090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95"/>
    <n v="1"/>
    <n v="24"/>
    <m/>
    <s v="Aug 15 2022 12:17P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5"/>
    <n v="8"/>
    <n v="10"/>
    <x v="3"/>
  </r>
  <r>
    <n v="3090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95"/>
    <n v="1"/>
    <n v="22"/>
    <m/>
    <s v="Aug 15 2022 12:17PM"/>
    <x v="131"/>
    <x v="128"/>
    <n v="18"/>
    <s v="CAJA   325-350 UNIDADES"/>
    <n v="1"/>
    <s v="PRODUCTOS AGROPECUARIOS"/>
    <n v="2"/>
    <s v="HORTALIZAS"/>
    <n v="55.32"/>
    <n v="25.15"/>
    <s v="Tomate de Pasta"/>
    <m/>
    <n v="0"/>
    <n v="15"/>
    <n v="8"/>
    <n v="10"/>
    <x v="3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89"/>
    <n v="1"/>
    <n v="26"/>
    <m/>
    <s v="Aug 15 2022 12:18PM"/>
    <x v="131"/>
    <x v="128"/>
    <n v="18"/>
    <s v="CAJA   325-350 UNIDADES"/>
    <n v="1"/>
    <s v="PRODUCTOS AGROPECUARIOS"/>
    <n v="2"/>
    <s v="HORTALIZAS"/>
    <n v="55.32"/>
    <n v="25.15"/>
    <s v="Tomate de Pasta"/>
    <m/>
    <n v="0"/>
    <n v="15"/>
    <n v="8"/>
    <n v="13"/>
    <x v="0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89"/>
    <n v="1"/>
    <n v="17"/>
    <m/>
    <s v="Aug 15 2022 12:18PM"/>
    <x v="45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8"/>
    <n v="13"/>
    <x v="0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60"/>
    <n v="1"/>
    <n v="12"/>
    <m/>
    <s v="Aug 15 2022 12:18PM"/>
    <x v="65"/>
    <x v="6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n v="8"/>
    <n v="13"/>
    <x v="0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89"/>
    <n v="1"/>
    <n v="28"/>
    <m/>
    <s v="Aug 15 2022 12:18P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5"/>
    <n v="8"/>
    <n v="13"/>
    <x v="0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60"/>
    <n v="1"/>
    <n v="33"/>
    <m/>
    <s v="Aug 15 2022 12:18PM"/>
    <x v="52"/>
    <x v="51"/>
    <n v="66"/>
    <s v="SACO 133-135 LIBRAS"/>
    <n v="1"/>
    <s v="PRODUCTOS AGROPECUARIOS"/>
    <n v="2"/>
    <s v="HORTALIZAS"/>
    <n v="134"/>
    <n v="60.91"/>
    <s v="Yuca Blanca"/>
    <m/>
    <n v="0"/>
    <n v="15"/>
    <n v="8"/>
    <n v="13"/>
    <x v="0"/>
  </r>
  <r>
    <n v="30892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2"/>
    <n v="2022"/>
    <n v="231"/>
    <n v="1"/>
    <n v="29"/>
    <n v="0.35"/>
    <s v="Aug 15 2022 12:18P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8"/>
    <x v="4"/>
  </r>
  <r>
    <n v="30893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2"/>
    <n v="2022"/>
    <n v="60"/>
    <n v="1"/>
    <n v="30"/>
    <m/>
    <s v="Aug 15 2022 12:18P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8"/>
    <x v="4"/>
  </r>
  <r>
    <n v="30893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2"/>
    <n v="2022"/>
    <n v="231"/>
    <n v="1"/>
    <n v="47"/>
    <m/>
    <s v="Aug 15 2022 12:18PM"/>
    <x v="24"/>
    <x v="23"/>
    <n v="51"/>
    <s v="QUINTAL"/>
    <n v="1"/>
    <s v="PRODUCTOS AGROPECUARIOS"/>
    <n v="1"/>
    <s v="GRANOS BASICOS"/>
    <n v="100"/>
    <n v="45.45"/>
    <s v="Arroz Clasificado Importado"/>
    <m/>
    <n v="0"/>
    <n v="15"/>
    <n v="8"/>
    <n v="8"/>
    <x v="4"/>
  </r>
  <r>
    <n v="3089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2"/>
    <n v="2022"/>
    <n v="231"/>
    <n v="1"/>
    <n v="47"/>
    <n v="0.5"/>
    <s v="Aug 15 2022 12:18PM"/>
    <x v="24"/>
    <x v="23"/>
    <n v="51"/>
    <s v="QUINTAL"/>
    <n v="1"/>
    <s v="PRODUCTOS AGROPECUARIOS"/>
    <n v="1"/>
    <s v="GRANOS BASICOS"/>
    <n v="100"/>
    <n v="45.45"/>
    <s v="Arroz Clasificado Importado"/>
    <m/>
    <n v="0"/>
    <n v="15"/>
    <n v="8"/>
    <n v="8"/>
    <x v="4"/>
  </r>
  <r>
    <n v="3089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2"/>
    <n v="2022"/>
    <n v="60"/>
    <n v="1"/>
    <n v="78"/>
    <n v="0.85"/>
    <s v="Aug 15 2022 12:18PM"/>
    <x v="26"/>
    <x v="25"/>
    <n v="51"/>
    <s v="QUINTAL"/>
    <n v="1"/>
    <s v="PRODUCTOS AGROPECUARIOS"/>
    <n v="1"/>
    <s v="GRANOS BASICOS"/>
    <n v="100"/>
    <n v="45.45"/>
    <s v="Frijol Tinto Nacional"/>
    <m/>
    <n v="1"/>
    <n v="15"/>
    <n v="8"/>
    <n v="8"/>
    <x v="4"/>
  </r>
  <r>
    <n v="3089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2"/>
    <n v="2022"/>
    <n v="60"/>
    <n v="1"/>
    <n v="42"/>
    <n v="0.45"/>
    <s v="Aug 15 2022 12:18P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8"/>
    <x v="4"/>
  </r>
  <r>
    <n v="3089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2"/>
    <n v="2022"/>
    <n v="60"/>
    <n v="1"/>
    <n v="80"/>
    <n v="0.9"/>
    <s v="Aug 15 2022 12:18PM"/>
    <x v="23"/>
    <x v="22"/>
    <n v="51"/>
    <s v="QUINTAL"/>
    <n v="1"/>
    <s v="PRODUCTOS AGROPECUARIOS"/>
    <n v="1"/>
    <s v="GRANOS BASICOS"/>
    <n v="100"/>
    <n v="45.45"/>
    <s v="Frijol Rojo Nacional"/>
    <m/>
    <n v="1"/>
    <n v="15"/>
    <n v="8"/>
    <n v="8"/>
    <x v="4"/>
  </r>
  <r>
    <n v="32823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8"/>
    <s v="AGOSTO"/>
    <n v="3"/>
    <s v="ANA HERMYS OSORIO"/>
    <n v="2022"/>
    <n v="2022"/>
    <n v="60"/>
    <n v="1"/>
    <n v="59"/>
    <m/>
    <s v="Aug 15 2022 12:18PM"/>
    <x v="161"/>
    <x v="156"/>
    <n v="85"/>
    <s v="UNIDAD"/>
    <n v="3"/>
    <s v="MAQUINARIA Y EQUIPO"/>
    <n v="21"/>
    <s v="APEROS AGRÍCOLAS"/>
    <n v="0"/>
    <n v="0"/>
    <m/>
    <m/>
    <n v="0"/>
    <n v="15"/>
    <n v="8"/>
    <n v="16"/>
    <x v="1"/>
  </r>
  <r>
    <n v="32823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8"/>
    <s v="AGOSTO"/>
    <n v="3"/>
    <s v="ANA HERMYS OSORIO"/>
    <n v="2022"/>
    <n v="2022"/>
    <n v="60"/>
    <n v="1"/>
    <n v="7.45"/>
    <m/>
    <s v="Aug 15 2022 12:19PM"/>
    <x v="21"/>
    <x v="20"/>
    <n v="85"/>
    <s v="UNIDAD"/>
    <n v="3"/>
    <s v="MAQUINARIA Y EQUIPO"/>
    <n v="21"/>
    <s v="APEROS AGRÍCOLAS"/>
    <n v="0"/>
    <n v="0"/>
    <m/>
    <m/>
    <n v="0"/>
    <n v="15"/>
    <n v="8"/>
    <n v="16"/>
    <x v="1"/>
  </r>
  <r>
    <n v="32823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8"/>
    <s v="AGOSTO"/>
    <n v="3"/>
    <s v="ANA HERMYS OSORIO"/>
    <n v="2022"/>
    <n v="2022"/>
    <n v="60"/>
    <n v="1"/>
    <n v="5.6"/>
    <m/>
    <s v="Aug 15 2022 12:19PM"/>
    <x v="20"/>
    <x v="19"/>
    <n v="85"/>
    <s v="UNIDAD"/>
    <n v="3"/>
    <s v="MAQUINARIA Y EQUIPO"/>
    <n v="21"/>
    <s v="APEROS AGRÍCOLAS"/>
    <n v="0"/>
    <n v="0"/>
    <m/>
    <m/>
    <n v="0"/>
    <n v="15"/>
    <n v="8"/>
    <n v="16"/>
    <x v="1"/>
  </r>
  <r>
    <n v="3089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2"/>
    <n v="2022"/>
    <n v="231"/>
    <n v="1"/>
    <n v="29"/>
    <n v="0.35"/>
    <s v="Aug 15 2022 12:19P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8"/>
    <x v="4"/>
  </r>
  <r>
    <n v="30893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2"/>
    <n v="2022"/>
    <n v="231"/>
    <n v="1"/>
    <n v="30"/>
    <m/>
    <s v="Aug 15 2022 12:19P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8"/>
    <x v="4"/>
  </r>
  <r>
    <n v="30893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2"/>
    <n v="2022"/>
    <n v="157"/>
    <n v="1"/>
    <n v="78"/>
    <m/>
    <s v="Aug 15 2022 12:19PM"/>
    <x v="108"/>
    <x v="106"/>
    <n v="51"/>
    <s v="QUINTAL"/>
    <n v="1"/>
    <s v="PRODUCTOS AGROPECUARIOS"/>
    <n v="1"/>
    <s v="GRANOS BASICOS"/>
    <n v="100"/>
    <n v="45.45"/>
    <s v="Frijol Rojo Importado"/>
    <m/>
    <n v="0"/>
    <n v="15"/>
    <n v="8"/>
    <n v="8"/>
    <x v="4"/>
  </r>
  <r>
    <n v="30893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2"/>
    <n v="2022"/>
    <n v="157"/>
    <n v="1"/>
    <n v="76"/>
    <m/>
    <s v="Aug 15 2022 12:19PM"/>
    <x v="111"/>
    <x v="109"/>
    <n v="51"/>
    <s v="QUINTAL"/>
    <n v="1"/>
    <s v="PRODUCTOS AGROPECUARIOS"/>
    <n v="1"/>
    <s v="GRANOS BASICOS"/>
    <n v="100"/>
    <n v="45.45"/>
    <s v="Frijol Tinto Importado"/>
    <m/>
    <n v="0"/>
    <n v="15"/>
    <n v="8"/>
    <n v="8"/>
    <x v="4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89"/>
    <n v="1"/>
    <n v="12"/>
    <m/>
    <s v="Aug 15 2022 12:19PM"/>
    <x v="56"/>
    <x v="55"/>
    <n v="27"/>
    <s v="CAJA 40 LIBRAS 90-100 UNIDADES"/>
    <n v="1"/>
    <s v="PRODUCTOS AGROPECUARIOS"/>
    <n v="3"/>
    <s v="FRUTAS"/>
    <n v="40"/>
    <n v="18.18"/>
    <s v="Banano Maduro Grande Caja"/>
    <m/>
    <n v="0"/>
    <n v="15"/>
    <n v="8"/>
    <n v="13"/>
    <x v="0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138"/>
    <n v="1"/>
    <n v="30"/>
    <m/>
    <s v="Aug 15 2022 12:19PM"/>
    <x v="53"/>
    <x v="52"/>
    <n v="24"/>
    <s v="CAJA 10 KG 60-70 UNIDADES"/>
    <n v="1"/>
    <s v="PRODUCTOS AGROPECUARIOS"/>
    <n v="3"/>
    <s v="FRUTAS"/>
    <n v="22"/>
    <n v="10"/>
    <s v="Aguacate Hass Mediano"/>
    <m/>
    <n v="0"/>
    <n v="15"/>
    <n v="8"/>
    <n v="13"/>
    <x v="0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60"/>
    <n v="1"/>
    <n v="12"/>
    <m/>
    <s v="Aug 15 2022 12:19PM"/>
    <x v="51"/>
    <x v="50"/>
    <n v="11"/>
    <s v="BOLSA 33-36 LIBRAS"/>
    <n v="1"/>
    <s v="PRODUCTOS AGROPECUARIOS"/>
    <n v="2"/>
    <s v="HORTALIZAS"/>
    <n v="34.94"/>
    <n v="15.88"/>
    <s v="Zanahoria Mediana"/>
    <m/>
    <n v="0"/>
    <n v="15"/>
    <n v="8"/>
    <n v="13"/>
    <x v="0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60"/>
    <n v="1"/>
    <n v="12"/>
    <m/>
    <s v="Aug 15 2022 12:19PM"/>
    <x v="59"/>
    <x v="57"/>
    <n v="10"/>
    <s v="BOLSA 25-30 LIBRAS"/>
    <n v="1"/>
    <s v="PRODUCTOS AGROPECUARIOS"/>
    <n v="3"/>
    <s v="FRUTAS"/>
    <n v="27.5"/>
    <n v="12.5"/>
    <s v="Guayaba Grande"/>
    <m/>
    <n v="0"/>
    <n v="15"/>
    <n v="8"/>
    <n v="13"/>
    <x v="0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60"/>
    <n v="1"/>
    <n v="6"/>
    <m/>
    <s v="Aug 15 2022 12:19PM"/>
    <x v="145"/>
    <x v="1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n v="8"/>
    <n v="13"/>
    <x v="0"/>
  </r>
  <r>
    <n v="30892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231"/>
    <n v="1"/>
    <n v="29.5"/>
    <m/>
    <s v="Aug 15 2022 12:19P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8"/>
    <x v="4"/>
  </r>
  <r>
    <n v="30892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60"/>
    <n v="1"/>
    <n v="30"/>
    <m/>
    <s v="Aug 15 2022 12:19P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8"/>
    <x v="4"/>
  </r>
  <r>
    <n v="30892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60"/>
    <n v="1"/>
    <n v="42"/>
    <m/>
    <s v="Aug 15 2022 12:19P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8"/>
    <x v="4"/>
  </r>
  <r>
    <n v="30892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231"/>
    <n v="1"/>
    <n v="45"/>
    <m/>
    <s v="Aug 15 2022 12:19PM"/>
    <x v="24"/>
    <x v="23"/>
    <n v="51"/>
    <s v="QUINTAL"/>
    <n v="1"/>
    <s v="PRODUCTOS AGROPECUARIOS"/>
    <n v="1"/>
    <s v="GRANOS BASICOS"/>
    <n v="100"/>
    <n v="45.45"/>
    <s v="Arroz Clasificado Importado"/>
    <m/>
    <n v="0"/>
    <n v="15"/>
    <n v="8"/>
    <n v="8"/>
    <x v="4"/>
  </r>
  <r>
    <n v="30892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60"/>
    <n v="1"/>
    <n v="41"/>
    <m/>
    <s v="Aug 15 2022 12:19PM"/>
    <x v="67"/>
    <x v="65"/>
    <n v="51"/>
    <s v="QUINTAL"/>
    <n v="1"/>
    <s v="PRODUCTOS AGROPECUARIOS"/>
    <n v="1"/>
    <s v="GRANOS BASICOS"/>
    <n v="100"/>
    <n v="45.45"/>
    <s v="Arroz Nacional"/>
    <m/>
    <n v="1"/>
    <n v="15"/>
    <n v="8"/>
    <n v="8"/>
    <x v="4"/>
  </r>
  <r>
    <n v="30892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157"/>
    <n v="1"/>
    <n v="78"/>
    <m/>
    <s v="Aug 15 2022 12:20PM"/>
    <x v="108"/>
    <x v="106"/>
    <n v="51"/>
    <s v="QUINTAL"/>
    <n v="1"/>
    <s v="PRODUCTOS AGROPECUARIOS"/>
    <n v="1"/>
    <s v="GRANOS BASICOS"/>
    <n v="100"/>
    <n v="45.45"/>
    <s v="Frijol Rojo Importado"/>
    <m/>
    <n v="0"/>
    <n v="15"/>
    <n v="8"/>
    <n v="8"/>
    <x v="4"/>
  </r>
  <r>
    <n v="30892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157"/>
    <n v="1"/>
    <n v="175"/>
    <m/>
    <s v="Aug 15 2022 12:20PM"/>
    <x v="22"/>
    <x v="21"/>
    <n v="51"/>
    <s v="QUINTAL"/>
    <n v="1"/>
    <s v="PRODUCTOS AGROPECUARIOS"/>
    <n v="1"/>
    <s v="GRANOS BASICOS"/>
    <n v="100"/>
    <n v="45.45"/>
    <s v="Frijol Blanco"/>
    <m/>
    <n v="0"/>
    <n v="15"/>
    <n v="8"/>
    <n v="8"/>
    <x v="4"/>
  </r>
  <r>
    <n v="30892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157"/>
    <n v="1"/>
    <n v="76"/>
    <m/>
    <s v="Aug 15 2022 12:20PM"/>
    <x v="111"/>
    <x v="109"/>
    <n v="51"/>
    <s v="QUINTAL"/>
    <n v="1"/>
    <s v="PRODUCTOS AGROPECUARIOS"/>
    <n v="1"/>
    <s v="GRANOS BASICOS"/>
    <n v="100"/>
    <n v="45.45"/>
    <s v="Frijol Tinto Importado"/>
    <m/>
    <n v="0"/>
    <n v="15"/>
    <n v="8"/>
    <n v="8"/>
    <x v="4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89"/>
    <n v="1"/>
    <n v="34"/>
    <m/>
    <s v="Aug 15 2022 12:20PM"/>
    <x v="61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n v="8"/>
    <n v="13"/>
    <x v="0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95"/>
    <n v="1"/>
    <n v="11"/>
    <m/>
    <s v="Aug 15 2022 12:20PM"/>
    <x v="63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8"/>
    <n v="13"/>
    <x v="0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60"/>
    <n v="1"/>
    <n v="4"/>
    <m/>
    <s v="Aug 15 2022 12:20PM"/>
    <x v="58"/>
    <x v="5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8"/>
    <n v="13"/>
    <x v="0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95"/>
    <n v="1"/>
    <n v="12"/>
    <m/>
    <s v="Aug 15 2022 12:20PM"/>
    <x v="62"/>
    <x v="6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8"/>
    <n v="13"/>
    <x v="0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89"/>
    <n v="1"/>
    <n v="14"/>
    <m/>
    <s v="Aug 15 2022 12:20PM"/>
    <x v="60"/>
    <x v="58"/>
    <n v="38"/>
    <s v="JABA  10-12 UNIDADES"/>
    <n v="1"/>
    <s v="PRODUCTOS AGROPECUARIOS"/>
    <n v="3"/>
    <s v="FRUTAS"/>
    <n v="35.04"/>
    <n v="15.93"/>
    <s v="Papaya Tainung Grande"/>
    <m/>
    <n v="0"/>
    <n v="15"/>
    <n v="8"/>
    <n v="13"/>
    <x v="0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48"/>
    <n v="1"/>
    <n v="205"/>
    <m/>
    <s v="Aug 15 2022 12:20PM"/>
    <x v="71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8"/>
    <n v="13"/>
    <x v="0"/>
  </r>
  <r>
    <n v="30893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2"/>
    <n v="2022"/>
    <n v="157"/>
    <n v="1"/>
    <n v="160"/>
    <m/>
    <s v="Aug 15 2022 12:20PM"/>
    <x v="22"/>
    <x v="21"/>
    <n v="51"/>
    <s v="QUINTAL"/>
    <n v="1"/>
    <s v="PRODUCTOS AGROPECUARIOS"/>
    <n v="1"/>
    <s v="GRANOS BASICOS"/>
    <n v="100"/>
    <n v="45.45"/>
    <s v="Frijol Blanco"/>
    <m/>
    <n v="0"/>
    <n v="15"/>
    <n v="8"/>
    <n v="8"/>
    <x v="4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89"/>
    <n v="1"/>
    <n v="21"/>
    <m/>
    <s v="Aug 15 2022 12:21PM"/>
    <x v="72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8"/>
    <n v="13"/>
    <x v="0"/>
  </r>
  <r>
    <n v="309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8"/>
    <s v="AGOSTO"/>
    <n v="2"/>
    <s v="CARLOS MORALES"/>
    <n v="2022"/>
    <n v="2022"/>
    <n v="89"/>
    <n v="1"/>
    <n v="90"/>
    <m/>
    <s v="Aug 15 2022 12:21PM"/>
    <x v="64"/>
    <x v="62"/>
    <n v="52"/>
    <s v="QUINTAL "/>
    <n v="1"/>
    <s v="PRODUCTOS AGROPECUARIOS"/>
    <n v="3"/>
    <s v="FRUTAS"/>
    <n v="100"/>
    <n v="45.45"/>
    <s v="Tamarindo sin Cáscara"/>
    <m/>
    <n v="0"/>
    <n v="15"/>
    <n v="8"/>
    <n v="13"/>
    <x v="0"/>
  </r>
  <r>
    <n v="30891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60"/>
    <n v="1"/>
    <n v="41"/>
    <m/>
    <s v="Aug 15 2022 12:21PM"/>
    <x v="67"/>
    <x v="65"/>
    <n v="51"/>
    <s v="QUINTAL"/>
    <n v="1"/>
    <s v="PRODUCTOS AGROPECUARIOS"/>
    <n v="1"/>
    <s v="GRANOS BASICOS"/>
    <n v="100"/>
    <n v="45.45"/>
    <s v="Arroz Nacional"/>
    <m/>
    <n v="1"/>
    <n v="15"/>
    <n v="8"/>
    <n v="8"/>
    <x v="4"/>
  </r>
  <r>
    <n v="30891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157"/>
    <n v="1"/>
    <n v="80"/>
    <m/>
    <s v="Aug 15 2022 12:21PM"/>
    <x v="108"/>
    <x v="106"/>
    <n v="51"/>
    <s v="QUINTAL"/>
    <n v="1"/>
    <s v="PRODUCTOS AGROPECUARIOS"/>
    <n v="1"/>
    <s v="GRANOS BASICOS"/>
    <n v="100"/>
    <n v="45.45"/>
    <s v="Frijol Rojo Importado"/>
    <m/>
    <n v="0"/>
    <n v="15"/>
    <n v="8"/>
    <n v="8"/>
    <x v="4"/>
  </r>
  <r>
    <n v="30891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60"/>
    <n v="1"/>
    <n v="80"/>
    <m/>
    <s v="Aug 15 2022 12:21PM"/>
    <x v="23"/>
    <x v="22"/>
    <n v="51"/>
    <s v="QUINTAL"/>
    <n v="1"/>
    <s v="PRODUCTOS AGROPECUARIOS"/>
    <n v="1"/>
    <s v="GRANOS BASICOS"/>
    <n v="100"/>
    <n v="45.45"/>
    <s v="Frijol Rojo Nacional"/>
    <m/>
    <n v="1"/>
    <n v="15"/>
    <n v="8"/>
    <n v="8"/>
    <x v="4"/>
  </r>
  <r>
    <n v="30891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60"/>
    <n v="1"/>
    <n v="30"/>
    <m/>
    <s v="Aug 15 2022 12:21P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8"/>
    <x v="4"/>
  </r>
  <r>
    <n v="30891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60"/>
    <n v="1"/>
    <n v="42"/>
    <m/>
    <s v="Aug 15 2022 12:21P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8"/>
    <x v="4"/>
  </r>
  <r>
    <n v="30891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60"/>
    <n v="1"/>
    <n v="76"/>
    <m/>
    <s v="Aug 15 2022 12:21PM"/>
    <x v="26"/>
    <x v="25"/>
    <n v="51"/>
    <s v="QUINTAL"/>
    <n v="1"/>
    <s v="PRODUCTOS AGROPECUARIOS"/>
    <n v="1"/>
    <s v="GRANOS BASICOS"/>
    <n v="100"/>
    <n v="45.45"/>
    <s v="Frijol Tinto Nacional"/>
    <m/>
    <n v="1"/>
    <n v="15"/>
    <n v="8"/>
    <n v="8"/>
    <x v="4"/>
  </r>
  <r>
    <n v="30891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157"/>
    <n v="1"/>
    <n v="76"/>
    <m/>
    <s v="Aug 15 2022 12:22PM"/>
    <x v="111"/>
    <x v="109"/>
    <n v="51"/>
    <s v="QUINTAL"/>
    <n v="1"/>
    <s v="PRODUCTOS AGROPECUARIOS"/>
    <n v="1"/>
    <s v="GRANOS BASICOS"/>
    <n v="100"/>
    <n v="45.45"/>
    <s v="Frijol Tinto Importado"/>
    <m/>
    <n v="0"/>
    <n v="15"/>
    <n v="8"/>
    <n v="8"/>
    <x v="4"/>
  </r>
  <r>
    <n v="30892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157"/>
    <n v="1"/>
    <n v="130"/>
    <m/>
    <s v="Aug 15 2022 12:22PM"/>
    <x v="27"/>
    <x v="26"/>
    <n v="51"/>
    <s v="QUINTAL"/>
    <n v="1"/>
    <s v="PRODUCTOS AGROPECUARIOS"/>
    <n v="4"/>
    <s v="AGRO INDUSTRIALES"/>
    <n v="100"/>
    <n v="45.45"/>
    <s v="Ajonjolí"/>
    <m/>
    <n v="0"/>
    <n v="15"/>
    <n v="8"/>
    <n v="8"/>
    <x v="4"/>
  </r>
  <r>
    <n v="30892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157"/>
    <n v="1"/>
    <n v="76"/>
    <m/>
    <s v="Aug 15 2022 12:22PM"/>
    <x v="30"/>
    <x v="29"/>
    <n v="51"/>
    <s v="QUINTAL"/>
    <n v="1"/>
    <s v="PRODUCTOS AGROPECUARIOS"/>
    <n v="4"/>
    <s v="AGRO INDUSTRIALES"/>
    <n v="100"/>
    <n v="45.45"/>
    <s v="Cacahuete Crudo"/>
    <m/>
    <n v="0"/>
    <n v="15"/>
    <n v="8"/>
    <n v="8"/>
    <x v="4"/>
  </r>
  <r>
    <n v="30892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157"/>
    <n v="1"/>
    <n v="140"/>
    <m/>
    <s v="Aug 15 2022 12:22PM"/>
    <x v="29"/>
    <x v="28"/>
    <n v="51"/>
    <s v="QUINTAL"/>
    <n v="1"/>
    <s v="PRODUCTOS AGROPECUARIOS"/>
    <n v="4"/>
    <s v="AGRO INDUSTRIALES"/>
    <n v="100"/>
    <n v="45.45"/>
    <s v="Cacao "/>
    <m/>
    <n v="0"/>
    <n v="15"/>
    <n v="8"/>
    <n v="8"/>
    <x v="4"/>
  </r>
  <r>
    <n v="30892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157"/>
    <n v="1"/>
    <n v="35"/>
    <m/>
    <s v="Aug 15 2022 12:22PM"/>
    <x v="138"/>
    <x v="135"/>
    <n v="51"/>
    <s v="QUINTAL"/>
    <n v="1"/>
    <s v="PRODUCTOS AGROPECUARIOS"/>
    <n v="4"/>
    <s v="AGRO INDUSTRIALES"/>
    <n v="100"/>
    <n v="45.45"/>
    <s v="Trigo"/>
    <m/>
    <n v="0"/>
    <n v="15"/>
    <n v="8"/>
    <n v="8"/>
    <x v="4"/>
  </r>
  <r>
    <n v="30892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157"/>
    <n v="1"/>
    <n v="45"/>
    <m/>
    <s v="Aug 15 2022 12:22PM"/>
    <x v="162"/>
    <x v="157"/>
    <n v="51"/>
    <s v="QUINTAL"/>
    <n v="1"/>
    <s v="PRODUCTOS AGROPECUARIOS"/>
    <n v="4"/>
    <s v="AGRO INDUSTRIALES"/>
    <n v="100"/>
    <n v="45.45"/>
    <s v="Achiote"/>
    <m/>
    <n v="0"/>
    <n v="15"/>
    <n v="8"/>
    <n v="8"/>
    <x v="4"/>
  </r>
  <r>
    <n v="308921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157"/>
    <n v="1"/>
    <n v="55"/>
    <m/>
    <s v="Aug 15 2022 12:22PM"/>
    <x v="163"/>
    <x v="158"/>
    <n v="51"/>
    <s v="QUINTAL"/>
    <n v="1"/>
    <s v="PRODUCTOS AGROPECUARIOS"/>
    <n v="4"/>
    <s v="AGRO INDUSTRIALES"/>
    <n v="100"/>
    <n v="45.45"/>
    <s v="Soya"/>
    <m/>
    <n v="0"/>
    <n v="15"/>
    <n v="8"/>
    <n v="8"/>
    <x v="4"/>
  </r>
  <r>
    <n v="3089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2"/>
    <n v="2022"/>
    <n v="60"/>
    <n v="1"/>
    <n v="40"/>
    <m/>
    <s v="Aug 15 2022 12:22P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8"/>
    <x v="4"/>
  </r>
  <r>
    <n v="3089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2"/>
    <n v="2022"/>
    <n v="60"/>
    <n v="1"/>
    <n v="29"/>
    <m/>
    <s v="Aug 15 2022 12:22P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8"/>
    <x v="4"/>
  </r>
  <r>
    <n v="32823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8"/>
    <s v="AGOSTO"/>
    <n v="3"/>
    <s v="ANA HERMYS OSORIO"/>
    <n v="2022"/>
    <n v="2022"/>
    <n v="60"/>
    <n v="1"/>
    <n v="28"/>
    <m/>
    <s v="Aug 15 2022 12:22PM"/>
    <x v="77"/>
    <x v="75"/>
    <n v="77"/>
    <s v="SACO DE 100 LB"/>
    <n v="2"/>
    <s v="INSUMOS AGRICOLAS"/>
    <n v="15"/>
    <s v="FERTILIZANTES"/>
    <n v="0"/>
    <n v="0"/>
    <m/>
    <s v="SULFATO DE AMONIO 21%N 100 LBS"/>
    <n v="0"/>
    <n v="15"/>
    <n v="8"/>
    <n v="16"/>
    <x v="1"/>
  </r>
  <r>
    <n v="32823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8"/>
    <s v="AGOSTO"/>
    <n v="3"/>
    <s v="ANA HERMYS OSORIO"/>
    <n v="2022"/>
    <n v="2022"/>
    <n v="60"/>
    <n v="1"/>
    <n v="62"/>
    <m/>
    <s v="Aug 15 2022 12:22PM"/>
    <x v="74"/>
    <x v="72"/>
    <n v="77"/>
    <s v="SACO DE 100 LB"/>
    <n v="2"/>
    <s v="INSUMOS AGRICOLAS"/>
    <n v="15"/>
    <s v="FERTILIZANTES"/>
    <n v="0"/>
    <n v="0"/>
    <m/>
    <s v="FÓRMULA 15-15-15 100 LBS"/>
    <n v="0"/>
    <n v="15"/>
    <n v="8"/>
    <n v="16"/>
    <x v="1"/>
  </r>
  <r>
    <n v="32823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8"/>
    <s v="AGOSTO"/>
    <n v="3"/>
    <s v="ANA HERMYS OSORIO"/>
    <n v="2022"/>
    <n v="2022"/>
    <n v="60"/>
    <n v="1"/>
    <n v="50"/>
    <m/>
    <s v="Aug 15 2022 12:22PM"/>
    <x v="78"/>
    <x v="76"/>
    <n v="77"/>
    <s v="SACO DE 100 LB"/>
    <n v="2"/>
    <s v="INSUMOS AGRICOLAS"/>
    <n v="15"/>
    <s v="FERTILIZANTES"/>
    <n v="0"/>
    <n v="0"/>
    <m/>
    <s v="FÓRMULA 16-20-0 100 LBS"/>
    <n v="0"/>
    <n v="15"/>
    <n v="8"/>
    <n v="16"/>
    <x v="1"/>
  </r>
  <r>
    <n v="32821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8"/>
    <s v="AGOSTO"/>
    <n v="2"/>
    <s v="CARLOS MORALES"/>
    <n v="2022"/>
    <n v="2022"/>
    <n v="60"/>
    <n v="1"/>
    <n v="48"/>
    <n v="0.5"/>
    <s v="Aug 15 2022 12:22PM"/>
    <x v="28"/>
    <x v="27"/>
    <n v="86"/>
    <s v="SACO DE 50 KG"/>
    <n v="1"/>
    <s v="PRODUCTOS AGROPECUARIOS"/>
    <n v="4"/>
    <s v="AGRO INDUSTRIALES"/>
    <n v="110.23"/>
    <n v="50"/>
    <s v="Azúcar blanca empacada"/>
    <m/>
    <n v="0"/>
    <n v="15"/>
    <n v="8"/>
    <n v="13"/>
    <x v="0"/>
  </r>
  <r>
    <n v="32821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8"/>
    <s v="AGOSTO"/>
    <n v="2"/>
    <s v="CARLOS MORALES"/>
    <n v="2022"/>
    <n v="2022"/>
    <n v="60"/>
    <n v="1"/>
    <m/>
    <n v="1.75"/>
    <s v="Aug 15 2022 12:22PM"/>
    <x v="22"/>
    <x v="21"/>
    <n v="51"/>
    <s v="QUINTAL"/>
    <n v="1"/>
    <s v="PRODUCTOS AGROPECUARIOS"/>
    <n v="1"/>
    <s v="GRANOS BASICOS"/>
    <n v="100"/>
    <n v="45.45"/>
    <s v="Frijol Blanco"/>
    <m/>
    <n v="0"/>
    <n v="15"/>
    <n v="8"/>
    <n v="13"/>
    <x v="0"/>
  </r>
  <r>
    <n v="32821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8"/>
    <s v="AGOSTO"/>
    <n v="2"/>
    <s v="CARLOS MORALES"/>
    <n v="2022"/>
    <n v="2022"/>
    <n v="60"/>
    <n v="1"/>
    <n v="25"/>
    <n v="0.55000000000000004"/>
    <s v="Aug 15 2022 12:22PM"/>
    <x v="117"/>
    <x v="114"/>
    <n v="13"/>
    <s v="BOLSA 50 LB"/>
    <n v="1"/>
    <s v="PRODUCTOS AGROPECUARIOS"/>
    <n v="4"/>
    <s v="AGRO INDUSTRIALES"/>
    <n v="50"/>
    <n v="22.73"/>
    <s v="Harina de trigo fuerte"/>
    <m/>
    <n v="0"/>
    <n v="15"/>
    <n v="8"/>
    <n v="13"/>
    <x v="0"/>
  </r>
  <r>
    <n v="32821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8"/>
    <s v="AGOSTO"/>
    <n v="2"/>
    <s v="CARLOS MORALES"/>
    <n v="2022"/>
    <n v="2022"/>
    <n v="231"/>
    <n v="1"/>
    <n v="46"/>
    <n v="0.55000000000000004"/>
    <s v="Aug 15 2022 12:22PM"/>
    <x v="24"/>
    <x v="23"/>
    <n v="51"/>
    <s v="QUINTAL"/>
    <n v="1"/>
    <s v="PRODUCTOS AGROPECUARIOS"/>
    <n v="1"/>
    <s v="GRANOS BASICOS"/>
    <n v="100"/>
    <n v="45.45"/>
    <s v="Arroz Clasificado Importado"/>
    <m/>
    <n v="0"/>
    <n v="15"/>
    <n v="8"/>
    <n v="13"/>
    <x v="0"/>
  </r>
  <r>
    <n v="32821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8"/>
    <s v="AGOSTO"/>
    <n v="2"/>
    <s v="CARLOS MORALES"/>
    <n v="2022"/>
    <n v="2022"/>
    <n v="60"/>
    <n v="1"/>
    <n v="95"/>
    <n v="1.25"/>
    <s v="Aug 15 2022 12:22PM"/>
    <x v="23"/>
    <x v="22"/>
    <n v="51"/>
    <s v="QUINTAL"/>
    <n v="1"/>
    <s v="PRODUCTOS AGROPECUARIOS"/>
    <n v="1"/>
    <s v="GRANOS BASICOS"/>
    <n v="100"/>
    <n v="45.45"/>
    <s v="Frijol Rojo Nacional"/>
    <m/>
    <n v="1"/>
    <n v="15"/>
    <n v="8"/>
    <n v="13"/>
    <x v="0"/>
  </r>
  <r>
    <n v="32821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8"/>
    <s v="AGOSTO"/>
    <n v="2"/>
    <s v="CARLOS MORALES"/>
    <n v="2022"/>
    <n v="2022"/>
    <n v="60"/>
    <n v="1"/>
    <n v="13"/>
    <n v="0.25"/>
    <s v="Aug 15 2022 12:23PM"/>
    <x v="0"/>
    <x v="0"/>
    <n v="51"/>
    <s v="QUINTAL"/>
    <n v="1"/>
    <s v="PRODUCTOS AGROPECUARIOS"/>
    <n v="4"/>
    <s v="AGRO INDUSTRIALES"/>
    <n v="100"/>
    <n v="45.45"/>
    <s v="Sal corriente yodada"/>
    <m/>
    <n v="0"/>
    <n v="15"/>
    <n v="8"/>
    <n v="13"/>
    <x v="0"/>
  </r>
  <r>
    <n v="32821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8"/>
    <s v="AGOSTO"/>
    <n v="2"/>
    <s v="CARLOS MORALES"/>
    <n v="2022"/>
    <n v="2022"/>
    <n v="60"/>
    <n v="1"/>
    <n v="3.85"/>
    <m/>
    <s v="Aug 15 2022 12:23PM"/>
    <x v="106"/>
    <x v="104"/>
    <n v="29"/>
    <s v="CARTON 30 UNIDADES"/>
    <n v="1"/>
    <s v="PRODUCTOS AGROPECUARIOS"/>
    <n v="8"/>
    <s v="PRODUCTOS AVICOLAS"/>
    <n v="3.25"/>
    <n v="1.48"/>
    <s v="Huevo Mediano Cartón"/>
    <m/>
    <n v="0"/>
    <n v="15"/>
    <n v="8"/>
    <n v="13"/>
    <x v="0"/>
  </r>
  <r>
    <n v="32821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8"/>
    <s v="AGOSTO"/>
    <n v="2"/>
    <s v="CARLOS MORALES"/>
    <n v="2022"/>
    <n v="2022"/>
    <n v="60"/>
    <n v="1"/>
    <n v="24.5"/>
    <n v="0.55000000000000004"/>
    <s v="Aug 15 2022 12:23PM"/>
    <x v="118"/>
    <x v="115"/>
    <n v="13"/>
    <s v="BOLSA 50 LB"/>
    <n v="1"/>
    <s v="PRODUCTOS AGROPECUARIOS"/>
    <n v="4"/>
    <s v="AGRO INDUSTRIALES"/>
    <n v="50"/>
    <n v="22.73"/>
    <s v="Harina de trigo suave"/>
    <m/>
    <n v="0"/>
    <n v="15"/>
    <n v="8"/>
    <n v="13"/>
    <x v="0"/>
  </r>
  <r>
    <n v="32823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8"/>
    <s v="AGOSTO"/>
    <n v="3"/>
    <s v="ANA HERMYS OSORIO"/>
    <n v="2022"/>
    <n v="2022"/>
    <n v="60"/>
    <n v="1"/>
    <n v="5"/>
    <m/>
    <s v="Aug 15 2022 12:23PM"/>
    <x v="15"/>
    <x v="14"/>
    <n v="47"/>
    <s v="LITRO"/>
    <n v="2"/>
    <s v="INSUMOS AGRICOLAS"/>
    <n v="17"/>
    <s v="HERBICIDAS"/>
    <n v="0"/>
    <n v="0"/>
    <m/>
    <s v="GRAMOXONE 20 SL"/>
    <n v="0"/>
    <n v="15"/>
    <n v="8"/>
    <n v="16"/>
    <x v="1"/>
  </r>
  <r>
    <n v="32823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8"/>
    <s v="AGOSTO"/>
    <n v="3"/>
    <s v="ANA HERMYS OSORIO"/>
    <n v="2022"/>
    <n v="2022"/>
    <n v="60"/>
    <n v="1"/>
    <n v="9"/>
    <m/>
    <s v="Aug 15 2022 12:23PM"/>
    <x v="19"/>
    <x v="18"/>
    <n v="14"/>
    <s v="BOLSA 700 GRAMOS"/>
    <n v="2"/>
    <s v="INSUMOS AGRICOLAS"/>
    <n v="17"/>
    <s v="HERBICIDAS"/>
    <n v="0"/>
    <n v="0"/>
    <m/>
    <s v="GESAPRIM"/>
    <n v="0"/>
    <n v="15"/>
    <n v="8"/>
    <n v="16"/>
    <x v="1"/>
  </r>
  <r>
    <n v="32823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8"/>
    <s v="AGOSTO"/>
    <n v="3"/>
    <s v="ANA HERMYS OSORIO"/>
    <n v="2022"/>
    <n v="2022"/>
    <n v="60"/>
    <n v="1"/>
    <n v="6"/>
    <m/>
    <s v="Aug 15 2022 12:23PM"/>
    <x v="16"/>
    <x v="15"/>
    <n v="47"/>
    <s v="LITRO"/>
    <n v="2"/>
    <s v="INSUMOS AGRICOLAS"/>
    <n v="17"/>
    <s v="HERBICIDAS"/>
    <n v="0"/>
    <n v="0"/>
    <m/>
    <s v="HEDONAL 60 SL"/>
    <n v="0"/>
    <n v="15"/>
    <n v="8"/>
    <n v="16"/>
    <x v="1"/>
  </r>
  <r>
    <n v="3089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2"/>
    <n v="2022"/>
    <n v="231"/>
    <n v="1"/>
    <n v="29"/>
    <m/>
    <s v="Aug 15 2022 12:23P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8"/>
    <x v="4"/>
  </r>
  <r>
    <n v="3089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2"/>
    <n v="2022"/>
    <n v="60"/>
    <n v="1"/>
    <n v="41"/>
    <m/>
    <s v="Aug 15 2022 12:23PM"/>
    <x v="67"/>
    <x v="65"/>
    <n v="51"/>
    <s v="QUINTAL"/>
    <n v="1"/>
    <s v="PRODUCTOS AGROPECUARIOS"/>
    <n v="1"/>
    <s v="GRANOS BASICOS"/>
    <n v="100"/>
    <n v="45.45"/>
    <s v="Arroz Nacional"/>
    <m/>
    <n v="1"/>
    <n v="15"/>
    <n v="8"/>
    <n v="8"/>
    <x v="4"/>
  </r>
  <r>
    <n v="3089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2"/>
    <n v="2022"/>
    <n v="231"/>
    <n v="1"/>
    <n v="44"/>
    <m/>
    <s v="Aug 15 2022 12:23PM"/>
    <x v="24"/>
    <x v="23"/>
    <n v="51"/>
    <s v="QUINTAL"/>
    <n v="1"/>
    <s v="PRODUCTOS AGROPECUARIOS"/>
    <n v="1"/>
    <s v="GRANOS BASICOS"/>
    <n v="100"/>
    <n v="45.45"/>
    <s v="Arroz Clasificado Importado"/>
    <m/>
    <n v="0"/>
    <n v="15"/>
    <n v="8"/>
    <n v="8"/>
    <x v="4"/>
  </r>
  <r>
    <n v="30891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2"/>
    <n v="2022"/>
    <n v="60"/>
    <n v="1"/>
    <n v="42"/>
    <n v="0.5"/>
    <s v="Aug 15 2022 12:23P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8"/>
    <x v="4"/>
  </r>
  <r>
    <n v="30891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2"/>
    <n v="2022"/>
    <n v="60"/>
    <n v="1"/>
    <n v="31"/>
    <n v="0.35"/>
    <s v="Aug 15 2022 12:23P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8"/>
    <x v="4"/>
  </r>
  <r>
    <n v="30891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2"/>
    <n v="2022"/>
    <n v="231"/>
    <n v="1"/>
    <n v="48"/>
    <n v="0.5"/>
    <s v="Aug 15 2022 12:24PM"/>
    <x v="24"/>
    <x v="23"/>
    <n v="51"/>
    <s v="QUINTAL"/>
    <n v="1"/>
    <s v="PRODUCTOS AGROPECUARIOS"/>
    <n v="1"/>
    <s v="GRANOS BASICOS"/>
    <n v="100"/>
    <n v="45.45"/>
    <s v="Arroz Clasificado Importado"/>
    <m/>
    <n v="0"/>
    <n v="15"/>
    <n v="8"/>
    <n v="8"/>
    <x v="4"/>
  </r>
  <r>
    <n v="30891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2"/>
    <n v="2022"/>
    <n v="60"/>
    <n v="1"/>
    <n v="88"/>
    <n v="1"/>
    <s v="Aug 15 2022 12:24PM"/>
    <x v="23"/>
    <x v="22"/>
    <n v="51"/>
    <s v="QUINTAL"/>
    <n v="1"/>
    <s v="PRODUCTOS AGROPECUARIOS"/>
    <n v="1"/>
    <s v="GRANOS BASICOS"/>
    <n v="100"/>
    <n v="45.45"/>
    <s v="Frijol Rojo Nacional"/>
    <m/>
    <n v="1"/>
    <n v="15"/>
    <n v="8"/>
    <n v="8"/>
    <x v="4"/>
  </r>
  <r>
    <n v="30891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2"/>
    <n v="2022"/>
    <n v="60"/>
    <n v="1"/>
    <n v="85"/>
    <n v="0.9"/>
    <s v="Aug 15 2022 12:24PM"/>
    <x v="26"/>
    <x v="25"/>
    <n v="51"/>
    <s v="QUINTAL"/>
    <n v="1"/>
    <s v="PRODUCTOS AGROPECUARIOS"/>
    <n v="1"/>
    <s v="GRANOS BASICOS"/>
    <n v="100"/>
    <n v="45.45"/>
    <s v="Frijol Tinto Nacional"/>
    <m/>
    <n v="1"/>
    <n v="15"/>
    <n v="8"/>
    <n v="8"/>
    <x v="4"/>
  </r>
  <r>
    <n v="3089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2"/>
    <n v="2022"/>
    <n v="157"/>
    <n v="1"/>
    <n v="78"/>
    <m/>
    <s v="Aug 15 2022 12:24PM"/>
    <x v="108"/>
    <x v="106"/>
    <n v="51"/>
    <s v="QUINTAL"/>
    <n v="1"/>
    <s v="PRODUCTOS AGROPECUARIOS"/>
    <n v="1"/>
    <s v="GRANOS BASICOS"/>
    <n v="100"/>
    <n v="45.45"/>
    <s v="Frijol Rojo Importado"/>
    <m/>
    <n v="0"/>
    <n v="15"/>
    <n v="8"/>
    <n v="8"/>
    <x v="4"/>
  </r>
  <r>
    <n v="32823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8"/>
    <s v="AGOSTO"/>
    <n v="3"/>
    <s v="ANA HERMYS OSORIO"/>
    <n v="2022"/>
    <n v="2022"/>
    <n v="60"/>
    <n v="1"/>
    <n v="14"/>
    <m/>
    <s v="Aug 15 2022 12:24PM"/>
    <x v="157"/>
    <x v="152"/>
    <n v="84"/>
    <s v="SOBRE 750 GRAMOS"/>
    <n v="2"/>
    <s v="INSUMOS AGRICOLAS"/>
    <n v="16"/>
    <s v="FUNGICIDAS"/>
    <n v="0"/>
    <n v="0"/>
    <m/>
    <s v="ANTRACOL 70 WP"/>
    <n v="0"/>
    <n v="15"/>
    <n v="8"/>
    <n v="16"/>
    <x v="1"/>
  </r>
  <r>
    <n v="32823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8"/>
    <s v="AGOSTO"/>
    <n v="3"/>
    <s v="ANA HERMYS OSORIO"/>
    <n v="2022"/>
    <n v="2022"/>
    <n v="60"/>
    <n v="1"/>
    <n v="7"/>
    <m/>
    <s v="Aug 15 2022 12:24PM"/>
    <x v="13"/>
    <x v="12"/>
    <n v="15"/>
    <s v="BOLSA DE 400 GR"/>
    <n v="2"/>
    <s v="INSUMOS AGRICOLAS"/>
    <n v="16"/>
    <s v="FUNGICIDAS"/>
    <n v="0"/>
    <n v="0"/>
    <m/>
    <s v="MANCOZEB"/>
    <n v="0"/>
    <n v="15"/>
    <n v="8"/>
    <n v="16"/>
    <x v="1"/>
  </r>
  <r>
    <n v="32823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8"/>
    <s v="AGOSTO"/>
    <n v="3"/>
    <s v="ANA HERMYS OSORIO"/>
    <n v="2022"/>
    <n v="2022"/>
    <n v="60"/>
    <n v="1"/>
    <n v="25"/>
    <m/>
    <s v="Aug 15 2022 12:24PM"/>
    <x v="159"/>
    <x v="154"/>
    <n v="2"/>
    <s v="1/2  LITRO"/>
    <n v="2"/>
    <s v="INSUMOS AGRICOLAS"/>
    <n v="18"/>
    <s v="INSECTICIDAS"/>
    <n v="0"/>
    <n v="0"/>
    <m/>
    <s v="MONARCA 11.25 SE"/>
    <n v="0"/>
    <n v="15"/>
    <n v="8"/>
    <n v="16"/>
    <x v="1"/>
  </r>
  <r>
    <n v="3089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231"/>
    <n v="1"/>
    <n v="46"/>
    <m/>
    <s v="Aug 15 2022 12:24PM"/>
    <x v="24"/>
    <x v="23"/>
    <n v="51"/>
    <s v="QUINTAL"/>
    <n v="1"/>
    <s v="PRODUCTOS AGROPECUARIOS"/>
    <n v="1"/>
    <s v="GRANOS BASICOS"/>
    <n v="100"/>
    <n v="45.45"/>
    <s v="Arroz Clasificado Importado"/>
    <m/>
    <n v="0"/>
    <n v="15"/>
    <n v="8"/>
    <n v="8"/>
    <x v="4"/>
  </r>
  <r>
    <n v="3089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157"/>
    <n v="1"/>
    <n v="82"/>
    <m/>
    <s v="Aug 15 2022 12:25PM"/>
    <x v="108"/>
    <x v="106"/>
    <n v="51"/>
    <s v="QUINTAL"/>
    <n v="1"/>
    <s v="PRODUCTOS AGROPECUARIOS"/>
    <n v="1"/>
    <s v="GRANOS BASICOS"/>
    <n v="100"/>
    <n v="45.45"/>
    <s v="Frijol Rojo Importado"/>
    <m/>
    <n v="0"/>
    <n v="15"/>
    <n v="8"/>
    <n v="8"/>
    <x v="4"/>
  </r>
  <r>
    <n v="3089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60"/>
    <n v="1"/>
    <n v="41"/>
    <m/>
    <s v="Aug 15 2022 12:25P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8"/>
    <x v="4"/>
  </r>
  <r>
    <n v="3089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231"/>
    <n v="1"/>
    <n v="30"/>
    <m/>
    <s v="Aug 15 2022 12:25P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8"/>
    <x v="4"/>
  </r>
  <r>
    <n v="3089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157"/>
    <n v="1"/>
    <n v="80"/>
    <m/>
    <s v="Aug 15 2022 12:25PM"/>
    <x v="111"/>
    <x v="109"/>
    <n v="51"/>
    <s v="QUINTAL"/>
    <n v="1"/>
    <s v="PRODUCTOS AGROPECUARIOS"/>
    <n v="1"/>
    <s v="GRANOS BASICOS"/>
    <n v="100"/>
    <n v="45.45"/>
    <s v="Frijol Tinto Importado"/>
    <m/>
    <n v="0"/>
    <n v="15"/>
    <n v="8"/>
    <n v="8"/>
    <x v="4"/>
  </r>
  <r>
    <n v="32823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8"/>
    <s v="AGOSTO"/>
    <n v="3"/>
    <s v="ANA HERMYS OSORIO"/>
    <n v="2022"/>
    <n v="2022"/>
    <n v="60"/>
    <n v="1"/>
    <n v="65"/>
    <m/>
    <s v="Aug 15 2022 12:25PM"/>
    <x v="161"/>
    <x v="156"/>
    <n v="85"/>
    <s v="UNIDAD"/>
    <n v="3"/>
    <s v="MAQUINARIA Y EQUIPO"/>
    <n v="21"/>
    <s v="APEROS AGRÍCOLAS"/>
    <n v="0"/>
    <n v="0"/>
    <m/>
    <m/>
    <n v="0"/>
    <n v="15"/>
    <n v="8"/>
    <n v="16"/>
    <x v="1"/>
  </r>
  <r>
    <n v="30891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2"/>
    <n v="2022"/>
    <n v="157"/>
    <n v="1"/>
    <n v="185"/>
    <n v="2"/>
    <s v="Aug 15 2022 12:25PM"/>
    <x v="22"/>
    <x v="21"/>
    <n v="51"/>
    <s v="QUINTAL"/>
    <n v="1"/>
    <s v="PRODUCTOS AGROPECUARIOS"/>
    <n v="1"/>
    <s v="GRANOS BASICOS"/>
    <n v="100"/>
    <n v="45.45"/>
    <s v="Frijol Blanco"/>
    <m/>
    <n v="0"/>
    <n v="15"/>
    <n v="8"/>
    <n v="8"/>
    <x v="4"/>
  </r>
  <r>
    <n v="30892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8"/>
    <s v="AGOSTO"/>
    <n v="6"/>
    <s v="GILBERTO RECINOS"/>
    <n v="2022"/>
    <n v="2022"/>
    <n v="231"/>
    <n v="1"/>
    <n v="29.5"/>
    <m/>
    <s v="Aug 15 2022 12:26P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8"/>
    <x v="4"/>
  </r>
  <r>
    <n v="30892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8"/>
    <s v="AGOSTO"/>
    <n v="6"/>
    <s v="GILBERTO RECINOS"/>
    <n v="2022"/>
    <n v="2022"/>
    <n v="60"/>
    <n v="1"/>
    <n v="30"/>
    <m/>
    <s v="Aug 15 2022 12:26P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8"/>
    <x v="4"/>
  </r>
  <r>
    <n v="3089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157"/>
    <n v="1"/>
    <n v="135"/>
    <m/>
    <s v="Aug 15 2022 12:26PM"/>
    <x v="27"/>
    <x v="26"/>
    <n v="51"/>
    <s v="QUINTAL"/>
    <n v="1"/>
    <s v="PRODUCTOS AGROPECUARIOS"/>
    <n v="4"/>
    <s v="AGRO INDUSTRIALES"/>
    <n v="100"/>
    <n v="45.45"/>
    <s v="Ajonjolí"/>
    <m/>
    <n v="0"/>
    <n v="15"/>
    <n v="8"/>
    <n v="8"/>
    <x v="4"/>
  </r>
  <r>
    <n v="3089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157"/>
    <n v="1"/>
    <n v="175"/>
    <m/>
    <s v="Aug 15 2022 12:26PM"/>
    <x v="22"/>
    <x v="21"/>
    <n v="51"/>
    <s v="QUINTAL"/>
    <n v="1"/>
    <s v="PRODUCTOS AGROPECUARIOS"/>
    <n v="1"/>
    <s v="GRANOS BASICOS"/>
    <n v="100"/>
    <n v="45.45"/>
    <s v="Frijol Blanco"/>
    <m/>
    <n v="0"/>
    <n v="15"/>
    <n v="8"/>
    <n v="8"/>
    <x v="4"/>
  </r>
  <r>
    <n v="3089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157"/>
    <n v="1"/>
    <n v="78"/>
    <m/>
    <s v="Aug 15 2022 12:26PM"/>
    <x v="30"/>
    <x v="29"/>
    <n v="51"/>
    <s v="QUINTAL"/>
    <n v="1"/>
    <s v="PRODUCTOS AGROPECUARIOS"/>
    <n v="4"/>
    <s v="AGRO INDUSTRIALES"/>
    <n v="100"/>
    <n v="45.45"/>
    <s v="Cacahuete Crudo"/>
    <m/>
    <n v="0"/>
    <n v="15"/>
    <n v="8"/>
    <n v="8"/>
    <x v="4"/>
  </r>
  <r>
    <n v="3089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157"/>
    <n v="1"/>
    <n v="145"/>
    <m/>
    <s v="Aug 15 2022 12:27PM"/>
    <x v="29"/>
    <x v="28"/>
    <n v="51"/>
    <s v="QUINTAL"/>
    <n v="1"/>
    <s v="PRODUCTOS AGROPECUARIOS"/>
    <n v="4"/>
    <s v="AGRO INDUSTRIALES"/>
    <n v="100"/>
    <n v="45.45"/>
    <s v="Cacao "/>
    <m/>
    <n v="0"/>
    <n v="15"/>
    <n v="8"/>
    <n v="8"/>
    <x v="4"/>
  </r>
  <r>
    <n v="3089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60"/>
    <n v="1"/>
    <n v="48"/>
    <m/>
    <s v="Aug 15 2022 12:27PM"/>
    <x v="28"/>
    <x v="27"/>
    <n v="86"/>
    <s v="SACO DE 50 KG"/>
    <n v="1"/>
    <s v="PRODUCTOS AGROPECUARIOS"/>
    <n v="4"/>
    <s v="AGRO INDUSTRIALES"/>
    <n v="110.23"/>
    <n v="50"/>
    <s v="Azúcar blanca empacada"/>
    <m/>
    <n v="0"/>
    <n v="15"/>
    <n v="8"/>
    <n v="8"/>
    <x v="4"/>
  </r>
  <r>
    <n v="3089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2"/>
    <n v="2022"/>
    <n v="60"/>
    <n v="1"/>
    <n v="85"/>
    <n v="0.9"/>
    <s v="Aug 15 2022 12:27PM"/>
    <x v="23"/>
    <x v="22"/>
    <n v="51"/>
    <s v="QUINTAL"/>
    <n v="1"/>
    <s v="PRODUCTOS AGROPECUARIOS"/>
    <n v="1"/>
    <s v="GRANOS BASICOS"/>
    <n v="100"/>
    <n v="45.45"/>
    <s v="Frijol Rojo Nacional"/>
    <m/>
    <n v="1"/>
    <n v="15"/>
    <n v="8"/>
    <n v="8"/>
    <x v="4"/>
  </r>
  <r>
    <n v="3089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2"/>
    <n v="2022"/>
    <n v="60"/>
    <n v="1"/>
    <n v="41"/>
    <n v="0.45"/>
    <s v="Aug 15 2022 12:27P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8"/>
    <x v="4"/>
  </r>
  <r>
    <n v="3089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2"/>
    <n v="2022"/>
    <n v="231"/>
    <n v="1"/>
    <n v="46"/>
    <n v="0.5"/>
    <s v="Aug 15 2022 12:28PM"/>
    <x v="24"/>
    <x v="23"/>
    <n v="51"/>
    <s v="QUINTAL"/>
    <n v="1"/>
    <s v="PRODUCTOS AGROPECUARIOS"/>
    <n v="1"/>
    <s v="GRANOS BASICOS"/>
    <n v="100"/>
    <n v="45.45"/>
    <s v="Arroz Clasificado Importado"/>
    <m/>
    <n v="0"/>
    <n v="15"/>
    <n v="8"/>
    <n v="8"/>
    <x v="4"/>
  </r>
  <r>
    <n v="3089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2"/>
    <n v="2022"/>
    <n v="231"/>
    <n v="1"/>
    <n v="29.5"/>
    <n v="0.35"/>
    <s v="Aug 15 2022 12:28P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8"/>
    <x v="4"/>
  </r>
  <r>
    <n v="3089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2"/>
    <n v="2022"/>
    <n v="157"/>
    <n v="1"/>
    <n v="82"/>
    <n v="0.9"/>
    <s v="Aug 15 2022 12:28PM"/>
    <x v="108"/>
    <x v="106"/>
    <n v="51"/>
    <s v="QUINTAL"/>
    <n v="1"/>
    <s v="PRODUCTOS AGROPECUARIOS"/>
    <n v="1"/>
    <s v="GRANOS BASICOS"/>
    <n v="100"/>
    <n v="45.45"/>
    <s v="Frijol Rojo Importado"/>
    <m/>
    <n v="0"/>
    <n v="15"/>
    <n v="8"/>
    <n v="8"/>
    <x v="4"/>
  </r>
  <r>
    <n v="30892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2"/>
    <n v="2022"/>
    <n v="157"/>
    <n v="1"/>
    <n v="160"/>
    <n v="2"/>
    <s v="Aug 15 2022 12:28PM"/>
    <x v="22"/>
    <x v="21"/>
    <n v="51"/>
    <s v="QUINTAL"/>
    <n v="1"/>
    <s v="PRODUCTOS AGROPECUARIOS"/>
    <n v="1"/>
    <s v="GRANOS BASICOS"/>
    <n v="100"/>
    <n v="45.45"/>
    <s v="Frijol Blanco"/>
    <m/>
    <n v="0"/>
    <n v="15"/>
    <n v="8"/>
    <n v="8"/>
    <x v="4"/>
  </r>
  <r>
    <n v="30892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6"/>
    <m/>
    <s v="Aug 15 2022 12:28PM"/>
    <x v="99"/>
    <x v="97"/>
    <n v="45"/>
    <s v="LIBRA"/>
    <n v="1"/>
    <s v="PRODUCTOS AGROPECUARIOS"/>
    <n v="10"/>
    <s v="PRODUCTOS PESQUEROS"/>
    <n v="1"/>
    <n v="0.45"/>
    <s v="Camaron de mar mediano"/>
    <m/>
    <n v="0"/>
    <n v="15"/>
    <n v="8"/>
    <n v="8"/>
    <x v="4"/>
  </r>
  <r>
    <n v="30892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4"/>
    <m/>
    <s v="Aug 15 2022 12:28PM"/>
    <x v="126"/>
    <x v="123"/>
    <n v="45"/>
    <s v="LIBRA"/>
    <n v="1"/>
    <s v="PRODUCTOS AGROPECUARIOS"/>
    <n v="10"/>
    <s v="PRODUCTOS PESQUEROS"/>
    <n v="1"/>
    <n v="0.45"/>
    <s v="Camaron cultivado"/>
    <m/>
    <n v="0"/>
    <n v="15"/>
    <n v="8"/>
    <n v="8"/>
    <x v="4"/>
  </r>
  <r>
    <n v="30892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4"/>
    <m/>
    <s v="Aug 15 2022 12:28PM"/>
    <x v="122"/>
    <x v="119"/>
    <n v="45"/>
    <s v="LIBRA"/>
    <n v="1"/>
    <s v="PRODUCTOS AGROPECUARIOS"/>
    <n v="10"/>
    <s v="PRODUCTOS PESQUEROS"/>
    <n v="1"/>
    <n v="0.45"/>
    <s v="Boca colorada mediano"/>
    <m/>
    <n v="0"/>
    <n v="15"/>
    <n v="8"/>
    <n v="8"/>
    <x v="4"/>
  </r>
  <r>
    <n v="30892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2"/>
    <m/>
    <s v="Aug 15 2022 12:28PM"/>
    <x v="96"/>
    <x v="94"/>
    <n v="45"/>
    <s v="LIBRA"/>
    <n v="1"/>
    <s v="PRODUCTOS AGROPECUARIOS"/>
    <n v="10"/>
    <s v="PRODUCTOS PESQUEROS"/>
    <n v="1"/>
    <n v="0.45"/>
    <s v="Bagre"/>
    <m/>
    <n v="0"/>
    <n v="15"/>
    <n v="8"/>
    <n v="8"/>
    <x v="4"/>
  </r>
  <r>
    <n v="30892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6"/>
    <m/>
    <s v="Aug 15 2022 12:29PM"/>
    <x v="137"/>
    <x v="134"/>
    <n v="45"/>
    <s v="LIBRA"/>
    <n v="1"/>
    <s v="PRODUCTOS AGROPECUARIOS"/>
    <n v="10"/>
    <s v="PRODUCTOS PESQUEROS"/>
    <n v="1"/>
    <n v="0.45"/>
    <s v="Lonja de boca colorada"/>
    <m/>
    <n v="0"/>
    <n v="15"/>
    <n v="8"/>
    <n v="8"/>
    <x v="4"/>
  </r>
  <r>
    <n v="30892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10"/>
    <m/>
    <s v="Aug 15 2022 12:29PM"/>
    <x v="98"/>
    <x v="96"/>
    <n v="45"/>
    <s v="LIBRA"/>
    <n v="1"/>
    <s v="PRODUCTOS AGROPECUARIOS"/>
    <n v="10"/>
    <s v="PRODUCTOS PESQUEROS"/>
    <n v="1"/>
    <n v="0.45"/>
    <s v="Camaron de mar grande"/>
    <m/>
    <n v="0"/>
    <n v="15"/>
    <n v="8"/>
    <n v="8"/>
    <x v="4"/>
  </r>
  <r>
    <n v="30892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4"/>
    <m/>
    <s v="Aug 15 2022 12:29PM"/>
    <x v="124"/>
    <x v="121"/>
    <n v="45"/>
    <s v="LIBRA"/>
    <n v="1"/>
    <s v="PRODUCTOS AGROPECUARIOS"/>
    <n v="10"/>
    <s v="PRODUCTOS PESQUEROS"/>
    <n v="1"/>
    <n v="0.45"/>
    <s v="Lonja de tiburón"/>
    <m/>
    <n v="0"/>
    <n v="15"/>
    <n v="8"/>
    <n v="8"/>
    <x v="4"/>
  </r>
  <r>
    <n v="30892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3"/>
    <m/>
    <s v="Aug 15 2022 12:29PM"/>
    <x v="101"/>
    <x v="99"/>
    <n v="45"/>
    <s v="LIBRA"/>
    <n v="1"/>
    <s v="PRODUCTOS AGROPECUARIOS"/>
    <n v="10"/>
    <s v="PRODUCTOS PESQUEROS"/>
    <n v="1"/>
    <n v="0.45"/>
    <s v="Cola de camaron"/>
    <m/>
    <n v="0"/>
    <n v="15"/>
    <n v="8"/>
    <n v="8"/>
    <x v="4"/>
  </r>
  <r>
    <n v="30892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5"/>
    <m/>
    <s v="Aug 15 2022 12:29PM"/>
    <x v="123"/>
    <x v="120"/>
    <n v="45"/>
    <s v="LIBRA"/>
    <n v="1"/>
    <s v="PRODUCTOS AGROPECUARIOS"/>
    <n v="10"/>
    <s v="PRODUCTOS PESQUEROS"/>
    <n v="1"/>
    <n v="0.45"/>
    <s v="Camaroncillo Seco Salado"/>
    <m/>
    <n v="0"/>
    <n v="15"/>
    <n v="8"/>
    <n v="8"/>
    <x v="4"/>
  </r>
  <r>
    <n v="30893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4"/>
    <m/>
    <s v="Aug 15 2022 12:29PM"/>
    <x v="86"/>
    <x v="84"/>
    <n v="45"/>
    <s v="LIBRA"/>
    <n v="1"/>
    <s v="PRODUCTOS AGROPECUARIOS"/>
    <n v="5"/>
    <s v="CARNE BOVINO"/>
    <n v="1"/>
    <n v="0.45"/>
    <s v="Posta Negra"/>
    <m/>
    <n v="0"/>
    <n v="15"/>
    <n v="8"/>
    <n v="8"/>
    <x v="4"/>
  </r>
  <r>
    <n v="30893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4.25"/>
    <m/>
    <s v="Aug 15 2022 12:29PM"/>
    <x v="87"/>
    <x v="85"/>
    <n v="45"/>
    <s v="LIBRA"/>
    <n v="1"/>
    <s v="PRODUCTOS AGROPECUARIOS"/>
    <n v="5"/>
    <s v="CARNE BOVINO"/>
    <n v="1"/>
    <n v="0.45"/>
    <s v="Puyazo"/>
    <m/>
    <n v="0"/>
    <n v="15"/>
    <n v="8"/>
    <n v="8"/>
    <x v="4"/>
  </r>
  <r>
    <n v="30893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5"/>
    <m/>
    <s v="Aug 15 2022 12:29PM"/>
    <x v="95"/>
    <x v="93"/>
    <n v="45"/>
    <s v="LIBRA"/>
    <n v="1"/>
    <s v="PRODUCTOS AGROPECUARIOS"/>
    <n v="5"/>
    <s v="CARNE BOVINO"/>
    <n v="1"/>
    <n v="0.45"/>
    <s v="Lomo de Aguja"/>
    <m/>
    <n v="0"/>
    <n v="15"/>
    <n v="8"/>
    <n v="8"/>
    <x v="4"/>
  </r>
  <r>
    <n v="30893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4.75"/>
    <m/>
    <s v="Aug 15 2022 12:29PM"/>
    <x v="84"/>
    <x v="82"/>
    <n v="45"/>
    <s v="LIBRA"/>
    <n v="1"/>
    <s v="PRODUCTOS AGROPECUARIOS"/>
    <n v="5"/>
    <s v="CARNE BOVINO"/>
    <n v="1"/>
    <n v="0.45"/>
    <s v="Lomo de Rollizo"/>
    <m/>
    <n v="0"/>
    <n v="15"/>
    <n v="8"/>
    <n v="8"/>
    <x v="4"/>
  </r>
  <r>
    <n v="30893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5.25"/>
    <m/>
    <s v="Aug 15 2022 12:29PM"/>
    <x v="85"/>
    <x v="83"/>
    <n v="45"/>
    <s v="LIBRA"/>
    <n v="1"/>
    <s v="PRODUCTOS AGROPECUARIOS"/>
    <n v="6"/>
    <s v="CARNE PORCINO"/>
    <n v="1"/>
    <n v="0.45"/>
    <s v="Chicharron"/>
    <m/>
    <n v="0"/>
    <n v="15"/>
    <n v="8"/>
    <n v="8"/>
    <x v="4"/>
  </r>
  <r>
    <n v="30893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3.25"/>
    <m/>
    <s v="Aug 15 2022 12:29PM"/>
    <x v="94"/>
    <x v="92"/>
    <n v="45"/>
    <s v="LIBRA"/>
    <n v="1"/>
    <s v="PRODUCTOS AGROPECUARIOS"/>
    <n v="6"/>
    <s v="CARNE PORCINO"/>
    <n v="1"/>
    <n v="0.45"/>
    <s v="Lomo"/>
    <m/>
    <n v="0"/>
    <n v="15"/>
    <n v="8"/>
    <n v="8"/>
    <x v="4"/>
  </r>
  <r>
    <n v="30893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3.9"/>
    <m/>
    <s v="Aug 15 2022 12:29PM"/>
    <x v="88"/>
    <x v="86"/>
    <n v="45"/>
    <s v="LIBRA"/>
    <n v="1"/>
    <s v="PRODUCTOS AGROPECUARIOS"/>
    <n v="5"/>
    <s v="CARNE BOVINO"/>
    <n v="1"/>
    <n v="0.45"/>
    <s v="Salon"/>
    <m/>
    <n v="0"/>
    <n v="15"/>
    <n v="8"/>
    <n v="8"/>
    <x v="4"/>
  </r>
  <r>
    <n v="30893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4.75"/>
    <m/>
    <s v="Aug 15 2022 12:29PM"/>
    <x v="91"/>
    <x v="89"/>
    <n v="45"/>
    <s v="LIBRA"/>
    <n v="1"/>
    <s v="PRODUCTOS AGROPECUARIOS"/>
    <n v="5"/>
    <s v="CARNE BOVINO"/>
    <n v="1"/>
    <n v="0.45"/>
    <s v="Posta Angelina"/>
    <m/>
    <n v="0"/>
    <n v="15"/>
    <n v="8"/>
    <n v="8"/>
    <x v="4"/>
  </r>
  <r>
    <n v="30893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3.2"/>
    <m/>
    <s v="Aug 15 2022 12:29PM"/>
    <x v="90"/>
    <x v="88"/>
    <n v="45"/>
    <s v="LIBRA"/>
    <n v="1"/>
    <s v="PRODUCTOS AGROPECUARIOS"/>
    <n v="6"/>
    <s v="CARNE PORCINO"/>
    <n v="1"/>
    <n v="0.45"/>
    <s v="Costilla"/>
    <m/>
    <n v="0"/>
    <n v="15"/>
    <n v="8"/>
    <n v="8"/>
    <x v="4"/>
  </r>
  <r>
    <n v="30893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3.8"/>
    <m/>
    <s v="Aug 15 2022 12:29PM"/>
    <x v="89"/>
    <x v="87"/>
    <n v="45"/>
    <s v="LIBRA"/>
    <n v="1"/>
    <s v="PRODUCTOS AGROPECUARIOS"/>
    <n v="5"/>
    <s v="CARNE BOVINO"/>
    <n v="1"/>
    <n v="0.45"/>
    <s v="Posta de Pecho"/>
    <m/>
    <n v="0"/>
    <n v="15"/>
    <n v="8"/>
    <n v="8"/>
    <x v="4"/>
  </r>
  <r>
    <n v="30893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4.25"/>
    <m/>
    <s v="Aug 15 2022 12:29PM"/>
    <x v="92"/>
    <x v="90"/>
    <n v="45"/>
    <s v="LIBRA"/>
    <n v="1"/>
    <s v="PRODUCTOS AGROPECUARIOS"/>
    <n v="5"/>
    <s v="CARNE BOVINO"/>
    <n v="1"/>
    <n v="0.45"/>
    <s v="Solomo"/>
    <m/>
    <n v="0"/>
    <n v="15"/>
    <n v="8"/>
    <n v="8"/>
    <x v="4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60"/>
    <n v="1"/>
    <n v="6"/>
    <m/>
    <s v="Aug 15 2022 12:29PM"/>
    <x v="3"/>
    <x v="3"/>
    <n v="45"/>
    <s v="LIBRA"/>
    <n v="1"/>
    <s v="PRODUCTOS AGROPECUARIOS"/>
    <n v="9"/>
    <s v="LACTEOS"/>
    <n v="1"/>
    <n v="0.45"/>
    <s v="Queso Duro Viejo"/>
    <m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60"/>
    <n v="1"/>
    <n v="2.5"/>
    <m/>
    <s v="Aug 15 2022 12:29PM"/>
    <x v="5"/>
    <x v="5"/>
    <n v="16"/>
    <s v="BOTELLA"/>
    <n v="1"/>
    <s v="PRODUCTOS AGROPECUARIOS"/>
    <n v="9"/>
    <s v="LACTEOS"/>
    <n v="1.6"/>
    <n v="0.73"/>
    <s v="Crema"/>
    <m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60"/>
    <n v="1"/>
    <n v="2"/>
    <m/>
    <s v="Aug 15 2022 12:29PM"/>
    <x v="4"/>
    <x v="4"/>
    <n v="45"/>
    <s v="LIBRA"/>
    <n v="1"/>
    <s v="PRODUCTOS AGROPECUARIOS"/>
    <n v="9"/>
    <s v="LACTEOS"/>
    <n v="1"/>
    <n v="0.45"/>
    <s v="Queso Fresco"/>
    <m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60"/>
    <n v="1"/>
    <n v="2.25"/>
    <m/>
    <s v="Aug 15 2022 12:29PM"/>
    <x v="1"/>
    <x v="1"/>
    <n v="45"/>
    <s v="LIBRA"/>
    <n v="1"/>
    <s v="PRODUCTOS AGROPECUARIOS"/>
    <n v="9"/>
    <s v="LACTEOS"/>
    <n v="1"/>
    <n v="0.45"/>
    <s v="Quesillo"/>
    <m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157"/>
    <n v="1"/>
    <n v="3.5"/>
    <m/>
    <s v="Aug 15 2022 12:29PM"/>
    <x v="6"/>
    <x v="6"/>
    <n v="45"/>
    <s v="LIBRA"/>
    <n v="1"/>
    <s v="PRODUCTOS AGROPECUARIOS"/>
    <n v="9"/>
    <s v="LACTEOS"/>
    <n v="1"/>
    <n v="0.45"/>
    <s v="Queso Duro Blando"/>
    <m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60"/>
    <n v="1"/>
    <n v="3.2"/>
    <m/>
    <s v="Aug 15 2022 12:29PM"/>
    <x v="6"/>
    <x v="6"/>
    <n v="45"/>
    <s v="LIBRA"/>
    <n v="1"/>
    <s v="PRODUCTOS AGROPECUARIOS"/>
    <n v="9"/>
    <s v="LACTEOS"/>
    <n v="1"/>
    <n v="0.45"/>
    <s v="Queso Duro Blando"/>
    <m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60"/>
    <n v="1"/>
    <n v="2"/>
    <m/>
    <s v="Aug 15 2022 12:30PM"/>
    <x v="136"/>
    <x v="133"/>
    <n v="45"/>
    <s v="LIBRA"/>
    <n v="1"/>
    <s v="PRODUCTOS AGROPECUARIOS"/>
    <n v="10"/>
    <s v="PRODUCTOS PESQUEROS"/>
    <n v="1"/>
    <n v="0.45"/>
    <s v="Tilapia"/>
    <m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60"/>
    <n v="1"/>
    <n v="2.5"/>
    <m/>
    <s v="Aug 15 2022 12:30PM"/>
    <x v="96"/>
    <x v="94"/>
    <n v="45"/>
    <s v="LIBRA"/>
    <n v="1"/>
    <s v="PRODUCTOS AGROPECUARIOS"/>
    <n v="10"/>
    <s v="PRODUCTOS PESQUEROS"/>
    <n v="1"/>
    <n v="0.45"/>
    <s v="Bagre"/>
    <m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60"/>
    <n v="1"/>
    <n v="30.5"/>
    <m/>
    <s v="Aug 15 2022 12:30PM"/>
    <x v="155"/>
    <x v="150"/>
    <n v="51"/>
    <s v="QUINTAL"/>
    <n v="2"/>
    <s v="INSUMOS AGRICOLAS"/>
    <n v="12"/>
    <s v="PONEDORAS"/>
    <n v="0"/>
    <n v="0"/>
    <m/>
    <s v="ALIPONEDORAS 1 (PONEDORAS)"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60"/>
    <n v="1"/>
    <n v="4"/>
    <m/>
    <s v="Aug 15 2022 12:30PM"/>
    <x v="99"/>
    <x v="97"/>
    <n v="45"/>
    <s v="LIBRA"/>
    <n v="1"/>
    <s v="PRODUCTOS AGROPECUARIOS"/>
    <n v="10"/>
    <s v="PRODUCTOS PESQUEROS"/>
    <n v="1"/>
    <n v="0.45"/>
    <s v="Camaron de mar mediano"/>
    <m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60"/>
    <n v="1"/>
    <n v="6"/>
    <m/>
    <s v="Aug 15 2022 12:30PM"/>
    <x v="123"/>
    <x v="120"/>
    <n v="45"/>
    <s v="LIBRA"/>
    <n v="1"/>
    <s v="PRODUCTOS AGROPECUARIOS"/>
    <n v="10"/>
    <s v="PRODUCTOS PESQUEROS"/>
    <n v="1"/>
    <n v="0.45"/>
    <s v="Camaroncillo Seco Salado"/>
    <m/>
    <n v="0"/>
    <n v="15"/>
    <n v="8"/>
    <n v="13"/>
    <x v="0"/>
  </r>
  <r>
    <n v="30893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48"/>
    <m/>
    <s v="Aug 15 2022 12:30PM"/>
    <x v="164"/>
    <x v="159"/>
    <n v="25"/>
    <s v="CAJA 12 CARTONES"/>
    <n v="1"/>
    <s v="PRODUCTOS AGROPECUARIOS"/>
    <n v="8"/>
    <s v="PRODUCTOS AVICOLAS"/>
    <n v="40"/>
    <n v="18.18"/>
    <s v="Huevo Mediano Caja"/>
    <m/>
    <n v="0"/>
    <n v="15"/>
    <n v="8"/>
    <n v="8"/>
    <x v="4"/>
  </r>
  <r>
    <n v="30893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1.3"/>
    <m/>
    <s v="Aug 15 2022 12:30PM"/>
    <x v="103"/>
    <x v="101"/>
    <n v="45"/>
    <s v="LIBRA"/>
    <n v="1"/>
    <s v="PRODUCTOS AGROPECUARIOS"/>
    <n v="7"/>
    <s v="CARNE DE POLLO"/>
    <n v="1"/>
    <n v="0.45"/>
    <s v="Pollo, Muslos"/>
    <m/>
    <n v="0"/>
    <n v="15"/>
    <n v="8"/>
    <n v="8"/>
    <x v="4"/>
  </r>
  <r>
    <n v="30893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1.75"/>
    <m/>
    <s v="Aug 15 2022 12:30PM"/>
    <x v="104"/>
    <x v="102"/>
    <n v="45"/>
    <s v="LIBRA"/>
    <n v="1"/>
    <s v="PRODUCTOS AGROPECUARIOS"/>
    <n v="7"/>
    <s v="CARNE DE POLLO"/>
    <n v="1"/>
    <n v="0.45"/>
    <s v="Pollo, Pechuga"/>
    <m/>
    <n v="0"/>
    <n v="15"/>
    <n v="8"/>
    <n v="8"/>
    <x v="4"/>
  </r>
  <r>
    <n v="30893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4.5999999999999996"/>
    <m/>
    <s v="Aug 15 2022 12:30PM"/>
    <x v="105"/>
    <x v="103"/>
    <n v="29"/>
    <s v="CARTON 30 UNIDADES"/>
    <n v="1"/>
    <s v="PRODUCTOS AGROPECUARIOS"/>
    <n v="8"/>
    <s v="PRODUCTOS AVICOLAS"/>
    <n v="3.75"/>
    <n v="1.7"/>
    <s v="Huevo Grande Cartón"/>
    <m/>
    <n v="0"/>
    <n v="15"/>
    <n v="8"/>
    <n v="8"/>
    <x v="4"/>
  </r>
  <r>
    <n v="30893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3"/>
    <m/>
    <s v="Aug 15 2022 12:30PM"/>
    <x v="93"/>
    <x v="91"/>
    <n v="45"/>
    <s v="LIBRA"/>
    <n v="1"/>
    <s v="PRODUCTOS AGROPECUARIOS"/>
    <n v="6"/>
    <s v="CARNE PORCINO"/>
    <n v="1"/>
    <n v="0.45"/>
    <s v="Posta"/>
    <m/>
    <n v="0"/>
    <n v="15"/>
    <n v="8"/>
    <n v="8"/>
    <x v="4"/>
  </r>
  <r>
    <n v="30893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52"/>
    <m/>
    <s v="Aug 15 2022 12:30PM"/>
    <x v="165"/>
    <x v="160"/>
    <n v="25"/>
    <s v="CAJA 12 CARTONES"/>
    <n v="1"/>
    <s v="PRODUCTOS AGROPECUARIOS"/>
    <n v="8"/>
    <s v="PRODUCTOS AVICOLAS"/>
    <n v="45"/>
    <n v="20.45"/>
    <s v="Huevo Grande Caja"/>
    <m/>
    <n v="0"/>
    <n v="15"/>
    <n v="8"/>
    <n v="8"/>
    <x v="4"/>
  </r>
  <r>
    <n v="30893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1.5"/>
    <m/>
    <s v="Aug 15 2022 12:30PM"/>
    <x v="166"/>
    <x v="161"/>
    <n v="45"/>
    <s v="LIBRA"/>
    <n v="1"/>
    <s v="PRODUCTOS AGROPECUARIOS"/>
    <n v="7"/>
    <s v="CARNE DE POLLO"/>
    <n v="1"/>
    <n v="0.45"/>
    <s v="Pollo Entero( sin menudos)"/>
    <m/>
    <n v="0"/>
    <n v="15"/>
    <n v="8"/>
    <n v="8"/>
    <x v="4"/>
  </r>
  <r>
    <n v="30893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4.25"/>
    <m/>
    <s v="Aug 15 2022 12:30PM"/>
    <x v="106"/>
    <x v="104"/>
    <n v="29"/>
    <s v="CARTON 30 UNIDADES"/>
    <n v="1"/>
    <s v="PRODUCTOS AGROPECUARIOS"/>
    <n v="8"/>
    <s v="PRODUCTOS AVICOLAS"/>
    <n v="3.25"/>
    <n v="1.48"/>
    <s v="Huevo Mediano Cartón"/>
    <m/>
    <n v="0"/>
    <n v="15"/>
    <n v="8"/>
    <n v="8"/>
    <x v="4"/>
  </r>
  <r>
    <n v="30893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157"/>
    <n v="1"/>
    <n v="2.2999999999999998"/>
    <m/>
    <s v="Aug 15 2022 12:31PM"/>
    <x v="1"/>
    <x v="1"/>
    <n v="45"/>
    <s v="LIBRA"/>
    <n v="1"/>
    <s v="PRODUCTOS AGROPECUARIOS"/>
    <n v="9"/>
    <s v="LACTEOS"/>
    <n v="1"/>
    <n v="0.45"/>
    <s v="Quesillo"/>
    <m/>
    <n v="0"/>
    <n v="15"/>
    <n v="8"/>
    <n v="8"/>
    <x v="4"/>
  </r>
  <r>
    <n v="30893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3"/>
    <m/>
    <s v="Aug 15 2022 12:31PM"/>
    <x v="5"/>
    <x v="5"/>
    <n v="16"/>
    <s v="BOTELLA"/>
    <n v="1"/>
    <s v="PRODUCTOS AGROPECUARIOS"/>
    <n v="9"/>
    <s v="LACTEOS"/>
    <n v="1.6"/>
    <n v="0.73"/>
    <s v="Crema"/>
    <m/>
    <n v="0"/>
    <n v="15"/>
    <n v="8"/>
    <n v="8"/>
    <x v="4"/>
  </r>
  <r>
    <n v="30893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157"/>
    <n v="1"/>
    <n v="5"/>
    <m/>
    <s v="Aug 15 2022 12:31PM"/>
    <x v="3"/>
    <x v="3"/>
    <n v="45"/>
    <s v="LIBRA"/>
    <n v="1"/>
    <s v="PRODUCTOS AGROPECUARIOS"/>
    <n v="9"/>
    <s v="LACTEOS"/>
    <n v="1"/>
    <n v="0.45"/>
    <s v="Queso Duro Viejo"/>
    <m/>
    <n v="0"/>
    <n v="15"/>
    <n v="8"/>
    <n v="8"/>
    <x v="4"/>
  </r>
  <r>
    <n v="30893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2.5"/>
    <m/>
    <s v="Aug 15 2022 12:31PM"/>
    <x v="4"/>
    <x v="4"/>
    <n v="45"/>
    <s v="LIBRA"/>
    <n v="1"/>
    <s v="PRODUCTOS AGROPECUARIOS"/>
    <n v="9"/>
    <s v="LACTEOS"/>
    <n v="1"/>
    <n v="0.45"/>
    <s v="Queso Fresco"/>
    <m/>
    <n v="0"/>
    <n v="15"/>
    <n v="8"/>
    <n v="8"/>
    <x v="4"/>
  </r>
  <r>
    <n v="30893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157"/>
    <n v="1"/>
    <n v="3"/>
    <m/>
    <s v="Aug 15 2022 12:31PM"/>
    <x v="6"/>
    <x v="6"/>
    <n v="45"/>
    <s v="LIBRA"/>
    <n v="1"/>
    <s v="PRODUCTOS AGROPECUARIOS"/>
    <n v="9"/>
    <s v="LACTEOS"/>
    <n v="1"/>
    <n v="0.45"/>
    <s v="Queso Duro Blando"/>
    <m/>
    <n v="0"/>
    <n v="15"/>
    <n v="8"/>
    <n v="8"/>
    <x v="4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60"/>
    <n v="1"/>
    <n v="18.5"/>
    <m/>
    <s v="Aug 15 2022 12:31PM"/>
    <x v="10"/>
    <x v="10"/>
    <n v="51"/>
    <s v="QUINTAL"/>
    <n v="2"/>
    <s v="INSUMOS AGRICOLAS"/>
    <n v="13"/>
    <s v="GANADO BOVINO"/>
    <n v="0"/>
    <n v="0"/>
    <m/>
    <s v="ALILECHERO 14%"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60"/>
    <n v="1"/>
    <n v="24.5"/>
    <m/>
    <s v="Aug 15 2022 12:31PM"/>
    <x v="81"/>
    <x v="79"/>
    <n v="51"/>
    <s v="QUINTAL"/>
    <n v="2"/>
    <s v="INSUMOS AGRICOLAS"/>
    <n v="13"/>
    <s v="GANADO BOVINO"/>
    <n v="0"/>
    <n v="0"/>
    <m/>
    <s v="HIPERLECHERO 22%"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60"/>
    <n v="1"/>
    <n v="20.5"/>
    <m/>
    <s v="Aug 15 2022 12:31PM"/>
    <x v="158"/>
    <x v="153"/>
    <n v="51"/>
    <s v="QUINTAL"/>
    <n v="2"/>
    <s v="INSUMOS AGRICOLAS"/>
    <n v="13"/>
    <s v="GANADO BOVINO"/>
    <n v="0"/>
    <n v="0"/>
    <m/>
    <s v="ALILECHERO 15%"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60"/>
    <n v="1"/>
    <n v="32"/>
    <m/>
    <s v="Aug 15 2022 12:31PM"/>
    <x v="167"/>
    <x v="162"/>
    <n v="51"/>
    <s v="QUINTAL"/>
    <n v="2"/>
    <s v="INSUMOS AGRICOLAS"/>
    <n v="14"/>
    <s v="GANADO PORCINO"/>
    <n v="0"/>
    <n v="0"/>
    <m/>
    <s v="VITA CERDO 3"/>
    <n v="0"/>
    <n v="15"/>
    <n v="8"/>
    <n v="13"/>
    <x v="0"/>
  </r>
  <r>
    <n v="30892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2.5"/>
    <m/>
    <s v="Aug 15 2022 12:31PM"/>
    <x v="100"/>
    <x v="98"/>
    <n v="45"/>
    <s v="LIBRA"/>
    <n v="1"/>
    <s v="PRODUCTOS AGROPECUARIOS"/>
    <n v="10"/>
    <s v="PRODUCTOS PESQUEROS"/>
    <n v="1"/>
    <n v="0.45"/>
    <s v="Macarela"/>
    <m/>
    <n v="0"/>
    <n v="15"/>
    <n v="8"/>
    <n v="8"/>
    <x v="4"/>
  </r>
  <r>
    <n v="30892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2.75"/>
    <m/>
    <s v="Aug 15 2022 12:31PM"/>
    <x v="127"/>
    <x v="124"/>
    <n v="45"/>
    <s v="LIBRA"/>
    <n v="1"/>
    <s v="PRODUCTOS AGROPECUARIOS"/>
    <n v="10"/>
    <s v="PRODUCTOS PESQUEROS"/>
    <n v="1"/>
    <n v="0.45"/>
    <s v="Róbalo mediano"/>
    <m/>
    <n v="0"/>
    <n v="15"/>
    <n v="8"/>
    <n v="8"/>
    <x v="4"/>
  </r>
  <r>
    <n v="30892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6"/>
    <m/>
    <s v="Aug 15 2022 12:31PM"/>
    <x v="125"/>
    <x v="122"/>
    <n v="45"/>
    <s v="LIBRA"/>
    <n v="1"/>
    <s v="PRODUCTOS AGROPECUARIOS"/>
    <n v="10"/>
    <s v="PRODUCTOS PESQUEROS"/>
    <n v="1"/>
    <n v="0.45"/>
    <s v="Pescado seco (macarela)"/>
    <m/>
    <n v="0"/>
    <n v="15"/>
    <n v="8"/>
    <n v="8"/>
    <x v="4"/>
  </r>
  <r>
    <n v="30892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2"/>
    <m/>
    <s v="Aug 15 2022 12:31PM"/>
    <x v="136"/>
    <x v="133"/>
    <n v="45"/>
    <s v="LIBRA"/>
    <n v="1"/>
    <s v="PRODUCTOS AGROPECUARIOS"/>
    <n v="10"/>
    <s v="PRODUCTOS PESQUEROS"/>
    <n v="1"/>
    <n v="0.45"/>
    <s v="Tilapia"/>
    <m/>
    <n v="0"/>
    <n v="15"/>
    <n v="8"/>
    <n v="8"/>
    <x v="4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89"/>
    <n v="1"/>
    <n v="8"/>
    <m/>
    <s v="Aug 15 2022 12:32PM"/>
    <x v="19"/>
    <x v="18"/>
    <n v="14"/>
    <s v="BOLSA 700 GRAMOS"/>
    <n v="2"/>
    <s v="INSUMOS AGRICOLAS"/>
    <n v="17"/>
    <s v="HERBICIDAS"/>
    <n v="0"/>
    <n v="0"/>
    <m/>
    <s v="GESAPRIM"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89"/>
    <n v="1"/>
    <n v="60"/>
    <m/>
    <s v="Aug 15 2022 12:32PM"/>
    <x v="75"/>
    <x v="73"/>
    <n v="64"/>
    <s v="SACO 100 LB"/>
    <n v="2"/>
    <s v="INSUMOS AGRICOLAS"/>
    <n v="15"/>
    <s v="FERTILIZANTES"/>
    <n v="0"/>
    <n v="0"/>
    <m/>
    <s v="UREA 46%N 100 LBS"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89"/>
    <n v="1"/>
    <n v="6"/>
    <m/>
    <s v="Aug 15 2022 12:32PM"/>
    <x v="15"/>
    <x v="14"/>
    <n v="47"/>
    <s v="LITRO"/>
    <n v="2"/>
    <s v="INSUMOS AGRICOLAS"/>
    <n v="17"/>
    <s v="HERBICIDAS"/>
    <n v="0"/>
    <n v="0"/>
    <m/>
    <s v="GRAMOXONE 20 SL"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89"/>
    <n v="1"/>
    <n v="49"/>
    <m/>
    <s v="Aug 15 2022 12:32PM"/>
    <x v="78"/>
    <x v="76"/>
    <n v="77"/>
    <s v="SACO DE 100 LB"/>
    <n v="2"/>
    <s v="INSUMOS AGRICOLAS"/>
    <n v="15"/>
    <s v="FERTILIZANTES"/>
    <n v="0"/>
    <n v="0"/>
    <m/>
    <s v="FÓRMULA 16-20-0 100 LBS"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89"/>
    <n v="1"/>
    <n v="60"/>
    <m/>
    <s v="Aug 15 2022 12:32PM"/>
    <x v="74"/>
    <x v="72"/>
    <n v="77"/>
    <s v="SACO DE 100 LB"/>
    <n v="2"/>
    <s v="INSUMOS AGRICOLAS"/>
    <n v="15"/>
    <s v="FERTILIZANTES"/>
    <n v="0"/>
    <n v="0"/>
    <m/>
    <s v="FÓRMULA 15-15-15 100 LBS"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89"/>
    <n v="1"/>
    <n v="28"/>
    <m/>
    <s v="Aug 15 2022 12:32PM"/>
    <x v="76"/>
    <x v="74"/>
    <n v="47"/>
    <s v="LITRO"/>
    <n v="2"/>
    <s v="INSUMOS AGRICOLAS"/>
    <n v="15"/>
    <s v="FERTILIZANTES"/>
    <n v="0"/>
    <n v="0"/>
    <m/>
    <s v="METALOZATO MULTIMINERAL"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89"/>
    <n v="1"/>
    <n v="29"/>
    <m/>
    <s v="Aug 15 2022 12:32PM"/>
    <x v="77"/>
    <x v="75"/>
    <n v="77"/>
    <s v="SACO DE 100 LB"/>
    <n v="2"/>
    <s v="INSUMOS AGRICOLAS"/>
    <n v="15"/>
    <s v="FERTILIZANTES"/>
    <n v="0"/>
    <n v="0"/>
    <m/>
    <s v="SULFATO DE AMONIO 21%N 100 LBS"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89"/>
    <n v="1"/>
    <n v="6"/>
    <m/>
    <s v="Aug 15 2022 12:32PM"/>
    <x v="16"/>
    <x v="15"/>
    <n v="47"/>
    <s v="LITRO"/>
    <n v="2"/>
    <s v="INSUMOS AGRICOLAS"/>
    <n v="17"/>
    <s v="HERBICIDAS"/>
    <n v="0"/>
    <n v="0"/>
    <m/>
    <s v="HEDONAL 60 SL"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89"/>
    <n v="1"/>
    <n v="26"/>
    <m/>
    <s v="Aug 15 2022 12:33PM"/>
    <x v="159"/>
    <x v="154"/>
    <n v="2"/>
    <s v="1/2  LITRO"/>
    <n v="2"/>
    <s v="INSUMOS AGRICOLAS"/>
    <n v="18"/>
    <s v="INSECTICIDAS"/>
    <n v="0"/>
    <n v="0"/>
    <m/>
    <s v="MONARCA 11.25 SE"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60"/>
    <n v="1"/>
    <n v="7"/>
    <m/>
    <s v="Aug 15 2022 12:33PM"/>
    <x v="20"/>
    <x v="19"/>
    <n v="85"/>
    <s v="UNIDAD"/>
    <n v="3"/>
    <s v="MAQUINARIA Y EQUIPO"/>
    <n v="21"/>
    <s v="APEROS AGRÍCOLAS"/>
    <n v="0"/>
    <n v="0"/>
    <m/>
    <m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89"/>
    <n v="1"/>
    <n v="4"/>
    <m/>
    <s v="Aug 15 2022 12:33PM"/>
    <x v="18"/>
    <x v="17"/>
    <n v="45"/>
    <s v="LIBRA"/>
    <n v="2"/>
    <s v="INSUMOS AGRICOLAS"/>
    <n v="18"/>
    <s v="INSECTICIDAS"/>
    <n v="0"/>
    <n v="0"/>
    <m/>
    <s v="CARACOLEX 5.95 RB"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60"/>
    <n v="1"/>
    <n v="4"/>
    <m/>
    <s v="Aug 15 2022 12:33PM"/>
    <x v="168"/>
    <x v="163"/>
    <n v="85"/>
    <s v="UNIDAD"/>
    <n v="3"/>
    <s v="MAQUINARIA Y EQUIPO"/>
    <n v="21"/>
    <s v="APEROS AGRÍCOLAS"/>
    <n v="0"/>
    <n v="0"/>
    <m/>
    <m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89"/>
    <n v="1"/>
    <n v="1.25"/>
    <m/>
    <s v="Aug 15 2022 12:33PM"/>
    <x v="17"/>
    <x v="16"/>
    <n v="45"/>
    <s v="LIBRA"/>
    <n v="2"/>
    <s v="INSUMOS AGRICOLAS"/>
    <n v="18"/>
    <s v="INSECTICIDAS"/>
    <n v="0"/>
    <n v="0"/>
    <m/>
    <s v="FOLEY 2 DP"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60"/>
    <n v="1"/>
    <n v="9"/>
    <m/>
    <s v="Aug 15 2022 12:33PM"/>
    <x v="169"/>
    <x v="164"/>
    <n v="85"/>
    <s v="UNIDAD"/>
    <n v="3"/>
    <s v="MAQUINARIA Y EQUIPO"/>
    <n v="21"/>
    <s v="APEROS AGRÍCOLAS"/>
    <n v="0"/>
    <n v="0"/>
    <m/>
    <m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60"/>
    <n v="1"/>
    <n v="7"/>
    <m/>
    <s v="Aug 15 2022 12:33PM"/>
    <x v="21"/>
    <x v="20"/>
    <n v="85"/>
    <s v="UNIDAD"/>
    <n v="3"/>
    <s v="MAQUINARIA Y EQUIPO"/>
    <n v="21"/>
    <s v="APEROS AGRÍCOLAS"/>
    <n v="0"/>
    <n v="0"/>
    <m/>
    <m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60"/>
    <n v="1"/>
    <n v="7"/>
    <m/>
    <s v="Aug 15 2022 12:33PM"/>
    <x v="170"/>
    <x v="165"/>
    <n v="85"/>
    <s v="UNIDAD"/>
    <n v="3"/>
    <s v="MAQUINARIA Y EQUIPO"/>
    <n v="21"/>
    <s v="APEROS AGRÍCOLAS"/>
    <n v="0"/>
    <n v="0"/>
    <m/>
    <m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89"/>
    <n v="1"/>
    <n v="12"/>
    <m/>
    <s v="Aug 15 2022 12:33PM"/>
    <x v="14"/>
    <x v="13"/>
    <n v="47"/>
    <s v="LITRO"/>
    <n v="2"/>
    <s v="INSUMOS AGRICOLAS"/>
    <n v="18"/>
    <s v="INSECTICIDAS"/>
    <n v="0"/>
    <n v="0"/>
    <m/>
    <s v="CIPERMETRINA 25 EC"/>
    <n v="0"/>
    <n v="15"/>
    <n v="8"/>
    <n v="13"/>
    <x v="0"/>
  </r>
  <r>
    <n v="328219"/>
    <n v="935"/>
    <n v="9"/>
    <s v=" CABAÑAS"/>
    <n v="6"/>
    <s v="SENSUNTEPEQUE"/>
    <s v="USUARIO SENSUNTEPEQUE 05"/>
    <m/>
    <s v="USUARIO SENSUNTEPEQUE 05"/>
    <m/>
    <s v="USUARIO SENSUNTEPEQUE 05"/>
    <m/>
    <n v="2"/>
    <s v="SEGUNDA SEMANA"/>
    <n v="8"/>
    <s v="AGOSTO"/>
    <n v="2"/>
    <s v="CARLOS MORALES"/>
    <n v="2022"/>
    <n v="2022"/>
    <n v="60"/>
    <n v="1"/>
    <n v="9"/>
    <m/>
    <s v="Aug 15 2022 12:34PM"/>
    <x v="171"/>
    <x v="166"/>
    <n v="85"/>
    <s v="UNIDAD"/>
    <n v="3"/>
    <s v="MAQUINARIA Y EQUIPO"/>
    <n v="21"/>
    <s v="APEROS AGRÍCOLAS"/>
    <n v="0"/>
    <n v="0"/>
    <m/>
    <m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5"/>
    <m/>
    <s v="Aug 15 2022 12:34PM"/>
    <x v="2"/>
    <x v="2"/>
    <n v="16"/>
    <s v="BOTELLA"/>
    <n v="1"/>
    <s v="PRODUCTOS AGROPECUARIOS"/>
    <n v="4"/>
    <s v="AGRO INDUSTRIALES"/>
    <n v="2.6"/>
    <n v="1.18"/>
    <s v="Miel de abeja"/>
    <m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4"/>
    <m/>
    <s v="Aug 15 2022 12:35PM"/>
    <x v="106"/>
    <x v="104"/>
    <n v="29"/>
    <s v="CARTON 30 UNIDADES"/>
    <n v="1"/>
    <s v="PRODUCTOS AGROPECUARIOS"/>
    <n v="8"/>
    <s v="PRODUCTOS AVICOLAS"/>
    <n v="3.25"/>
    <n v="1.48"/>
    <s v="Huevo Mediano Cartón"/>
    <m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2.25"/>
    <m/>
    <s v="Aug 15 2022 12:35PM"/>
    <x v="1"/>
    <x v="1"/>
    <n v="45"/>
    <s v="LIBRA"/>
    <n v="1"/>
    <s v="PRODUCTOS AGROPECUARIOS"/>
    <n v="9"/>
    <s v="LACTEOS"/>
    <n v="1"/>
    <n v="0.45"/>
    <s v="Quesillo"/>
    <m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6"/>
    <m/>
    <s v="Aug 15 2022 12:35PM"/>
    <x v="3"/>
    <x v="3"/>
    <n v="45"/>
    <s v="LIBRA"/>
    <n v="1"/>
    <s v="PRODUCTOS AGROPECUARIOS"/>
    <n v="9"/>
    <s v="LACTEOS"/>
    <n v="1"/>
    <n v="0.45"/>
    <s v="Queso Duro Viejo"/>
    <m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2"/>
    <m/>
    <s v="Aug 15 2022 12:35PM"/>
    <x v="4"/>
    <x v="4"/>
    <n v="45"/>
    <s v="LIBRA"/>
    <n v="1"/>
    <s v="PRODUCTOS AGROPECUARIOS"/>
    <n v="9"/>
    <s v="LACTEOS"/>
    <n v="1"/>
    <n v="0.45"/>
    <s v="Queso Fresco"/>
    <m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3"/>
    <m/>
    <s v="Aug 15 2022 12:35PM"/>
    <x v="5"/>
    <x v="5"/>
    <n v="16"/>
    <s v="BOTELLA"/>
    <n v="1"/>
    <s v="PRODUCTOS AGROPECUARIOS"/>
    <n v="9"/>
    <s v="LACTEOS"/>
    <n v="1.6"/>
    <n v="0.73"/>
    <s v="Crema"/>
    <m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3.5"/>
    <m/>
    <s v="Aug 15 2022 12:35PM"/>
    <x v="6"/>
    <x v="6"/>
    <n v="45"/>
    <s v="LIBRA"/>
    <n v="1"/>
    <s v="PRODUCTOS AGROPECUARIOS"/>
    <n v="9"/>
    <s v="LACTEOS"/>
    <n v="1"/>
    <n v="0.45"/>
    <s v="Queso Duro Blando"/>
    <m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1.6"/>
    <m/>
    <s v="Aug 15 2022 12:35PM"/>
    <x v="103"/>
    <x v="101"/>
    <n v="45"/>
    <s v="LIBRA"/>
    <n v="1"/>
    <s v="PRODUCTOS AGROPECUARIOS"/>
    <n v="7"/>
    <s v="CARNE DE POLLO"/>
    <n v="1"/>
    <n v="0.45"/>
    <s v="Pollo, Muslos"/>
    <m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1.9"/>
    <m/>
    <s v="Aug 15 2022 12:35PM"/>
    <x v="104"/>
    <x v="102"/>
    <n v="45"/>
    <s v="LIBRA"/>
    <n v="1"/>
    <s v="PRODUCTOS AGROPECUARIOS"/>
    <n v="7"/>
    <s v="CARNE DE POLLO"/>
    <n v="1"/>
    <n v="0.45"/>
    <s v="Pollo, Pechuga"/>
    <m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4.1500000000000004"/>
    <m/>
    <s v="Aug 15 2022 12:35PM"/>
    <x v="105"/>
    <x v="103"/>
    <n v="29"/>
    <s v="CARTON 30 UNIDADES"/>
    <n v="1"/>
    <s v="PRODUCTOS AGROPECUARIOS"/>
    <n v="8"/>
    <s v="PRODUCTOS AVICOLAS"/>
    <n v="3.75"/>
    <n v="1.7"/>
    <s v="Huevo Grande Cartón"/>
    <m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23.75"/>
    <m/>
    <s v="Aug 15 2022 12:36PM"/>
    <x v="81"/>
    <x v="79"/>
    <n v="51"/>
    <s v="QUINTAL"/>
    <n v="2"/>
    <s v="INSUMOS AGRICOLAS"/>
    <n v="13"/>
    <s v="GANADO BOVINO"/>
    <n v="0"/>
    <n v="0"/>
    <m/>
    <s v="HIPERLECHERO 22%"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34"/>
    <m/>
    <s v="Aug 15 2022 12:36PM"/>
    <x v="8"/>
    <x v="8"/>
    <n v="51"/>
    <s v="QUINTAL"/>
    <n v="2"/>
    <s v="INSUMOS AGRICOLAS"/>
    <n v="11"/>
    <s v="POLLO ENGORDE"/>
    <n v="0"/>
    <n v="0"/>
    <m/>
    <s v="FINAL ENGORDE "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16.5"/>
    <m/>
    <s v="Aug 15 2022 12:36PM"/>
    <x v="10"/>
    <x v="10"/>
    <n v="51"/>
    <s v="QUINTAL"/>
    <n v="2"/>
    <s v="INSUMOS AGRICOLAS"/>
    <n v="13"/>
    <s v="GANADO BOVINO"/>
    <n v="0"/>
    <n v="0"/>
    <m/>
    <s v="ALILECHERO 14%"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34.5"/>
    <m/>
    <s v="Aug 15 2022 12:36PM"/>
    <x v="9"/>
    <x v="9"/>
    <n v="51"/>
    <s v="QUINTAL"/>
    <n v="2"/>
    <s v="INSUMOS AGRICOLAS"/>
    <n v="11"/>
    <s v="POLLO ENGORDE"/>
    <n v="0"/>
    <n v="0"/>
    <m/>
    <s v="INICIO ENGORDE "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19"/>
    <m/>
    <s v="Aug 15 2022 12:36PM"/>
    <x v="158"/>
    <x v="153"/>
    <n v="51"/>
    <s v="QUINTAL"/>
    <n v="2"/>
    <s v="INSUMOS AGRICOLAS"/>
    <n v="13"/>
    <s v="GANADO BOVINO"/>
    <n v="0"/>
    <n v="0"/>
    <m/>
    <s v="ALILECHERO 15%"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30"/>
    <m/>
    <s v="Aug 15 2022 12:36PM"/>
    <x v="167"/>
    <x v="162"/>
    <n v="51"/>
    <s v="QUINTAL"/>
    <n v="2"/>
    <s v="INSUMOS AGRICOLAS"/>
    <n v="14"/>
    <s v="GANADO PORCINO"/>
    <n v="0"/>
    <n v="0"/>
    <m/>
    <s v="VITA CERDO 3"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21"/>
    <m/>
    <s v="Aug 15 2022 12:36PM"/>
    <x v="154"/>
    <x v="149"/>
    <n v="51"/>
    <s v="QUINTAL"/>
    <n v="2"/>
    <s v="INSUMOS AGRICOLAS"/>
    <n v="13"/>
    <s v="GANADO BOVINO"/>
    <n v="0"/>
    <n v="0"/>
    <m/>
    <s v="HIPERLECHERO 18%"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30"/>
    <m/>
    <s v="Aug 15 2022 12:36PM"/>
    <x v="155"/>
    <x v="150"/>
    <n v="51"/>
    <s v="QUINTAL"/>
    <n v="2"/>
    <s v="INSUMOS AGRICOLAS"/>
    <n v="12"/>
    <s v="PONEDORAS"/>
    <n v="0"/>
    <n v="0"/>
    <m/>
    <s v="ALIPONEDORAS 1 (PONEDORAS)"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29.5"/>
    <m/>
    <s v="Aug 15 2022 12:37PM"/>
    <x v="77"/>
    <x v="75"/>
    <n v="77"/>
    <s v="SACO DE 100 LB"/>
    <n v="2"/>
    <s v="INSUMOS AGRICOLAS"/>
    <n v="15"/>
    <s v="FERTILIZANTES"/>
    <n v="0"/>
    <n v="0"/>
    <m/>
    <s v="SULFATO DE AMONIO 21%N 100 LBS"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62"/>
    <m/>
    <s v="Aug 15 2022 12:37PM"/>
    <x v="75"/>
    <x v="73"/>
    <n v="64"/>
    <s v="SACO 100 LB"/>
    <n v="2"/>
    <s v="INSUMOS AGRICOLAS"/>
    <n v="15"/>
    <s v="FERTILIZANTES"/>
    <n v="0"/>
    <n v="0"/>
    <m/>
    <s v="UREA 46%N 100 LBS"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8"/>
    <m/>
    <s v="Aug 15 2022 12:37PM"/>
    <x v="13"/>
    <x v="12"/>
    <n v="15"/>
    <s v="BOLSA DE 400 GR"/>
    <n v="2"/>
    <s v="INSUMOS AGRICOLAS"/>
    <n v="16"/>
    <s v="FUNGICIDAS"/>
    <n v="0"/>
    <n v="0"/>
    <m/>
    <s v="MANCOZEB"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49"/>
    <m/>
    <s v="Aug 15 2022 12:37PM"/>
    <x v="78"/>
    <x v="76"/>
    <n v="77"/>
    <s v="SACO DE 100 LB"/>
    <n v="2"/>
    <s v="INSUMOS AGRICOLAS"/>
    <n v="15"/>
    <s v="FERTILIZANTES"/>
    <n v="0"/>
    <n v="0"/>
    <m/>
    <s v="FÓRMULA 16-20-0 100 LBS"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1.25"/>
    <m/>
    <s v="Aug 15 2022 12:38PM"/>
    <x v="17"/>
    <x v="16"/>
    <n v="45"/>
    <s v="LIBRA"/>
    <n v="2"/>
    <s v="INSUMOS AGRICOLAS"/>
    <n v="18"/>
    <s v="INSECTICIDAS"/>
    <n v="0"/>
    <n v="0"/>
    <m/>
    <s v="FOLEY 2 DP"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3"/>
    <m/>
    <s v="Aug 15 2022 12:38PM"/>
    <x v="18"/>
    <x v="17"/>
    <n v="45"/>
    <s v="LIBRA"/>
    <n v="2"/>
    <s v="INSUMOS AGRICOLAS"/>
    <n v="18"/>
    <s v="INSECTICIDAS"/>
    <n v="0"/>
    <n v="0"/>
    <m/>
    <s v="CARACOLEX 5.95 RB"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12"/>
    <m/>
    <s v="Aug 15 2022 12:38PM"/>
    <x v="14"/>
    <x v="13"/>
    <n v="47"/>
    <s v="LITRO"/>
    <n v="2"/>
    <s v="INSUMOS AGRICOLAS"/>
    <n v="18"/>
    <s v="INSECTICIDAS"/>
    <n v="0"/>
    <n v="0"/>
    <m/>
    <s v="CIPERMETRINA 25 EC"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9"/>
    <m/>
    <s v="Aug 15 2022 12:38PM"/>
    <x v="19"/>
    <x v="18"/>
    <n v="14"/>
    <s v="BOLSA 700 GRAMOS"/>
    <n v="2"/>
    <s v="INSUMOS AGRICOLAS"/>
    <n v="17"/>
    <s v="HERBICIDAS"/>
    <n v="0"/>
    <n v="0"/>
    <m/>
    <s v="GESAPRIM"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6"/>
    <m/>
    <s v="Aug 15 2022 12:38PM"/>
    <x v="15"/>
    <x v="14"/>
    <n v="47"/>
    <s v="LITRO"/>
    <n v="2"/>
    <s v="INSUMOS AGRICOLAS"/>
    <n v="17"/>
    <s v="HERBICIDAS"/>
    <n v="0"/>
    <n v="0"/>
    <m/>
    <s v="GRAMOXONE 20 SL"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6"/>
    <m/>
    <s v="Aug 15 2022 12:38PM"/>
    <x v="16"/>
    <x v="15"/>
    <n v="47"/>
    <s v="LITRO"/>
    <n v="2"/>
    <s v="INSUMOS AGRICOLAS"/>
    <n v="17"/>
    <s v="HERBICIDAS"/>
    <n v="0"/>
    <n v="0"/>
    <m/>
    <s v="HEDONAL 60 SL"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9"/>
    <m/>
    <s v="Aug 15 2022 12:39PM"/>
    <x v="170"/>
    <x v="165"/>
    <n v="85"/>
    <s v="UNIDAD"/>
    <n v="3"/>
    <s v="MAQUINARIA Y EQUIPO"/>
    <n v="21"/>
    <s v="APEROS AGRÍCOLAS"/>
    <n v="0"/>
    <n v="0"/>
    <m/>
    <m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7"/>
    <m/>
    <s v="Aug 15 2022 12:39PM"/>
    <x v="21"/>
    <x v="20"/>
    <n v="85"/>
    <s v="UNIDAD"/>
    <n v="3"/>
    <s v="MAQUINARIA Y EQUIPO"/>
    <n v="21"/>
    <s v="APEROS AGRÍCOLAS"/>
    <n v="0"/>
    <n v="0"/>
    <m/>
    <m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3"/>
    <m/>
    <s v="Aug 15 2022 12:39PM"/>
    <x v="168"/>
    <x v="163"/>
    <n v="85"/>
    <s v="UNIDAD"/>
    <n v="3"/>
    <s v="MAQUINARIA Y EQUIPO"/>
    <n v="21"/>
    <s v="APEROS AGRÍCOLAS"/>
    <n v="0"/>
    <n v="0"/>
    <m/>
    <m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8.5"/>
    <m/>
    <s v="Aug 15 2022 12:39PM"/>
    <x v="171"/>
    <x v="166"/>
    <n v="85"/>
    <s v="UNIDAD"/>
    <n v="3"/>
    <s v="MAQUINARIA Y EQUIPO"/>
    <n v="21"/>
    <s v="APEROS AGRÍCOLAS"/>
    <n v="0"/>
    <n v="0"/>
    <m/>
    <m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5"/>
    <m/>
    <s v="Aug 15 2022 12:39PM"/>
    <x v="20"/>
    <x v="19"/>
    <n v="85"/>
    <s v="UNIDAD"/>
    <n v="3"/>
    <s v="MAQUINARIA Y EQUIPO"/>
    <n v="21"/>
    <s v="APEROS AGRÍCOLAS"/>
    <n v="0"/>
    <n v="0"/>
    <m/>
    <m/>
    <n v="0"/>
    <n v="15"/>
    <n v="8"/>
    <n v="13"/>
    <x v="0"/>
  </r>
  <r>
    <n v="328217"/>
    <n v="933"/>
    <n v="9"/>
    <s v=" CABAÑAS"/>
    <n v="6"/>
    <s v="SENSUNTEPEQUE"/>
    <s v="USUARIO SENSUNTEPEQUE 03"/>
    <m/>
    <s v="USUARIO SENSUNTEPEQUE 03"/>
    <m/>
    <s v="USUARIO SENSUNTEPEQUE 03"/>
    <m/>
    <n v="2"/>
    <s v="SEGUNDA SEMANA"/>
    <n v="8"/>
    <s v="AGOSTO"/>
    <n v="2"/>
    <s v="CARLOS MORALES"/>
    <n v="2022"/>
    <n v="2022"/>
    <n v="60"/>
    <n v="1"/>
    <n v="9"/>
    <m/>
    <s v="Aug 15 2022 12:39PM"/>
    <x v="172"/>
    <x v="167"/>
    <n v="85"/>
    <s v="UNIDAD"/>
    <n v="3"/>
    <s v="MAQUINARIA Y EQUIPO"/>
    <n v="21"/>
    <s v="APEROS AGRÍCOLAS"/>
    <n v="0"/>
    <n v="0"/>
    <m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89"/>
    <n v="1"/>
    <n v="17"/>
    <m/>
    <s v="Aug 15 2022 12:42PM"/>
    <x v="32"/>
    <x v="31"/>
    <n v="20"/>
    <s v="CAJA  18-22 TALLOS"/>
    <n v="1"/>
    <s v="PRODUCTOS AGROPECUARIOS"/>
    <n v="2"/>
    <s v="HORTALIZAS"/>
    <n v="61.86"/>
    <n v="28.12"/>
    <s v="Apio Grande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351"/>
    <n v="1"/>
    <n v="12"/>
    <m/>
    <s v="Aug 15 2022 12:42PM"/>
    <x v="37"/>
    <x v="36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89"/>
    <n v="1"/>
    <n v="8"/>
    <m/>
    <s v="Aug 15 2022 12:43PM"/>
    <x v="107"/>
    <x v="10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138"/>
    <n v="1"/>
    <n v="40"/>
    <m/>
    <s v="Aug 15 2022 12:43P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89"/>
    <n v="1"/>
    <n v="8"/>
    <m/>
    <s v="Aug 15 2022 12:43PM"/>
    <x v="36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138"/>
    <n v="1"/>
    <n v="35"/>
    <m/>
    <s v="Aug 15 2022 12:43PM"/>
    <x v="33"/>
    <x v="3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60"/>
    <n v="1"/>
    <n v="8"/>
    <m/>
    <s v="Aug 15 2022 12:44PM"/>
    <x v="40"/>
    <x v="3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89"/>
    <n v="1"/>
    <n v="13"/>
    <m/>
    <s v="Aug 15 2022 12:44PM"/>
    <x v="44"/>
    <x v="43"/>
    <n v="69"/>
    <s v="SACO 15-20 LIBRAS"/>
    <n v="1"/>
    <s v="PRODUCTOS AGROPECUARIOS"/>
    <n v="2"/>
    <s v="HORTALIZAS"/>
    <n v="17.149999999999999"/>
    <n v="7.8"/>
    <s v="Ejote  Importado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89"/>
    <n v="1"/>
    <n v="28"/>
    <m/>
    <s v="Aug 15 2022 12:44P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89"/>
    <n v="1"/>
    <n v="10"/>
    <m/>
    <s v="Aug 15 2022 12:44PM"/>
    <x v="43"/>
    <x v="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89"/>
    <n v="1"/>
    <n v="32"/>
    <m/>
    <s v="Aug 15 2022 12:44PM"/>
    <x v="38"/>
    <x v="37"/>
    <n v="74"/>
    <s v="SACO 35-40 LIBRAS"/>
    <n v="1"/>
    <s v="PRODUCTOS AGROPECUARIOS"/>
    <n v="2"/>
    <s v="HORTALIZAS"/>
    <n v="38.590000000000003"/>
    <n v="17.54"/>
    <s v="Chile Jalapeño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89"/>
    <n v="1"/>
    <n v="14"/>
    <m/>
    <s v="Aug 15 2022 12:44PM"/>
    <x v="39"/>
    <x v="38"/>
    <n v="53"/>
    <s v="RED   12 UNIDADES"/>
    <n v="1"/>
    <s v="PRODUCTOS AGROPECUARIOS"/>
    <n v="2"/>
    <s v="HORTALIZAS"/>
    <n v="46.19"/>
    <n v="21"/>
    <s v="Coliflor  Grande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60"/>
    <n v="1"/>
    <n v="26"/>
    <m/>
    <s v="Aug 15 2022 12:45PM"/>
    <x v="66"/>
    <x v="64"/>
    <n v="60"/>
    <s v="SACO   145-155 UNIDADES"/>
    <n v="1"/>
    <s v="PRODUCTOS AGROPECUARIOS"/>
    <n v="2"/>
    <s v="HORTALIZAS"/>
    <n v="139.57"/>
    <n v="63.44"/>
    <s v="Pepino Grande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89"/>
    <n v="1"/>
    <n v="11"/>
    <m/>
    <s v="Aug 15 2022 12:45PM"/>
    <x v="48"/>
    <x v="47"/>
    <n v="8"/>
    <s v="BOLSA 25-30 LIBRAS"/>
    <n v="1"/>
    <s v="PRODUCTOS AGROPECUARIOS"/>
    <n v="2"/>
    <s v="HORTALIZAS"/>
    <n v="26.3"/>
    <n v="11.95"/>
    <s v="Rábano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89"/>
    <n v="1"/>
    <n v="42"/>
    <m/>
    <s v="Aug 15 2022 12:45PM"/>
    <x v="46"/>
    <x v="45"/>
    <n v="51"/>
    <s v="QUINTAL"/>
    <n v="1"/>
    <s v="PRODUCTOS AGROPECUARIOS"/>
    <n v="2"/>
    <s v="HORTALIZAS"/>
    <n v="100"/>
    <n v="45.45"/>
    <s v="Papa Soloma Grande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89"/>
    <n v="1"/>
    <n v="39"/>
    <m/>
    <s v="Aug 15 2022 12:45PM"/>
    <x v="151"/>
    <x v="146"/>
    <n v="51"/>
    <s v="QUINTAL"/>
    <n v="1"/>
    <s v="PRODUCTOS AGROPECUARIOS"/>
    <n v="2"/>
    <s v="HORTALIZAS"/>
    <n v="100"/>
    <n v="45.45"/>
    <s v="Papa Soloma Mediana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89"/>
    <n v="1"/>
    <n v="15"/>
    <m/>
    <s v="Aug 15 2022 12:45PM"/>
    <x v="45"/>
    <x v="4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89"/>
    <n v="1"/>
    <n v="23"/>
    <m/>
    <s v="Aug 15 2022 12:45PM"/>
    <x v="130"/>
    <x v="12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60"/>
    <n v="1"/>
    <n v="34"/>
    <m/>
    <s v="Aug 15 2022 12:46PM"/>
    <x v="52"/>
    <x v="51"/>
    <n v="66"/>
    <s v="SACO 133-135 LIBRAS"/>
    <n v="1"/>
    <s v="PRODUCTOS AGROPECUARIOS"/>
    <n v="2"/>
    <s v="HORTALIZAS"/>
    <n v="134"/>
    <n v="60.91"/>
    <s v="Yuca Blanca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138"/>
    <n v="1"/>
    <n v="32"/>
    <m/>
    <s v="Aug 15 2022 12:46PM"/>
    <x v="53"/>
    <x v="52"/>
    <n v="24"/>
    <s v="CAJA 10 KG 60-70 UNIDADES"/>
    <n v="1"/>
    <s v="PRODUCTOS AGROPECUARIOS"/>
    <n v="3"/>
    <s v="FRUTAS"/>
    <n v="22"/>
    <n v="10"/>
    <s v="Aguacate Hass Mediano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89"/>
    <n v="1"/>
    <n v="10"/>
    <m/>
    <s v="Aug 15 2022 12:46PM"/>
    <x v="51"/>
    <x v="50"/>
    <n v="11"/>
    <s v="BOLSA 33-36 LIBRAS"/>
    <n v="1"/>
    <s v="PRODUCTOS AGROPECUARIOS"/>
    <n v="2"/>
    <s v="HORTALIZAS"/>
    <n v="34.94"/>
    <n v="15.88"/>
    <s v="Zanahoria Mediana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89"/>
    <n v="1"/>
    <n v="18"/>
    <m/>
    <s v="Aug 15 2022 12:46PM"/>
    <x v="55"/>
    <x v="54"/>
    <n v="51"/>
    <s v="QUINTAL"/>
    <n v="1"/>
    <s v="PRODUCTOS AGROPECUARIOS"/>
    <n v="2"/>
    <s v="HORTALIZAS"/>
    <n v="100"/>
    <n v="45.45"/>
    <s v="Zanahoria Grande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89"/>
    <n v="1"/>
    <n v="12"/>
    <m/>
    <s v="Aug 15 2022 12:47PM"/>
    <x v="56"/>
    <x v="55"/>
    <n v="27"/>
    <s v="CAJA 40 LIBRAS 90-100 UNIDADES"/>
    <n v="1"/>
    <s v="PRODUCTOS AGROPECUARIOS"/>
    <n v="3"/>
    <s v="FRUTAS"/>
    <n v="40"/>
    <n v="18.18"/>
    <s v="Banano Maduro Grande Caja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60"/>
    <n v="1"/>
    <n v="4"/>
    <m/>
    <s v="Aug 15 2022 12:47PM"/>
    <x v="58"/>
    <x v="5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157"/>
    <n v="1"/>
    <n v="30"/>
    <m/>
    <s v="Aug 15 2022 12:47PM"/>
    <x v="61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95"/>
    <n v="1"/>
    <n v="14"/>
    <m/>
    <s v="Aug 15 2022 12:50PM"/>
    <x v="62"/>
    <x v="6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89"/>
    <n v="1"/>
    <n v="85"/>
    <m/>
    <s v="Aug 15 2022 12:50PM"/>
    <x v="64"/>
    <x v="62"/>
    <n v="52"/>
    <s v="QUINTAL "/>
    <n v="1"/>
    <s v="PRODUCTOS AGROPECUARIOS"/>
    <n v="3"/>
    <s v="FRUTAS"/>
    <n v="100"/>
    <n v="45.45"/>
    <s v="Tamarindo sin Cáscara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89"/>
    <n v="1"/>
    <n v="13"/>
    <m/>
    <s v="Aug 15 2022 12:50PM"/>
    <x v="60"/>
    <x v="58"/>
    <n v="38"/>
    <s v="JABA  10-12 UNIDADES"/>
    <n v="1"/>
    <s v="PRODUCTOS AGROPECUARIOS"/>
    <n v="3"/>
    <s v="FRUTAS"/>
    <n v="35.04"/>
    <n v="15.93"/>
    <s v="Papaya Tainung Grande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89"/>
    <n v="1"/>
    <n v="20"/>
    <m/>
    <s v="Aug 15 2022 12:50PM"/>
    <x v="72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8"/>
    <n v="13"/>
    <x v="0"/>
  </r>
  <r>
    <n v="32821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8"/>
    <s v="AGOSTO"/>
    <n v="2"/>
    <s v="CARLOS MORALES"/>
    <n v="2022"/>
    <n v="2022"/>
    <n v="48"/>
    <n v="1"/>
    <n v="200"/>
    <m/>
    <s v="Aug 15 2022 12:50PM"/>
    <x v="71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8"/>
    <n v="13"/>
    <x v="0"/>
  </r>
  <r>
    <n v="309542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2"/>
    <n v="2022"/>
    <n v="231"/>
    <n v="1"/>
    <n v="49"/>
    <n v="0.6"/>
    <s v="Aug 15 2022 12:51PM"/>
    <x v="24"/>
    <x v="23"/>
    <n v="51"/>
    <s v="QUINTAL"/>
    <n v="1"/>
    <s v="PRODUCTOS AGROPECUARIOS"/>
    <n v="1"/>
    <s v="GRANOS BASICOS"/>
    <n v="100"/>
    <n v="45.45"/>
    <s v="Arroz Clasificado Importado"/>
    <m/>
    <n v="0"/>
    <n v="15"/>
    <n v="8"/>
    <n v="13"/>
    <x v="0"/>
  </r>
  <r>
    <n v="309542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2"/>
    <n v="2022"/>
    <n v="60"/>
    <n v="1"/>
    <n v="150"/>
    <n v="1.75"/>
    <s v="Aug 15 2022 12:52PM"/>
    <x v="27"/>
    <x v="26"/>
    <n v="51"/>
    <s v="QUINTAL"/>
    <n v="1"/>
    <s v="PRODUCTOS AGROPECUARIOS"/>
    <n v="4"/>
    <s v="AGRO INDUSTRIALES"/>
    <n v="100"/>
    <n v="45.45"/>
    <s v="Ajonjolí"/>
    <m/>
    <n v="0"/>
    <n v="15"/>
    <n v="8"/>
    <n v="13"/>
    <x v="0"/>
  </r>
  <r>
    <n v="309542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2"/>
    <n v="2022"/>
    <n v="60"/>
    <n v="1"/>
    <n v="40"/>
    <n v="0.5"/>
    <s v="Aug 15 2022 12:52P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13"/>
    <x v="0"/>
  </r>
  <r>
    <n v="309542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2"/>
    <n v="2022"/>
    <n v="60"/>
    <n v="1"/>
    <n v="95"/>
    <n v="1.25"/>
    <s v="Aug 15 2022 12:52PM"/>
    <x v="23"/>
    <x v="22"/>
    <n v="51"/>
    <s v="QUINTAL"/>
    <n v="1"/>
    <s v="PRODUCTOS AGROPECUARIOS"/>
    <n v="1"/>
    <s v="GRANOS BASICOS"/>
    <n v="100"/>
    <n v="45.45"/>
    <s v="Frijol Rojo Nacional"/>
    <m/>
    <n v="1"/>
    <n v="15"/>
    <n v="8"/>
    <n v="13"/>
    <x v="0"/>
  </r>
  <r>
    <n v="309542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2"/>
    <n v="2022"/>
    <n v="60"/>
    <n v="1"/>
    <n v="48"/>
    <n v="0.55000000000000004"/>
    <s v="Aug 15 2022 12:52PM"/>
    <x v="28"/>
    <x v="27"/>
    <n v="86"/>
    <s v="SACO DE 50 KG"/>
    <n v="1"/>
    <s v="PRODUCTOS AGROPECUARIOS"/>
    <n v="4"/>
    <s v="AGRO INDUSTRIALES"/>
    <n v="110.23"/>
    <n v="50"/>
    <s v="Azúcar blanca empacada"/>
    <m/>
    <n v="0"/>
    <n v="15"/>
    <n v="8"/>
    <n v="13"/>
    <x v="0"/>
  </r>
  <r>
    <n v="309542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2"/>
    <n v="2022"/>
    <n v="60"/>
    <n v="1"/>
    <n v="90"/>
    <n v="1.1000000000000001"/>
    <s v="Aug 15 2022 12:52PM"/>
    <x v="26"/>
    <x v="25"/>
    <n v="51"/>
    <s v="QUINTAL"/>
    <n v="1"/>
    <s v="PRODUCTOS AGROPECUARIOS"/>
    <n v="1"/>
    <s v="GRANOS BASICOS"/>
    <n v="100"/>
    <n v="45.45"/>
    <s v="Frijol Tinto Nacional"/>
    <m/>
    <n v="1"/>
    <n v="15"/>
    <n v="8"/>
    <n v="13"/>
    <x v="0"/>
  </r>
  <r>
    <n v="309542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2"/>
    <n v="2022"/>
    <n v="60"/>
    <n v="1"/>
    <n v="190"/>
    <n v="2.25"/>
    <s v="Aug 15 2022 12:52PM"/>
    <x v="22"/>
    <x v="21"/>
    <n v="51"/>
    <s v="QUINTAL"/>
    <n v="1"/>
    <s v="PRODUCTOS AGROPECUARIOS"/>
    <n v="1"/>
    <s v="GRANOS BASICOS"/>
    <n v="100"/>
    <n v="45.45"/>
    <s v="Frijol Blanco"/>
    <m/>
    <n v="0"/>
    <n v="15"/>
    <n v="8"/>
    <n v="13"/>
    <x v="0"/>
  </r>
  <r>
    <n v="309542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2"/>
    <n v="2022"/>
    <n v="60"/>
    <n v="1"/>
    <n v="50"/>
    <n v="0.75"/>
    <s v="Aug 15 2022 12:53PM"/>
    <x v="138"/>
    <x v="135"/>
    <n v="51"/>
    <s v="QUINTAL"/>
    <n v="1"/>
    <s v="PRODUCTOS AGROPECUARIOS"/>
    <n v="4"/>
    <s v="AGRO INDUSTRIALES"/>
    <n v="100"/>
    <n v="45.45"/>
    <s v="Trigo"/>
    <m/>
    <n v="0"/>
    <n v="15"/>
    <n v="8"/>
    <n v="13"/>
    <x v="0"/>
  </r>
  <r>
    <n v="309542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2"/>
    <n v="2022"/>
    <n v="60"/>
    <n v="1"/>
    <n v="13"/>
    <n v="0.2"/>
    <s v="Aug 15 2022 12:53PM"/>
    <x v="0"/>
    <x v="0"/>
    <n v="51"/>
    <s v="QUINTAL"/>
    <n v="1"/>
    <s v="PRODUCTOS AGROPECUARIOS"/>
    <n v="4"/>
    <s v="AGRO INDUSTRIALES"/>
    <n v="100"/>
    <n v="45.45"/>
    <s v="Sal corriente yodada"/>
    <m/>
    <n v="0"/>
    <n v="15"/>
    <n v="8"/>
    <n v="13"/>
    <x v="0"/>
  </r>
  <r>
    <n v="309542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2"/>
    <n v="2022"/>
    <n v="157"/>
    <n v="1"/>
    <n v="150"/>
    <n v="2"/>
    <s v="Aug 15 2022 12:53PM"/>
    <x v="29"/>
    <x v="28"/>
    <n v="51"/>
    <s v="QUINTAL"/>
    <n v="1"/>
    <s v="PRODUCTOS AGROPECUARIOS"/>
    <n v="4"/>
    <s v="AGRO INDUSTRIALES"/>
    <n v="100"/>
    <n v="45.45"/>
    <s v="Cacao "/>
    <m/>
    <n v="0"/>
    <n v="15"/>
    <n v="8"/>
    <n v="13"/>
    <x v="0"/>
  </r>
  <r>
    <n v="309542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2"/>
    <n v="2022"/>
    <n v="157"/>
    <n v="1"/>
    <n v="22.5"/>
    <n v="0.5"/>
    <s v="Aug 15 2022 12:53PM"/>
    <x v="118"/>
    <x v="115"/>
    <n v="13"/>
    <s v="BOLSA 50 LB"/>
    <n v="1"/>
    <s v="PRODUCTOS AGROPECUARIOS"/>
    <n v="4"/>
    <s v="AGRO INDUSTRIALES"/>
    <n v="50"/>
    <n v="22.73"/>
    <s v="Harina de trigo suave"/>
    <m/>
    <n v="0"/>
    <n v="15"/>
    <n v="8"/>
    <n v="13"/>
    <x v="0"/>
  </r>
  <r>
    <n v="309542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2"/>
    <n v="2022"/>
    <n v="60"/>
    <n v="1"/>
    <m/>
    <n v="1"/>
    <s v="Aug 15 2022 12:53PM"/>
    <x v="80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15"/>
    <n v="8"/>
    <n v="13"/>
    <x v="0"/>
  </r>
  <r>
    <n v="309542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8"/>
    <s v="AGOSTO"/>
    <n v="2"/>
    <s v="CARLOS MORALES"/>
    <n v="2022"/>
    <n v="2022"/>
    <n v="157"/>
    <n v="1"/>
    <n v="82"/>
    <n v="1"/>
    <s v="Aug 15 2022 12:53PM"/>
    <x v="30"/>
    <x v="29"/>
    <n v="51"/>
    <s v="QUINTAL"/>
    <n v="1"/>
    <s v="PRODUCTOS AGROPECUARIOS"/>
    <n v="4"/>
    <s v="AGRO INDUSTRIALES"/>
    <n v="100"/>
    <n v="45.45"/>
    <s v="Cacahuete Crudo"/>
    <m/>
    <n v="0"/>
    <n v="15"/>
    <n v="8"/>
    <n v="13"/>
    <x v="0"/>
  </r>
  <r>
    <n v="30954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8"/>
    <s v="AGOSTO"/>
    <n v="2"/>
    <s v="CARLOS MORALES"/>
    <n v="2022"/>
    <n v="2022"/>
    <n v="60"/>
    <n v="1"/>
    <n v="90"/>
    <n v="1.1499999999999999"/>
    <s v="Aug 15 2022 12:54PM"/>
    <x v="26"/>
    <x v="25"/>
    <n v="51"/>
    <s v="QUINTAL"/>
    <n v="1"/>
    <s v="PRODUCTOS AGROPECUARIOS"/>
    <n v="1"/>
    <s v="GRANOS BASICOS"/>
    <n v="100"/>
    <n v="45.45"/>
    <s v="Frijol Tinto Nacional"/>
    <m/>
    <n v="1"/>
    <n v="15"/>
    <n v="8"/>
    <n v="13"/>
    <x v="0"/>
  </r>
  <r>
    <n v="30954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8"/>
    <s v="AGOSTO"/>
    <n v="2"/>
    <s v="CARLOS MORALES"/>
    <n v="2022"/>
    <n v="2022"/>
    <n v="157"/>
    <n v="1"/>
    <m/>
    <n v="2"/>
    <s v="Aug 15 2022 12:54PM"/>
    <x v="29"/>
    <x v="28"/>
    <n v="51"/>
    <s v="QUINTAL"/>
    <n v="1"/>
    <s v="PRODUCTOS AGROPECUARIOS"/>
    <n v="4"/>
    <s v="AGRO INDUSTRIALES"/>
    <n v="100"/>
    <n v="45.45"/>
    <s v="Cacao "/>
    <m/>
    <n v="0"/>
    <n v="15"/>
    <n v="8"/>
    <n v="13"/>
    <x v="0"/>
  </r>
  <r>
    <n v="30954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8"/>
    <s v="AGOSTO"/>
    <n v="2"/>
    <s v="CARLOS MORALES"/>
    <n v="2022"/>
    <n v="2022"/>
    <n v="60"/>
    <n v="1"/>
    <n v="29"/>
    <n v="0.35"/>
    <s v="Aug 15 2022 12:54P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13"/>
    <x v="0"/>
  </r>
  <r>
    <n v="30954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8"/>
    <s v="AGOSTO"/>
    <n v="2"/>
    <s v="CARLOS MORALES"/>
    <n v="2022"/>
    <n v="2022"/>
    <n v="60"/>
    <n v="1"/>
    <n v="40"/>
    <n v="0.5"/>
    <s v="Aug 15 2022 12:54P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13"/>
    <x v="0"/>
  </r>
  <r>
    <n v="30954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8"/>
    <s v="AGOSTO"/>
    <n v="2"/>
    <s v="CARLOS MORALES"/>
    <n v="2022"/>
    <n v="2022"/>
    <n v="60"/>
    <n v="1"/>
    <n v="95"/>
    <n v="1.25"/>
    <s v="Aug 15 2022 12:54PM"/>
    <x v="23"/>
    <x v="22"/>
    <n v="51"/>
    <s v="QUINTAL"/>
    <n v="1"/>
    <s v="PRODUCTOS AGROPECUARIOS"/>
    <n v="1"/>
    <s v="GRANOS BASICOS"/>
    <n v="100"/>
    <n v="45.45"/>
    <s v="Frijol Rojo Nacional"/>
    <m/>
    <n v="1"/>
    <n v="15"/>
    <n v="8"/>
    <n v="13"/>
    <x v="0"/>
  </r>
  <r>
    <n v="30954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8"/>
    <s v="AGOSTO"/>
    <n v="2"/>
    <s v="CARLOS MORALES"/>
    <n v="2022"/>
    <n v="2022"/>
    <n v="60"/>
    <n v="1"/>
    <m/>
    <n v="1"/>
    <s v="Aug 15 2022 12:55PM"/>
    <x v="31"/>
    <x v="30"/>
    <n v="1"/>
    <s v="96 UNIDADES 144 LB"/>
    <n v="1"/>
    <s v="PRODUCTOS AGROPECUARIOS"/>
    <n v="4"/>
    <s v="AGRO INDUSTRIALES"/>
    <n v="144"/>
    <n v="65.45"/>
    <s v="Panela de primera clase"/>
    <m/>
    <n v="0"/>
    <n v="15"/>
    <n v="8"/>
    <n v="13"/>
    <x v="0"/>
  </r>
  <r>
    <n v="30954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8"/>
    <s v="AGOSTO"/>
    <n v="2"/>
    <s v="CARLOS MORALES"/>
    <n v="2022"/>
    <n v="2022"/>
    <n v="60"/>
    <n v="1"/>
    <m/>
    <n v="0.85"/>
    <s v="Aug 15 2022 12:55PM"/>
    <x v="80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15"/>
    <n v="8"/>
    <n v="13"/>
    <x v="0"/>
  </r>
  <r>
    <n v="309551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2"/>
    <n v="2022"/>
    <n v="60"/>
    <n v="1"/>
    <n v="3.5"/>
    <m/>
    <s v="Aug 15 2022 12:57PM"/>
    <x v="93"/>
    <x v="91"/>
    <n v="45"/>
    <s v="LIBRA"/>
    <n v="1"/>
    <s v="PRODUCTOS AGROPECUARIOS"/>
    <n v="6"/>
    <s v="CARNE PORCINO"/>
    <n v="1"/>
    <n v="0.45"/>
    <s v="Posta"/>
    <m/>
    <n v="0"/>
    <n v="15"/>
    <n v="8"/>
    <n v="13"/>
    <x v="0"/>
  </r>
  <r>
    <n v="309551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2"/>
    <n v="2022"/>
    <n v="60"/>
    <n v="1"/>
    <n v="1.2"/>
    <m/>
    <s v="Aug 15 2022 12:57PM"/>
    <x v="103"/>
    <x v="101"/>
    <n v="45"/>
    <s v="LIBRA"/>
    <n v="1"/>
    <s v="PRODUCTOS AGROPECUARIOS"/>
    <n v="7"/>
    <s v="CARNE DE POLLO"/>
    <n v="1"/>
    <n v="0.45"/>
    <s v="Pollo, Muslos"/>
    <m/>
    <n v="0"/>
    <n v="15"/>
    <n v="8"/>
    <n v="13"/>
    <x v="0"/>
  </r>
  <r>
    <n v="309551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2"/>
    <n v="2022"/>
    <n v="60"/>
    <n v="1"/>
    <n v="6"/>
    <m/>
    <s v="Aug 15 2022 12:57PM"/>
    <x v="85"/>
    <x v="83"/>
    <n v="45"/>
    <s v="LIBRA"/>
    <n v="1"/>
    <s v="PRODUCTOS AGROPECUARIOS"/>
    <n v="6"/>
    <s v="CARNE PORCINO"/>
    <n v="1"/>
    <n v="0.45"/>
    <s v="Chicharron"/>
    <m/>
    <n v="0"/>
    <n v="15"/>
    <n v="8"/>
    <n v="13"/>
    <x v="0"/>
  </r>
  <r>
    <n v="309551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2"/>
    <n v="2022"/>
    <n v="60"/>
    <n v="1"/>
    <n v="3.5"/>
    <m/>
    <s v="Aug 15 2022 12:57PM"/>
    <x v="94"/>
    <x v="92"/>
    <n v="45"/>
    <s v="LIBRA"/>
    <n v="1"/>
    <s v="PRODUCTOS AGROPECUARIOS"/>
    <n v="6"/>
    <s v="CARNE PORCINO"/>
    <n v="1"/>
    <n v="0.45"/>
    <s v="Lomo"/>
    <m/>
    <n v="0"/>
    <n v="15"/>
    <n v="8"/>
    <n v="13"/>
    <x v="0"/>
  </r>
  <r>
    <n v="309551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2"/>
    <n v="2022"/>
    <n v="60"/>
    <n v="1"/>
    <n v="3.5"/>
    <m/>
    <s v="Aug 15 2022 12:57PM"/>
    <x v="90"/>
    <x v="88"/>
    <n v="45"/>
    <s v="LIBRA"/>
    <n v="1"/>
    <s v="PRODUCTOS AGROPECUARIOS"/>
    <n v="6"/>
    <s v="CARNE PORCINO"/>
    <n v="1"/>
    <n v="0.45"/>
    <s v="Costilla"/>
    <m/>
    <n v="0"/>
    <n v="15"/>
    <n v="8"/>
    <n v="13"/>
    <x v="0"/>
  </r>
  <r>
    <n v="309551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8"/>
    <s v="AGOSTO"/>
    <n v="2"/>
    <s v="CARLOS MORALES"/>
    <n v="2022"/>
    <n v="2022"/>
    <n v="60"/>
    <n v="1"/>
    <n v="1.9"/>
    <m/>
    <s v="Aug 15 2022 12:57PM"/>
    <x v="104"/>
    <x v="102"/>
    <n v="45"/>
    <s v="LIBRA"/>
    <n v="1"/>
    <s v="PRODUCTOS AGROPECUARIOS"/>
    <n v="7"/>
    <s v="CARNE DE POLLO"/>
    <n v="1"/>
    <n v="0.45"/>
    <s v="Pollo, Pechuga"/>
    <m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60"/>
    <n v="1"/>
    <n v="95"/>
    <n v="1.25"/>
    <s v="Aug 15 2022 12:58PM"/>
    <x v="23"/>
    <x v="22"/>
    <n v="51"/>
    <s v="QUINTAL"/>
    <n v="1"/>
    <s v="PRODUCTOS AGROPECUARIOS"/>
    <n v="1"/>
    <s v="GRANOS BASICOS"/>
    <n v="100"/>
    <n v="45.45"/>
    <s v="Frijol Rojo Nacional"/>
    <m/>
    <n v="1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60"/>
    <n v="1"/>
    <n v="90"/>
    <n v="1.25"/>
    <s v="Aug 15 2022 12:58PM"/>
    <x v="26"/>
    <x v="25"/>
    <n v="51"/>
    <s v="QUINTAL"/>
    <n v="1"/>
    <s v="PRODUCTOS AGROPECUARIOS"/>
    <n v="1"/>
    <s v="GRANOS BASICOS"/>
    <n v="100"/>
    <n v="45.45"/>
    <s v="Frijol Tinto Nacional"/>
    <m/>
    <n v="1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60"/>
    <n v="1"/>
    <m/>
    <n v="2.25"/>
    <s v="Aug 15 2022 12:58PM"/>
    <x v="22"/>
    <x v="21"/>
    <n v="51"/>
    <s v="QUINTAL"/>
    <n v="1"/>
    <s v="PRODUCTOS AGROPECUARIOS"/>
    <n v="1"/>
    <s v="GRANOS BASICOS"/>
    <n v="100"/>
    <n v="45.45"/>
    <s v="Frijol Blanco"/>
    <m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231"/>
    <n v="1"/>
    <n v="49"/>
    <n v="0.5"/>
    <s v="Aug 15 2022 12:58PM"/>
    <x v="24"/>
    <x v="23"/>
    <n v="51"/>
    <s v="QUINTAL"/>
    <n v="1"/>
    <s v="PRODUCTOS AGROPECUARIOS"/>
    <n v="1"/>
    <s v="GRANOS BASICOS"/>
    <n v="100"/>
    <n v="45.45"/>
    <s v="Arroz Clasificado Importado"/>
    <m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60"/>
    <n v="1"/>
    <m/>
    <n v="1.7"/>
    <s v="Aug 15 2022 12:59PM"/>
    <x v="27"/>
    <x v="26"/>
    <n v="51"/>
    <s v="QUINTAL"/>
    <n v="1"/>
    <s v="PRODUCTOS AGROPECUARIOS"/>
    <n v="4"/>
    <s v="AGRO INDUSTRIALES"/>
    <n v="100"/>
    <n v="45.45"/>
    <s v="Ajonjolí"/>
    <m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157"/>
    <n v="1"/>
    <m/>
    <n v="2"/>
    <s v="Aug 15 2022 12:59PM"/>
    <x v="29"/>
    <x v="28"/>
    <n v="51"/>
    <s v="QUINTAL"/>
    <n v="1"/>
    <s v="PRODUCTOS AGROPECUARIOS"/>
    <n v="4"/>
    <s v="AGRO INDUSTRIALES"/>
    <n v="100"/>
    <n v="45.45"/>
    <s v="Cacao "/>
    <m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60"/>
    <n v="1"/>
    <m/>
    <n v="1.2"/>
    <s v="Aug 15 2022 12:59PM"/>
    <x v="30"/>
    <x v="29"/>
    <n v="51"/>
    <s v="QUINTAL"/>
    <n v="1"/>
    <s v="PRODUCTOS AGROPECUARIOS"/>
    <n v="4"/>
    <s v="AGRO INDUSTRIALES"/>
    <n v="100"/>
    <n v="45.45"/>
    <s v="Cacahuete Crudo"/>
    <m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60"/>
    <n v="1"/>
    <n v="28"/>
    <n v="0.35"/>
    <s v="Aug 15 2022 12:59PM"/>
    <x v="69"/>
    <x v="67"/>
    <n v="51"/>
    <s v="QUINTAL"/>
    <n v="1"/>
    <s v="PRODUCTOS AGROPECUARIOS"/>
    <n v="1"/>
    <s v="GRANOS BASICOS"/>
    <n v="100"/>
    <n v="45.45"/>
    <s v="Maíz Blanco"/>
    <m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60"/>
    <n v="1"/>
    <n v="42"/>
    <n v="0.5"/>
    <s v="Aug 15 2022 12:59PM"/>
    <x v="25"/>
    <x v="24"/>
    <n v="51"/>
    <s v="QUINTAL"/>
    <n v="1"/>
    <s v="PRODUCTOS AGROPECUARIOS"/>
    <n v="1"/>
    <s v="GRANOS BASICOS"/>
    <n v="100"/>
    <n v="45.45"/>
    <s v="Sorgo"/>
    <m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60"/>
    <n v="1"/>
    <n v="49"/>
    <n v="0.55000000000000004"/>
    <s v="Aug 15 2022 12:59PM"/>
    <x v="28"/>
    <x v="27"/>
    <n v="86"/>
    <s v="SACO DE 50 KG"/>
    <n v="1"/>
    <s v="PRODUCTOS AGROPECUARIOS"/>
    <n v="4"/>
    <s v="AGRO INDUSTRIALES"/>
    <n v="110.23"/>
    <n v="50"/>
    <s v="Azúcar blanca empacada"/>
    <m/>
    <n v="0"/>
    <n v="15"/>
    <n v="8"/>
    <n v="13"/>
    <x v="0"/>
  </r>
  <r>
    <n v="32821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8"/>
    <s v="AGOSTO"/>
    <n v="2"/>
    <s v="CARLOS MORALES"/>
    <n v="2022"/>
    <n v="2022"/>
    <n v="157"/>
    <n v="1"/>
    <n v="22.75"/>
    <n v="0.5"/>
    <s v="Aug 15 2022 12:59PM"/>
    <x v="118"/>
    <x v="115"/>
    <n v="13"/>
    <s v="BOLSA 50 LB"/>
    <n v="1"/>
    <s v="PRODUCTOS AGROPECUARIOS"/>
    <n v="4"/>
    <s v="AGRO INDUSTRIALES"/>
    <n v="50"/>
    <n v="22.73"/>
    <s v="Harina de trigo suave"/>
    <m/>
    <n v="0"/>
    <n v="15"/>
    <n v="8"/>
    <n v="1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72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6">
        <item x="24"/>
        <item x="67"/>
        <item x="108"/>
        <item x="23"/>
        <item x="111"/>
        <item x="26"/>
        <item x="22"/>
        <item m="1" x="182"/>
        <item x="69"/>
        <item x="25"/>
        <item x="37"/>
        <item x="35"/>
        <item x="119"/>
        <item x="32"/>
        <item x="128"/>
        <item x="109"/>
        <item x="36"/>
        <item x="107"/>
        <item x="121"/>
        <item x="34"/>
        <item x="152"/>
        <item x="33"/>
        <item x="129"/>
        <item x="38"/>
        <item x="41"/>
        <item x="39"/>
        <item x="44"/>
        <item x="132"/>
        <item x="110"/>
        <item x="112"/>
        <item x="40"/>
        <item x="134"/>
        <item x="42"/>
        <item x="43"/>
        <item x="135"/>
        <item x="83"/>
        <item x="79"/>
        <item x="46"/>
        <item x="151"/>
        <item x="66"/>
        <item x="133"/>
        <item x="47"/>
        <item x="65"/>
        <item x="48"/>
        <item x="120"/>
        <item x="140"/>
        <item x="45"/>
        <item x="139"/>
        <item x="130"/>
        <item x="49"/>
        <item x="50"/>
        <item x="131"/>
        <item x="54"/>
        <item x="52"/>
        <item x="55"/>
        <item x="51"/>
        <item x="143"/>
        <item x="144"/>
        <item x="148"/>
        <item x="53"/>
        <item x="56"/>
        <item x="57"/>
        <item x="113"/>
        <item x="150"/>
        <item x="59"/>
        <item x="145"/>
        <item x="142"/>
        <item x="58"/>
        <item x="141"/>
        <item x="116"/>
        <item x="149"/>
        <item x="82"/>
        <item x="61"/>
        <item x="63"/>
        <item x="62"/>
        <item x="115"/>
        <item x="156"/>
        <item x="60"/>
        <item x="147"/>
        <item x="71"/>
        <item x="153"/>
        <item x="70"/>
        <item x="72"/>
        <item x="102"/>
        <item x="114"/>
        <item x="64"/>
        <item x="146"/>
        <item x="162"/>
        <item x="27"/>
        <item x="28"/>
        <item x="30"/>
        <item x="29"/>
        <item x="68"/>
        <item x="117"/>
        <item x="118"/>
        <item x="2"/>
        <item x="31"/>
        <item x="80"/>
        <item x="0"/>
        <item x="163"/>
        <item x="138"/>
        <item x="95"/>
        <item x="84"/>
        <item x="91"/>
        <item x="89"/>
        <item x="86"/>
        <item x="87"/>
        <item x="88"/>
        <item x="92"/>
        <item x="85"/>
        <item x="90"/>
        <item x="94"/>
        <item x="93"/>
        <item x="166"/>
        <item x="103"/>
        <item x="104"/>
        <item x="105"/>
        <item x="106"/>
        <item x="165"/>
        <item x="164"/>
        <item x="5"/>
        <item x="1"/>
        <item x="6"/>
        <item x="3"/>
        <item x="4"/>
        <item x="96"/>
        <item x="122"/>
        <item x="99"/>
        <item x="126"/>
        <item x="98"/>
        <item x="123"/>
        <item x="101"/>
        <item x="97"/>
        <item x="137"/>
        <item x="124"/>
        <item x="100"/>
        <item x="125"/>
        <item x="127"/>
        <item x="136"/>
        <item x="8"/>
        <item x="9"/>
        <item x="7"/>
        <item m="1" x="178"/>
        <item x="155"/>
        <item x="10"/>
        <item x="158"/>
        <item x="154"/>
        <item x="81"/>
        <item x="11"/>
        <item x="167"/>
        <item m="1" x="175"/>
        <item m="1" x="174"/>
        <item x="73"/>
        <item x="74"/>
        <item x="78"/>
        <item m="1" x="183"/>
        <item x="76"/>
        <item x="77"/>
        <item x="75"/>
        <item m="1" x="179"/>
        <item x="13"/>
        <item x="157"/>
        <item x="16"/>
        <item x="19"/>
        <item x="15"/>
        <item x="159"/>
        <item x="14"/>
        <item x="18"/>
        <item x="17"/>
        <item x="169"/>
        <item m="1" x="177"/>
        <item x="20"/>
        <item x="161"/>
        <item x="21"/>
        <item x="170"/>
        <item x="168"/>
        <item x="172"/>
        <item m="1" x="185"/>
        <item m="1" x="176"/>
        <item x="160"/>
        <item m="1" x="180"/>
        <item m="1" x="173"/>
        <item m="1" x="184"/>
        <item m="1" x="181"/>
        <item x="171"/>
        <item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1">
        <item x="15"/>
        <item x="157"/>
        <item x="138"/>
        <item x="139"/>
        <item x="143"/>
        <item x="52"/>
        <item x="36"/>
        <item x="34"/>
        <item x="26"/>
        <item x="116"/>
        <item x="31"/>
        <item x="23"/>
        <item x="65"/>
        <item x="18"/>
        <item x="125"/>
        <item x="164"/>
        <item m="1" x="180"/>
        <item x="27"/>
        <item x="94"/>
        <item x="55"/>
        <item m="1" x="176"/>
        <item x="71"/>
        <item x="19"/>
        <item x="154"/>
        <item x="119"/>
        <item x="156"/>
        <item x="107"/>
        <item x="35"/>
        <item x="29"/>
        <item x="28"/>
        <item x="97"/>
        <item x="123"/>
        <item x="96"/>
        <item x="120"/>
        <item x="161"/>
        <item x="105"/>
        <item x="118"/>
        <item x="33"/>
        <item x="147"/>
        <item x="32"/>
        <item x="83"/>
        <item x="126"/>
        <item x="37"/>
        <item x="40"/>
        <item x="13"/>
        <item x="110"/>
        <item x="99"/>
        <item x="38"/>
        <item x="20"/>
        <item x="95"/>
        <item x="88"/>
        <item x="5"/>
        <item x="165"/>
        <item x="7"/>
        <item x="43"/>
        <item x="129"/>
        <item x="108"/>
        <item x="162"/>
        <item x="8"/>
        <item x="72"/>
        <item x="76"/>
        <item m="1" x="175"/>
        <item x="145"/>
        <item x="106"/>
        <item x="22"/>
        <item x="109"/>
        <item x="25"/>
        <item x="21"/>
        <item m="1" x="171"/>
        <item m="1" x="179"/>
        <item x="57"/>
        <item x="140"/>
        <item x="39"/>
        <item x="131"/>
        <item x="41"/>
        <item x="66"/>
        <item x="114"/>
        <item x="115"/>
        <item x="103"/>
        <item x="104"/>
        <item x="160"/>
        <item x="159"/>
        <item x="163"/>
        <item m="1" x="173"/>
        <item m="1" x="169"/>
        <item x="9"/>
        <item x="10"/>
        <item x="153"/>
        <item x="42"/>
        <item x="137"/>
        <item x="56"/>
        <item x="136"/>
        <item x="93"/>
        <item x="92"/>
        <item x="82"/>
        <item x="134"/>
        <item x="121"/>
        <item x="132"/>
        <item x="98"/>
        <item x="122"/>
        <item x="167"/>
        <item x="67"/>
        <item x="12"/>
        <item x="113"/>
        <item x="144"/>
        <item x="80"/>
        <item x="59"/>
        <item x="81"/>
        <item x="77"/>
        <item x="17"/>
        <item x="74"/>
        <item x="16"/>
        <item x="2"/>
        <item x="101"/>
        <item x="61"/>
        <item x="60"/>
        <item x="112"/>
        <item x="151"/>
        <item x="30"/>
        <item x="78"/>
        <item x="45"/>
        <item x="146"/>
        <item x="58"/>
        <item x="142"/>
        <item x="14"/>
        <item x="102"/>
        <item x="64"/>
        <item x="130"/>
        <item x="69"/>
        <item x="148"/>
        <item x="68"/>
        <item x="46"/>
        <item x="63"/>
        <item x="70"/>
        <item x="100"/>
        <item x="89"/>
        <item x="87"/>
        <item x="91"/>
        <item x="84"/>
        <item x="150"/>
        <item x="152"/>
        <item x="85"/>
        <item x="1"/>
        <item x="6"/>
        <item x="3"/>
        <item x="4"/>
        <item x="47"/>
        <item x="117"/>
        <item x="44"/>
        <item x="127"/>
        <item x="124"/>
        <item x="0"/>
        <item x="86"/>
        <item x="48"/>
        <item x="49"/>
        <item x="90"/>
        <item x="24"/>
        <item x="158"/>
        <item x="75"/>
        <item x="149"/>
        <item x="79"/>
        <item x="111"/>
        <item x="62"/>
        <item x="133"/>
        <item x="128"/>
        <item x="53"/>
        <item x="135"/>
        <item x="73"/>
        <item x="51"/>
        <item x="54"/>
        <item x="50"/>
        <item x="141"/>
        <item m="1" x="178"/>
        <item m="1" x="168"/>
        <item x="155"/>
        <item m="1" x="170"/>
        <item m="1" x="174"/>
        <item m="1" x="177"/>
        <item m="1" x="172"/>
        <item x="166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m="1" x="12"/>
        <item m="1" x="11"/>
        <item m="1" x="9"/>
        <item x="3"/>
        <item m="1" x="18"/>
        <item m="1" x="16"/>
        <item m="1" x="7"/>
        <item m="1" x="10"/>
        <item m="1" x="14"/>
        <item m="1" x="17"/>
        <item m="1" x="13"/>
        <item x="2"/>
        <item x="1"/>
        <item m="1" x="8"/>
        <item m="1" x="15"/>
        <item m="1" x="6"/>
        <item m="1" x="5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7">
    <i>
      <x/>
      <x/>
      <x v="11"/>
    </i>
    <i r="1">
      <x v="12"/>
      <x v="11"/>
    </i>
    <i r="1">
      <x v="13"/>
      <x v="11"/>
    </i>
    <i r="1">
      <x v="18"/>
      <x v="11"/>
    </i>
    <i>
      <x v="1"/>
      <x/>
      <x v="12"/>
    </i>
    <i r="1">
      <x v="12"/>
      <x v="12"/>
    </i>
    <i>
      <x v="2"/>
      <x/>
      <x v="63"/>
    </i>
    <i r="1">
      <x v="13"/>
      <x v="63"/>
    </i>
    <i r="1">
      <x v="18"/>
      <x v="63"/>
    </i>
    <i>
      <x v="3"/>
      <x/>
      <x v="64"/>
    </i>
    <i r="1">
      <x v="12"/>
      <x v="64"/>
    </i>
    <i r="1">
      <x v="13"/>
      <x v="64"/>
    </i>
    <i r="1">
      <x v="18"/>
      <x v="64"/>
    </i>
    <i>
      <x v="4"/>
      <x/>
      <x v="65"/>
    </i>
    <i r="1">
      <x v="13"/>
      <x v="65"/>
    </i>
    <i r="1">
      <x v="18"/>
      <x v="65"/>
    </i>
    <i>
      <x v="5"/>
      <x/>
      <x v="66"/>
    </i>
    <i r="1">
      <x v="12"/>
      <x v="66"/>
    </i>
    <i r="1">
      <x v="18"/>
      <x v="66"/>
    </i>
    <i>
      <x v="6"/>
      <x/>
      <x v="67"/>
    </i>
    <i r="1">
      <x v="18"/>
      <x v="67"/>
    </i>
    <i>
      <x v="8"/>
      <x/>
      <x v="101"/>
    </i>
    <i r="1">
      <x v="12"/>
      <x v="101"/>
    </i>
    <i r="1">
      <x v="13"/>
      <x v="101"/>
    </i>
    <i r="1">
      <x v="18"/>
      <x v="101"/>
    </i>
    <i>
      <x v="9"/>
      <x/>
      <x v="156"/>
    </i>
    <i r="1">
      <x v="12"/>
      <x v="156"/>
    </i>
    <i r="1">
      <x v="13"/>
      <x v="156"/>
    </i>
    <i r="1">
      <x v="18"/>
      <x v="156"/>
    </i>
    <i>
      <x v="10"/>
      <x v="4"/>
      <x v="6"/>
    </i>
    <i r="1">
      <x v="12"/>
      <x v="6"/>
    </i>
    <i r="1">
      <x v="13"/>
      <x v="6"/>
    </i>
    <i r="1">
      <x v="18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2"/>
      <x v="10"/>
    </i>
    <i r="1">
      <x v="13"/>
      <x v="10"/>
    </i>
    <i r="1">
      <x v="18"/>
      <x v="10"/>
    </i>
    <i>
      <x v="14"/>
      <x v="4"/>
      <x v="14"/>
    </i>
    <i>
      <x v="15"/>
      <x v="12"/>
      <x v="26"/>
    </i>
    <i>
      <x v="16"/>
      <x v="4"/>
      <x v="27"/>
    </i>
    <i r="1">
      <x v="13"/>
      <x v="27"/>
    </i>
    <i r="1">
      <x v="18"/>
      <x v="27"/>
    </i>
    <i>
      <x v="17"/>
      <x v="4"/>
      <x v="35"/>
    </i>
    <i r="1">
      <x v="12"/>
      <x v="35"/>
    </i>
    <i r="1">
      <x v="18"/>
      <x v="35"/>
    </i>
    <i>
      <x v="18"/>
      <x v="4"/>
      <x v="36"/>
    </i>
    <i>
      <x v="19"/>
      <x v="4"/>
      <x v="37"/>
    </i>
    <i r="1">
      <x v="12"/>
      <x v="37"/>
    </i>
    <i r="1">
      <x v="13"/>
      <x v="37"/>
    </i>
    <i r="1">
      <x v="18"/>
      <x v="37"/>
    </i>
    <i>
      <x v="20"/>
      <x v="4"/>
      <x v="38"/>
    </i>
    <i>
      <x v="21"/>
      <x v="4"/>
      <x v="39"/>
    </i>
    <i r="1">
      <x v="12"/>
      <x v="39"/>
    </i>
    <i r="1">
      <x v="13"/>
      <x v="39"/>
    </i>
    <i r="1">
      <x v="18"/>
      <x v="39"/>
    </i>
    <i>
      <x v="22"/>
      <x v="4"/>
      <x v="41"/>
    </i>
    <i>
      <x v="23"/>
      <x v="4"/>
      <x v="42"/>
    </i>
    <i r="1">
      <x v="12"/>
      <x v="42"/>
    </i>
    <i r="1">
      <x v="13"/>
      <x v="42"/>
    </i>
    <i r="1">
      <x v="18"/>
      <x v="42"/>
    </i>
    <i>
      <x v="24"/>
      <x v="4"/>
      <x v="43"/>
    </i>
    <i r="1">
      <x v="12"/>
      <x v="43"/>
    </i>
    <i r="1">
      <x v="13"/>
      <x v="43"/>
    </i>
    <i r="1">
      <x v="18"/>
      <x v="43"/>
    </i>
    <i>
      <x v="25"/>
      <x v="4"/>
      <x v="47"/>
    </i>
    <i r="1">
      <x v="12"/>
      <x v="47"/>
    </i>
    <i r="1">
      <x v="13"/>
      <x v="47"/>
    </i>
    <i r="1">
      <x v="18"/>
      <x v="47"/>
    </i>
    <i>
      <x v="26"/>
      <x v="4"/>
      <x v="54"/>
    </i>
    <i r="1">
      <x v="12"/>
      <x v="54"/>
    </i>
    <i r="1">
      <x v="13"/>
      <x v="54"/>
    </i>
    <i r="1">
      <x v="18"/>
      <x v="54"/>
    </i>
    <i>
      <x v="27"/>
      <x v="4"/>
      <x v="55"/>
    </i>
    <i>
      <x v="28"/>
      <x v="4"/>
      <x v="56"/>
    </i>
    <i r="1">
      <x v="12"/>
      <x v="56"/>
    </i>
    <i r="1">
      <x v="13"/>
      <x v="56"/>
    </i>
    <i r="1">
      <x v="18"/>
      <x v="56"/>
    </i>
    <i>
      <x v="29"/>
      <x v="4"/>
      <x v="56"/>
    </i>
    <i r="1">
      <x v="13"/>
      <x v="56"/>
    </i>
    <i>
      <x v="30"/>
      <x v="4"/>
      <x v="72"/>
    </i>
    <i r="1">
      <x v="12"/>
      <x v="72"/>
    </i>
    <i r="1">
      <x v="13"/>
      <x v="72"/>
    </i>
    <i r="1">
      <x v="18"/>
      <x v="72"/>
    </i>
    <i>
      <x v="31"/>
      <x v="4"/>
      <x v="73"/>
    </i>
    <i>
      <x v="32"/>
      <x v="4"/>
      <x v="74"/>
    </i>
    <i r="1">
      <x v="12"/>
      <x v="74"/>
    </i>
    <i r="1">
      <x v="13"/>
      <x v="74"/>
    </i>
    <i r="1">
      <x v="18"/>
      <x v="74"/>
    </i>
    <i>
      <x v="33"/>
      <x v="4"/>
      <x v="88"/>
    </i>
    <i r="1">
      <x v="12"/>
      <x v="88"/>
    </i>
    <i r="1">
      <x v="13"/>
      <x v="88"/>
    </i>
    <i r="1">
      <x v="18"/>
      <x v="88"/>
    </i>
    <i>
      <x v="34"/>
      <x v="4"/>
      <x v="97"/>
    </i>
    <i>
      <x v="35"/>
      <x v="4"/>
      <x v="107"/>
    </i>
    <i r="1">
      <x v="13"/>
      <x v="107"/>
    </i>
    <i>
      <x v="36"/>
      <x v="4"/>
      <x v="108"/>
    </i>
    <i r="1">
      <x v="13"/>
      <x v="108"/>
    </i>
    <i>
      <x v="37"/>
      <x v="4"/>
      <x v="120"/>
    </i>
    <i r="1">
      <x v="12"/>
      <x v="120"/>
    </i>
    <i r="1">
      <x v="13"/>
      <x v="120"/>
    </i>
    <i r="1">
      <x v="18"/>
      <x v="120"/>
    </i>
    <i>
      <x v="38"/>
      <x v="4"/>
      <x v="121"/>
    </i>
    <i r="1">
      <x v="18"/>
      <x v="121"/>
    </i>
    <i>
      <x v="39"/>
      <x v="4"/>
      <x v="126"/>
    </i>
    <i r="1">
      <x v="13"/>
      <x v="126"/>
    </i>
    <i r="1">
      <x v="18"/>
      <x v="126"/>
    </i>
    <i>
      <x v="40"/>
      <x v="4"/>
      <x v="127"/>
    </i>
    <i>
      <x v="41"/>
      <x v="4"/>
      <x v="131"/>
    </i>
    <i r="1">
      <x v="12"/>
      <x v="131"/>
    </i>
    <i r="1">
      <x v="13"/>
      <x v="131"/>
    </i>
    <i>
      <x v="42"/>
      <x v="4"/>
      <x v="132"/>
    </i>
    <i r="1">
      <x v="12"/>
      <x v="132"/>
    </i>
    <i r="1">
      <x v="13"/>
      <x v="132"/>
    </i>
    <i r="1">
      <x v="18"/>
      <x v="132"/>
    </i>
    <i>
      <x v="43"/>
      <x v="4"/>
      <x v="146"/>
    </i>
    <i r="1">
      <x v="13"/>
      <x v="146"/>
    </i>
    <i r="1">
      <x v="18"/>
      <x v="146"/>
    </i>
    <i>
      <x v="44"/>
      <x v="4"/>
      <x v="147"/>
    </i>
    <i>
      <x v="45"/>
      <x v="4"/>
      <x v="148"/>
    </i>
    <i>
      <x v="46"/>
      <x v="4"/>
      <x v="148"/>
    </i>
    <i r="1">
      <x v="12"/>
      <x v="148"/>
    </i>
    <i r="1">
      <x v="13"/>
      <x v="148"/>
    </i>
    <i r="1">
      <x v="18"/>
      <x v="148"/>
    </i>
    <i>
      <x v="47"/>
      <x v="4"/>
      <x v="149"/>
    </i>
    <i>
      <x v="48"/>
      <x v="4"/>
      <x v="149"/>
    </i>
    <i r="1">
      <x v="18"/>
      <x v="149"/>
    </i>
    <i>
      <x v="49"/>
      <x v="4"/>
      <x v="153"/>
    </i>
    <i r="1">
      <x v="13"/>
      <x v="153"/>
    </i>
    <i>
      <x v="50"/>
      <x v="4"/>
      <x v="154"/>
    </i>
    <i r="1">
      <x v="13"/>
      <x v="154"/>
    </i>
    <i>
      <x v="51"/>
      <x v="4"/>
      <x v="164"/>
    </i>
    <i r="1">
      <x v="18"/>
      <x v="164"/>
    </i>
    <i>
      <x v="52"/>
      <x v="4"/>
      <x v="165"/>
    </i>
    <i r="1">
      <x v="12"/>
      <x v="165"/>
    </i>
    <i r="1">
      <x v="13"/>
      <x v="165"/>
    </i>
    <i r="1">
      <x v="18"/>
      <x v="165"/>
    </i>
    <i>
      <x v="53"/>
      <x v="4"/>
      <x v="168"/>
    </i>
    <i r="1">
      <x v="13"/>
      <x v="168"/>
    </i>
    <i r="1">
      <x v="18"/>
      <x v="168"/>
    </i>
    <i>
      <x v="54"/>
      <x v="4"/>
      <x v="169"/>
    </i>
    <i r="1">
      <x v="12"/>
      <x v="169"/>
    </i>
    <i r="1">
      <x v="13"/>
      <x v="169"/>
    </i>
    <i r="1">
      <x v="18"/>
      <x v="169"/>
    </i>
    <i>
      <x v="55"/>
      <x v="4"/>
      <x v="170"/>
    </i>
    <i r="1">
      <x v="13"/>
      <x v="170"/>
    </i>
    <i r="1">
      <x v="18"/>
      <x v="170"/>
    </i>
    <i>
      <x v="56"/>
      <x v="4"/>
      <x v="2"/>
    </i>
    <i>
      <x v="57"/>
      <x v="4"/>
      <x v="3"/>
    </i>
    <i>
      <x v="58"/>
      <x v="4"/>
      <x v="4"/>
    </i>
    <i>
      <x v="59"/>
      <x v="4"/>
      <x v="5"/>
    </i>
    <i r="1">
      <x v="13"/>
      <x v="5"/>
    </i>
    <i r="1">
      <x v="18"/>
      <x v="5"/>
    </i>
    <i>
      <x v="60"/>
      <x v="4"/>
      <x v="19"/>
    </i>
    <i r="1">
      <x v="12"/>
      <x v="19"/>
    </i>
    <i r="1">
      <x v="13"/>
      <x v="19"/>
    </i>
    <i r="1">
      <x v="18"/>
      <x v="19"/>
    </i>
    <i>
      <x v="61"/>
      <x v="4"/>
      <x v="19"/>
    </i>
    <i r="1">
      <x v="13"/>
      <x v="19"/>
    </i>
    <i r="1">
      <x v="18"/>
      <x v="19"/>
    </i>
    <i>
      <x v="62"/>
      <x v="4"/>
      <x v="45"/>
    </i>
    <i r="1">
      <x v="12"/>
      <x v="45"/>
    </i>
    <i r="1">
      <x v="13"/>
      <x v="45"/>
    </i>
    <i>
      <x v="63"/>
      <x v="4"/>
      <x v="62"/>
    </i>
    <i>
      <x v="64"/>
      <x v="4"/>
      <x v="70"/>
    </i>
    <i r="1">
      <x v="12"/>
      <x v="70"/>
    </i>
    <i r="1">
      <x v="13"/>
      <x v="70"/>
    </i>
    <i r="1">
      <x v="18"/>
      <x v="70"/>
    </i>
    <i>
      <x v="65"/>
      <x v="4"/>
      <x v="71"/>
    </i>
    <i r="1">
      <x v="18"/>
      <x v="71"/>
    </i>
    <i>
      <x v="66"/>
      <x v="4"/>
      <x v="89"/>
    </i>
    <i>
      <x v="67"/>
      <x v="4"/>
      <x v="90"/>
    </i>
    <i r="1">
      <x v="12"/>
      <x v="90"/>
    </i>
    <i r="1">
      <x v="13"/>
      <x v="90"/>
    </i>
    <i r="1">
      <x v="18"/>
      <x v="90"/>
    </i>
    <i>
      <x v="68"/>
      <x v="4"/>
      <x v="91"/>
    </i>
    <i>
      <x v="69"/>
      <x v="4"/>
      <x v="103"/>
    </i>
    <i r="1">
      <x v="12"/>
      <x v="103"/>
    </i>
    <i>
      <x v="70"/>
      <x v="4"/>
      <x v="104"/>
    </i>
    <i>
      <x v="71"/>
      <x v="4"/>
      <x v="105"/>
    </i>
    <i r="1">
      <x v="13"/>
      <x v="105"/>
    </i>
    <i>
      <x v="72"/>
      <x v="4"/>
      <x v="106"/>
    </i>
    <i r="1">
      <x v="13"/>
      <x v="106"/>
    </i>
    <i r="1">
      <x v="18"/>
      <x v="106"/>
    </i>
    <i>
      <x v="73"/>
      <x v="4"/>
      <x v="114"/>
    </i>
    <i r="1">
      <x v="13"/>
      <x v="114"/>
    </i>
    <i r="1">
      <x v="18"/>
      <x v="114"/>
    </i>
    <i>
      <x v="74"/>
      <x v="4"/>
      <x v="115"/>
    </i>
    <i r="1">
      <x v="12"/>
      <x v="115"/>
    </i>
    <i r="1">
      <x v="13"/>
      <x v="115"/>
    </i>
    <i r="1">
      <x v="18"/>
      <x v="115"/>
    </i>
    <i>
      <x v="75"/>
      <x v="4"/>
      <x v="116"/>
    </i>
    <i r="1">
      <x v="12"/>
      <x v="116"/>
    </i>
    <i>
      <x v="76"/>
      <x v="4"/>
      <x v="117"/>
    </i>
    <i>
      <x v="77"/>
      <x v="4"/>
      <x v="122"/>
    </i>
    <i r="1">
      <x v="12"/>
      <x v="122"/>
    </i>
    <i r="1">
      <x v="13"/>
      <x v="122"/>
    </i>
    <i r="1">
      <x v="18"/>
      <x v="122"/>
    </i>
    <i>
      <x v="78"/>
      <x v="4"/>
      <x v="123"/>
    </i>
    <i>
      <x v="79"/>
      <x v="4"/>
      <x v="128"/>
    </i>
    <i r="1">
      <x v="12"/>
      <x v="128"/>
    </i>
    <i r="1">
      <x v="13"/>
      <x v="128"/>
    </i>
    <i r="1">
      <x v="18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4"/>
      <x v="133"/>
    </i>
    <i r="1">
      <x v="12"/>
      <x v="133"/>
    </i>
    <i r="1">
      <x v="13"/>
      <x v="133"/>
    </i>
    <i r="1">
      <x v="18"/>
      <x v="133"/>
    </i>
    <i>
      <x v="83"/>
      <x v="4"/>
      <x v="134"/>
    </i>
    <i r="1">
      <x v="13"/>
      <x v="134"/>
    </i>
    <i r="1">
      <x v="18"/>
      <x v="134"/>
    </i>
    <i>
      <x v="84"/>
      <x v="12"/>
      <x v="161"/>
    </i>
    <i>
      <x v="85"/>
      <x v="4"/>
      <x v="162"/>
    </i>
    <i r="1">
      <x v="13"/>
      <x v="162"/>
    </i>
    <i r="1">
      <x v="18"/>
      <x v="162"/>
    </i>
    <i>
      <x v="86"/>
      <x v="4"/>
      <x v="171"/>
    </i>
    <i>
      <x v="87"/>
      <x/>
      <x v="1"/>
    </i>
    <i>
      <x v="88"/>
      <x/>
      <x v="8"/>
    </i>
    <i r="1">
      <x v="13"/>
      <x v="8"/>
    </i>
    <i r="1">
      <x v="18"/>
      <x v="8"/>
    </i>
    <i>
      <x v="89"/>
      <x/>
      <x v="17"/>
    </i>
    <i r="1">
      <x v="12"/>
      <x v="17"/>
    </i>
    <i r="1">
      <x v="13"/>
      <x v="17"/>
    </i>
    <i r="1">
      <x v="18"/>
      <x v="17"/>
    </i>
    <i>
      <x v="90"/>
      <x/>
      <x v="28"/>
    </i>
    <i r="1">
      <x v="13"/>
      <x v="28"/>
    </i>
    <i r="1">
      <x v="18"/>
      <x v="28"/>
    </i>
    <i>
      <x v="91"/>
      <x/>
      <x v="29"/>
    </i>
    <i r="1">
      <x v="13"/>
      <x v="29"/>
    </i>
    <i r="1">
      <x v="18"/>
      <x v="29"/>
    </i>
    <i>
      <x v="92"/>
      <x/>
      <x v="75"/>
    </i>
    <i r="1">
      <x v="12"/>
      <x v="75"/>
    </i>
    <i>
      <x v="93"/>
      <x/>
      <x v="76"/>
    </i>
    <i r="1">
      <x v="12"/>
      <x v="76"/>
    </i>
    <i r="1">
      <x v="18"/>
      <x v="76"/>
    </i>
    <i>
      <x v="94"/>
      <x/>
      <x v="77"/>
    </i>
    <i r="1">
      <x v="12"/>
      <x v="77"/>
    </i>
    <i r="1">
      <x v="18"/>
      <x v="77"/>
    </i>
    <i>
      <x v="95"/>
      <x/>
      <x v="112"/>
    </i>
    <i r="1">
      <x v="18"/>
      <x v="112"/>
    </i>
    <i>
      <x v="96"/>
      <x/>
      <x v="118"/>
    </i>
    <i r="1">
      <x v="12"/>
      <x v="118"/>
    </i>
    <i r="1">
      <x v="18"/>
      <x v="118"/>
    </i>
    <i>
      <x v="97"/>
      <x/>
      <x v="119"/>
    </i>
    <i r="1">
      <x v="12"/>
      <x v="119"/>
    </i>
    <i r="1">
      <x v="18"/>
      <x v="119"/>
    </i>
    <i>
      <x v="98"/>
      <x/>
      <x v="151"/>
    </i>
    <i r="1">
      <x v="12"/>
      <x v="151"/>
    </i>
    <i r="1">
      <x v="13"/>
      <x v="151"/>
    </i>
    <i r="1">
      <x v="18"/>
      <x v="151"/>
    </i>
    <i>
      <x v="99"/>
      <x/>
      <x v="157"/>
    </i>
    <i>
      <x v="100"/>
      <x/>
      <x v="166"/>
    </i>
    <i r="1">
      <x v="18"/>
      <x v="166"/>
    </i>
    <i>
      <x v="101"/>
      <x/>
      <x v="92"/>
    </i>
    <i r="1">
      <x v="12"/>
      <x v="92"/>
    </i>
    <i r="1">
      <x v="13"/>
      <x v="92"/>
    </i>
    <i r="1">
      <x v="18"/>
      <x v="92"/>
    </i>
    <i>
      <x v="102"/>
      <x/>
      <x v="94"/>
    </i>
    <i r="1">
      <x v="12"/>
      <x v="94"/>
    </i>
    <i r="1">
      <x v="13"/>
      <x v="94"/>
    </i>
    <i r="1">
      <x v="18"/>
      <x v="94"/>
    </i>
    <i>
      <x v="103"/>
      <x/>
      <x v="135"/>
    </i>
    <i r="1">
      <x v="12"/>
      <x v="135"/>
    </i>
    <i r="1">
      <x v="13"/>
      <x v="135"/>
    </i>
    <i r="1">
      <x v="18"/>
      <x v="135"/>
    </i>
    <i>
      <x v="104"/>
      <x/>
      <x v="136"/>
    </i>
    <i r="1">
      <x v="12"/>
      <x v="136"/>
    </i>
    <i r="1">
      <x v="13"/>
      <x v="136"/>
    </i>
    <i r="1">
      <x v="18"/>
      <x v="136"/>
    </i>
    <i>
      <x v="105"/>
      <x/>
      <x v="138"/>
    </i>
    <i r="1">
      <x v="12"/>
      <x v="138"/>
    </i>
    <i r="1">
      <x v="13"/>
      <x v="138"/>
    </i>
    <i r="1">
      <x v="18"/>
      <x v="138"/>
    </i>
    <i>
      <x v="106"/>
      <x/>
      <x v="141"/>
    </i>
    <i r="1">
      <x v="12"/>
      <x v="141"/>
    </i>
    <i r="1">
      <x v="13"/>
      <x v="141"/>
    </i>
    <i r="1">
      <x v="18"/>
      <x v="141"/>
    </i>
    <i>
      <x v="107"/>
      <x/>
      <x v="152"/>
    </i>
    <i r="1">
      <x v="12"/>
      <x v="152"/>
    </i>
    <i r="1">
      <x v="13"/>
      <x v="152"/>
    </i>
    <i r="1">
      <x v="18"/>
      <x v="152"/>
    </i>
    <i>
      <x v="108"/>
      <x/>
      <x v="155"/>
    </i>
    <i r="1">
      <x v="12"/>
      <x v="155"/>
    </i>
    <i r="1">
      <x v="13"/>
      <x v="155"/>
    </i>
    <i r="1">
      <x v="18"/>
      <x v="155"/>
    </i>
    <i>
      <x v="109"/>
      <x/>
      <x v="40"/>
    </i>
    <i r="1">
      <x v="12"/>
      <x v="40"/>
    </i>
    <i r="1">
      <x v="13"/>
      <x v="40"/>
    </i>
    <i r="1">
      <x v="18"/>
      <x v="40"/>
    </i>
    <i>
      <x v="110"/>
      <x/>
      <x v="50"/>
    </i>
    <i r="1">
      <x v="12"/>
      <x v="50"/>
    </i>
    <i r="1">
      <x v="13"/>
      <x v="50"/>
    </i>
    <i r="1">
      <x v="18"/>
      <x v="50"/>
    </i>
    <i>
      <x v="111"/>
      <x/>
      <x v="93"/>
    </i>
    <i r="1">
      <x v="12"/>
      <x v="93"/>
    </i>
    <i r="1">
      <x v="13"/>
      <x v="93"/>
    </i>
    <i r="1">
      <x v="18"/>
      <x v="93"/>
    </i>
    <i>
      <x v="112"/>
      <x/>
      <x v="137"/>
    </i>
    <i r="1">
      <x v="12"/>
      <x v="137"/>
    </i>
    <i r="1">
      <x v="13"/>
      <x v="137"/>
    </i>
    <i r="1">
      <x v="18"/>
      <x v="137"/>
    </i>
    <i>
      <x v="113"/>
      <x/>
      <x v="34"/>
    </i>
    <i>
      <x v="114"/>
      <x/>
      <x v="113"/>
    </i>
    <i r="1">
      <x v="12"/>
      <x v="113"/>
    </i>
    <i r="1">
      <x v="13"/>
      <x v="113"/>
    </i>
    <i r="1">
      <x v="18"/>
      <x v="113"/>
    </i>
    <i>
      <x v="115"/>
      <x/>
      <x v="125"/>
    </i>
    <i r="1">
      <x v="12"/>
      <x v="125"/>
    </i>
    <i r="1">
      <x v="13"/>
      <x v="125"/>
    </i>
    <i r="1">
      <x v="18"/>
      <x v="125"/>
    </i>
    <i>
      <x v="116"/>
      <x/>
      <x v="78"/>
    </i>
    <i r="1">
      <x v="12"/>
      <x v="78"/>
    </i>
    <i r="1">
      <x v="13"/>
      <x v="78"/>
    </i>
    <i r="1">
      <x v="18"/>
      <x v="78"/>
    </i>
    <i>
      <x v="117"/>
      <x/>
      <x v="79"/>
    </i>
    <i r="1">
      <x v="12"/>
      <x v="79"/>
    </i>
    <i r="1">
      <x v="13"/>
      <x v="79"/>
    </i>
    <i r="1">
      <x v="18"/>
      <x v="79"/>
    </i>
    <i>
      <x v="118"/>
      <x/>
      <x v="80"/>
    </i>
    <i>
      <x v="119"/>
      <x/>
      <x v="81"/>
    </i>
    <i>
      <x v="120"/>
      <x/>
      <x v="51"/>
    </i>
    <i r="1">
      <x v="12"/>
      <x v="51"/>
    </i>
    <i r="1">
      <x v="13"/>
      <x v="51"/>
    </i>
    <i r="1">
      <x v="18"/>
      <x v="51"/>
    </i>
    <i>
      <x v="121"/>
      <x/>
      <x v="142"/>
    </i>
    <i r="1">
      <x v="12"/>
      <x v="142"/>
    </i>
    <i r="1">
      <x v="13"/>
      <x v="142"/>
    </i>
    <i r="1">
      <x v="18"/>
      <x v="142"/>
    </i>
    <i>
      <x v="122"/>
      <x/>
      <x v="143"/>
    </i>
    <i r="1">
      <x v="12"/>
      <x v="143"/>
    </i>
    <i r="1">
      <x v="13"/>
      <x v="143"/>
    </i>
    <i r="1">
      <x v="18"/>
      <x v="143"/>
    </i>
    <i>
      <x v="123"/>
      <x/>
      <x v="144"/>
    </i>
    <i r="1">
      <x v="13"/>
      <x v="144"/>
    </i>
    <i r="1">
      <x v="18"/>
      <x v="144"/>
    </i>
    <i>
      <x v="124"/>
      <x/>
      <x v="145"/>
    </i>
    <i r="1">
      <x v="12"/>
      <x v="145"/>
    </i>
    <i r="1">
      <x v="13"/>
      <x v="145"/>
    </i>
    <i r="1">
      <x v="18"/>
      <x v="145"/>
    </i>
    <i>
      <x v="125"/>
      <x/>
      <x v="18"/>
    </i>
    <i r="1">
      <x v="4"/>
      <x v="18"/>
    </i>
    <i r="1">
      <x v="12"/>
      <x v="18"/>
    </i>
    <i r="1">
      <x v="13"/>
      <x v="18"/>
    </i>
    <i r="1">
      <x v="18"/>
      <x v="18"/>
    </i>
    <i>
      <x v="126"/>
      <x/>
      <x v="24"/>
    </i>
    <i r="1">
      <x v="4"/>
      <x v="24"/>
    </i>
    <i r="1">
      <x v="13"/>
      <x v="24"/>
    </i>
    <i r="1">
      <x v="18"/>
      <x v="24"/>
    </i>
    <i>
      <x v="127"/>
      <x/>
      <x v="30"/>
    </i>
    <i r="1">
      <x v="4"/>
      <x v="30"/>
    </i>
    <i r="1">
      <x v="12"/>
      <x v="30"/>
    </i>
    <i r="1">
      <x v="13"/>
      <x v="30"/>
    </i>
    <i r="1">
      <x v="18"/>
      <x v="30"/>
    </i>
    <i>
      <x v="128"/>
      <x/>
      <x v="31"/>
    </i>
    <i r="1">
      <x v="4"/>
      <x v="31"/>
    </i>
    <i r="1">
      <x v="13"/>
      <x v="31"/>
    </i>
    <i r="1">
      <x v="18"/>
      <x v="31"/>
    </i>
    <i>
      <x v="129"/>
      <x/>
      <x v="32"/>
    </i>
    <i r="1">
      <x v="4"/>
      <x v="32"/>
    </i>
    <i r="1">
      <x v="12"/>
      <x v="32"/>
    </i>
    <i r="1">
      <x v="13"/>
      <x v="32"/>
    </i>
    <i r="1">
      <x v="18"/>
      <x v="32"/>
    </i>
    <i>
      <x v="130"/>
      <x/>
      <x v="33"/>
    </i>
    <i r="1">
      <x v="4"/>
      <x v="33"/>
    </i>
    <i r="1">
      <x v="13"/>
      <x v="33"/>
    </i>
    <i r="1">
      <x v="18"/>
      <x v="33"/>
    </i>
    <i>
      <x v="131"/>
      <x/>
      <x v="46"/>
    </i>
    <i r="1">
      <x v="4"/>
      <x v="46"/>
    </i>
    <i r="1">
      <x v="12"/>
      <x v="46"/>
    </i>
    <i r="1">
      <x v="13"/>
      <x v="46"/>
    </i>
    <i r="1">
      <x v="18"/>
      <x v="46"/>
    </i>
    <i>
      <x v="132"/>
      <x v="4"/>
      <x v="49"/>
    </i>
    <i r="1">
      <x v="12"/>
      <x v="49"/>
    </i>
    <i r="1">
      <x v="13"/>
      <x v="49"/>
    </i>
    <i r="1">
      <x v="18"/>
      <x v="49"/>
    </i>
    <i>
      <x v="133"/>
      <x/>
      <x v="95"/>
    </i>
    <i r="1">
      <x v="4"/>
      <x v="95"/>
    </i>
    <i r="1">
      <x v="18"/>
      <x v="95"/>
    </i>
    <i>
      <x v="134"/>
      <x/>
      <x v="96"/>
    </i>
    <i r="1">
      <x v="4"/>
      <x v="96"/>
    </i>
    <i r="1">
      <x v="13"/>
      <x v="96"/>
    </i>
    <i>
      <x v="135"/>
      <x/>
      <x v="98"/>
    </i>
    <i r="1">
      <x v="4"/>
      <x v="98"/>
    </i>
    <i r="1">
      <x v="12"/>
      <x v="98"/>
    </i>
    <i r="1">
      <x v="13"/>
      <x v="98"/>
    </i>
    <i>
      <x v="136"/>
      <x/>
      <x v="99"/>
    </i>
    <i r="1">
      <x v="4"/>
      <x v="99"/>
    </i>
    <i r="1">
      <x v="13"/>
      <x v="99"/>
    </i>
    <i r="1">
      <x v="18"/>
      <x v="99"/>
    </i>
    <i>
      <x v="137"/>
      <x/>
      <x v="150"/>
    </i>
    <i r="1">
      <x v="4"/>
      <x v="150"/>
    </i>
    <i r="1">
      <x v="13"/>
      <x v="150"/>
    </i>
    <i>
      <x v="138"/>
      <x/>
      <x v="163"/>
    </i>
    <i r="1">
      <x v="4"/>
      <x v="163"/>
    </i>
    <i r="1">
      <x v="13"/>
      <x v="163"/>
    </i>
    <i r="1">
      <x v="18"/>
      <x v="163"/>
    </i>
    <i>
      <x v="139"/>
      <x v="12"/>
      <x v="58"/>
    </i>
    <i r="1">
      <x v="13"/>
      <x v="58"/>
    </i>
    <i r="1">
      <x v="18"/>
      <x v="58"/>
    </i>
    <i>
      <x v="140"/>
      <x v="12"/>
      <x v="85"/>
    </i>
    <i r="1">
      <x v="13"/>
      <x v="85"/>
    </i>
    <i r="1">
      <x v="18"/>
      <x v="85"/>
    </i>
    <i>
      <x v="141"/>
      <x v="18"/>
      <x v="53"/>
    </i>
    <i>
      <x v="143"/>
      <x v="13"/>
      <x v="139"/>
    </i>
    <i r="1">
      <x v="18"/>
      <x v="139"/>
    </i>
    <i>
      <x v="144"/>
      <x v="18"/>
      <x v="86"/>
    </i>
    <i>
      <x v="145"/>
      <x v="13"/>
      <x v="87"/>
    </i>
    <i r="1">
      <x v="18"/>
      <x v="87"/>
    </i>
    <i>
      <x v="146"/>
      <x v="13"/>
      <x v="159"/>
    </i>
    <i r="1">
      <x v="18"/>
      <x v="159"/>
    </i>
    <i>
      <x v="147"/>
      <x v="12"/>
      <x v="160"/>
    </i>
    <i r="1">
      <x v="13"/>
      <x v="160"/>
    </i>
    <i r="1">
      <x v="18"/>
      <x v="160"/>
    </i>
    <i>
      <x v="148"/>
      <x v="18"/>
      <x v="53"/>
    </i>
    <i>
      <x v="149"/>
      <x v="18"/>
      <x v="57"/>
    </i>
    <i>
      <x v="152"/>
      <x v="12"/>
      <x v="21"/>
    </i>
    <i r="1">
      <x v="13"/>
      <x v="21"/>
    </i>
    <i>
      <x v="153"/>
      <x v="12"/>
      <x v="59"/>
    </i>
    <i r="1">
      <x v="13"/>
      <x v="59"/>
    </i>
    <i r="1">
      <x v="18"/>
      <x v="59"/>
    </i>
    <i>
      <x v="154"/>
      <x v="12"/>
      <x v="60"/>
    </i>
    <i r="1">
      <x v="13"/>
      <x v="60"/>
    </i>
    <i r="1">
      <x v="18"/>
      <x v="60"/>
    </i>
    <i>
      <x v="156"/>
      <x v="12"/>
      <x v="110"/>
    </i>
    <i r="1">
      <x v="18"/>
      <x v="110"/>
    </i>
    <i>
      <x v="157"/>
      <x v="12"/>
      <x v="158"/>
    </i>
    <i r="1">
      <x v="13"/>
      <x v="158"/>
    </i>
    <i r="1">
      <x v="18"/>
      <x v="158"/>
    </i>
    <i>
      <x v="158"/>
      <x v="12"/>
      <x v="167"/>
    </i>
    <i r="1">
      <x v="13"/>
      <x v="167"/>
    </i>
    <i r="1">
      <x v="18"/>
      <x v="167"/>
    </i>
    <i>
      <x v="160"/>
      <x v="13"/>
      <x v="102"/>
    </i>
    <i r="1">
      <x v="18"/>
      <x v="102"/>
    </i>
    <i>
      <x v="161"/>
      <x v="13"/>
      <x v="140"/>
    </i>
    <i>
      <x v="162"/>
      <x v="12"/>
      <x/>
    </i>
    <i r="1">
      <x v="13"/>
      <x/>
    </i>
    <i r="1">
      <x v="18"/>
      <x/>
    </i>
    <i>
      <x v="163"/>
      <x v="12"/>
      <x v="13"/>
    </i>
    <i r="1">
      <x v="13"/>
      <x v="13"/>
    </i>
    <i r="1">
      <x v="18"/>
      <x v="13"/>
    </i>
    <i>
      <x v="164"/>
      <x v="12"/>
      <x v="124"/>
    </i>
    <i r="1">
      <x v="13"/>
      <x v="124"/>
    </i>
    <i r="1">
      <x v="18"/>
      <x v="124"/>
    </i>
    <i>
      <x v="165"/>
      <x v="13"/>
      <x v="23"/>
    </i>
    <i r="1">
      <x v="18"/>
      <x v="23"/>
    </i>
    <i>
      <x v="166"/>
      <x v="13"/>
      <x v="44"/>
    </i>
    <i r="1">
      <x v="18"/>
      <x v="44"/>
    </i>
    <i>
      <x v="167"/>
      <x v="13"/>
      <x v="109"/>
    </i>
    <i r="1">
      <x v="18"/>
      <x v="109"/>
    </i>
    <i>
      <x v="168"/>
      <x v="18"/>
      <x v="111"/>
    </i>
    <i>
      <x v="169"/>
      <x v="18"/>
      <x v="15"/>
    </i>
    <i>
      <x v="171"/>
      <x v="13"/>
      <x v="22"/>
    </i>
    <i r="1">
      <x v="18"/>
      <x v="22"/>
    </i>
    <i>
      <x v="172"/>
      <x v="13"/>
      <x v="25"/>
    </i>
    <i>
      <x v="173"/>
      <x v="13"/>
      <x v="48"/>
    </i>
    <i r="1">
      <x v="18"/>
      <x v="48"/>
    </i>
    <i>
      <x v="174"/>
      <x v="18"/>
      <x v="52"/>
    </i>
    <i>
      <x v="175"/>
      <x v="18"/>
      <x v="82"/>
    </i>
    <i>
      <x v="176"/>
      <x v="18"/>
      <x v="100"/>
    </i>
    <i>
      <x v="179"/>
      <x v="4"/>
      <x v="174"/>
    </i>
    <i>
      <x v="184"/>
      <x v="18"/>
      <x v="179"/>
    </i>
    <i>
      <x v="185"/>
      <x v="18"/>
      <x v="18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2" dataDxfId="351" dataCellStyle="Normal 5">
  <tableColumns count="3">
    <tableColumn id="3" name="Columna1" headerRowDxfId="350" dataDxfId="3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8" dataDxfId="3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6" dataDxfId="3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1" dataDxfId="330">
  <tableColumns count="9">
    <tableColumn id="1" name="Producto" headerRowDxfId="329" dataDxfId="328"/>
    <tableColumn id="2" name="Unidad de Venta" headerRowDxfId="327" dataDxfId="326"/>
    <tableColumn id="3" name="Columna1" headerRowDxfId="325" dataDxfId="324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3" dataDxfId="322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1" dataDxfId="320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9" dataDxfId="318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7" dataDxfId="316" dataCellStyle="Normal 5">
      <calculatedColumnFormula>IF(D7="n.d.","",IF(G7="n.d.","",IF(D7=G7,"=",IF(D7&gt;G7,"↑","↓"))))</calculatedColumnFormula>
    </tableColumn>
    <tableColumn id="9" name="$" headerRowDxfId="315" dataDxfId="314" dataCellStyle="Normal 5">
      <calculatedColumnFormula>IF(ISERR(IF(D7="n.d.","",IF(G7="n.d.","",(D7-G7)))),"",IF(D7="n.d.","",IF(G7="n.d.","",(D7-G7))))</calculatedColumnFormula>
    </tableColumn>
    <tableColumn id="10" name="%" headerRowDxfId="313" dataDxfId="312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1" dataDxfId="310">
  <tableColumns count="3">
    <tableColumn id="3" name="Columna1" headerRowDxfId="309" dataDxfId="30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7" dataDxfId="30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5" dataDxfId="30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3" dataDxfId="302">
  <tableColumns count="3">
    <tableColumn id="3" name="Columna1" headerRowDxfId="301" dataDxfId="30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9" dataDxfId="29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7" dataDxfId="29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5" dataDxfId="294">
  <tableColumns count="3">
    <tableColumn id="3" name="Columna1" headerRowDxfId="293" dataDxfId="29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1" dataDxfId="29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9" dataDxfId="28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7" dataCellStyle="Normal 5">
  <tableColumns count="9">
    <tableColumn id="1" name="Producto" headerRowDxfId="286" dataDxfId="285" dataCellStyle="Normal 6"/>
    <tableColumn id="2" name="Unidad de Venta" headerRowDxfId="284" dataDxfId="283" dataCellStyle="Normal 6"/>
    <tableColumn id="3" name="Columna1" headerRowDxfId="282" dataDxfId="281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80" dataDxfId="279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8" dataDxfId="277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6" dataDxfId="275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4" dataDxfId="273" dataCellStyle="Normal 5">
      <calculatedColumnFormula>IF(D28="n.d.","",IF(G28="n.d.","",IF(D28=G28,"=",IF(D28&gt;G28,"↑","↓"))))</calculatedColumnFormula>
    </tableColumn>
    <tableColumn id="9" name="$" headerRowDxfId="272" dataDxfId="271" dataCellStyle="Normal 5">
      <calculatedColumnFormula>IF(ISERR(IF(D28="n.d.","",IF(G28="n.d.","",(D28-G28)))),"",IF(D28="n.d.","",IF(G28="n.d.","",(D28-G28))))</calculatedColumnFormula>
    </tableColumn>
    <tableColumn id="10" name="%" headerRowDxfId="270" dataDxfId="269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8" dataDxfId="267" dataCellStyle="Normal 5">
  <tableColumns count="3">
    <tableColumn id="3" name="Columna1" headerRowDxfId="266" dataDxfId="265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4" dataDxfId="263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2" dataDxfId="261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60" dataDxfId="259" dataCellStyle="Normal 5">
  <tableColumns count="3">
    <tableColumn id="3" name="Columna1" headerRowDxfId="258" dataDxfId="257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6" dataDxfId="255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4" dataDxfId="253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8" dataDxfId="247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6" dataDxfId="245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1" dataDxfId="410">
  <tableColumns count="3">
    <tableColumn id="3" name="Columna1" headerRowDxfId="409" dataDxfId="4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7" dataDxfId="4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5" dataDxfId="4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8" dataDxfId="3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2" dataDxfId="3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70" dataDxfId="3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4" dataDxfId="3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2" dataDxfId="3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60" dataDxfId="359">
  <tableColumns count="3">
    <tableColumn id="3" name="Columna1" headerRowDxfId="358" dataDxfId="3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6" dataDxfId="3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4" dataDxfId="3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H24" sqref="H24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INDECAEA1480822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44788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INDECAEA1480822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44788</v>
      </c>
      <c r="B3" s="230">
        <f>U7</f>
        <v>44788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3" t="s">
        <v>262</v>
      </c>
      <c r="E5" s="243"/>
      <c r="F5" s="243"/>
      <c r="G5" s="161"/>
      <c r="H5" s="233" t="str">
        <f>+Pecuarios!H5</f>
        <v>SANTA ANA</v>
      </c>
      <c r="I5" s="233"/>
      <c r="J5" s="234"/>
      <c r="K5" s="110"/>
      <c r="L5" s="233" t="str">
        <f>+Pecuarios!L5</f>
        <v>SENSUNTEPEQUE</v>
      </c>
      <c r="M5" s="233"/>
      <c r="N5" s="235"/>
      <c r="O5" s="110"/>
      <c r="P5" s="233" t="str">
        <f>+Pecuarios!P5</f>
        <v>SAN MIGUEL</v>
      </c>
      <c r="Q5" s="233"/>
      <c r="R5" s="23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2</v>
      </c>
      <c r="E7" s="146">
        <f t="shared" ref="E7:E16" si="1">IF( ISERROR(VLOOKUP(CONCATENATE(A7,$D$5),sansalvador,6,FALSE)),"n.d.",VLOOKUP(CONCATENATE(A7,$D$5),sansalvador,6,FALSE))</f>
        <v>2</v>
      </c>
      <c r="F7" s="146">
        <f t="shared" ref="F7:F16" si="2">IF( ISERROR(VLOOKUP(CONCATENATE(A7,$D$5),sansalvador,7,FALSE)),"n.d.",VLOOKUP(CONCATENATE(A7,$D$5),sansalvador,7,FALSE))</f>
        <v>2</v>
      </c>
      <c r="G7" s="242"/>
      <c r="H7" s="146">
        <f t="shared" ref="H7:H16" si="3">IF(ISERROR(VLOOKUP(CONCATENATE(A7,$H$5),sansalvador,5,FALSE)),"n.d.",VLOOKUP(CONCATENATE(A7,$H$5),sansalvador,5,FALSE))</f>
        <v>1.75</v>
      </c>
      <c r="I7" s="146">
        <f t="shared" ref="I7:I16" si="4">IF(ISERROR(VLOOKUP(CONCATENATE(A7,$H$5),sansalvador,6,FALSE)),"n.d.",VLOOKUP(CONCATENATE(A7,$H$5),sansalvador,6,FALSE))</f>
        <v>1.75</v>
      </c>
      <c r="J7" s="146">
        <f t="shared" ref="J7:J16" si="5">IF(ISERROR(VLOOKUP(CONCATENATE(A7,$H$5),sansalvador,7,FALSE)),"n.d.",VLOOKUP(CONCATENATE(A7,$H$5),sansalvador,7,FALSE))</f>
        <v>1.75</v>
      </c>
      <c r="K7" s="185"/>
      <c r="L7" s="146">
        <f t="shared" ref="L7:L15" si="6">IF(ISERROR(VLOOKUP(CONCATENATE(A7,$L$5),sansalvador,5,FALSE)),"n.d.",VLOOKUP(CONCATENATE(A7,$L$5),sansalvador,5,FALSE))</f>
        <v>2.75</v>
      </c>
      <c r="M7" s="146">
        <f t="shared" ref="M7:M15" si="7">IF(ISERROR(VLOOKUP(CONCATENATE(A7,$L$5),sansalvador,6,FALSE)),"n.d.",VLOOKUP(CONCATENATE(A7,$L$5),sansalvador,6,FALSE))</f>
        <v>2.5</v>
      </c>
      <c r="N7" s="146">
        <f t="shared" ref="N7:N15" si="8">IF(ISERROR(VLOOKUP(CONCATENATE(A7,$L$5),sansalvador,7,FALSE)),"n.d.",VLOOKUP(CONCATENATE(A7,$L$5),sansalvador,7,FALSE))</f>
        <v>3</v>
      </c>
      <c r="O7" s="186"/>
      <c r="P7" s="146">
        <f t="shared" ref="P7:P15" si="9">IF(ISERROR(VLOOKUP(CONCATENATE(A7,$P$5),sansalvador,5,FALSE)),"n.d.",VLOOKUP(CONCATENATE(A7,$P$5),sansalvador,5,FALSE))</f>
        <v>2.5</v>
      </c>
      <c r="Q7" s="146">
        <f t="shared" ref="Q7:Q15" si="10">IF(ISERROR(VLOOKUP(CONCATENATE(A7,$P$5),sansalvador,6,FALSE)),"n.d.",VLOOKUP(CONCATENATE(A7,$P$5),sansalvador,6,FALSE))</f>
        <v>2.5</v>
      </c>
      <c r="R7" s="146">
        <f t="shared" ref="R7:R15" si="11">IF(ISERROR(VLOOKUP(CONCATENATE(A7,$P$5),sansalvador,7,FALSE)),"n.d.",VLOOKUP(CONCATENATE(A7,$P$5),sansalvador,7,FALSE))</f>
        <v>2.5</v>
      </c>
      <c r="T7" s="6" t="s">
        <v>177</v>
      </c>
      <c r="U7" s="23">
        <f>+VLOOKUP(1111,sansalvador,3,FALSE)</f>
        <v>44788</v>
      </c>
      <c r="V7" s="23">
        <f>+U7</f>
        <v>44788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2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5</v>
      </c>
      <c r="M8" s="146">
        <f t="shared" si="7"/>
        <v>5</v>
      </c>
      <c r="N8" s="146">
        <f t="shared" si="8"/>
        <v>5</v>
      </c>
      <c r="O8" s="186"/>
      <c r="P8" s="146">
        <f t="shared" si="9"/>
        <v>4</v>
      </c>
      <c r="Q8" s="146">
        <f t="shared" si="10"/>
        <v>4</v>
      </c>
      <c r="R8" s="146">
        <f t="shared" si="11"/>
        <v>4</v>
      </c>
      <c r="T8" s="6" t="s">
        <v>178</v>
      </c>
      <c r="U8" s="23">
        <f>+VLOOKUP(9999,sansalvador,3,FALSE)</f>
        <v>44785</v>
      </c>
      <c r="V8" s="23">
        <f>+U8</f>
        <v>44785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6</v>
      </c>
      <c r="E9" s="146">
        <f t="shared" si="1"/>
        <v>6</v>
      </c>
      <c r="F9" s="146">
        <f t="shared" si="2"/>
        <v>6</v>
      </c>
      <c r="G9" s="242"/>
      <c r="H9" s="146">
        <f t="shared" si="3"/>
        <v>6</v>
      </c>
      <c r="I9" s="146">
        <f t="shared" si="4"/>
        <v>6</v>
      </c>
      <c r="J9" s="146">
        <f t="shared" si="5"/>
        <v>6</v>
      </c>
      <c r="K9" s="185"/>
      <c r="L9" s="146">
        <f t="shared" si="6"/>
        <v>5</v>
      </c>
      <c r="M9" s="146">
        <f t="shared" si="7"/>
        <v>4</v>
      </c>
      <c r="N9" s="146">
        <f t="shared" si="8"/>
        <v>6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2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3.5</v>
      </c>
      <c r="M10" s="146">
        <f t="shared" si="7"/>
        <v>3.5</v>
      </c>
      <c r="N10" s="146">
        <f t="shared" si="8"/>
        <v>3.5</v>
      </c>
      <c r="O10" s="186"/>
      <c r="P10" s="146">
        <f t="shared" si="9"/>
        <v>4.75</v>
      </c>
      <c r="Q10" s="146">
        <f t="shared" si="10"/>
        <v>4.5</v>
      </c>
      <c r="R10" s="146">
        <f t="shared" si="11"/>
        <v>5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10</v>
      </c>
      <c r="E11" s="146">
        <f t="shared" si="1"/>
        <v>10</v>
      </c>
      <c r="F11" s="146">
        <f t="shared" si="2"/>
        <v>10</v>
      </c>
      <c r="G11" s="242"/>
      <c r="H11" s="146">
        <f t="shared" si="3"/>
        <v>8</v>
      </c>
      <c r="I11" s="146">
        <f t="shared" si="4"/>
        <v>8</v>
      </c>
      <c r="J11" s="146">
        <f t="shared" si="5"/>
        <v>8</v>
      </c>
      <c r="K11" s="185"/>
      <c r="L11" s="146">
        <f t="shared" si="6"/>
        <v>10</v>
      </c>
      <c r="M11" s="146">
        <f t="shared" si="7"/>
        <v>10</v>
      </c>
      <c r="N11" s="146">
        <f t="shared" si="8"/>
        <v>10</v>
      </c>
      <c r="O11" s="186"/>
      <c r="P11" s="146">
        <f t="shared" si="9"/>
        <v>7</v>
      </c>
      <c r="Q11" s="146">
        <f t="shared" si="10"/>
        <v>7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2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6.5</v>
      </c>
      <c r="M12" s="146">
        <f t="shared" si="7"/>
        <v>6</v>
      </c>
      <c r="N12" s="146">
        <f t="shared" si="8"/>
        <v>7</v>
      </c>
      <c r="O12" s="186"/>
      <c r="P12" s="146">
        <f t="shared" si="9"/>
        <v>5.5</v>
      </c>
      <c r="Q12" s="146">
        <f t="shared" si="10"/>
        <v>5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3</v>
      </c>
      <c r="E13" s="146">
        <f t="shared" si="1"/>
        <v>3</v>
      </c>
      <c r="F13" s="146">
        <f t="shared" si="2"/>
        <v>3</v>
      </c>
      <c r="G13" s="242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>
        <f t="shared" si="6"/>
        <v>4</v>
      </c>
      <c r="M13" s="146">
        <f t="shared" si="7"/>
        <v>4</v>
      </c>
      <c r="N13" s="146">
        <f t="shared" si="8"/>
        <v>4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 t="str">
        <f t="shared" si="0"/>
        <v>n.d.</v>
      </c>
      <c r="E14" s="146" t="str">
        <f t="shared" si="1"/>
        <v>n.d.</v>
      </c>
      <c r="F14" s="146" t="str">
        <f t="shared" si="2"/>
        <v>n.d.</v>
      </c>
      <c r="G14" s="242"/>
      <c r="H14" s="146">
        <f t="shared" si="3"/>
        <v>2.25</v>
      </c>
      <c r="I14" s="146">
        <f t="shared" si="4"/>
        <v>2.25</v>
      </c>
      <c r="J14" s="146">
        <f t="shared" si="5"/>
        <v>2.25</v>
      </c>
      <c r="K14" s="185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6"/>
      <c r="P14" s="146">
        <f t="shared" si="9"/>
        <v>3.25</v>
      </c>
      <c r="Q14" s="146">
        <f t="shared" si="10"/>
        <v>3</v>
      </c>
      <c r="R14" s="146">
        <f t="shared" si="11"/>
        <v>3.5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6</v>
      </c>
      <c r="E16" s="146">
        <f t="shared" si="1"/>
        <v>6</v>
      </c>
      <c r="F16" s="146">
        <f t="shared" si="2"/>
        <v>6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6</v>
      </c>
      <c r="M16" s="146">
        <f t="shared" ref="M16:M21" si="13">IF(ISERROR(VLOOKUP(CONCATENATE(A16,$L$5),sansalvador,6,FALSE)),"n.d.",VLOOKUP(CONCATENATE(A16,$L$5),sansalvador,6,FALSE))</f>
        <v>6</v>
      </c>
      <c r="N16" s="146">
        <f t="shared" ref="N16:N21" si="14">IF(ISERROR(VLOOKUP(CONCATENATE(A16,$L$5),sansalvador,7,FALSE)),"n.d.",VLOOKUP(CONCATENATE(A16,$L$5),sansalvador,7,FALSE))</f>
        <v>6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 t="str">
        <f t="shared" ref="H17:H21" si="21">IF(ISERROR(VLOOKUP(CONCATENATE(A17,$H$5),sansalvador,5,FALSE)),"n.d.",VLOOKUP(CONCATENATE(A17,$H$5),sansalvador,5,FALSE))</f>
        <v>n.d.</v>
      </c>
      <c r="I17" s="188" t="str">
        <f t="shared" ref="I17:I21" si="22">IF(ISERROR(VLOOKUP(CONCATENATE(A17,$H$5),sansalvador,6,FALSE)),"n.d.",VLOOKUP(CONCATENATE(A17,$H$5),sansalvador,6,FALSE))</f>
        <v>n.d.</v>
      </c>
      <c r="J17" s="188" t="str">
        <f t="shared" ref="J17:J21" si="23">IF(ISERROR(VLOOKUP(CONCATENATE(A17,$H$5),sansalvador,7,FALSE)),"n.d.",VLOOKUP(CONCATENATE(A17,$H$5),sansalvador,7,FALSE))</f>
        <v>n.d.</v>
      </c>
      <c r="K17" s="189"/>
      <c r="L17" s="146" t="str">
        <f t="shared" si="12"/>
        <v>n.d.</v>
      </c>
      <c r="M17" s="146" t="str">
        <f t="shared" si="13"/>
        <v>n.d.</v>
      </c>
      <c r="N17" s="146" t="str">
        <f t="shared" si="14"/>
        <v>n.d.</v>
      </c>
      <c r="O17" s="183"/>
      <c r="P17" s="146">
        <f t="shared" si="15"/>
        <v>4</v>
      </c>
      <c r="Q17" s="146">
        <f t="shared" si="16"/>
        <v>4</v>
      </c>
      <c r="R17" s="146">
        <f t="shared" si="17"/>
        <v>4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2.5</v>
      </c>
      <c r="E18" s="146">
        <f t="shared" si="19"/>
        <v>2.5</v>
      </c>
      <c r="F18" s="146">
        <f t="shared" si="20"/>
        <v>2.5</v>
      </c>
      <c r="G18" s="186"/>
      <c r="H18" s="188">
        <f t="shared" si="21"/>
        <v>2.25</v>
      </c>
      <c r="I18" s="188">
        <f t="shared" si="22"/>
        <v>2.25</v>
      </c>
      <c r="J18" s="188">
        <f t="shared" si="23"/>
        <v>2.25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2.5</v>
      </c>
      <c r="Q18" s="146">
        <f t="shared" si="16"/>
        <v>2.5</v>
      </c>
      <c r="R18" s="146">
        <f t="shared" si="17"/>
        <v>2.5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6</v>
      </c>
      <c r="E19" s="146">
        <f t="shared" si="19"/>
        <v>6</v>
      </c>
      <c r="F19" s="146">
        <f t="shared" si="20"/>
        <v>6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</v>
      </c>
      <c r="M19" s="146">
        <f t="shared" si="13"/>
        <v>6</v>
      </c>
      <c r="N19" s="146">
        <f t="shared" si="14"/>
        <v>6</v>
      </c>
      <c r="O19" s="186"/>
      <c r="P19" s="146">
        <f t="shared" si="15"/>
        <v>4.25</v>
      </c>
      <c r="Q19" s="146">
        <f t="shared" si="16"/>
        <v>4</v>
      </c>
      <c r="R19" s="146">
        <f t="shared" si="17"/>
        <v>4.5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2.75</v>
      </c>
      <c r="E20" s="146">
        <f t="shared" si="19"/>
        <v>2.75</v>
      </c>
      <c r="F20" s="146">
        <f t="shared" si="20"/>
        <v>2.75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 t="str">
        <f t="shared" si="12"/>
        <v>n.d.</v>
      </c>
      <c r="M20" s="146" t="str">
        <f t="shared" si="13"/>
        <v>n.d.</v>
      </c>
      <c r="N20" s="146" t="str">
        <f t="shared" si="14"/>
        <v>n.d.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2</v>
      </c>
      <c r="E21" s="146">
        <f t="shared" si="19"/>
        <v>2</v>
      </c>
      <c r="F21" s="146">
        <f t="shared" si="20"/>
        <v>2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1.875</v>
      </c>
      <c r="M21" s="146">
        <f t="shared" si="13"/>
        <v>1.75</v>
      </c>
      <c r="N21" s="146">
        <f t="shared" si="14"/>
        <v>2</v>
      </c>
      <c r="O21" s="186"/>
      <c r="P21" s="146">
        <f t="shared" si="15"/>
        <v>2.5</v>
      </c>
      <c r="Q21" s="146">
        <f t="shared" si="16"/>
        <v>2.5</v>
      </c>
      <c r="R21" s="146">
        <f t="shared" si="17"/>
        <v>2.5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286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473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4" t="s">
        <v>171</v>
      </c>
      <c r="C1" s="244"/>
      <c r="D1" s="59">
        <v>44788</v>
      </c>
      <c r="E1" s="245" t="s">
        <v>256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6" t="s">
        <v>171</v>
      </c>
      <c r="Y1" s="47">
        <v>43468</v>
      </c>
      <c r="Z1" s="247" t="s">
        <v>194</v>
      </c>
      <c r="AA1" s="247"/>
      <c r="AB1" s="247"/>
      <c r="AC1" s="247"/>
      <c r="AD1" s="48"/>
      <c r="AE1" s="34"/>
      <c r="AF1" s="34"/>
      <c r="AG1" s="34"/>
      <c r="AH1" s="34"/>
      <c r="AI1" s="34"/>
    </row>
    <row r="2" spans="1:35" ht="22.5" customHeight="1">
      <c r="B2" s="244" t="s">
        <v>192</v>
      </c>
      <c r="C2" s="244"/>
      <c r="D2" s="59">
        <v>44785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6" t="s">
        <v>192</v>
      </c>
      <c r="Y2" s="47" t="s">
        <v>193</v>
      </c>
      <c r="Z2" s="247"/>
      <c r="AA2" s="247"/>
      <c r="AB2" s="247"/>
      <c r="AC2" s="247"/>
      <c r="AD2" s="48"/>
      <c r="AE2" s="34"/>
      <c r="AF2" s="34"/>
      <c r="AG2" s="34"/>
      <c r="AH2" s="34"/>
      <c r="AI2" s="34"/>
    </row>
    <row r="3" spans="1:35" ht="22.5" customHeight="1">
      <c r="B3" s="244" t="s">
        <v>195</v>
      </c>
      <c r="C3" s="244"/>
      <c r="D3" s="58" t="str">
        <f>+VLOOKUP(D1,numeracion,8,FALSE)</f>
        <v>INDECAEA1480822</v>
      </c>
      <c r="E3" s="246" t="s">
        <v>257</v>
      </c>
      <c r="F3" s="246"/>
      <c r="G3" s="246"/>
      <c r="H3" s="246"/>
      <c r="I3" s="246"/>
      <c r="J3" s="246"/>
      <c r="K3" s="214"/>
      <c r="L3" s="29"/>
      <c r="M3" s="245" t="s">
        <v>258</v>
      </c>
      <c r="N3" s="245"/>
      <c r="O3" s="245"/>
      <c r="P3" s="245"/>
      <c r="Q3" s="245"/>
      <c r="R3" s="245"/>
      <c r="S3" s="245"/>
      <c r="T3" s="245"/>
      <c r="U3" s="245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44788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44785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06">
        <v>1</v>
      </c>
      <c r="C7" s="206" t="s">
        <v>262</v>
      </c>
      <c r="D7" s="229" t="s">
        <v>124</v>
      </c>
      <c r="E7" s="226">
        <v>46.454545454545453</v>
      </c>
      <c r="F7" s="226">
        <v>44</v>
      </c>
      <c r="G7" s="226">
        <v>48</v>
      </c>
      <c r="H7" s="226">
        <v>0.5</v>
      </c>
      <c r="I7" s="226">
        <v>0.5</v>
      </c>
      <c r="J7" s="226">
        <v>0.5</v>
      </c>
      <c r="L7" s="56" t="str">
        <f t="shared" ref="L7:L69" si="0">+M7&amp;N7</f>
        <v xml:space="preserve">1GERARDO BARRIOS </v>
      </c>
      <c r="M7" s="206">
        <v>1</v>
      </c>
      <c r="N7" s="206" t="s">
        <v>262</v>
      </c>
      <c r="O7" s="229" t="s">
        <v>124</v>
      </c>
      <c r="P7" s="226">
        <v>46.07692307692308</v>
      </c>
      <c r="Q7" s="226">
        <v>44</v>
      </c>
      <c r="R7" s="226">
        <v>48</v>
      </c>
      <c r="S7" s="226">
        <v>0.5</v>
      </c>
      <c r="T7" s="226">
        <v>0.5</v>
      </c>
      <c r="U7" s="226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8" t="str">
        <f t="shared" ref="A8:A19" si="2">+B8&amp;C8</f>
        <v>1SANTA ANA</v>
      </c>
      <c r="B8" s="206">
        <v>1</v>
      </c>
      <c r="C8" s="206" t="s">
        <v>172</v>
      </c>
      <c r="D8" s="229" t="s">
        <v>124</v>
      </c>
      <c r="E8" s="226">
        <v>48</v>
      </c>
      <c r="F8" s="226">
        <v>48</v>
      </c>
      <c r="G8" s="226">
        <v>48</v>
      </c>
      <c r="H8" s="226">
        <v>0.6</v>
      </c>
      <c r="I8" s="226">
        <v>0.6</v>
      </c>
      <c r="J8" s="226">
        <v>0.6</v>
      </c>
      <c r="L8" s="56" t="str">
        <f t="shared" si="0"/>
        <v>1CHALATENANGO</v>
      </c>
      <c r="M8" s="206">
        <v>1</v>
      </c>
      <c r="N8" s="206" t="s">
        <v>176</v>
      </c>
      <c r="O8" s="229" t="s">
        <v>124</v>
      </c>
      <c r="P8" s="226">
        <v>48</v>
      </c>
      <c r="Q8" s="226">
        <v>48</v>
      </c>
      <c r="R8" s="226">
        <v>48</v>
      </c>
      <c r="S8" s="226">
        <v>0.6</v>
      </c>
      <c r="T8" s="226">
        <v>0.6</v>
      </c>
      <c r="U8" s="226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8" t="str">
        <f t="shared" si="2"/>
        <v>1SAN MIGUEL</v>
      </c>
      <c r="B9" s="206">
        <v>1</v>
      </c>
      <c r="C9" s="206" t="s">
        <v>174</v>
      </c>
      <c r="D9" s="229" t="s">
        <v>124</v>
      </c>
      <c r="E9" s="226">
        <v>46.125</v>
      </c>
      <c r="F9" s="226">
        <v>44</v>
      </c>
      <c r="G9" s="226">
        <v>51</v>
      </c>
      <c r="H9" s="226">
        <v>0.51249999999999996</v>
      </c>
      <c r="I9" s="226">
        <v>0.5</v>
      </c>
      <c r="J9" s="226">
        <v>0.6</v>
      </c>
      <c r="L9" s="56" t="str">
        <f t="shared" si="0"/>
        <v>1SANTA ROSA DE LIMA</v>
      </c>
      <c r="M9" s="206">
        <v>1</v>
      </c>
      <c r="N9" s="206" t="s">
        <v>198</v>
      </c>
      <c r="O9" s="229" t="s">
        <v>124</v>
      </c>
      <c r="P9" s="226">
        <v>49.25</v>
      </c>
      <c r="Q9" s="226">
        <v>48</v>
      </c>
      <c r="R9" s="226">
        <v>52</v>
      </c>
      <c r="S9" s="226">
        <v>0.55999999999999994</v>
      </c>
      <c r="T9" s="226">
        <v>0.5</v>
      </c>
      <c r="U9" s="226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8" t="str">
        <f t="shared" si="2"/>
        <v>1SENSUNTEPEQUE</v>
      </c>
      <c r="B10" s="207">
        <v>1</v>
      </c>
      <c r="C10" s="206" t="s">
        <v>181</v>
      </c>
      <c r="D10" s="229" t="s">
        <v>124</v>
      </c>
      <c r="E10" s="226">
        <v>47.666666666666664</v>
      </c>
      <c r="F10" s="226">
        <v>46</v>
      </c>
      <c r="G10" s="226">
        <v>49</v>
      </c>
      <c r="H10" s="226">
        <v>0.55000000000000004</v>
      </c>
      <c r="I10" s="226">
        <v>0.5</v>
      </c>
      <c r="J10" s="226">
        <v>0.6</v>
      </c>
      <c r="L10" s="56" t="str">
        <f t="shared" si="0"/>
        <v>1COJUTEPEQUE</v>
      </c>
      <c r="M10" s="207">
        <v>1</v>
      </c>
      <c r="N10" s="206" t="s">
        <v>179</v>
      </c>
      <c r="O10" s="229" t="s">
        <v>124</v>
      </c>
      <c r="P10" s="226">
        <v>46.5</v>
      </c>
      <c r="Q10" s="226">
        <v>46</v>
      </c>
      <c r="R10" s="226">
        <v>47</v>
      </c>
      <c r="S10" s="226">
        <v>0.55000000000000004</v>
      </c>
      <c r="T10" s="226">
        <v>0.55000000000000004</v>
      </c>
      <c r="U10" s="226">
        <v>0.55000000000000004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8" t="str">
        <f t="shared" si="2"/>
        <v xml:space="preserve">2GERARDO BARRIOS </v>
      </c>
      <c r="B11" s="206">
        <v>2</v>
      </c>
      <c r="C11" s="206" t="s">
        <v>262</v>
      </c>
      <c r="D11" s="229" t="s">
        <v>125</v>
      </c>
      <c r="E11" s="226">
        <v>41.25</v>
      </c>
      <c r="F11" s="226">
        <v>41</v>
      </c>
      <c r="G11" s="226">
        <v>42</v>
      </c>
      <c r="H11" s="226">
        <v>0.5</v>
      </c>
      <c r="I11" s="226">
        <v>0.5</v>
      </c>
      <c r="J11" s="226">
        <v>0.5</v>
      </c>
      <c r="L11" s="56" t="str">
        <f t="shared" si="0"/>
        <v xml:space="preserve">2GERARDO BARRIOS </v>
      </c>
      <c r="M11" s="206">
        <v>2</v>
      </c>
      <c r="N11" s="206" t="s">
        <v>262</v>
      </c>
      <c r="O11" s="229" t="s">
        <v>125</v>
      </c>
      <c r="P11" s="226">
        <v>41.5</v>
      </c>
      <c r="Q11" s="226">
        <v>41</v>
      </c>
      <c r="R11" s="226">
        <v>42</v>
      </c>
      <c r="S11" s="226">
        <v>0.5</v>
      </c>
      <c r="T11" s="226">
        <v>0.5</v>
      </c>
      <c r="U11" s="226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8" t="str">
        <f t="shared" si="2"/>
        <v>2SANTA ANA</v>
      </c>
      <c r="B12" s="207">
        <v>2</v>
      </c>
      <c r="C12" s="206" t="s">
        <v>172</v>
      </c>
      <c r="D12" s="229" t="s">
        <v>125</v>
      </c>
      <c r="E12" s="226">
        <v>45.5</v>
      </c>
      <c r="F12" s="226">
        <v>45</v>
      </c>
      <c r="G12" s="226">
        <v>46</v>
      </c>
      <c r="H12" s="226">
        <v>0.55000000000000004</v>
      </c>
      <c r="I12" s="226">
        <v>0.55000000000000004</v>
      </c>
      <c r="J12" s="226">
        <v>0.55000000000000004</v>
      </c>
      <c r="L12" s="56" t="str">
        <f t="shared" si="0"/>
        <v>2COJUTEPEQUE</v>
      </c>
      <c r="M12" s="207">
        <v>2</v>
      </c>
      <c r="N12" s="206" t="s">
        <v>179</v>
      </c>
      <c r="O12" s="229" t="s">
        <v>125</v>
      </c>
      <c r="P12" s="226">
        <v>46</v>
      </c>
      <c r="Q12" s="226">
        <v>46</v>
      </c>
      <c r="R12" s="226">
        <v>46</v>
      </c>
      <c r="S12" s="226">
        <v>0.5</v>
      </c>
      <c r="T12" s="226">
        <v>0.5</v>
      </c>
      <c r="U12" s="226">
        <v>0.5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8" t="str">
        <f t="shared" si="2"/>
        <v xml:space="preserve">3GERARDO BARRIOS </v>
      </c>
      <c r="B13" s="206">
        <v>3</v>
      </c>
      <c r="C13" s="206" t="s">
        <v>262</v>
      </c>
      <c r="D13" s="229" t="s">
        <v>126</v>
      </c>
      <c r="E13" s="226">
        <v>80.375</v>
      </c>
      <c r="F13" s="226">
        <v>78</v>
      </c>
      <c r="G13" s="226">
        <v>85</v>
      </c>
      <c r="H13" s="226">
        <v>0.9</v>
      </c>
      <c r="I13" s="226">
        <v>0.9</v>
      </c>
      <c r="J13" s="226">
        <v>0.9</v>
      </c>
      <c r="L13" s="56" t="str">
        <f t="shared" si="0"/>
        <v xml:space="preserve">3GERARDO BARRIOS </v>
      </c>
      <c r="M13" s="206">
        <v>3</v>
      </c>
      <c r="N13" s="206" t="s">
        <v>262</v>
      </c>
      <c r="O13" s="229" t="s">
        <v>126</v>
      </c>
      <c r="P13" s="226">
        <v>80.375</v>
      </c>
      <c r="Q13" s="226">
        <v>78</v>
      </c>
      <c r="R13" s="226">
        <v>85</v>
      </c>
      <c r="S13" s="226">
        <v>0.9</v>
      </c>
      <c r="T13" s="226">
        <v>0.9</v>
      </c>
      <c r="U13" s="226">
        <v>0.9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8" t="str">
        <f t="shared" si="2"/>
        <v>3SAN MIGUEL</v>
      </c>
      <c r="B14" s="206">
        <v>3</v>
      </c>
      <c r="C14" s="206" t="s">
        <v>174</v>
      </c>
      <c r="D14" s="229" t="s">
        <v>126</v>
      </c>
      <c r="E14" s="226">
        <v>78</v>
      </c>
      <c r="F14" s="226">
        <v>75</v>
      </c>
      <c r="G14" s="226">
        <v>80</v>
      </c>
      <c r="H14" s="226">
        <v>0.85624999999999984</v>
      </c>
      <c r="I14" s="226">
        <v>0.85</v>
      </c>
      <c r="J14" s="226">
        <v>0.9</v>
      </c>
      <c r="L14" s="56" t="str">
        <f t="shared" si="0"/>
        <v>3SANTA ROSA DE LIMA</v>
      </c>
      <c r="M14" s="206">
        <v>3</v>
      </c>
      <c r="N14" s="206" t="s">
        <v>198</v>
      </c>
      <c r="O14" s="229" t="s">
        <v>126</v>
      </c>
      <c r="P14" s="226">
        <v>86.75</v>
      </c>
      <c r="Q14" s="226">
        <v>85</v>
      </c>
      <c r="R14" s="226">
        <v>88</v>
      </c>
      <c r="S14" s="226">
        <v>0.96250000000000002</v>
      </c>
      <c r="T14" s="226">
        <v>0.9</v>
      </c>
      <c r="U14" s="226">
        <v>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8" t="str">
        <f t="shared" si="2"/>
        <v>3SENSUNTEPEQUE</v>
      </c>
      <c r="B15" s="207">
        <v>3</v>
      </c>
      <c r="C15" s="206" t="s">
        <v>181</v>
      </c>
      <c r="D15" s="229" t="s">
        <v>126</v>
      </c>
      <c r="E15" s="226">
        <v>80</v>
      </c>
      <c r="F15" s="226">
        <v>80</v>
      </c>
      <c r="G15" s="226">
        <v>80</v>
      </c>
      <c r="H15" s="226">
        <v>1.2</v>
      </c>
      <c r="I15" s="226">
        <v>1.2</v>
      </c>
      <c r="J15" s="226">
        <v>1.2</v>
      </c>
      <c r="L15" s="56" t="str">
        <f t="shared" si="0"/>
        <v>3COJUTEPEQUE</v>
      </c>
      <c r="M15" s="207">
        <v>3</v>
      </c>
      <c r="N15" s="206" t="s">
        <v>179</v>
      </c>
      <c r="O15" s="229" t="s">
        <v>126</v>
      </c>
      <c r="P15" s="226">
        <v>84.5</v>
      </c>
      <c r="Q15" s="226">
        <v>83</v>
      </c>
      <c r="R15" s="226">
        <v>86</v>
      </c>
      <c r="S15" s="226">
        <v>1</v>
      </c>
      <c r="T15" s="226">
        <v>1</v>
      </c>
      <c r="U15" s="226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8" t="str">
        <f t="shared" si="2"/>
        <v xml:space="preserve">4GERARDO BARRIOS </v>
      </c>
      <c r="B16" s="206">
        <v>4</v>
      </c>
      <c r="C16" s="206" t="s">
        <v>262</v>
      </c>
      <c r="D16" s="229" t="s">
        <v>127</v>
      </c>
      <c r="E16" s="226">
        <v>83.75</v>
      </c>
      <c r="F16" s="226">
        <v>80</v>
      </c>
      <c r="G16" s="226">
        <v>90</v>
      </c>
      <c r="H16" s="226">
        <v>0.91428571428571437</v>
      </c>
      <c r="I16" s="226">
        <v>0.8</v>
      </c>
      <c r="J16" s="226">
        <v>1</v>
      </c>
      <c r="L16" s="56" t="str">
        <f t="shared" si="0"/>
        <v xml:space="preserve">4GERARDO BARRIOS </v>
      </c>
      <c r="M16" s="206">
        <v>4</v>
      </c>
      <c r="N16" s="206" t="s">
        <v>262</v>
      </c>
      <c r="O16" s="229" t="s">
        <v>127</v>
      </c>
      <c r="P16" s="226">
        <v>84</v>
      </c>
      <c r="Q16" s="226">
        <v>80</v>
      </c>
      <c r="R16" s="226">
        <v>90</v>
      </c>
      <c r="S16" s="226">
        <v>0.94000000000000006</v>
      </c>
      <c r="T16" s="226">
        <v>0.9</v>
      </c>
      <c r="U16" s="226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8" t="str">
        <f t="shared" si="2"/>
        <v>4SANTA ANA</v>
      </c>
      <c r="B17" s="206">
        <v>4</v>
      </c>
      <c r="C17" s="206" t="s">
        <v>172</v>
      </c>
      <c r="D17" s="229" t="s">
        <v>127</v>
      </c>
      <c r="E17" s="226">
        <v>79.400000000000006</v>
      </c>
      <c r="F17" s="226">
        <v>78</v>
      </c>
      <c r="G17" s="226">
        <v>83</v>
      </c>
      <c r="H17" s="226">
        <v>1</v>
      </c>
      <c r="I17" s="226">
        <v>1</v>
      </c>
      <c r="J17" s="226">
        <v>1</v>
      </c>
      <c r="L17" s="56" t="str">
        <f t="shared" si="0"/>
        <v>4CHALATENANGO</v>
      </c>
      <c r="M17" s="206">
        <v>4</v>
      </c>
      <c r="N17" s="206" t="s">
        <v>176</v>
      </c>
      <c r="O17" s="229" t="s">
        <v>127</v>
      </c>
      <c r="P17" s="226">
        <v>89.333333333333329</v>
      </c>
      <c r="Q17" s="226">
        <v>88</v>
      </c>
      <c r="R17" s="226">
        <v>90</v>
      </c>
      <c r="S17" s="226">
        <v>1</v>
      </c>
      <c r="T17" s="226">
        <v>1</v>
      </c>
      <c r="U17" s="226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8" t="str">
        <f t="shared" si="2"/>
        <v>4SAN MIGUEL</v>
      </c>
      <c r="B18" s="206">
        <v>4</v>
      </c>
      <c r="C18" s="206" t="s">
        <v>174</v>
      </c>
      <c r="D18" s="229" t="s">
        <v>127</v>
      </c>
      <c r="E18" s="226">
        <v>76.666666666666671</v>
      </c>
      <c r="F18" s="226">
        <v>75</v>
      </c>
      <c r="G18" s="226">
        <v>80</v>
      </c>
      <c r="H18" s="226">
        <v>0.85</v>
      </c>
      <c r="I18" s="226">
        <v>0.85</v>
      </c>
      <c r="J18" s="226">
        <v>0.85</v>
      </c>
      <c r="L18" s="56" t="str">
        <f t="shared" si="0"/>
        <v>4SANTA ROSA DE LIMA</v>
      </c>
      <c r="M18" s="206">
        <v>4</v>
      </c>
      <c r="N18" s="206" t="s">
        <v>198</v>
      </c>
      <c r="O18" s="229" t="s">
        <v>127</v>
      </c>
      <c r="P18" s="226">
        <v>86.5</v>
      </c>
      <c r="Q18" s="226">
        <v>85</v>
      </c>
      <c r="R18" s="226">
        <v>88</v>
      </c>
      <c r="S18" s="226">
        <v>1</v>
      </c>
      <c r="T18" s="226">
        <v>1</v>
      </c>
      <c r="U18" s="226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8" t="str">
        <f t="shared" si="2"/>
        <v>4SENSUNTEPEQUE</v>
      </c>
      <c r="B19" s="207">
        <v>4</v>
      </c>
      <c r="C19" s="206" t="s">
        <v>181</v>
      </c>
      <c r="D19" s="229" t="s">
        <v>127</v>
      </c>
      <c r="E19" s="226">
        <v>94</v>
      </c>
      <c r="F19" s="226">
        <v>88</v>
      </c>
      <c r="G19" s="226">
        <v>95</v>
      </c>
      <c r="H19" s="226">
        <v>1.2</v>
      </c>
      <c r="I19" s="226">
        <v>1</v>
      </c>
      <c r="J19" s="226">
        <v>1.25</v>
      </c>
      <c r="L19" s="56" t="str">
        <f t="shared" si="0"/>
        <v>4COJUTEPEQUE</v>
      </c>
      <c r="M19" s="207">
        <v>4</v>
      </c>
      <c r="N19" s="206" t="s">
        <v>179</v>
      </c>
      <c r="O19" s="229" t="s">
        <v>127</v>
      </c>
      <c r="P19" s="226">
        <v>88.888888888888886</v>
      </c>
      <c r="Q19" s="226">
        <v>80</v>
      </c>
      <c r="R19" s="226">
        <v>95</v>
      </c>
      <c r="S19" s="226">
        <v>1.0888888888888888</v>
      </c>
      <c r="T19" s="226">
        <v>1</v>
      </c>
      <c r="U19" s="226">
        <v>1.25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8" t="str">
        <f t="shared" ref="A20:A83" si="4">+B20&amp;C20</f>
        <v xml:space="preserve">5GERARDO BARRIOS </v>
      </c>
      <c r="B20" s="206">
        <v>5</v>
      </c>
      <c r="C20" s="206" t="s">
        <v>262</v>
      </c>
      <c r="D20" s="229" t="s">
        <v>131</v>
      </c>
      <c r="E20" s="226">
        <v>77.2</v>
      </c>
      <c r="F20" s="226">
        <v>76</v>
      </c>
      <c r="G20" s="226">
        <v>80</v>
      </c>
      <c r="H20" s="226">
        <v>0.9</v>
      </c>
      <c r="I20" s="226">
        <v>0.9</v>
      </c>
      <c r="J20" s="226">
        <v>0.9</v>
      </c>
      <c r="L20" s="56" t="str">
        <f t="shared" si="0"/>
        <v xml:space="preserve">5GERARDO BARRIOS </v>
      </c>
      <c r="M20" s="206">
        <v>5</v>
      </c>
      <c r="N20" s="206" t="s">
        <v>262</v>
      </c>
      <c r="O20" s="229" t="s">
        <v>131</v>
      </c>
      <c r="P20" s="226">
        <v>77.599999999999994</v>
      </c>
      <c r="Q20" s="226">
        <v>76</v>
      </c>
      <c r="R20" s="226">
        <v>80</v>
      </c>
      <c r="S20" s="226">
        <v>0.9</v>
      </c>
      <c r="T20" s="226">
        <v>0.9</v>
      </c>
      <c r="U20" s="226">
        <v>0.9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8" t="str">
        <f t="shared" si="4"/>
        <v>5SAN MIGUEL</v>
      </c>
      <c r="B21" s="206">
        <v>5</v>
      </c>
      <c r="C21" s="206" t="s">
        <v>174</v>
      </c>
      <c r="D21" s="229" t="s">
        <v>131</v>
      </c>
      <c r="E21" s="226">
        <v>75</v>
      </c>
      <c r="F21" s="226">
        <v>75</v>
      </c>
      <c r="G21" s="226">
        <v>75</v>
      </c>
      <c r="H21" s="226">
        <v>0.85</v>
      </c>
      <c r="I21" s="226">
        <v>0.85</v>
      </c>
      <c r="J21" s="226">
        <v>0.85</v>
      </c>
      <c r="L21" s="56" t="str">
        <f t="shared" si="0"/>
        <v>5SANTA ROSA DE LIMA</v>
      </c>
      <c r="M21" s="207">
        <v>5</v>
      </c>
      <c r="N21" s="206" t="s">
        <v>198</v>
      </c>
      <c r="O21" s="229" t="s">
        <v>131</v>
      </c>
      <c r="P21" s="226">
        <v>85</v>
      </c>
      <c r="Q21" s="226">
        <v>85</v>
      </c>
      <c r="R21" s="226">
        <v>85</v>
      </c>
      <c r="S21" s="226">
        <v>0.95</v>
      </c>
      <c r="T21" s="226">
        <v>0.9</v>
      </c>
      <c r="U21" s="226">
        <v>1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8" t="str">
        <f t="shared" si="4"/>
        <v>5SENSUNTEPEQUE</v>
      </c>
      <c r="B22" s="207">
        <v>5</v>
      </c>
      <c r="C22" s="206" t="s">
        <v>181</v>
      </c>
      <c r="D22" s="229" t="s">
        <v>131</v>
      </c>
      <c r="E22" s="226">
        <v>75</v>
      </c>
      <c r="F22" s="226">
        <v>75</v>
      </c>
      <c r="G22" s="226">
        <v>75</v>
      </c>
      <c r="H22" s="226">
        <v>1</v>
      </c>
      <c r="I22" s="226">
        <v>1</v>
      </c>
      <c r="J22" s="226">
        <v>1</v>
      </c>
      <c r="L22" s="56" t="str">
        <f t="shared" si="0"/>
        <v xml:space="preserve">6GERARDO BARRIOS </v>
      </c>
      <c r="M22" s="206">
        <v>6</v>
      </c>
      <c r="N22" s="206" t="s">
        <v>262</v>
      </c>
      <c r="O22" s="229" t="s">
        <v>128</v>
      </c>
      <c r="P22" s="226">
        <v>79.8</v>
      </c>
      <c r="Q22" s="226">
        <v>75</v>
      </c>
      <c r="R22" s="226">
        <v>85</v>
      </c>
      <c r="S22" s="226">
        <v>0.8833333333333333</v>
      </c>
      <c r="T22" s="226">
        <v>0.85</v>
      </c>
      <c r="U22" s="226">
        <v>0.9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8" t="str">
        <f t="shared" si="4"/>
        <v xml:space="preserve">6GERARDO BARRIOS </v>
      </c>
      <c r="B23" s="206">
        <v>6</v>
      </c>
      <c r="C23" s="206" t="s">
        <v>262</v>
      </c>
      <c r="D23" s="229" t="s">
        <v>128</v>
      </c>
      <c r="E23" s="226">
        <v>80.400000000000006</v>
      </c>
      <c r="F23" s="226">
        <v>76</v>
      </c>
      <c r="G23" s="226">
        <v>85</v>
      </c>
      <c r="H23" s="226">
        <v>0.88749999999999996</v>
      </c>
      <c r="I23" s="226">
        <v>0.85</v>
      </c>
      <c r="J23" s="226">
        <v>0.9</v>
      </c>
      <c r="L23" s="56" t="str">
        <f t="shared" si="0"/>
        <v>6CHALATENANGO</v>
      </c>
      <c r="M23" s="206">
        <v>6</v>
      </c>
      <c r="N23" s="206" t="s">
        <v>176</v>
      </c>
      <c r="O23" s="229" t="s">
        <v>128</v>
      </c>
      <c r="P23" s="226">
        <v>85.333333333333329</v>
      </c>
      <c r="Q23" s="226">
        <v>85</v>
      </c>
      <c r="R23" s="226">
        <v>86</v>
      </c>
      <c r="S23" s="226">
        <v>1</v>
      </c>
      <c r="T23" s="226">
        <v>1</v>
      </c>
      <c r="U23" s="226">
        <v>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8" t="str">
        <f t="shared" si="4"/>
        <v>6SANTA ANA</v>
      </c>
      <c r="B24" s="206">
        <v>6</v>
      </c>
      <c r="C24" s="206" t="s">
        <v>172</v>
      </c>
      <c r="D24" s="229" t="s">
        <v>128</v>
      </c>
      <c r="E24" s="226">
        <v>74.599999999999994</v>
      </c>
      <c r="F24" s="226">
        <v>74</v>
      </c>
      <c r="G24" s="226">
        <v>75</v>
      </c>
      <c r="H24" s="226">
        <v>0.9</v>
      </c>
      <c r="I24" s="226">
        <v>0.9</v>
      </c>
      <c r="J24" s="226">
        <v>0.9</v>
      </c>
      <c r="L24" s="56" t="str">
        <f t="shared" si="0"/>
        <v>6SANTA ROSA DE LIMA</v>
      </c>
      <c r="M24" s="206">
        <v>6</v>
      </c>
      <c r="N24" s="206" t="s">
        <v>198</v>
      </c>
      <c r="O24" s="229" t="s">
        <v>128</v>
      </c>
      <c r="P24" s="226"/>
      <c r="Q24" s="226"/>
      <c r="R24" s="226"/>
      <c r="S24" s="226">
        <v>1</v>
      </c>
      <c r="T24" s="226">
        <v>1</v>
      </c>
      <c r="U24" s="226">
        <v>1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8" t="str">
        <f t="shared" si="4"/>
        <v>6SENSUNTEPEQUE</v>
      </c>
      <c r="B25" s="207">
        <v>6</v>
      </c>
      <c r="C25" s="206" t="s">
        <v>181</v>
      </c>
      <c r="D25" s="229" t="s">
        <v>128</v>
      </c>
      <c r="E25" s="226">
        <v>88.6</v>
      </c>
      <c r="F25" s="226">
        <v>85</v>
      </c>
      <c r="G25" s="226">
        <v>90</v>
      </c>
      <c r="H25" s="226">
        <v>1.1599999999999999</v>
      </c>
      <c r="I25" s="226">
        <v>1.1000000000000001</v>
      </c>
      <c r="J25" s="226">
        <v>1.25</v>
      </c>
      <c r="L25" s="56" t="str">
        <f t="shared" si="0"/>
        <v>6COJUTEPEQUE</v>
      </c>
      <c r="M25" s="207">
        <v>6</v>
      </c>
      <c r="N25" s="206" t="s">
        <v>179</v>
      </c>
      <c r="O25" s="229" t="s">
        <v>128</v>
      </c>
      <c r="P25" s="226">
        <v>83.571428571428569</v>
      </c>
      <c r="Q25" s="226">
        <v>80</v>
      </c>
      <c r="R25" s="226">
        <v>85</v>
      </c>
      <c r="S25" s="226">
        <v>1</v>
      </c>
      <c r="T25" s="226">
        <v>1</v>
      </c>
      <c r="U25" s="226">
        <v>1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8" t="str">
        <f t="shared" si="4"/>
        <v xml:space="preserve">7GERARDO BARRIOS </v>
      </c>
      <c r="B26" s="206">
        <v>7</v>
      </c>
      <c r="C26" s="206" t="s">
        <v>262</v>
      </c>
      <c r="D26" s="229" t="s">
        <v>168</v>
      </c>
      <c r="E26" s="226">
        <v>170.71428571428572</v>
      </c>
      <c r="F26" s="226">
        <v>160</v>
      </c>
      <c r="G26" s="226">
        <v>185</v>
      </c>
      <c r="H26" s="226">
        <v>1.9624999999999999</v>
      </c>
      <c r="I26" s="226">
        <v>1.85</v>
      </c>
      <c r="J26" s="226">
        <v>2</v>
      </c>
      <c r="L26" s="56" t="str">
        <f t="shared" si="0"/>
        <v xml:space="preserve">7GERARDO BARRIOS </v>
      </c>
      <c r="M26" s="206">
        <v>7</v>
      </c>
      <c r="N26" s="206" t="s">
        <v>262</v>
      </c>
      <c r="O26" s="229" t="s">
        <v>168</v>
      </c>
      <c r="P26" s="226">
        <v>170</v>
      </c>
      <c r="Q26" s="226">
        <v>160</v>
      </c>
      <c r="R26" s="226">
        <v>180</v>
      </c>
      <c r="S26" s="226">
        <v>1.925</v>
      </c>
      <c r="T26" s="226">
        <v>1.85</v>
      </c>
      <c r="U26" s="226">
        <v>2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8" t="str">
        <f t="shared" si="4"/>
        <v>7SENSUNTEPEQUE</v>
      </c>
      <c r="B27" s="207">
        <v>7</v>
      </c>
      <c r="C27" s="206" t="s">
        <v>181</v>
      </c>
      <c r="D27" s="229" t="s">
        <v>168</v>
      </c>
      <c r="E27" s="226">
        <v>176.66666666666666</v>
      </c>
      <c r="F27" s="226">
        <v>170</v>
      </c>
      <c r="G27" s="226">
        <v>190</v>
      </c>
      <c r="H27" s="226">
        <v>2.0499999999999998</v>
      </c>
      <c r="I27" s="226">
        <v>1.75</v>
      </c>
      <c r="J27" s="226">
        <v>2.25</v>
      </c>
      <c r="L27" s="56" t="str">
        <f t="shared" si="0"/>
        <v>7CHALATENANGO</v>
      </c>
      <c r="M27" s="206">
        <v>7</v>
      </c>
      <c r="N27" s="206" t="s">
        <v>176</v>
      </c>
      <c r="O27" s="229" t="s">
        <v>168</v>
      </c>
      <c r="P27" s="226"/>
      <c r="Q27" s="226"/>
      <c r="R27" s="226"/>
      <c r="S27" s="226">
        <v>2</v>
      </c>
      <c r="T27" s="226">
        <v>2</v>
      </c>
      <c r="U27" s="226">
        <v>2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8" t="str">
        <f t="shared" si="4"/>
        <v xml:space="preserve">9GERARDO BARRIOS </v>
      </c>
      <c r="B28" s="206">
        <v>9</v>
      </c>
      <c r="C28" s="206" t="s">
        <v>262</v>
      </c>
      <c r="D28" s="229" t="s">
        <v>129</v>
      </c>
      <c r="E28" s="226">
        <v>29.7</v>
      </c>
      <c r="F28" s="226">
        <v>29</v>
      </c>
      <c r="G28" s="226">
        <v>31</v>
      </c>
      <c r="H28" s="226">
        <v>0.35000000000000003</v>
      </c>
      <c r="I28" s="226">
        <v>0.35</v>
      </c>
      <c r="J28" s="226">
        <v>0.35</v>
      </c>
      <c r="L28" s="56" t="str">
        <f t="shared" si="0"/>
        <v>7SANTA ROSA DE LIMA</v>
      </c>
      <c r="M28" s="206">
        <v>7</v>
      </c>
      <c r="N28" s="206" t="s">
        <v>198</v>
      </c>
      <c r="O28" s="229" t="s">
        <v>168</v>
      </c>
      <c r="P28" s="226"/>
      <c r="Q28" s="226"/>
      <c r="R28" s="226"/>
      <c r="S28" s="226">
        <v>2</v>
      </c>
      <c r="T28" s="226">
        <v>2</v>
      </c>
      <c r="U28" s="226">
        <v>2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8" t="str">
        <f t="shared" si="4"/>
        <v>9SANTA ANA</v>
      </c>
      <c r="B29" s="206">
        <v>9</v>
      </c>
      <c r="C29" s="206" t="s">
        <v>172</v>
      </c>
      <c r="D29" s="229" t="s">
        <v>129</v>
      </c>
      <c r="E29" s="226">
        <v>29.4</v>
      </c>
      <c r="F29" s="226">
        <v>28</v>
      </c>
      <c r="G29" s="226">
        <v>30</v>
      </c>
      <c r="H29" s="226">
        <v>0.35</v>
      </c>
      <c r="I29" s="226">
        <v>0.35</v>
      </c>
      <c r="J29" s="226">
        <v>0.35</v>
      </c>
      <c r="L29" s="56" t="str">
        <f t="shared" si="0"/>
        <v>7COJUTEPEQUE</v>
      </c>
      <c r="M29" s="207">
        <v>7</v>
      </c>
      <c r="N29" s="206" t="s">
        <v>179</v>
      </c>
      <c r="O29" s="229" t="s">
        <v>168</v>
      </c>
      <c r="P29" s="226">
        <v>200</v>
      </c>
      <c r="Q29" s="226">
        <v>200</v>
      </c>
      <c r="R29" s="226">
        <v>200</v>
      </c>
      <c r="S29" s="226">
        <v>2.25</v>
      </c>
      <c r="T29" s="226">
        <v>2.25</v>
      </c>
      <c r="U29" s="226">
        <v>2.25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8" t="str">
        <f t="shared" si="4"/>
        <v>9SAN MIGUEL</v>
      </c>
      <c r="B30" s="206">
        <v>9</v>
      </c>
      <c r="C30" s="206" t="s">
        <v>174</v>
      </c>
      <c r="D30" s="229" t="s">
        <v>129</v>
      </c>
      <c r="E30" s="226">
        <v>29.964285714285715</v>
      </c>
      <c r="F30" s="226">
        <v>28.5</v>
      </c>
      <c r="G30" s="226">
        <v>32</v>
      </c>
      <c r="H30" s="226">
        <v>0.35000000000000003</v>
      </c>
      <c r="I30" s="226">
        <v>0.35</v>
      </c>
      <c r="J30" s="226">
        <v>0.35</v>
      </c>
      <c r="L30" s="56" t="str">
        <f t="shared" si="0"/>
        <v xml:space="preserve">9GERARDO BARRIOS </v>
      </c>
      <c r="M30" s="206">
        <v>9</v>
      </c>
      <c r="N30" s="206" t="s">
        <v>262</v>
      </c>
      <c r="O30" s="229" t="s">
        <v>129</v>
      </c>
      <c r="P30" s="226">
        <v>29.673076923076923</v>
      </c>
      <c r="Q30" s="226">
        <v>29</v>
      </c>
      <c r="R30" s="226">
        <v>30</v>
      </c>
      <c r="S30" s="226">
        <v>0.35000000000000003</v>
      </c>
      <c r="T30" s="226">
        <v>0.35</v>
      </c>
      <c r="U30" s="226">
        <v>0.35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8" t="str">
        <f t="shared" si="4"/>
        <v>9SENSUNTEPEQUE</v>
      </c>
      <c r="B31" s="207">
        <v>9</v>
      </c>
      <c r="C31" s="206" t="s">
        <v>181</v>
      </c>
      <c r="D31" s="229" t="s">
        <v>129</v>
      </c>
      <c r="E31" s="226">
        <v>28.5</v>
      </c>
      <c r="F31" s="226">
        <v>28</v>
      </c>
      <c r="G31" s="226">
        <v>29</v>
      </c>
      <c r="H31" s="226">
        <v>0.35</v>
      </c>
      <c r="I31" s="226">
        <v>0.35</v>
      </c>
      <c r="J31" s="226">
        <v>0.35</v>
      </c>
      <c r="L31" s="56" t="str">
        <f t="shared" si="0"/>
        <v>9CHALATENANGO</v>
      </c>
      <c r="M31" s="206">
        <v>9</v>
      </c>
      <c r="N31" s="206" t="s">
        <v>176</v>
      </c>
      <c r="O31" s="229" t="s">
        <v>129</v>
      </c>
      <c r="P31" s="226">
        <v>30</v>
      </c>
      <c r="Q31" s="226">
        <v>30</v>
      </c>
      <c r="R31" s="226">
        <v>30</v>
      </c>
      <c r="S31" s="226">
        <v>0.34999999999999992</v>
      </c>
      <c r="T31" s="226">
        <v>0.35</v>
      </c>
      <c r="U31" s="226">
        <v>0.35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8" t="str">
        <f t="shared" si="4"/>
        <v xml:space="preserve">10GERARDO BARRIOS </v>
      </c>
      <c r="B32" s="206">
        <v>10</v>
      </c>
      <c r="C32" s="206" t="s">
        <v>262</v>
      </c>
      <c r="D32" s="229" t="s">
        <v>263</v>
      </c>
      <c r="E32" s="226">
        <v>41.555555555555557</v>
      </c>
      <c r="F32" s="226">
        <v>40</v>
      </c>
      <c r="G32" s="226">
        <v>42</v>
      </c>
      <c r="H32" s="226">
        <v>0.46000000000000008</v>
      </c>
      <c r="I32" s="226">
        <v>0.45</v>
      </c>
      <c r="J32" s="226">
        <v>0.5</v>
      </c>
      <c r="L32" s="56" t="str">
        <f t="shared" si="0"/>
        <v>9SANTA ROSA DE LIMA</v>
      </c>
      <c r="M32" s="206">
        <v>9</v>
      </c>
      <c r="N32" s="206" t="s">
        <v>198</v>
      </c>
      <c r="O32" s="229" t="s">
        <v>129</v>
      </c>
      <c r="P32" s="226">
        <v>32.799999999999997</v>
      </c>
      <c r="Q32" s="226">
        <v>32</v>
      </c>
      <c r="R32" s="226">
        <v>34</v>
      </c>
      <c r="S32" s="226">
        <v>0.35</v>
      </c>
      <c r="T32" s="226">
        <v>0.35</v>
      </c>
      <c r="U32" s="226">
        <v>0.35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8" t="str">
        <f t="shared" si="4"/>
        <v>10SANTA ANA</v>
      </c>
      <c r="B33" s="206">
        <v>10</v>
      </c>
      <c r="C33" s="206" t="s">
        <v>172</v>
      </c>
      <c r="D33" s="229" t="s">
        <v>263</v>
      </c>
      <c r="E33" s="226">
        <v>40.4</v>
      </c>
      <c r="F33" s="226">
        <v>40</v>
      </c>
      <c r="G33" s="226">
        <v>41</v>
      </c>
      <c r="H33" s="226">
        <v>0.5</v>
      </c>
      <c r="I33" s="226">
        <v>0.5</v>
      </c>
      <c r="J33" s="226">
        <v>0.5</v>
      </c>
      <c r="L33" s="56" t="str">
        <f t="shared" si="0"/>
        <v>9COJUTEPEQUE</v>
      </c>
      <c r="M33" s="207">
        <v>9</v>
      </c>
      <c r="N33" s="206" t="s">
        <v>179</v>
      </c>
      <c r="O33" s="229" t="s">
        <v>129</v>
      </c>
      <c r="P33" s="226">
        <v>31.5</v>
      </c>
      <c r="Q33" s="226">
        <v>30</v>
      </c>
      <c r="R33" s="226">
        <v>33</v>
      </c>
      <c r="S33" s="226">
        <v>0.35000000000000003</v>
      </c>
      <c r="T33" s="226">
        <v>0.35</v>
      </c>
      <c r="U33" s="226">
        <v>0.35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8" t="str">
        <f t="shared" si="4"/>
        <v>10SAN MIGUEL</v>
      </c>
      <c r="B34" s="206">
        <v>10</v>
      </c>
      <c r="C34" s="206" t="s">
        <v>174</v>
      </c>
      <c r="D34" s="229" t="s">
        <v>263</v>
      </c>
      <c r="E34" s="226">
        <v>40.299999999999997</v>
      </c>
      <c r="F34" s="226">
        <v>39</v>
      </c>
      <c r="G34" s="226">
        <v>44</v>
      </c>
      <c r="H34" s="226">
        <v>0.46111111111111114</v>
      </c>
      <c r="I34" s="226">
        <v>0.45</v>
      </c>
      <c r="J34" s="226">
        <v>0.5</v>
      </c>
      <c r="L34" s="56" t="str">
        <f t="shared" si="0"/>
        <v xml:space="preserve">10GERARDO BARRIOS </v>
      </c>
      <c r="M34" s="206">
        <v>10</v>
      </c>
      <c r="N34" s="206" t="s">
        <v>262</v>
      </c>
      <c r="O34" s="229" t="s">
        <v>263</v>
      </c>
      <c r="P34" s="226">
        <v>41.555555555555557</v>
      </c>
      <c r="Q34" s="226">
        <v>40</v>
      </c>
      <c r="R34" s="226">
        <v>42</v>
      </c>
      <c r="S34" s="226">
        <v>0.47499999999999998</v>
      </c>
      <c r="T34" s="226">
        <v>0.45</v>
      </c>
      <c r="U34" s="226">
        <v>0.5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8" t="str">
        <f t="shared" si="4"/>
        <v>10SENSUNTEPEQUE</v>
      </c>
      <c r="B35" s="207">
        <v>10</v>
      </c>
      <c r="C35" s="206" t="s">
        <v>181</v>
      </c>
      <c r="D35" s="229" t="s">
        <v>263</v>
      </c>
      <c r="E35" s="226">
        <v>41.166666666666664</v>
      </c>
      <c r="F35" s="226">
        <v>40</v>
      </c>
      <c r="G35" s="226">
        <v>43</v>
      </c>
      <c r="H35" s="226">
        <v>0.5</v>
      </c>
      <c r="I35" s="226">
        <v>0.5</v>
      </c>
      <c r="J35" s="226">
        <v>0.5</v>
      </c>
      <c r="L35" s="56" t="str">
        <f t="shared" si="0"/>
        <v>10CHALATENANGO</v>
      </c>
      <c r="M35" s="206">
        <v>10</v>
      </c>
      <c r="N35" s="206" t="s">
        <v>176</v>
      </c>
      <c r="O35" s="229" t="s">
        <v>263</v>
      </c>
      <c r="P35" s="226">
        <v>41.333333333333336</v>
      </c>
      <c r="Q35" s="226">
        <v>40</v>
      </c>
      <c r="R35" s="226">
        <v>42</v>
      </c>
      <c r="S35" s="226">
        <v>0.5</v>
      </c>
      <c r="T35" s="226">
        <v>0.5</v>
      </c>
      <c r="U35" s="226">
        <v>0.5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8" t="str">
        <f t="shared" si="4"/>
        <v>11TIENDONA</v>
      </c>
      <c r="B36" s="206">
        <v>11</v>
      </c>
      <c r="C36" s="206" t="s">
        <v>190</v>
      </c>
      <c r="D36" s="229" t="s">
        <v>53</v>
      </c>
      <c r="E36" s="226">
        <v>12</v>
      </c>
      <c r="F36" s="226">
        <v>12</v>
      </c>
      <c r="G36" s="226">
        <v>12</v>
      </c>
      <c r="H36" s="226"/>
      <c r="I36" s="226"/>
      <c r="J36" s="226"/>
      <c r="L36" s="56" t="str">
        <f t="shared" si="0"/>
        <v>10SANTA ROSA DE LIMA</v>
      </c>
      <c r="M36" s="206">
        <v>10</v>
      </c>
      <c r="N36" s="206" t="s">
        <v>198</v>
      </c>
      <c r="O36" s="229" t="s">
        <v>263</v>
      </c>
      <c r="P36" s="226">
        <v>42.8</v>
      </c>
      <c r="Q36" s="226">
        <v>42</v>
      </c>
      <c r="R36" s="226">
        <v>44</v>
      </c>
      <c r="S36" s="226">
        <v>0.45</v>
      </c>
      <c r="T36" s="226">
        <v>0.45</v>
      </c>
      <c r="U36" s="226">
        <v>0.45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8" t="str">
        <f t="shared" si="4"/>
        <v>11SANTA ANA</v>
      </c>
      <c r="B37" s="206">
        <v>11</v>
      </c>
      <c r="C37" s="206" t="s">
        <v>172</v>
      </c>
      <c r="D37" s="229" t="s">
        <v>53</v>
      </c>
      <c r="E37" s="226">
        <v>12.5</v>
      </c>
      <c r="F37" s="226">
        <v>12</v>
      </c>
      <c r="G37" s="226">
        <v>13</v>
      </c>
      <c r="H37" s="226"/>
      <c r="I37" s="226"/>
      <c r="J37" s="226"/>
      <c r="L37" s="56" t="str">
        <f t="shared" si="0"/>
        <v>10COJUTEPEQUE</v>
      </c>
      <c r="M37" s="207">
        <v>10</v>
      </c>
      <c r="N37" s="206" t="s">
        <v>179</v>
      </c>
      <c r="O37" s="229" t="s">
        <v>263</v>
      </c>
      <c r="P37" s="226">
        <v>42.875</v>
      </c>
      <c r="Q37" s="226">
        <v>42</v>
      </c>
      <c r="R37" s="226">
        <v>44</v>
      </c>
      <c r="S37" s="226">
        <v>0.5</v>
      </c>
      <c r="T37" s="226">
        <v>0.5</v>
      </c>
      <c r="U37" s="226">
        <v>0.5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8" t="str">
        <f t="shared" si="4"/>
        <v>11SAN MIGUEL</v>
      </c>
      <c r="B38" s="206">
        <v>11</v>
      </c>
      <c r="C38" s="206" t="s">
        <v>174</v>
      </c>
      <c r="D38" s="229" t="s">
        <v>53</v>
      </c>
      <c r="E38" s="226">
        <v>13</v>
      </c>
      <c r="F38" s="226">
        <v>12</v>
      </c>
      <c r="G38" s="226">
        <v>14</v>
      </c>
      <c r="H38" s="226"/>
      <c r="I38" s="226"/>
      <c r="J38" s="226"/>
      <c r="L38" s="56" t="str">
        <f t="shared" si="0"/>
        <v>11TIENDONA</v>
      </c>
      <c r="M38" s="206">
        <v>11</v>
      </c>
      <c r="N38" s="206" t="s">
        <v>190</v>
      </c>
      <c r="O38" s="229" t="s">
        <v>53</v>
      </c>
      <c r="P38" s="226">
        <v>12</v>
      </c>
      <c r="Q38" s="226">
        <v>12</v>
      </c>
      <c r="R38" s="226">
        <v>12</v>
      </c>
      <c r="S38" s="226"/>
      <c r="T38" s="226"/>
      <c r="U38" s="226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8" t="str">
        <f t="shared" si="4"/>
        <v>11SENSUNTEPEQUE</v>
      </c>
      <c r="B39" s="207">
        <v>11</v>
      </c>
      <c r="C39" s="206" t="s">
        <v>181</v>
      </c>
      <c r="D39" s="229" t="s">
        <v>53</v>
      </c>
      <c r="E39" s="226">
        <v>13</v>
      </c>
      <c r="F39" s="226">
        <v>12</v>
      </c>
      <c r="G39" s="226">
        <v>14</v>
      </c>
      <c r="H39" s="226"/>
      <c r="I39" s="226"/>
      <c r="J39" s="226"/>
      <c r="L39" s="56" t="str">
        <f t="shared" si="0"/>
        <v>11CHALATENANGO</v>
      </c>
      <c r="M39" s="206">
        <v>11</v>
      </c>
      <c r="N39" s="206" t="s">
        <v>176</v>
      </c>
      <c r="O39" s="229" t="s">
        <v>53</v>
      </c>
      <c r="P39" s="226">
        <v>12</v>
      </c>
      <c r="Q39" s="226">
        <v>12</v>
      </c>
      <c r="R39" s="226">
        <v>12</v>
      </c>
      <c r="S39" s="226"/>
      <c r="T39" s="226"/>
      <c r="U39" s="226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8" t="str">
        <f t="shared" si="4"/>
        <v>12TIENDONA</v>
      </c>
      <c r="B40" s="206">
        <v>12</v>
      </c>
      <c r="C40" s="206" t="s">
        <v>190</v>
      </c>
      <c r="D40" s="229" t="s">
        <v>54</v>
      </c>
      <c r="E40" s="226">
        <v>17</v>
      </c>
      <c r="F40" s="226">
        <v>17</v>
      </c>
      <c r="G40" s="226">
        <v>17</v>
      </c>
      <c r="H40" s="226"/>
      <c r="I40" s="226"/>
      <c r="J40" s="226"/>
      <c r="L40" s="56" t="str">
        <f t="shared" si="0"/>
        <v>11SANTA ROSA DE LIMA</v>
      </c>
      <c r="M40" s="206">
        <v>11</v>
      </c>
      <c r="N40" s="206" t="s">
        <v>198</v>
      </c>
      <c r="O40" s="229" t="s">
        <v>53</v>
      </c>
      <c r="P40" s="226">
        <v>15</v>
      </c>
      <c r="Q40" s="226">
        <v>14</v>
      </c>
      <c r="R40" s="226">
        <v>16</v>
      </c>
      <c r="S40" s="226"/>
      <c r="T40" s="226"/>
      <c r="U40" s="226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8" t="str">
        <f t="shared" si="4"/>
        <v>12SAN MIGUEL</v>
      </c>
      <c r="B41" s="207">
        <v>12</v>
      </c>
      <c r="C41" s="206" t="s">
        <v>174</v>
      </c>
      <c r="D41" s="229" t="s">
        <v>54</v>
      </c>
      <c r="E41" s="226">
        <v>14.75</v>
      </c>
      <c r="F41" s="226">
        <v>14</v>
      </c>
      <c r="G41" s="226">
        <v>16</v>
      </c>
      <c r="H41" s="226"/>
      <c r="I41" s="226"/>
      <c r="J41" s="226"/>
      <c r="L41" s="56" t="str">
        <f t="shared" si="0"/>
        <v>11COJUTEPEQUE</v>
      </c>
      <c r="M41" s="207">
        <v>11</v>
      </c>
      <c r="N41" s="206" t="s">
        <v>179</v>
      </c>
      <c r="O41" s="229" t="s">
        <v>53</v>
      </c>
      <c r="P41" s="226">
        <v>13</v>
      </c>
      <c r="Q41" s="226">
        <v>13</v>
      </c>
      <c r="R41" s="226">
        <v>13</v>
      </c>
      <c r="S41" s="226"/>
      <c r="T41" s="226"/>
      <c r="U41" s="226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8" t="str">
        <f t="shared" si="4"/>
        <v>13TIENDONA</v>
      </c>
      <c r="B42" s="207">
        <v>13</v>
      </c>
      <c r="C42" s="206" t="s">
        <v>190</v>
      </c>
      <c r="D42" s="229" t="s">
        <v>55</v>
      </c>
      <c r="E42" s="226">
        <v>55</v>
      </c>
      <c r="F42" s="226">
        <v>55</v>
      </c>
      <c r="G42" s="226">
        <v>55</v>
      </c>
      <c r="H42" s="226"/>
      <c r="I42" s="226"/>
      <c r="J42" s="226"/>
      <c r="L42" s="56" t="str">
        <f t="shared" si="0"/>
        <v>12TIENDONA</v>
      </c>
      <c r="M42" s="206">
        <v>12</v>
      </c>
      <c r="N42" s="206" t="s">
        <v>190</v>
      </c>
      <c r="O42" s="229" t="s">
        <v>54</v>
      </c>
      <c r="P42" s="226">
        <v>17</v>
      </c>
      <c r="Q42" s="226">
        <v>17</v>
      </c>
      <c r="R42" s="226">
        <v>17</v>
      </c>
      <c r="S42" s="226"/>
      <c r="T42" s="226"/>
      <c r="U42" s="226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8" t="str">
        <f t="shared" si="4"/>
        <v>14TIENDONA</v>
      </c>
      <c r="B43" s="208">
        <v>14</v>
      </c>
      <c r="C43" s="206" t="s">
        <v>190</v>
      </c>
      <c r="D43" s="229" t="s">
        <v>56</v>
      </c>
      <c r="E43" s="226">
        <v>15.5</v>
      </c>
      <c r="F43" s="226">
        <v>15</v>
      </c>
      <c r="G43" s="226">
        <v>16</v>
      </c>
      <c r="H43" s="226"/>
      <c r="I43" s="226"/>
      <c r="J43" s="226"/>
      <c r="L43" s="56" t="str">
        <f t="shared" si="0"/>
        <v>12SANTA ROSA DE LIMA</v>
      </c>
      <c r="M43" s="207">
        <v>12</v>
      </c>
      <c r="N43" s="206" t="s">
        <v>198</v>
      </c>
      <c r="O43" s="229" t="s">
        <v>54</v>
      </c>
      <c r="P43" s="226">
        <v>15</v>
      </c>
      <c r="Q43" s="226">
        <v>14</v>
      </c>
      <c r="R43" s="226">
        <v>16</v>
      </c>
      <c r="S43" s="226"/>
      <c r="T43" s="226"/>
      <c r="U43" s="226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8" t="str">
        <f t="shared" si="4"/>
        <v>14SANTA ANA</v>
      </c>
      <c r="B44" s="208">
        <v>14</v>
      </c>
      <c r="C44" s="206" t="s">
        <v>172</v>
      </c>
      <c r="D44" s="229" t="s">
        <v>56</v>
      </c>
      <c r="E44" s="226">
        <v>17</v>
      </c>
      <c r="F44" s="226">
        <v>17</v>
      </c>
      <c r="G44" s="226">
        <v>17</v>
      </c>
      <c r="H44" s="226"/>
      <c r="I44" s="226"/>
      <c r="J44" s="226"/>
      <c r="L44" s="56" t="str">
        <f t="shared" si="0"/>
        <v>13TIENDONA</v>
      </c>
      <c r="M44" s="207">
        <v>13</v>
      </c>
      <c r="N44" s="206" t="s">
        <v>190</v>
      </c>
      <c r="O44" s="229" t="s">
        <v>55</v>
      </c>
      <c r="P44" s="226">
        <v>51.666666666666664</v>
      </c>
      <c r="Q44" s="226">
        <v>50</v>
      </c>
      <c r="R44" s="226">
        <v>55</v>
      </c>
      <c r="S44" s="226"/>
      <c r="T44" s="226"/>
      <c r="U44" s="226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8" t="str">
        <f t="shared" si="4"/>
        <v>14SAN MIGUEL</v>
      </c>
      <c r="B45" s="208">
        <v>14</v>
      </c>
      <c r="C45" s="206" t="s">
        <v>174</v>
      </c>
      <c r="D45" s="229" t="s">
        <v>56</v>
      </c>
      <c r="E45" s="226">
        <v>12</v>
      </c>
      <c r="F45" s="226">
        <v>12</v>
      </c>
      <c r="G45" s="226">
        <v>12</v>
      </c>
      <c r="H45" s="226"/>
      <c r="I45" s="226"/>
      <c r="J45" s="226"/>
      <c r="L45" s="56" t="str">
        <f t="shared" si="0"/>
        <v>14TIENDONA</v>
      </c>
      <c r="M45" s="208">
        <v>14</v>
      </c>
      <c r="N45" s="206" t="s">
        <v>190</v>
      </c>
      <c r="O45" s="229" t="s">
        <v>56</v>
      </c>
      <c r="P45" s="226">
        <v>12.833333333333334</v>
      </c>
      <c r="Q45" s="226">
        <v>12</v>
      </c>
      <c r="R45" s="226">
        <v>13</v>
      </c>
      <c r="S45" s="226"/>
      <c r="T45" s="226"/>
      <c r="U45" s="226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8" t="str">
        <f t="shared" si="4"/>
        <v>14SENSUNTEPEQUE</v>
      </c>
      <c r="B46" s="207">
        <v>14</v>
      </c>
      <c r="C46" s="206" t="s">
        <v>181</v>
      </c>
      <c r="D46" s="229" t="s">
        <v>56</v>
      </c>
      <c r="E46" s="226">
        <v>17.5</v>
      </c>
      <c r="F46" s="226">
        <v>17</v>
      </c>
      <c r="G46" s="226">
        <v>18</v>
      </c>
      <c r="H46" s="226"/>
      <c r="I46" s="226"/>
      <c r="J46" s="226"/>
      <c r="L46" s="56" t="str">
        <f t="shared" si="0"/>
        <v>14CHALATENANGO</v>
      </c>
      <c r="M46" s="208">
        <v>14</v>
      </c>
      <c r="N46" s="206" t="s">
        <v>176</v>
      </c>
      <c r="O46" s="229" t="s">
        <v>56</v>
      </c>
      <c r="P46" s="226">
        <v>16</v>
      </c>
      <c r="Q46" s="226">
        <v>16</v>
      </c>
      <c r="R46" s="226">
        <v>16</v>
      </c>
      <c r="S46" s="226"/>
      <c r="T46" s="226"/>
      <c r="U46" s="226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8" t="str">
        <f t="shared" si="4"/>
        <v>15TIENDONA</v>
      </c>
      <c r="B47" s="207">
        <v>15</v>
      </c>
      <c r="C47" s="206" t="s">
        <v>190</v>
      </c>
      <c r="D47" s="229" t="s">
        <v>57</v>
      </c>
      <c r="E47" s="226">
        <v>38.333333333333336</v>
      </c>
      <c r="F47" s="226">
        <v>35</v>
      </c>
      <c r="G47" s="226">
        <v>40</v>
      </c>
      <c r="H47" s="226"/>
      <c r="I47" s="226"/>
      <c r="J47" s="226"/>
      <c r="L47" s="56" t="str">
        <f t="shared" si="0"/>
        <v>14SANTA ROSA DE LIMA</v>
      </c>
      <c r="M47" s="208">
        <v>14</v>
      </c>
      <c r="N47" s="206" t="s">
        <v>198</v>
      </c>
      <c r="O47" s="229" t="s">
        <v>56</v>
      </c>
      <c r="P47" s="226">
        <v>14</v>
      </c>
      <c r="Q47" s="226">
        <v>14</v>
      </c>
      <c r="R47" s="226">
        <v>14</v>
      </c>
      <c r="S47" s="226"/>
      <c r="T47" s="226"/>
      <c r="U47" s="226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8" t="str">
        <f t="shared" si="4"/>
        <v>16SANTA ANA</v>
      </c>
      <c r="B48" s="207">
        <v>16</v>
      </c>
      <c r="C48" s="206" t="s">
        <v>172</v>
      </c>
      <c r="D48" s="229" t="s">
        <v>58</v>
      </c>
      <c r="E48" s="226">
        <v>11.666666666666666</v>
      </c>
      <c r="F48" s="226">
        <v>11</v>
      </c>
      <c r="G48" s="226">
        <v>12</v>
      </c>
      <c r="H48" s="226"/>
      <c r="I48" s="226"/>
      <c r="J48" s="226"/>
      <c r="L48" s="56" t="str">
        <f t="shared" si="0"/>
        <v>14COJUTEPEQUE</v>
      </c>
      <c r="M48" s="207">
        <v>14</v>
      </c>
      <c r="N48" s="206" t="s">
        <v>179</v>
      </c>
      <c r="O48" s="229" t="s">
        <v>56</v>
      </c>
      <c r="P48" s="226">
        <v>16</v>
      </c>
      <c r="Q48" s="226">
        <v>16</v>
      </c>
      <c r="R48" s="226">
        <v>16</v>
      </c>
      <c r="S48" s="226"/>
      <c r="T48" s="226"/>
      <c r="U48" s="226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8" t="str">
        <f t="shared" si="4"/>
        <v>17TIENDONA</v>
      </c>
      <c r="B49" s="208">
        <v>17</v>
      </c>
      <c r="C49" s="206" t="s">
        <v>190</v>
      </c>
      <c r="D49" s="229" t="s">
        <v>59</v>
      </c>
      <c r="E49" s="226">
        <v>6.75</v>
      </c>
      <c r="F49" s="226">
        <v>6</v>
      </c>
      <c r="G49" s="226">
        <v>7</v>
      </c>
      <c r="H49" s="226"/>
      <c r="I49" s="226"/>
      <c r="J49" s="226"/>
      <c r="L49" s="56" t="str">
        <f t="shared" si="0"/>
        <v>15TIENDONA</v>
      </c>
      <c r="M49" s="208">
        <v>15</v>
      </c>
      <c r="N49" s="206" t="s">
        <v>190</v>
      </c>
      <c r="O49" s="229" t="s">
        <v>57</v>
      </c>
      <c r="P49" s="226">
        <v>36.666666666666664</v>
      </c>
      <c r="Q49" s="226">
        <v>35</v>
      </c>
      <c r="R49" s="226">
        <v>40</v>
      </c>
      <c r="S49" s="226"/>
      <c r="T49" s="226"/>
      <c r="U49" s="226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8" t="str">
        <f t="shared" si="4"/>
        <v>17SAN MIGUEL</v>
      </c>
      <c r="B50" s="208">
        <v>17</v>
      </c>
      <c r="C50" s="206" t="s">
        <v>174</v>
      </c>
      <c r="D50" s="229" t="s">
        <v>59</v>
      </c>
      <c r="E50" s="226">
        <v>9.5</v>
      </c>
      <c r="F50" s="226">
        <v>9</v>
      </c>
      <c r="G50" s="226">
        <v>10</v>
      </c>
      <c r="H50" s="226"/>
      <c r="I50" s="226"/>
      <c r="J50" s="226"/>
      <c r="L50" s="56" t="str">
        <f t="shared" si="0"/>
        <v>15COJUTEPEQUE</v>
      </c>
      <c r="M50" s="207">
        <v>15</v>
      </c>
      <c r="N50" s="206" t="s">
        <v>179</v>
      </c>
      <c r="O50" s="229" t="s">
        <v>57</v>
      </c>
      <c r="P50" s="226">
        <v>25</v>
      </c>
      <c r="Q50" s="226">
        <v>25</v>
      </c>
      <c r="R50" s="226">
        <v>25</v>
      </c>
      <c r="S50" s="226"/>
      <c r="T50" s="226"/>
      <c r="U50" s="226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8" t="str">
        <f t="shared" si="4"/>
        <v>17SENSUNTEPEQUE</v>
      </c>
      <c r="B51" s="207">
        <v>17</v>
      </c>
      <c r="C51" s="206" t="s">
        <v>181</v>
      </c>
      <c r="D51" s="229" t="s">
        <v>59</v>
      </c>
      <c r="E51" s="226">
        <v>8</v>
      </c>
      <c r="F51" s="226">
        <v>8</v>
      </c>
      <c r="G51" s="226">
        <v>8</v>
      </c>
      <c r="H51" s="226"/>
      <c r="I51" s="226"/>
      <c r="J51" s="226"/>
      <c r="L51" s="56" t="str">
        <f t="shared" si="0"/>
        <v>16CHALATENANGO</v>
      </c>
      <c r="M51" s="207">
        <v>16</v>
      </c>
      <c r="N51" s="206" t="s">
        <v>176</v>
      </c>
      <c r="O51" s="229" t="s">
        <v>58</v>
      </c>
      <c r="P51" s="226">
        <v>12</v>
      </c>
      <c r="Q51" s="226">
        <v>12</v>
      </c>
      <c r="R51" s="226">
        <v>12</v>
      </c>
      <c r="S51" s="226"/>
      <c r="T51" s="226"/>
      <c r="U51" s="226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8" t="str">
        <f t="shared" si="4"/>
        <v>18TIENDONA</v>
      </c>
      <c r="B52" s="208">
        <v>18</v>
      </c>
      <c r="C52" s="206" t="s">
        <v>190</v>
      </c>
      <c r="D52" s="229" t="s">
        <v>60</v>
      </c>
      <c r="E52" s="226">
        <v>9.5</v>
      </c>
      <c r="F52" s="226">
        <v>9</v>
      </c>
      <c r="G52" s="226">
        <v>10</v>
      </c>
      <c r="H52" s="226"/>
      <c r="I52" s="226"/>
      <c r="J52" s="226"/>
      <c r="L52" s="56" t="str">
        <f t="shared" si="0"/>
        <v>17TIENDONA</v>
      </c>
      <c r="M52" s="208">
        <v>17</v>
      </c>
      <c r="N52" s="206" t="s">
        <v>190</v>
      </c>
      <c r="O52" s="229" t="s">
        <v>59</v>
      </c>
      <c r="P52" s="226">
        <v>7.4</v>
      </c>
      <c r="Q52" s="226">
        <v>7</v>
      </c>
      <c r="R52" s="226">
        <v>8</v>
      </c>
      <c r="S52" s="226"/>
      <c r="T52" s="226"/>
      <c r="U52" s="226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8" t="str">
        <f t="shared" si="4"/>
        <v>18SANTA ANA</v>
      </c>
      <c r="B53" s="208">
        <v>18</v>
      </c>
      <c r="C53" s="206" t="s">
        <v>172</v>
      </c>
      <c r="D53" s="229" t="s">
        <v>60</v>
      </c>
      <c r="E53" s="226">
        <v>9.5</v>
      </c>
      <c r="F53" s="226">
        <v>9</v>
      </c>
      <c r="G53" s="226">
        <v>10</v>
      </c>
      <c r="H53" s="226"/>
      <c r="I53" s="226"/>
      <c r="J53" s="226"/>
      <c r="L53" s="56" t="str">
        <f t="shared" si="0"/>
        <v>17SANTA ROSA DE LIMA</v>
      </c>
      <c r="M53" s="208">
        <v>17</v>
      </c>
      <c r="N53" s="206" t="s">
        <v>198</v>
      </c>
      <c r="O53" s="229" t="s">
        <v>59</v>
      </c>
      <c r="P53" s="226">
        <v>12</v>
      </c>
      <c r="Q53" s="226">
        <v>12</v>
      </c>
      <c r="R53" s="226">
        <v>12</v>
      </c>
      <c r="S53" s="226"/>
      <c r="T53" s="226"/>
      <c r="U53" s="226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8" t="str">
        <f t="shared" si="4"/>
        <v>18SENSUNTEPEQUE</v>
      </c>
      <c r="B54" s="207">
        <v>18</v>
      </c>
      <c r="C54" s="206" t="s">
        <v>181</v>
      </c>
      <c r="D54" s="229" t="s">
        <v>60</v>
      </c>
      <c r="E54" s="226">
        <v>8</v>
      </c>
      <c r="F54" s="226">
        <v>8</v>
      </c>
      <c r="G54" s="226">
        <v>8</v>
      </c>
      <c r="H54" s="226"/>
      <c r="I54" s="226"/>
      <c r="J54" s="226"/>
      <c r="L54" s="56" t="str">
        <f t="shared" si="0"/>
        <v>17COJUTEPEQUE</v>
      </c>
      <c r="M54" s="207">
        <v>17</v>
      </c>
      <c r="N54" s="206" t="s">
        <v>179</v>
      </c>
      <c r="O54" s="229" t="s">
        <v>59</v>
      </c>
      <c r="P54" s="226">
        <v>7</v>
      </c>
      <c r="Q54" s="226">
        <v>7</v>
      </c>
      <c r="R54" s="226">
        <v>7</v>
      </c>
      <c r="S54" s="226"/>
      <c r="T54" s="226"/>
      <c r="U54" s="226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8" t="str">
        <f t="shared" si="4"/>
        <v>19TIENDONA</v>
      </c>
      <c r="B55" s="207">
        <v>19</v>
      </c>
      <c r="C55" s="206" t="s">
        <v>190</v>
      </c>
      <c r="D55" s="229" t="s">
        <v>137</v>
      </c>
      <c r="E55" s="226">
        <v>7</v>
      </c>
      <c r="F55" s="226">
        <v>7</v>
      </c>
      <c r="G55" s="226">
        <v>7</v>
      </c>
      <c r="H55" s="226"/>
      <c r="I55" s="226"/>
      <c r="J55" s="226"/>
      <c r="L55" s="56" t="str">
        <f t="shared" si="0"/>
        <v>18TIENDONA</v>
      </c>
      <c r="M55" s="207">
        <v>18</v>
      </c>
      <c r="N55" s="206" t="s">
        <v>190</v>
      </c>
      <c r="O55" s="229" t="s">
        <v>60</v>
      </c>
      <c r="P55" s="226">
        <v>9.3333333333333339</v>
      </c>
      <c r="Q55" s="226">
        <v>9</v>
      </c>
      <c r="R55" s="226">
        <v>10</v>
      </c>
      <c r="S55" s="226"/>
      <c r="T55" s="226"/>
      <c r="U55" s="226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8" t="str">
        <f t="shared" si="4"/>
        <v>20TIENDONA</v>
      </c>
      <c r="B56" s="208">
        <v>20</v>
      </c>
      <c r="C56" s="206" t="s">
        <v>190</v>
      </c>
      <c r="D56" s="229" t="s">
        <v>61</v>
      </c>
      <c r="E56" s="226">
        <v>40</v>
      </c>
      <c r="F56" s="226">
        <v>40</v>
      </c>
      <c r="G56" s="226">
        <v>40</v>
      </c>
      <c r="H56" s="226"/>
      <c r="I56" s="226"/>
      <c r="J56" s="226"/>
      <c r="L56" s="56" t="str">
        <f t="shared" si="0"/>
        <v>19TIENDONA</v>
      </c>
      <c r="M56" s="207">
        <v>19</v>
      </c>
      <c r="N56" s="206" t="s">
        <v>190</v>
      </c>
      <c r="O56" s="229" t="s">
        <v>137</v>
      </c>
      <c r="P56" s="226">
        <v>7</v>
      </c>
      <c r="Q56" s="226">
        <v>7</v>
      </c>
      <c r="R56" s="226">
        <v>7</v>
      </c>
      <c r="S56" s="226"/>
      <c r="T56" s="226"/>
      <c r="U56" s="226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8" t="str">
        <f t="shared" si="4"/>
        <v>20SANTA ANA</v>
      </c>
      <c r="B57" s="208">
        <v>20</v>
      </c>
      <c r="C57" s="206" t="s">
        <v>172</v>
      </c>
      <c r="D57" s="229" t="s">
        <v>61</v>
      </c>
      <c r="E57" s="226">
        <v>42</v>
      </c>
      <c r="F57" s="226">
        <v>40</v>
      </c>
      <c r="G57" s="226">
        <v>44</v>
      </c>
      <c r="H57" s="226"/>
      <c r="I57" s="226"/>
      <c r="J57" s="226"/>
      <c r="L57" s="56" t="str">
        <f t="shared" si="0"/>
        <v>20TIENDONA</v>
      </c>
      <c r="M57" s="208">
        <v>20</v>
      </c>
      <c r="N57" s="206" t="s">
        <v>190</v>
      </c>
      <c r="O57" s="229" t="s">
        <v>61</v>
      </c>
      <c r="P57" s="226">
        <v>40</v>
      </c>
      <c r="Q57" s="226">
        <v>40</v>
      </c>
      <c r="R57" s="226">
        <v>40</v>
      </c>
      <c r="S57" s="226"/>
      <c r="T57" s="226"/>
      <c r="U57" s="226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8" t="str">
        <f t="shared" si="4"/>
        <v>20SAN MIGUEL</v>
      </c>
      <c r="B58" s="208">
        <v>20</v>
      </c>
      <c r="C58" s="206" t="s">
        <v>174</v>
      </c>
      <c r="D58" s="229" t="s">
        <v>61</v>
      </c>
      <c r="E58" s="226">
        <v>41.25</v>
      </c>
      <c r="F58" s="226">
        <v>40</v>
      </c>
      <c r="G58" s="226">
        <v>43</v>
      </c>
      <c r="H58" s="226"/>
      <c r="I58" s="226"/>
      <c r="J58" s="226"/>
      <c r="L58" s="56" t="str">
        <f t="shared" si="0"/>
        <v>20CHALATENANGO</v>
      </c>
      <c r="M58" s="208">
        <v>20</v>
      </c>
      <c r="N58" s="206" t="s">
        <v>176</v>
      </c>
      <c r="O58" s="229" t="s">
        <v>61</v>
      </c>
      <c r="P58" s="226">
        <v>36</v>
      </c>
      <c r="Q58" s="226">
        <v>36</v>
      </c>
      <c r="R58" s="226">
        <v>36</v>
      </c>
      <c r="S58" s="226"/>
      <c r="T58" s="226"/>
      <c r="U58" s="226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8" t="str">
        <f t="shared" si="4"/>
        <v>20SENSUNTEPEQUE</v>
      </c>
      <c r="B59" s="207">
        <v>20</v>
      </c>
      <c r="C59" s="206" t="s">
        <v>181</v>
      </c>
      <c r="D59" s="229" t="s">
        <v>61</v>
      </c>
      <c r="E59" s="226">
        <v>42.5</v>
      </c>
      <c r="F59" s="226">
        <v>40</v>
      </c>
      <c r="G59" s="226">
        <v>45</v>
      </c>
      <c r="H59" s="226"/>
      <c r="I59" s="226"/>
      <c r="J59" s="226"/>
      <c r="L59" s="56" t="str">
        <f t="shared" si="0"/>
        <v>20SANTA ROSA DE LIMA</v>
      </c>
      <c r="M59" s="208">
        <v>20</v>
      </c>
      <c r="N59" s="206" t="s">
        <v>198</v>
      </c>
      <c r="O59" s="229" t="s">
        <v>61</v>
      </c>
      <c r="P59" s="226">
        <v>38</v>
      </c>
      <c r="Q59" s="226">
        <v>38</v>
      </c>
      <c r="R59" s="226">
        <v>38</v>
      </c>
      <c r="S59" s="226"/>
      <c r="T59" s="226"/>
      <c r="U59" s="226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8" t="str">
        <f t="shared" si="4"/>
        <v>21TIENDONA</v>
      </c>
      <c r="B60" s="207">
        <v>21</v>
      </c>
      <c r="C60" s="206" t="s">
        <v>190</v>
      </c>
      <c r="D60" s="229" t="s">
        <v>62</v>
      </c>
      <c r="E60" s="226">
        <v>39</v>
      </c>
      <c r="F60" s="226">
        <v>39</v>
      </c>
      <c r="G60" s="226">
        <v>39</v>
      </c>
      <c r="H60" s="226"/>
      <c r="I60" s="226"/>
      <c r="J60" s="226"/>
      <c r="L60" s="56" t="str">
        <f t="shared" si="0"/>
        <v>20COJUTEPEQUE</v>
      </c>
      <c r="M60" s="207">
        <v>20</v>
      </c>
      <c r="N60" s="206" t="s">
        <v>179</v>
      </c>
      <c r="O60" s="229" t="s">
        <v>61</v>
      </c>
      <c r="P60" s="226">
        <v>37</v>
      </c>
      <c r="Q60" s="226">
        <v>37</v>
      </c>
      <c r="R60" s="226">
        <v>37</v>
      </c>
      <c r="S60" s="226"/>
      <c r="T60" s="226"/>
      <c r="U60" s="226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8" t="str">
        <f t="shared" si="4"/>
        <v>22TIENDONA</v>
      </c>
      <c r="B61" s="208">
        <v>22</v>
      </c>
      <c r="C61" s="206" t="s">
        <v>190</v>
      </c>
      <c r="D61" s="229" t="s">
        <v>264</v>
      </c>
      <c r="E61" s="226">
        <v>30</v>
      </c>
      <c r="F61" s="226">
        <v>30</v>
      </c>
      <c r="G61" s="226">
        <v>30</v>
      </c>
      <c r="H61" s="226"/>
      <c r="I61" s="226"/>
      <c r="J61" s="226"/>
      <c r="L61" s="56" t="str">
        <f t="shared" si="0"/>
        <v>21TIENDONA</v>
      </c>
      <c r="M61" s="207">
        <v>21</v>
      </c>
      <c r="N61" s="206" t="s">
        <v>190</v>
      </c>
      <c r="O61" s="229" t="s">
        <v>62</v>
      </c>
      <c r="P61" s="226">
        <v>38</v>
      </c>
      <c r="Q61" s="226">
        <v>38</v>
      </c>
      <c r="R61" s="226">
        <v>38</v>
      </c>
      <c r="S61" s="226"/>
      <c r="T61" s="226"/>
      <c r="U61" s="226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8" t="str">
        <f t="shared" si="4"/>
        <v>22SANTA ANA</v>
      </c>
      <c r="B62" s="208">
        <v>22</v>
      </c>
      <c r="C62" s="206" t="s">
        <v>172</v>
      </c>
      <c r="D62" s="229" t="s">
        <v>264</v>
      </c>
      <c r="E62" s="226">
        <v>35</v>
      </c>
      <c r="F62" s="226">
        <v>35</v>
      </c>
      <c r="G62" s="226">
        <v>35</v>
      </c>
      <c r="H62" s="226"/>
      <c r="I62" s="226"/>
      <c r="J62" s="226"/>
      <c r="L62" s="56" t="str">
        <f t="shared" si="0"/>
        <v>22TIENDONA</v>
      </c>
      <c r="M62" s="208">
        <v>22</v>
      </c>
      <c r="N62" s="206" t="s">
        <v>190</v>
      </c>
      <c r="O62" s="229" t="s">
        <v>264</v>
      </c>
      <c r="P62" s="226">
        <v>28</v>
      </c>
      <c r="Q62" s="226">
        <v>28</v>
      </c>
      <c r="R62" s="226">
        <v>28</v>
      </c>
      <c r="S62" s="226"/>
      <c r="T62" s="226"/>
      <c r="U62" s="226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8" t="str">
        <f t="shared" si="4"/>
        <v>22SAN MIGUEL</v>
      </c>
      <c r="B63" s="208">
        <v>22</v>
      </c>
      <c r="C63" s="206" t="s">
        <v>174</v>
      </c>
      <c r="D63" s="229" t="s">
        <v>264</v>
      </c>
      <c r="E63" s="226">
        <v>33</v>
      </c>
      <c r="F63" s="226">
        <v>32</v>
      </c>
      <c r="G63" s="226">
        <v>34</v>
      </c>
      <c r="H63" s="226"/>
      <c r="I63" s="226"/>
      <c r="J63" s="226"/>
      <c r="L63" s="56" t="str">
        <f t="shared" si="0"/>
        <v>22CHALATENANGO</v>
      </c>
      <c r="M63" s="208">
        <v>22</v>
      </c>
      <c r="N63" s="206" t="s">
        <v>176</v>
      </c>
      <c r="O63" s="229" t="s">
        <v>264</v>
      </c>
      <c r="P63" s="226">
        <v>34</v>
      </c>
      <c r="Q63" s="226">
        <v>34</v>
      </c>
      <c r="R63" s="226">
        <v>34</v>
      </c>
      <c r="S63" s="226"/>
      <c r="T63" s="226"/>
      <c r="U63" s="226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8" t="str">
        <f t="shared" si="4"/>
        <v>22SENSUNTEPEQUE</v>
      </c>
      <c r="B64" s="207">
        <v>22</v>
      </c>
      <c r="C64" s="206" t="s">
        <v>181</v>
      </c>
      <c r="D64" s="229" t="s">
        <v>264</v>
      </c>
      <c r="E64" s="226">
        <v>35</v>
      </c>
      <c r="F64" s="226">
        <v>35</v>
      </c>
      <c r="G64" s="226">
        <v>35</v>
      </c>
      <c r="H64" s="226"/>
      <c r="I64" s="226"/>
      <c r="J64" s="226"/>
      <c r="L64" s="56" t="str">
        <f t="shared" si="0"/>
        <v>22SANTA ROSA DE LIMA</v>
      </c>
      <c r="M64" s="208">
        <v>22</v>
      </c>
      <c r="N64" s="206" t="s">
        <v>198</v>
      </c>
      <c r="O64" s="229" t="s">
        <v>264</v>
      </c>
      <c r="P64" s="226">
        <v>34.5</v>
      </c>
      <c r="Q64" s="226">
        <v>34</v>
      </c>
      <c r="R64" s="226">
        <v>35</v>
      </c>
      <c r="S64" s="226"/>
      <c r="T64" s="226"/>
      <c r="U64" s="226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8" t="str">
        <f t="shared" si="4"/>
        <v>23TIENDONA</v>
      </c>
      <c r="B65" s="207">
        <v>23</v>
      </c>
      <c r="C65" s="206" t="s">
        <v>190</v>
      </c>
      <c r="D65" s="229" t="s">
        <v>64</v>
      </c>
      <c r="E65" s="226">
        <v>18</v>
      </c>
      <c r="F65" s="226">
        <v>18</v>
      </c>
      <c r="G65" s="226">
        <v>18</v>
      </c>
      <c r="H65" s="226"/>
      <c r="I65" s="226"/>
      <c r="J65" s="226"/>
      <c r="L65" s="56" t="str">
        <f t="shared" si="0"/>
        <v>22COJUTEPEQUE</v>
      </c>
      <c r="M65" s="207">
        <v>22</v>
      </c>
      <c r="N65" s="206" t="s">
        <v>179</v>
      </c>
      <c r="O65" s="229" t="s">
        <v>264</v>
      </c>
      <c r="P65" s="226">
        <v>32</v>
      </c>
      <c r="Q65" s="226">
        <v>32</v>
      </c>
      <c r="R65" s="226">
        <v>32</v>
      </c>
      <c r="S65" s="226"/>
      <c r="T65" s="226"/>
      <c r="U65" s="226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8" t="str">
        <f t="shared" si="4"/>
        <v>24TIENDONA</v>
      </c>
      <c r="B66" s="208">
        <v>24</v>
      </c>
      <c r="C66" s="206" t="s">
        <v>190</v>
      </c>
      <c r="D66" s="229" t="s">
        <v>65</v>
      </c>
      <c r="E66" s="226">
        <v>40</v>
      </c>
      <c r="F66" s="226">
        <v>40</v>
      </c>
      <c r="G66" s="226">
        <v>40</v>
      </c>
      <c r="H66" s="226"/>
      <c r="I66" s="226"/>
      <c r="J66" s="226"/>
      <c r="L66" s="56" t="str">
        <f t="shared" si="0"/>
        <v>23TIENDONA</v>
      </c>
      <c r="M66" s="207">
        <v>23</v>
      </c>
      <c r="N66" s="206" t="s">
        <v>190</v>
      </c>
      <c r="O66" s="229" t="s">
        <v>64</v>
      </c>
      <c r="P66" s="226">
        <v>20.399999999999999</v>
      </c>
      <c r="Q66" s="226">
        <v>20</v>
      </c>
      <c r="R66" s="226">
        <v>22</v>
      </c>
      <c r="S66" s="226"/>
      <c r="T66" s="226"/>
      <c r="U66" s="226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8" t="str">
        <f t="shared" si="4"/>
        <v>24SANTA ANA</v>
      </c>
      <c r="B67" s="208">
        <v>24</v>
      </c>
      <c r="C67" s="206" t="s">
        <v>172</v>
      </c>
      <c r="D67" s="229" t="s">
        <v>65</v>
      </c>
      <c r="E67" s="226">
        <v>31</v>
      </c>
      <c r="F67" s="226">
        <v>30</v>
      </c>
      <c r="G67" s="226">
        <v>32</v>
      </c>
      <c r="H67" s="226"/>
      <c r="I67" s="226"/>
      <c r="J67" s="226"/>
      <c r="L67" s="56" t="str">
        <f t="shared" si="0"/>
        <v>24TIENDONA</v>
      </c>
      <c r="M67" s="208">
        <v>24</v>
      </c>
      <c r="N67" s="206" t="s">
        <v>190</v>
      </c>
      <c r="O67" s="229" t="s">
        <v>65</v>
      </c>
      <c r="P67" s="226">
        <v>38.4</v>
      </c>
      <c r="Q67" s="226">
        <v>38</v>
      </c>
      <c r="R67" s="226">
        <v>40</v>
      </c>
      <c r="S67" s="226"/>
      <c r="T67" s="226"/>
      <c r="U67" s="226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8" t="str">
        <f t="shared" si="4"/>
        <v>24SAN MIGUEL</v>
      </c>
      <c r="B68" s="208">
        <v>24</v>
      </c>
      <c r="C68" s="206" t="s">
        <v>174</v>
      </c>
      <c r="D68" s="229" t="s">
        <v>65</v>
      </c>
      <c r="E68" s="226">
        <v>34.666666666666664</v>
      </c>
      <c r="F68" s="226">
        <v>34</v>
      </c>
      <c r="G68" s="226">
        <v>35</v>
      </c>
      <c r="H68" s="226"/>
      <c r="I68" s="226"/>
      <c r="J68" s="226"/>
      <c r="L68" s="56" t="str">
        <f t="shared" si="0"/>
        <v>24CHALATENANGO</v>
      </c>
      <c r="M68" s="208">
        <v>24</v>
      </c>
      <c r="N68" s="206" t="s">
        <v>176</v>
      </c>
      <c r="O68" s="229" t="s">
        <v>65</v>
      </c>
      <c r="P68" s="226">
        <v>35</v>
      </c>
      <c r="Q68" s="226">
        <v>35</v>
      </c>
      <c r="R68" s="226">
        <v>35</v>
      </c>
      <c r="S68" s="226"/>
      <c r="T68" s="226"/>
      <c r="U68" s="226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8" t="str">
        <f t="shared" si="4"/>
        <v>24SENSUNTEPEQUE</v>
      </c>
      <c r="B69" s="207">
        <v>24</v>
      </c>
      <c r="C69" s="206" t="s">
        <v>181</v>
      </c>
      <c r="D69" s="229" t="s">
        <v>65</v>
      </c>
      <c r="E69" s="226">
        <v>32</v>
      </c>
      <c r="F69" s="226">
        <v>32</v>
      </c>
      <c r="G69" s="226">
        <v>32</v>
      </c>
      <c r="H69" s="226"/>
      <c r="I69" s="226"/>
      <c r="J69" s="226"/>
      <c r="L69" s="56" t="str">
        <f t="shared" si="0"/>
        <v>24SANTA ROSA DE LIMA</v>
      </c>
      <c r="M69" s="208">
        <v>24</v>
      </c>
      <c r="N69" s="206" t="s">
        <v>198</v>
      </c>
      <c r="O69" s="229" t="s">
        <v>65</v>
      </c>
      <c r="P69" s="226">
        <v>35</v>
      </c>
      <c r="Q69" s="226">
        <v>35</v>
      </c>
      <c r="R69" s="226">
        <v>35</v>
      </c>
      <c r="S69" s="226"/>
      <c r="T69" s="226"/>
      <c r="U69" s="226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8" t="str">
        <f t="shared" si="4"/>
        <v>25TIENDONA</v>
      </c>
      <c r="B70" s="208">
        <v>25</v>
      </c>
      <c r="C70" s="206" t="s">
        <v>190</v>
      </c>
      <c r="D70" s="229" t="s">
        <v>66</v>
      </c>
      <c r="E70" s="226">
        <v>20</v>
      </c>
      <c r="F70" s="226">
        <v>20</v>
      </c>
      <c r="G70" s="226">
        <v>20</v>
      </c>
      <c r="H70" s="226"/>
      <c r="I70" s="226"/>
      <c r="J70" s="226"/>
      <c r="L70" s="56" t="str">
        <f t="shared" ref="L70:L133" si="6">+M70&amp;N70</f>
        <v>24COJUTEPEQUE</v>
      </c>
      <c r="M70" s="207">
        <v>24</v>
      </c>
      <c r="N70" s="206" t="s">
        <v>179</v>
      </c>
      <c r="O70" s="229" t="s">
        <v>65</v>
      </c>
      <c r="P70" s="226">
        <v>38</v>
      </c>
      <c r="Q70" s="226">
        <v>38</v>
      </c>
      <c r="R70" s="226">
        <v>38</v>
      </c>
      <c r="S70" s="226"/>
      <c r="T70" s="226"/>
      <c r="U70" s="226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7" t="str">
        <f t="shared" ref="AE70:AE110" si="7">+AF70&amp;AG70</f>
        <v/>
      </c>
      <c r="AF70" s="227"/>
      <c r="AG70" s="227"/>
      <c r="AH70" s="227"/>
      <c r="AI70" s="227"/>
    </row>
    <row r="71" spans="1:35" ht="15.75">
      <c r="A71" s="178" t="str">
        <f t="shared" si="4"/>
        <v>25SANTA ANA</v>
      </c>
      <c r="B71" s="208">
        <v>25</v>
      </c>
      <c r="C71" s="206" t="s">
        <v>172</v>
      </c>
      <c r="D71" s="229" t="s">
        <v>66</v>
      </c>
      <c r="E71" s="226">
        <v>25.5</v>
      </c>
      <c r="F71" s="226">
        <v>25</v>
      </c>
      <c r="G71" s="226">
        <v>26</v>
      </c>
      <c r="H71" s="226"/>
      <c r="I71" s="226"/>
      <c r="J71" s="226"/>
      <c r="L71" s="56" t="str">
        <f t="shared" si="6"/>
        <v>25TIENDONA</v>
      </c>
      <c r="M71" s="208">
        <v>25</v>
      </c>
      <c r="N71" s="206" t="s">
        <v>190</v>
      </c>
      <c r="O71" s="229" t="s">
        <v>66</v>
      </c>
      <c r="P71" s="226">
        <v>22.6</v>
      </c>
      <c r="Q71" s="226">
        <v>22</v>
      </c>
      <c r="R71" s="226">
        <v>24</v>
      </c>
      <c r="S71" s="226"/>
      <c r="T71" s="226"/>
      <c r="U71" s="226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7" t="str">
        <f t="shared" si="7"/>
        <v/>
      </c>
      <c r="AF71" s="227"/>
      <c r="AG71" s="227"/>
      <c r="AH71" s="227"/>
      <c r="AI71" s="227"/>
    </row>
    <row r="72" spans="1:35" ht="15.75">
      <c r="A72" s="178" t="str">
        <f t="shared" si="4"/>
        <v>25SAN MIGUEL</v>
      </c>
      <c r="B72" s="208">
        <v>25</v>
      </c>
      <c r="C72" s="206" t="s">
        <v>174</v>
      </c>
      <c r="D72" s="229" t="s">
        <v>66</v>
      </c>
      <c r="E72" s="226">
        <v>22.5</v>
      </c>
      <c r="F72" s="226">
        <v>16</v>
      </c>
      <c r="G72" s="226">
        <v>26</v>
      </c>
      <c r="H72" s="226"/>
      <c r="I72" s="226"/>
      <c r="J72" s="226"/>
      <c r="L72" s="56" t="str">
        <f t="shared" si="6"/>
        <v>25CHALATENANGO</v>
      </c>
      <c r="M72" s="208">
        <v>25</v>
      </c>
      <c r="N72" s="206" t="s">
        <v>176</v>
      </c>
      <c r="O72" s="229" t="s">
        <v>66</v>
      </c>
      <c r="P72" s="226">
        <v>26</v>
      </c>
      <c r="Q72" s="226">
        <v>26</v>
      </c>
      <c r="R72" s="226">
        <v>26</v>
      </c>
      <c r="S72" s="226"/>
      <c r="T72" s="226"/>
      <c r="U72" s="226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7" t="str">
        <f t="shared" si="7"/>
        <v/>
      </c>
      <c r="AF72" s="227"/>
      <c r="AG72" s="227"/>
      <c r="AH72" s="227"/>
      <c r="AI72" s="227"/>
    </row>
    <row r="73" spans="1:35" ht="15.75">
      <c r="A73" s="178" t="str">
        <f t="shared" si="4"/>
        <v>25SENSUNTEPEQUE</v>
      </c>
      <c r="B73" s="207">
        <v>25</v>
      </c>
      <c r="C73" s="206" t="s">
        <v>181</v>
      </c>
      <c r="D73" s="229" t="s">
        <v>66</v>
      </c>
      <c r="E73" s="226">
        <v>28</v>
      </c>
      <c r="F73" s="226">
        <v>28</v>
      </c>
      <c r="G73" s="226">
        <v>28</v>
      </c>
      <c r="H73" s="226"/>
      <c r="I73" s="226"/>
      <c r="J73" s="226"/>
      <c r="L73" s="56" t="str">
        <f t="shared" si="6"/>
        <v>25SANTA ROSA DE LIMA</v>
      </c>
      <c r="M73" s="208">
        <v>25</v>
      </c>
      <c r="N73" s="206" t="s">
        <v>198</v>
      </c>
      <c r="O73" s="229" t="s">
        <v>66</v>
      </c>
      <c r="P73" s="226">
        <v>25.5</v>
      </c>
      <c r="Q73" s="226">
        <v>25</v>
      </c>
      <c r="R73" s="226">
        <v>26</v>
      </c>
      <c r="S73" s="226"/>
      <c r="T73" s="226"/>
      <c r="U73" s="226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7" t="str">
        <f t="shared" si="7"/>
        <v/>
      </c>
      <c r="AF73" s="227"/>
      <c r="AG73" s="227"/>
      <c r="AH73" s="227"/>
      <c r="AI73" s="227"/>
    </row>
    <row r="74" spans="1:35" ht="15.75">
      <c r="A74" s="178" t="str">
        <f t="shared" si="4"/>
        <v>26TIENDONA</v>
      </c>
      <c r="B74" s="208">
        <v>26</v>
      </c>
      <c r="C74" s="206" t="s">
        <v>190</v>
      </c>
      <c r="D74" s="229" t="s">
        <v>67</v>
      </c>
      <c r="E74" s="226">
        <v>14</v>
      </c>
      <c r="F74" s="226">
        <v>14</v>
      </c>
      <c r="G74" s="226">
        <v>14</v>
      </c>
      <c r="H74" s="226"/>
      <c r="I74" s="226"/>
      <c r="J74" s="226"/>
      <c r="L74" s="56" t="str">
        <f t="shared" si="6"/>
        <v>25COJUTEPEQUE</v>
      </c>
      <c r="M74" s="207">
        <v>25</v>
      </c>
      <c r="N74" s="206" t="s">
        <v>179</v>
      </c>
      <c r="O74" s="229" t="s">
        <v>66</v>
      </c>
      <c r="P74" s="226">
        <v>25</v>
      </c>
      <c r="Q74" s="226">
        <v>25</v>
      </c>
      <c r="R74" s="226">
        <v>25</v>
      </c>
      <c r="S74" s="226"/>
      <c r="T74" s="226"/>
      <c r="U74" s="226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7" t="str">
        <f t="shared" si="7"/>
        <v/>
      </c>
      <c r="AF74" s="227"/>
      <c r="AG74" s="227"/>
      <c r="AH74" s="227"/>
      <c r="AI74" s="227"/>
    </row>
    <row r="75" spans="1:35" ht="15.75">
      <c r="A75" s="178" t="str">
        <f t="shared" si="4"/>
        <v>26SANTA ANA</v>
      </c>
      <c r="B75" s="208">
        <v>26</v>
      </c>
      <c r="C75" s="206" t="s">
        <v>172</v>
      </c>
      <c r="D75" s="229" t="s">
        <v>67</v>
      </c>
      <c r="E75" s="226">
        <v>12.75</v>
      </c>
      <c r="F75" s="226">
        <v>12</v>
      </c>
      <c r="G75" s="226">
        <v>13</v>
      </c>
      <c r="H75" s="226"/>
      <c r="I75" s="226"/>
      <c r="J75" s="226"/>
      <c r="L75" s="56" t="str">
        <f t="shared" si="6"/>
        <v>26TIENDONA</v>
      </c>
      <c r="M75" s="208">
        <v>26</v>
      </c>
      <c r="N75" s="206" t="s">
        <v>190</v>
      </c>
      <c r="O75" s="229" t="s">
        <v>67</v>
      </c>
      <c r="P75" s="226">
        <v>12</v>
      </c>
      <c r="Q75" s="226">
        <v>12</v>
      </c>
      <c r="R75" s="226">
        <v>12</v>
      </c>
      <c r="S75" s="226"/>
      <c r="T75" s="226"/>
      <c r="U75" s="226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7" t="str">
        <f t="shared" si="7"/>
        <v/>
      </c>
      <c r="AF75" s="227"/>
      <c r="AG75" s="227"/>
      <c r="AH75" s="227"/>
      <c r="AI75" s="227"/>
    </row>
    <row r="76" spans="1:35" ht="15.75">
      <c r="A76" s="178" t="str">
        <f t="shared" si="4"/>
        <v>26SAN MIGUEL</v>
      </c>
      <c r="B76" s="208">
        <v>26</v>
      </c>
      <c r="C76" s="206" t="s">
        <v>174</v>
      </c>
      <c r="D76" s="229" t="s">
        <v>67</v>
      </c>
      <c r="E76" s="226">
        <v>12.25</v>
      </c>
      <c r="F76" s="226">
        <v>12</v>
      </c>
      <c r="G76" s="226">
        <v>13</v>
      </c>
      <c r="H76" s="226"/>
      <c r="I76" s="226"/>
      <c r="J76" s="226"/>
      <c r="L76" s="56" t="str">
        <f t="shared" si="6"/>
        <v>26CHALATENANGO</v>
      </c>
      <c r="M76" s="208">
        <v>26</v>
      </c>
      <c r="N76" s="206" t="s">
        <v>176</v>
      </c>
      <c r="O76" s="229" t="s">
        <v>67</v>
      </c>
      <c r="P76" s="226">
        <v>13</v>
      </c>
      <c r="Q76" s="226">
        <v>13</v>
      </c>
      <c r="R76" s="226">
        <v>13</v>
      </c>
      <c r="S76" s="226"/>
      <c r="T76" s="226"/>
      <c r="U76" s="226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7" t="str">
        <f t="shared" si="7"/>
        <v/>
      </c>
      <c r="AF76" s="227"/>
      <c r="AG76" s="227"/>
      <c r="AH76" s="227"/>
      <c r="AI76" s="227"/>
    </row>
    <row r="77" spans="1:35" ht="15.75">
      <c r="A77" s="178" t="str">
        <f t="shared" si="4"/>
        <v>26SENSUNTEPEQUE</v>
      </c>
      <c r="B77" s="207">
        <v>26</v>
      </c>
      <c r="C77" s="206" t="s">
        <v>181</v>
      </c>
      <c r="D77" s="229" t="s">
        <v>67</v>
      </c>
      <c r="E77" s="226">
        <v>14</v>
      </c>
      <c r="F77" s="226">
        <v>14</v>
      </c>
      <c r="G77" s="226">
        <v>14</v>
      </c>
      <c r="H77" s="226"/>
      <c r="I77" s="226"/>
      <c r="J77" s="226"/>
      <c r="L77" s="56" t="str">
        <f t="shared" si="6"/>
        <v>26SANTA ROSA DE LIMA</v>
      </c>
      <c r="M77" s="208">
        <v>26</v>
      </c>
      <c r="N77" s="206" t="s">
        <v>198</v>
      </c>
      <c r="O77" s="229" t="s">
        <v>67</v>
      </c>
      <c r="P77" s="226">
        <v>14</v>
      </c>
      <c r="Q77" s="226">
        <v>14</v>
      </c>
      <c r="R77" s="226">
        <v>14</v>
      </c>
      <c r="S77" s="226"/>
      <c r="T77" s="226"/>
      <c r="U77" s="226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7" t="str">
        <f t="shared" si="7"/>
        <v/>
      </c>
      <c r="AF77" s="227"/>
      <c r="AG77" s="227"/>
      <c r="AH77" s="227"/>
      <c r="AI77" s="227"/>
    </row>
    <row r="78" spans="1:35" ht="15.75">
      <c r="A78" s="178" t="str">
        <f t="shared" si="4"/>
        <v>27TIENDONA</v>
      </c>
      <c r="B78" s="208">
        <v>27</v>
      </c>
      <c r="C78" s="206" t="s">
        <v>190</v>
      </c>
      <c r="D78" s="229" t="s">
        <v>68</v>
      </c>
      <c r="E78" s="226">
        <v>15</v>
      </c>
      <c r="F78" s="226">
        <v>15</v>
      </c>
      <c r="G78" s="226">
        <v>15</v>
      </c>
      <c r="H78" s="226"/>
      <c r="I78" s="226"/>
      <c r="J78" s="226"/>
      <c r="L78" s="56" t="str">
        <f t="shared" si="6"/>
        <v>26COJUTEPEQUE</v>
      </c>
      <c r="M78" s="207">
        <v>26</v>
      </c>
      <c r="N78" s="206" t="s">
        <v>179</v>
      </c>
      <c r="O78" s="229" t="s">
        <v>67</v>
      </c>
      <c r="P78" s="226">
        <v>15</v>
      </c>
      <c r="Q78" s="226">
        <v>15</v>
      </c>
      <c r="R78" s="226">
        <v>15</v>
      </c>
      <c r="S78" s="226"/>
      <c r="T78" s="226"/>
      <c r="U78" s="226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7" t="str">
        <f t="shared" si="7"/>
        <v/>
      </c>
      <c r="AF78" s="227"/>
      <c r="AG78" s="227"/>
      <c r="AH78" s="227"/>
      <c r="AI78" s="227"/>
    </row>
    <row r="79" spans="1:35" ht="15.75">
      <c r="A79" s="178" t="str">
        <f t="shared" si="4"/>
        <v>27SANTA ANA</v>
      </c>
      <c r="B79" s="208">
        <v>27</v>
      </c>
      <c r="C79" s="206" t="s">
        <v>172</v>
      </c>
      <c r="D79" s="229" t="s">
        <v>68</v>
      </c>
      <c r="E79" s="226">
        <v>15</v>
      </c>
      <c r="F79" s="226">
        <v>15</v>
      </c>
      <c r="G79" s="226">
        <v>15</v>
      </c>
      <c r="H79" s="226"/>
      <c r="I79" s="226"/>
      <c r="J79" s="226"/>
      <c r="L79" s="56" t="str">
        <f t="shared" si="6"/>
        <v>27TIENDONA</v>
      </c>
      <c r="M79" s="208">
        <v>27</v>
      </c>
      <c r="N79" s="206" t="s">
        <v>190</v>
      </c>
      <c r="O79" s="229" t="s">
        <v>68</v>
      </c>
      <c r="P79" s="226">
        <v>14.714285714285714</v>
      </c>
      <c r="Q79" s="226">
        <v>14</v>
      </c>
      <c r="R79" s="226">
        <v>15</v>
      </c>
      <c r="S79" s="226"/>
      <c r="T79" s="226"/>
      <c r="U79" s="226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7" t="str">
        <f t="shared" si="7"/>
        <v/>
      </c>
      <c r="AF79" s="227"/>
      <c r="AG79" s="227"/>
      <c r="AH79" s="227"/>
      <c r="AI79" s="227"/>
    </row>
    <row r="80" spans="1:35" ht="15.75">
      <c r="A80" s="178" t="str">
        <f t="shared" si="4"/>
        <v>27SAN MIGUEL</v>
      </c>
      <c r="B80" s="208">
        <v>27</v>
      </c>
      <c r="C80" s="206" t="s">
        <v>174</v>
      </c>
      <c r="D80" s="229" t="s">
        <v>68</v>
      </c>
      <c r="E80" s="226">
        <v>11.25</v>
      </c>
      <c r="F80" s="226">
        <v>10</v>
      </c>
      <c r="G80" s="226">
        <v>13</v>
      </c>
      <c r="H80" s="226"/>
      <c r="I80" s="226"/>
      <c r="J80" s="226"/>
      <c r="L80" s="56" t="str">
        <f t="shared" si="6"/>
        <v>27CHALATENANGO</v>
      </c>
      <c r="M80" s="208">
        <v>27</v>
      </c>
      <c r="N80" s="206" t="s">
        <v>176</v>
      </c>
      <c r="O80" s="229" t="s">
        <v>68</v>
      </c>
      <c r="P80" s="226">
        <v>15</v>
      </c>
      <c r="Q80" s="226">
        <v>15</v>
      </c>
      <c r="R80" s="226">
        <v>15</v>
      </c>
      <c r="S80" s="226"/>
      <c r="T80" s="226"/>
      <c r="U80" s="226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7" t="str">
        <f t="shared" si="7"/>
        <v/>
      </c>
      <c r="AF80" s="227"/>
      <c r="AG80" s="227"/>
      <c r="AH80" s="227"/>
      <c r="AI80" s="227"/>
    </row>
    <row r="81" spans="1:35" ht="15.75">
      <c r="A81" s="178" t="str">
        <f t="shared" si="4"/>
        <v>27SENSUNTEPEQUE</v>
      </c>
      <c r="B81" s="207">
        <v>27</v>
      </c>
      <c r="C81" s="206" t="s">
        <v>181</v>
      </c>
      <c r="D81" s="229" t="s">
        <v>68</v>
      </c>
      <c r="E81" s="226">
        <v>15</v>
      </c>
      <c r="F81" s="226">
        <v>13</v>
      </c>
      <c r="G81" s="226">
        <v>17</v>
      </c>
      <c r="H81" s="226"/>
      <c r="I81" s="226"/>
      <c r="J81" s="226"/>
      <c r="L81" s="56" t="str">
        <f t="shared" si="6"/>
        <v>27SANTA ROSA DE LIMA</v>
      </c>
      <c r="M81" s="208">
        <v>27</v>
      </c>
      <c r="N81" s="206" t="s">
        <v>198</v>
      </c>
      <c r="O81" s="229" t="s">
        <v>68</v>
      </c>
      <c r="P81" s="226">
        <v>12.5</v>
      </c>
      <c r="Q81" s="226">
        <v>12</v>
      </c>
      <c r="R81" s="226">
        <v>13</v>
      </c>
      <c r="S81" s="226"/>
      <c r="T81" s="226"/>
      <c r="U81" s="226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7" t="str">
        <f t="shared" si="7"/>
        <v/>
      </c>
      <c r="AF81" s="227"/>
      <c r="AG81" s="227"/>
      <c r="AH81" s="227"/>
      <c r="AI81" s="227"/>
    </row>
    <row r="82" spans="1:35" ht="15.75">
      <c r="A82" s="178" t="str">
        <f t="shared" si="4"/>
        <v>28TIENDONA</v>
      </c>
      <c r="B82" s="207">
        <v>28</v>
      </c>
      <c r="C82" s="206" t="s">
        <v>190</v>
      </c>
      <c r="D82" s="229" t="s">
        <v>69</v>
      </c>
      <c r="E82" s="226">
        <v>20</v>
      </c>
      <c r="F82" s="226">
        <v>20</v>
      </c>
      <c r="G82" s="226">
        <v>20</v>
      </c>
      <c r="H82" s="226"/>
      <c r="I82" s="226"/>
      <c r="J82" s="226"/>
      <c r="L82" s="56" t="str">
        <f t="shared" si="6"/>
        <v>27COJUTEPEQUE</v>
      </c>
      <c r="M82" s="207">
        <v>27</v>
      </c>
      <c r="N82" s="206" t="s">
        <v>179</v>
      </c>
      <c r="O82" s="229" t="s">
        <v>68</v>
      </c>
      <c r="P82" s="226">
        <v>12</v>
      </c>
      <c r="Q82" s="226">
        <v>12</v>
      </c>
      <c r="R82" s="226">
        <v>12</v>
      </c>
      <c r="S82" s="226"/>
      <c r="T82" s="226"/>
      <c r="U82" s="226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7" t="str">
        <f t="shared" si="7"/>
        <v/>
      </c>
      <c r="AF82" s="227"/>
      <c r="AG82" s="227"/>
      <c r="AH82" s="227"/>
      <c r="AI82" s="227"/>
    </row>
    <row r="83" spans="1:35" ht="15.75">
      <c r="A83" s="178" t="str">
        <f t="shared" si="4"/>
        <v>29TIENDONA</v>
      </c>
      <c r="B83" s="208">
        <v>29</v>
      </c>
      <c r="C83" s="206" t="s">
        <v>190</v>
      </c>
      <c r="D83" s="229" t="s">
        <v>70</v>
      </c>
      <c r="E83" s="226">
        <v>20</v>
      </c>
      <c r="F83" s="226">
        <v>20</v>
      </c>
      <c r="G83" s="226">
        <v>20</v>
      </c>
      <c r="H83" s="226"/>
      <c r="I83" s="226"/>
      <c r="J83" s="226"/>
      <c r="L83" s="56" t="str">
        <f t="shared" si="6"/>
        <v>28TIENDONA</v>
      </c>
      <c r="M83" s="207">
        <v>28</v>
      </c>
      <c r="N83" s="206" t="s">
        <v>190</v>
      </c>
      <c r="O83" s="229" t="s">
        <v>69</v>
      </c>
      <c r="P83" s="226">
        <v>20</v>
      </c>
      <c r="Q83" s="226">
        <v>20</v>
      </c>
      <c r="R83" s="226">
        <v>20</v>
      </c>
      <c r="S83" s="226"/>
      <c r="T83" s="226"/>
      <c r="U83" s="226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7" t="str">
        <f t="shared" si="7"/>
        <v/>
      </c>
      <c r="AF83" s="227"/>
      <c r="AG83" s="227"/>
      <c r="AH83" s="227"/>
      <c r="AI83" s="227"/>
    </row>
    <row r="84" spans="1:35" ht="15.75">
      <c r="A84" s="178" t="str">
        <f t="shared" ref="A84:A147" si="8">+B84&amp;C84</f>
        <v>29SANTA ANA</v>
      </c>
      <c r="B84" s="208">
        <v>29</v>
      </c>
      <c r="C84" s="206" t="s">
        <v>172</v>
      </c>
      <c r="D84" s="229" t="s">
        <v>70</v>
      </c>
      <c r="E84" s="226">
        <v>16</v>
      </c>
      <c r="F84" s="226">
        <v>15</v>
      </c>
      <c r="G84" s="226">
        <v>17</v>
      </c>
      <c r="H84" s="226"/>
      <c r="I84" s="226"/>
      <c r="J84" s="226"/>
      <c r="L84" s="56" t="str">
        <f t="shared" si="6"/>
        <v>29TIENDONA</v>
      </c>
      <c r="M84" s="208">
        <v>29</v>
      </c>
      <c r="N84" s="206" t="s">
        <v>190</v>
      </c>
      <c r="O84" s="229" t="s">
        <v>70</v>
      </c>
      <c r="P84" s="226">
        <v>19.333333333333332</v>
      </c>
      <c r="Q84" s="226">
        <v>18</v>
      </c>
      <c r="R84" s="226">
        <v>20</v>
      </c>
      <c r="S84" s="226"/>
      <c r="T84" s="226"/>
      <c r="U84" s="226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7" t="str">
        <f t="shared" si="7"/>
        <v/>
      </c>
      <c r="AF84" s="227"/>
      <c r="AG84" s="227"/>
      <c r="AH84" s="227"/>
      <c r="AI84" s="227"/>
    </row>
    <row r="85" spans="1:35" ht="15.75">
      <c r="A85" s="178" t="str">
        <f t="shared" si="8"/>
        <v>29SAN MIGUEL</v>
      </c>
      <c r="B85" s="208">
        <v>29</v>
      </c>
      <c r="C85" s="206" t="s">
        <v>174</v>
      </c>
      <c r="D85" s="229" t="s">
        <v>70</v>
      </c>
      <c r="E85" s="226">
        <v>14</v>
      </c>
      <c r="F85" s="226">
        <v>14</v>
      </c>
      <c r="G85" s="226">
        <v>14</v>
      </c>
      <c r="H85" s="226"/>
      <c r="I85" s="226"/>
      <c r="J85" s="226"/>
      <c r="L85" s="56" t="str">
        <f t="shared" si="6"/>
        <v>29CHALATENANGO</v>
      </c>
      <c r="M85" s="208">
        <v>29</v>
      </c>
      <c r="N85" s="206" t="s">
        <v>176</v>
      </c>
      <c r="O85" s="229" t="s">
        <v>70</v>
      </c>
      <c r="P85" s="226">
        <v>18</v>
      </c>
      <c r="Q85" s="226">
        <v>18</v>
      </c>
      <c r="R85" s="226">
        <v>18</v>
      </c>
      <c r="S85" s="226"/>
      <c r="T85" s="226"/>
      <c r="U85" s="226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7" t="str">
        <f t="shared" si="7"/>
        <v/>
      </c>
      <c r="AF85" s="227"/>
      <c r="AG85" s="227"/>
      <c r="AH85" s="227"/>
      <c r="AI85" s="227"/>
    </row>
    <row r="86" spans="1:35" ht="15.75">
      <c r="A86" s="178" t="str">
        <f t="shared" si="8"/>
        <v>29SENSUNTEPEQUE</v>
      </c>
      <c r="B86" s="207">
        <v>29</v>
      </c>
      <c r="C86" s="206" t="s">
        <v>181</v>
      </c>
      <c r="D86" s="229" t="s">
        <v>70</v>
      </c>
      <c r="E86" s="226">
        <v>18</v>
      </c>
      <c r="F86" s="226">
        <v>18</v>
      </c>
      <c r="G86" s="226">
        <v>18</v>
      </c>
      <c r="H86" s="226"/>
      <c r="I86" s="226"/>
      <c r="J86" s="226"/>
      <c r="L86" s="56" t="str">
        <f t="shared" si="6"/>
        <v>29COJUTEPEQUE</v>
      </c>
      <c r="M86" s="207">
        <v>29</v>
      </c>
      <c r="N86" s="206" t="s">
        <v>179</v>
      </c>
      <c r="O86" s="229" t="s">
        <v>70</v>
      </c>
      <c r="P86" s="226">
        <v>16</v>
      </c>
      <c r="Q86" s="226">
        <v>16</v>
      </c>
      <c r="R86" s="226">
        <v>16</v>
      </c>
      <c r="S86" s="226"/>
      <c r="T86" s="226"/>
      <c r="U86" s="226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7" t="str">
        <f t="shared" si="7"/>
        <v/>
      </c>
      <c r="AF86" s="227"/>
      <c r="AG86" s="227"/>
      <c r="AH86" s="227"/>
      <c r="AI86" s="227"/>
    </row>
    <row r="87" spans="1:35" ht="15.75">
      <c r="A87" s="178" t="str">
        <f t="shared" si="8"/>
        <v>30TIENDONA</v>
      </c>
      <c r="B87" s="208">
        <v>30</v>
      </c>
      <c r="C87" s="206" t="s">
        <v>190</v>
      </c>
      <c r="D87" s="229" t="s">
        <v>70</v>
      </c>
      <c r="E87" s="226">
        <v>47</v>
      </c>
      <c r="F87" s="226">
        <v>45</v>
      </c>
      <c r="G87" s="226">
        <v>48</v>
      </c>
      <c r="H87" s="226"/>
      <c r="I87" s="226"/>
      <c r="J87" s="226"/>
      <c r="L87" s="56" t="str">
        <f t="shared" si="6"/>
        <v>30TIENDONA</v>
      </c>
      <c r="M87" s="207">
        <v>30</v>
      </c>
      <c r="N87" s="206" t="s">
        <v>190</v>
      </c>
      <c r="O87" s="229" t="s">
        <v>70</v>
      </c>
      <c r="P87" s="226">
        <v>44.333333333333336</v>
      </c>
      <c r="Q87" s="226">
        <v>40</v>
      </c>
      <c r="R87" s="226">
        <v>48</v>
      </c>
      <c r="S87" s="226"/>
      <c r="T87" s="226"/>
      <c r="U87" s="226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7" t="str">
        <f t="shared" si="7"/>
        <v/>
      </c>
      <c r="AF87" s="227"/>
      <c r="AG87" s="227"/>
      <c r="AH87" s="227"/>
      <c r="AI87" s="227"/>
    </row>
    <row r="88" spans="1:35" ht="15.75">
      <c r="A88" s="178" t="str">
        <f t="shared" si="8"/>
        <v>30SAN MIGUEL</v>
      </c>
      <c r="B88" s="207">
        <v>30</v>
      </c>
      <c r="C88" s="206" t="s">
        <v>174</v>
      </c>
      <c r="D88" s="229" t="s">
        <v>70</v>
      </c>
      <c r="E88" s="226">
        <v>40</v>
      </c>
      <c r="F88" s="226">
        <v>40</v>
      </c>
      <c r="G88" s="226">
        <v>40</v>
      </c>
      <c r="H88" s="226"/>
      <c r="I88" s="226"/>
      <c r="J88" s="226"/>
      <c r="L88" s="56" t="str">
        <f t="shared" si="6"/>
        <v>31TIENDONA</v>
      </c>
      <c r="M88" s="208">
        <v>31</v>
      </c>
      <c r="N88" s="206" t="s">
        <v>190</v>
      </c>
      <c r="O88" s="229" t="s">
        <v>71</v>
      </c>
      <c r="P88" s="226">
        <v>8.25</v>
      </c>
      <c r="Q88" s="226">
        <v>8</v>
      </c>
      <c r="R88" s="226">
        <v>9</v>
      </c>
      <c r="S88" s="226"/>
      <c r="T88" s="226"/>
      <c r="U88" s="226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7" t="str">
        <f t="shared" si="7"/>
        <v/>
      </c>
      <c r="AF88" s="227"/>
      <c r="AG88" s="227"/>
      <c r="AH88" s="227"/>
      <c r="AI88" s="227"/>
    </row>
    <row r="89" spans="1:35" ht="15.75">
      <c r="A89" s="178" t="str">
        <f t="shared" si="8"/>
        <v>31TIENDONA</v>
      </c>
      <c r="B89" s="208">
        <v>31</v>
      </c>
      <c r="C89" s="206" t="s">
        <v>190</v>
      </c>
      <c r="D89" s="229" t="s">
        <v>71</v>
      </c>
      <c r="E89" s="226">
        <v>8</v>
      </c>
      <c r="F89" s="226">
        <v>8</v>
      </c>
      <c r="G89" s="226">
        <v>8</v>
      </c>
      <c r="H89" s="226"/>
      <c r="I89" s="226"/>
      <c r="J89" s="226"/>
      <c r="L89" s="56" t="str">
        <f t="shared" si="6"/>
        <v>31CHALATENANGO</v>
      </c>
      <c r="M89" s="208">
        <v>31</v>
      </c>
      <c r="N89" s="206" t="s">
        <v>176</v>
      </c>
      <c r="O89" s="229" t="s">
        <v>71</v>
      </c>
      <c r="P89" s="226">
        <v>12</v>
      </c>
      <c r="Q89" s="226">
        <v>12</v>
      </c>
      <c r="R89" s="226">
        <v>12</v>
      </c>
      <c r="S89" s="226"/>
      <c r="T89" s="226"/>
      <c r="U89" s="226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7" t="str">
        <f t="shared" si="7"/>
        <v/>
      </c>
      <c r="AF89" s="227"/>
      <c r="AG89" s="227"/>
      <c r="AH89" s="227"/>
      <c r="AI89" s="227"/>
    </row>
    <row r="90" spans="1:35" ht="15.75">
      <c r="A90" s="178" t="str">
        <f t="shared" si="8"/>
        <v>31SANTA ANA</v>
      </c>
      <c r="B90" s="208">
        <v>31</v>
      </c>
      <c r="C90" s="206" t="s">
        <v>172</v>
      </c>
      <c r="D90" s="229" t="s">
        <v>71</v>
      </c>
      <c r="E90" s="226">
        <v>12</v>
      </c>
      <c r="F90" s="226">
        <v>10</v>
      </c>
      <c r="G90" s="226">
        <v>14</v>
      </c>
      <c r="H90" s="226"/>
      <c r="I90" s="226"/>
      <c r="J90" s="226"/>
      <c r="L90" s="56" t="str">
        <f t="shared" si="6"/>
        <v>31SANTA ROSA DE LIMA</v>
      </c>
      <c r="M90" s="208">
        <v>31</v>
      </c>
      <c r="N90" s="206" t="s">
        <v>198</v>
      </c>
      <c r="O90" s="229" t="s">
        <v>71</v>
      </c>
      <c r="P90" s="226">
        <v>11</v>
      </c>
      <c r="Q90" s="226">
        <v>10</v>
      </c>
      <c r="R90" s="226">
        <v>12</v>
      </c>
      <c r="S90" s="226"/>
      <c r="T90" s="226"/>
      <c r="U90" s="226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7" t="str">
        <f t="shared" si="7"/>
        <v/>
      </c>
      <c r="AF90" s="227"/>
      <c r="AG90" s="227"/>
      <c r="AH90" s="227"/>
      <c r="AI90" s="227"/>
    </row>
    <row r="91" spans="1:35" ht="15.75">
      <c r="A91" s="178" t="str">
        <f t="shared" si="8"/>
        <v>31SAN MIGUEL</v>
      </c>
      <c r="B91" s="208">
        <v>31</v>
      </c>
      <c r="C91" s="206" t="s">
        <v>174</v>
      </c>
      <c r="D91" s="229" t="s">
        <v>71</v>
      </c>
      <c r="E91" s="226">
        <v>10.25</v>
      </c>
      <c r="F91" s="226">
        <v>9</v>
      </c>
      <c r="G91" s="226">
        <v>12</v>
      </c>
      <c r="H91" s="226"/>
      <c r="I91" s="226"/>
      <c r="J91" s="226"/>
      <c r="L91" s="56" t="str">
        <f t="shared" si="6"/>
        <v>31COJUTEPEQUE</v>
      </c>
      <c r="M91" s="207">
        <v>31</v>
      </c>
      <c r="N91" s="206" t="s">
        <v>179</v>
      </c>
      <c r="O91" s="229" t="s">
        <v>71</v>
      </c>
      <c r="P91" s="226">
        <v>8</v>
      </c>
      <c r="Q91" s="226">
        <v>8</v>
      </c>
      <c r="R91" s="226">
        <v>8</v>
      </c>
      <c r="S91" s="226"/>
      <c r="T91" s="226"/>
      <c r="U91" s="226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7" t="str">
        <f t="shared" si="7"/>
        <v/>
      </c>
      <c r="AF91" s="227"/>
      <c r="AG91" s="227"/>
      <c r="AH91" s="227"/>
      <c r="AI91" s="227"/>
    </row>
    <row r="92" spans="1:35" ht="15.75">
      <c r="A92" s="178" t="str">
        <f t="shared" si="8"/>
        <v>31SENSUNTEPEQUE</v>
      </c>
      <c r="B92" s="207">
        <v>31</v>
      </c>
      <c r="C92" s="206" t="s">
        <v>181</v>
      </c>
      <c r="D92" s="229" t="s">
        <v>71</v>
      </c>
      <c r="E92" s="226">
        <v>8</v>
      </c>
      <c r="F92" s="226">
        <v>8</v>
      </c>
      <c r="G92" s="226">
        <v>8</v>
      </c>
      <c r="H92" s="226"/>
      <c r="I92" s="226"/>
      <c r="J92" s="226"/>
      <c r="L92" s="56" t="str">
        <f t="shared" si="6"/>
        <v>32TIENDONA</v>
      </c>
      <c r="M92" s="207">
        <v>32</v>
      </c>
      <c r="N92" s="206" t="s">
        <v>190</v>
      </c>
      <c r="O92" s="229" t="s">
        <v>72</v>
      </c>
      <c r="P92" s="226">
        <v>6.5</v>
      </c>
      <c r="Q92" s="226">
        <v>6</v>
      </c>
      <c r="R92" s="226">
        <v>7</v>
      </c>
      <c r="S92" s="226"/>
      <c r="T92" s="226"/>
      <c r="U92" s="226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7" t="str">
        <f t="shared" si="7"/>
        <v/>
      </c>
      <c r="AF92" s="227"/>
      <c r="AG92" s="227"/>
      <c r="AH92" s="227"/>
      <c r="AI92" s="227"/>
    </row>
    <row r="93" spans="1:35" ht="15.75">
      <c r="A93" s="178" t="str">
        <f t="shared" si="8"/>
        <v>32TIENDONA</v>
      </c>
      <c r="B93" s="207">
        <v>32</v>
      </c>
      <c r="C93" s="206" t="s">
        <v>190</v>
      </c>
      <c r="D93" s="229" t="s">
        <v>72</v>
      </c>
      <c r="E93" s="226">
        <v>6.333333333333333</v>
      </c>
      <c r="F93" s="226">
        <v>6</v>
      </c>
      <c r="G93" s="226">
        <v>7</v>
      </c>
      <c r="H93" s="226"/>
      <c r="I93" s="226"/>
      <c r="J93" s="226"/>
      <c r="L93" s="56" t="str">
        <f t="shared" si="6"/>
        <v>33TIENDONA</v>
      </c>
      <c r="M93" s="208">
        <v>33</v>
      </c>
      <c r="N93" s="206" t="s">
        <v>190</v>
      </c>
      <c r="O93" s="229" t="s">
        <v>73</v>
      </c>
      <c r="P93" s="226">
        <v>19.75</v>
      </c>
      <c r="Q93" s="226">
        <v>19</v>
      </c>
      <c r="R93" s="226">
        <v>20</v>
      </c>
      <c r="S93" s="226"/>
      <c r="T93" s="226"/>
      <c r="U93" s="226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7" t="str">
        <f t="shared" si="7"/>
        <v/>
      </c>
      <c r="AF93" s="227"/>
      <c r="AG93" s="227"/>
      <c r="AH93" s="227"/>
      <c r="AI93" s="227"/>
    </row>
    <row r="94" spans="1:35" ht="15.75">
      <c r="A94" s="178" t="str">
        <f t="shared" si="8"/>
        <v>33TIENDONA</v>
      </c>
      <c r="B94" s="208">
        <v>33</v>
      </c>
      <c r="C94" s="206" t="s">
        <v>190</v>
      </c>
      <c r="D94" s="229" t="s">
        <v>73</v>
      </c>
      <c r="E94" s="226">
        <v>20</v>
      </c>
      <c r="F94" s="226">
        <v>20</v>
      </c>
      <c r="G94" s="226">
        <v>20</v>
      </c>
      <c r="H94" s="226"/>
      <c r="I94" s="226"/>
      <c r="J94" s="226"/>
      <c r="L94" s="56" t="str">
        <f t="shared" si="6"/>
        <v>33SANTA ROSA DE LIMA</v>
      </c>
      <c r="M94" s="207">
        <v>33</v>
      </c>
      <c r="N94" s="206" t="s">
        <v>198</v>
      </c>
      <c r="O94" s="229" t="s">
        <v>73</v>
      </c>
      <c r="P94" s="226">
        <v>20.5</v>
      </c>
      <c r="Q94" s="226">
        <v>20</v>
      </c>
      <c r="R94" s="226">
        <v>21</v>
      </c>
      <c r="S94" s="226"/>
      <c r="T94" s="226"/>
      <c r="U94" s="226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7" t="str">
        <f t="shared" si="7"/>
        <v/>
      </c>
      <c r="AF94" s="227"/>
      <c r="AG94" s="227"/>
      <c r="AH94" s="227"/>
      <c r="AI94" s="227"/>
    </row>
    <row r="95" spans="1:35" ht="15.75">
      <c r="A95" s="178" t="str">
        <f t="shared" si="8"/>
        <v>33SANTA ANA</v>
      </c>
      <c r="B95" s="208">
        <v>33</v>
      </c>
      <c r="C95" s="206" t="s">
        <v>172</v>
      </c>
      <c r="D95" s="229" t="s">
        <v>73</v>
      </c>
      <c r="E95" s="226">
        <v>19</v>
      </c>
      <c r="F95" s="226">
        <v>18</v>
      </c>
      <c r="G95" s="226">
        <v>20</v>
      </c>
      <c r="H95" s="226"/>
      <c r="I95" s="226"/>
      <c r="J95" s="226"/>
      <c r="L95" s="56" t="str">
        <f t="shared" si="6"/>
        <v>34TIENDONA</v>
      </c>
      <c r="M95" s="208">
        <v>34</v>
      </c>
      <c r="N95" s="206" t="s">
        <v>190</v>
      </c>
      <c r="O95" s="229" t="s">
        <v>74</v>
      </c>
      <c r="P95" s="226">
        <v>10</v>
      </c>
      <c r="Q95" s="226">
        <v>10</v>
      </c>
      <c r="R95" s="226">
        <v>10</v>
      </c>
      <c r="S95" s="226"/>
      <c r="T95" s="226"/>
      <c r="U95" s="226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7" t="str">
        <f t="shared" si="7"/>
        <v/>
      </c>
      <c r="AF95" s="227"/>
      <c r="AG95" s="227"/>
      <c r="AH95" s="227"/>
      <c r="AI95" s="227"/>
    </row>
    <row r="96" spans="1:35" ht="15.75">
      <c r="A96" s="178" t="str">
        <f t="shared" si="8"/>
        <v>33SAN MIGUEL</v>
      </c>
      <c r="B96" s="208">
        <v>33</v>
      </c>
      <c r="C96" s="206" t="s">
        <v>174</v>
      </c>
      <c r="D96" s="229" t="s">
        <v>73</v>
      </c>
      <c r="E96" s="226">
        <v>19</v>
      </c>
      <c r="F96" s="226">
        <v>18</v>
      </c>
      <c r="G96" s="226">
        <v>20</v>
      </c>
      <c r="H96" s="226"/>
      <c r="I96" s="226"/>
      <c r="J96" s="226"/>
      <c r="L96" s="56" t="str">
        <f t="shared" si="6"/>
        <v>34SANTA ROSA DE LIMA</v>
      </c>
      <c r="M96" s="208">
        <v>34</v>
      </c>
      <c r="N96" s="206" t="s">
        <v>198</v>
      </c>
      <c r="O96" s="229" t="s">
        <v>74</v>
      </c>
      <c r="P96" s="226">
        <v>12.5</v>
      </c>
      <c r="Q96" s="226">
        <v>12</v>
      </c>
      <c r="R96" s="226">
        <v>13</v>
      </c>
      <c r="S96" s="226"/>
      <c r="T96" s="226"/>
      <c r="U96" s="226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7" t="str">
        <f t="shared" si="7"/>
        <v/>
      </c>
      <c r="AF96" s="227"/>
      <c r="AG96" s="227"/>
      <c r="AH96" s="227"/>
      <c r="AI96" s="227"/>
    </row>
    <row r="97" spans="1:35" ht="15.75">
      <c r="A97" s="178" t="str">
        <f t="shared" si="8"/>
        <v>33SENSUNTEPEQUE</v>
      </c>
      <c r="B97" s="207">
        <v>33</v>
      </c>
      <c r="C97" s="206" t="s">
        <v>181</v>
      </c>
      <c r="D97" s="229" t="s">
        <v>73</v>
      </c>
      <c r="E97" s="226">
        <v>22</v>
      </c>
      <c r="F97" s="226">
        <v>22</v>
      </c>
      <c r="G97" s="226">
        <v>22</v>
      </c>
      <c r="H97" s="226"/>
      <c r="I97" s="226"/>
      <c r="J97" s="226"/>
      <c r="L97" s="56" t="str">
        <f t="shared" si="6"/>
        <v>34COJUTEPEQUE</v>
      </c>
      <c r="M97" s="207">
        <v>34</v>
      </c>
      <c r="N97" s="206" t="s">
        <v>179</v>
      </c>
      <c r="O97" s="229" t="s">
        <v>74</v>
      </c>
      <c r="P97" s="226">
        <v>12</v>
      </c>
      <c r="Q97" s="226">
        <v>12</v>
      </c>
      <c r="R97" s="226">
        <v>12</v>
      </c>
      <c r="S97" s="226"/>
      <c r="T97" s="226"/>
      <c r="U97" s="226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7" t="str">
        <f t="shared" si="7"/>
        <v/>
      </c>
      <c r="AF97" s="227"/>
      <c r="AG97" s="227"/>
      <c r="AH97" s="227"/>
      <c r="AI97" s="227"/>
    </row>
    <row r="98" spans="1:35" ht="15.75">
      <c r="A98" s="178" t="str">
        <f t="shared" si="8"/>
        <v>34TIENDONA</v>
      </c>
      <c r="B98" s="208">
        <v>34</v>
      </c>
      <c r="C98" s="206" t="s">
        <v>190</v>
      </c>
      <c r="D98" s="229" t="s">
        <v>74</v>
      </c>
      <c r="E98" s="226">
        <v>9</v>
      </c>
      <c r="F98" s="226">
        <v>9</v>
      </c>
      <c r="G98" s="226">
        <v>9</v>
      </c>
      <c r="H98" s="226"/>
      <c r="I98" s="226"/>
      <c r="J98" s="226"/>
      <c r="L98" s="56" t="str">
        <f t="shared" si="6"/>
        <v>36TIENDONA</v>
      </c>
      <c r="M98" s="207">
        <v>36</v>
      </c>
      <c r="N98" s="206" t="s">
        <v>190</v>
      </c>
      <c r="O98" s="229" t="s">
        <v>138</v>
      </c>
      <c r="P98" s="226">
        <v>45</v>
      </c>
      <c r="Q98" s="226">
        <v>45</v>
      </c>
      <c r="R98" s="226">
        <v>45</v>
      </c>
      <c r="S98" s="226"/>
      <c r="T98" s="226"/>
      <c r="U98" s="226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7" t="str">
        <f t="shared" si="7"/>
        <v/>
      </c>
      <c r="AF98" s="227"/>
      <c r="AG98" s="227"/>
      <c r="AH98" s="227"/>
      <c r="AI98" s="227"/>
    </row>
    <row r="99" spans="1:35" ht="15.75">
      <c r="A99" s="178" t="str">
        <f t="shared" si="8"/>
        <v>34SANTA ANA</v>
      </c>
      <c r="B99" s="208">
        <v>34</v>
      </c>
      <c r="C99" s="206" t="s">
        <v>172</v>
      </c>
      <c r="D99" s="229" t="s">
        <v>74</v>
      </c>
      <c r="E99" s="226">
        <v>11.5</v>
      </c>
      <c r="F99" s="226">
        <v>10</v>
      </c>
      <c r="G99" s="226">
        <v>12</v>
      </c>
      <c r="H99" s="226"/>
      <c r="I99" s="226"/>
      <c r="J99" s="226"/>
      <c r="L99" s="56" t="str">
        <f t="shared" si="6"/>
        <v>37TIENDONA</v>
      </c>
      <c r="M99" s="208">
        <v>37</v>
      </c>
      <c r="N99" s="206" t="s">
        <v>190</v>
      </c>
      <c r="O99" s="229" t="s">
        <v>75</v>
      </c>
      <c r="P99" s="226">
        <v>80</v>
      </c>
      <c r="Q99" s="226">
        <v>80</v>
      </c>
      <c r="R99" s="226">
        <v>80</v>
      </c>
      <c r="S99" s="226"/>
      <c r="T99" s="226"/>
      <c r="U99" s="226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7" t="str">
        <f t="shared" si="7"/>
        <v/>
      </c>
      <c r="AF99" s="227"/>
      <c r="AG99" s="227"/>
      <c r="AH99" s="227"/>
      <c r="AI99" s="227"/>
    </row>
    <row r="100" spans="1:35" ht="15.75">
      <c r="A100" s="178" t="str">
        <f t="shared" si="8"/>
        <v>34SAN MIGUEL</v>
      </c>
      <c r="B100" s="208">
        <v>34</v>
      </c>
      <c r="C100" s="206" t="s">
        <v>174</v>
      </c>
      <c r="D100" s="229" t="s">
        <v>74</v>
      </c>
      <c r="E100" s="226">
        <v>9.75</v>
      </c>
      <c r="F100" s="226">
        <v>8</v>
      </c>
      <c r="G100" s="226">
        <v>12</v>
      </c>
      <c r="H100" s="226"/>
      <c r="I100" s="226"/>
      <c r="J100" s="226"/>
      <c r="L100" s="56" t="str">
        <f t="shared" si="6"/>
        <v>37SANTA ROSA DE LIMA</v>
      </c>
      <c r="M100" s="208">
        <v>37</v>
      </c>
      <c r="N100" s="206" t="s">
        <v>198</v>
      </c>
      <c r="O100" s="229" t="s">
        <v>75</v>
      </c>
      <c r="P100" s="226">
        <v>150</v>
      </c>
      <c r="Q100" s="226">
        <v>150</v>
      </c>
      <c r="R100" s="226">
        <v>150</v>
      </c>
      <c r="S100" s="226"/>
      <c r="T100" s="226"/>
      <c r="U100" s="226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7" t="str">
        <f t="shared" si="7"/>
        <v/>
      </c>
      <c r="AF100" s="227"/>
      <c r="AG100" s="227"/>
      <c r="AH100" s="227"/>
      <c r="AI100" s="227"/>
    </row>
    <row r="101" spans="1:35" ht="15.75">
      <c r="A101" s="178" t="str">
        <f t="shared" si="8"/>
        <v>34SENSUNTEPEQUE</v>
      </c>
      <c r="B101" s="207">
        <v>34</v>
      </c>
      <c r="C101" s="206" t="s">
        <v>181</v>
      </c>
      <c r="D101" s="229" t="s">
        <v>74</v>
      </c>
      <c r="E101" s="226">
        <v>11.5</v>
      </c>
      <c r="F101" s="226">
        <v>10</v>
      </c>
      <c r="G101" s="226">
        <v>13</v>
      </c>
      <c r="H101" s="226"/>
      <c r="I101" s="226"/>
      <c r="J101" s="226"/>
      <c r="L101" s="56" t="str">
        <f t="shared" si="6"/>
        <v>37COJUTEPEQUE</v>
      </c>
      <c r="M101" s="207">
        <v>37</v>
      </c>
      <c r="N101" s="206" t="s">
        <v>179</v>
      </c>
      <c r="O101" s="229" t="s">
        <v>75</v>
      </c>
      <c r="P101" s="226">
        <v>100</v>
      </c>
      <c r="Q101" s="226">
        <v>100</v>
      </c>
      <c r="R101" s="226">
        <v>100</v>
      </c>
      <c r="S101" s="226"/>
      <c r="T101" s="226"/>
      <c r="U101" s="226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7" t="str">
        <f t="shared" si="7"/>
        <v/>
      </c>
      <c r="AF101" s="227"/>
      <c r="AG101" s="227"/>
      <c r="AH101" s="227"/>
      <c r="AI101" s="227"/>
    </row>
    <row r="102" spans="1:35" ht="15.75">
      <c r="A102" s="178" t="str">
        <f t="shared" si="8"/>
        <v>36TIENDONA</v>
      </c>
      <c r="B102" s="207">
        <v>36</v>
      </c>
      <c r="C102" s="206" t="s">
        <v>190</v>
      </c>
      <c r="D102" s="229" t="s">
        <v>138</v>
      </c>
      <c r="E102" s="226">
        <v>45</v>
      </c>
      <c r="F102" s="226">
        <v>45</v>
      </c>
      <c r="G102" s="226">
        <v>45</v>
      </c>
      <c r="H102" s="226"/>
      <c r="I102" s="226"/>
      <c r="J102" s="226"/>
      <c r="L102" s="56" t="str">
        <f t="shared" si="6"/>
        <v>38TIENDONA</v>
      </c>
      <c r="M102" s="208">
        <v>38</v>
      </c>
      <c r="N102" s="206" t="s">
        <v>190</v>
      </c>
      <c r="O102" s="229" t="s">
        <v>76</v>
      </c>
      <c r="P102" s="226">
        <v>60</v>
      </c>
      <c r="Q102" s="226">
        <v>60</v>
      </c>
      <c r="R102" s="226">
        <v>60</v>
      </c>
      <c r="S102" s="226"/>
      <c r="T102" s="226"/>
      <c r="U102" s="226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7" t="str">
        <f t="shared" si="7"/>
        <v/>
      </c>
      <c r="AF102" s="227"/>
      <c r="AG102" s="227"/>
      <c r="AH102" s="227"/>
      <c r="AI102" s="227"/>
    </row>
    <row r="103" spans="1:35" ht="15.75">
      <c r="A103" s="178" t="str">
        <f t="shared" si="8"/>
        <v>37TIENDONA</v>
      </c>
      <c r="B103" s="208">
        <v>37</v>
      </c>
      <c r="C103" s="206" t="s">
        <v>190</v>
      </c>
      <c r="D103" s="229" t="s">
        <v>75</v>
      </c>
      <c r="E103" s="226">
        <v>100</v>
      </c>
      <c r="F103" s="226">
        <v>100</v>
      </c>
      <c r="G103" s="226">
        <v>100</v>
      </c>
      <c r="H103" s="226"/>
      <c r="I103" s="226"/>
      <c r="J103" s="226"/>
      <c r="L103" s="56" t="str">
        <f t="shared" si="6"/>
        <v>38SANTA ROSA DE LIMA</v>
      </c>
      <c r="M103" s="208">
        <v>38</v>
      </c>
      <c r="N103" s="206" t="s">
        <v>198</v>
      </c>
      <c r="O103" s="229" t="s">
        <v>76</v>
      </c>
      <c r="P103" s="226">
        <v>115</v>
      </c>
      <c r="Q103" s="226">
        <v>115</v>
      </c>
      <c r="R103" s="226">
        <v>115</v>
      </c>
      <c r="S103" s="226"/>
      <c r="T103" s="226"/>
      <c r="U103" s="226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7" t="str">
        <f t="shared" si="7"/>
        <v/>
      </c>
      <c r="AF103" s="227"/>
      <c r="AG103" s="227"/>
      <c r="AH103" s="227"/>
      <c r="AI103" s="227"/>
    </row>
    <row r="104" spans="1:35" ht="15.75">
      <c r="A104" s="178" t="str">
        <f t="shared" si="8"/>
        <v>37SAN MIGUEL</v>
      </c>
      <c r="B104" s="207">
        <v>37</v>
      </c>
      <c r="C104" s="206" t="s">
        <v>174</v>
      </c>
      <c r="D104" s="229" t="s">
        <v>75</v>
      </c>
      <c r="E104" s="226">
        <v>150</v>
      </c>
      <c r="F104" s="226">
        <v>150</v>
      </c>
      <c r="G104" s="226">
        <v>150</v>
      </c>
      <c r="H104" s="226"/>
      <c r="I104" s="226"/>
      <c r="J104" s="226"/>
      <c r="L104" s="56" t="str">
        <f t="shared" si="6"/>
        <v>38COJUTEPEQUE</v>
      </c>
      <c r="M104" s="207">
        <v>38</v>
      </c>
      <c r="N104" s="206" t="s">
        <v>179</v>
      </c>
      <c r="O104" s="229" t="s">
        <v>76</v>
      </c>
      <c r="P104" s="226">
        <v>90</v>
      </c>
      <c r="Q104" s="226">
        <v>90</v>
      </c>
      <c r="R104" s="226">
        <v>90</v>
      </c>
      <c r="S104" s="226"/>
      <c r="T104" s="226"/>
      <c r="U104" s="226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7" t="str">
        <f t="shared" si="7"/>
        <v/>
      </c>
      <c r="AF104" s="227"/>
      <c r="AG104" s="227"/>
      <c r="AH104" s="227"/>
      <c r="AI104" s="227"/>
    </row>
    <row r="105" spans="1:35" ht="15.75">
      <c r="A105" s="178" t="str">
        <f t="shared" si="8"/>
        <v>38TIENDONA</v>
      </c>
      <c r="B105" s="208">
        <v>38</v>
      </c>
      <c r="C105" s="206" t="s">
        <v>190</v>
      </c>
      <c r="D105" s="229" t="s">
        <v>76</v>
      </c>
      <c r="E105" s="226">
        <v>75</v>
      </c>
      <c r="F105" s="226">
        <v>75</v>
      </c>
      <c r="G105" s="226">
        <v>75</v>
      </c>
      <c r="H105" s="226"/>
      <c r="I105" s="226"/>
      <c r="J105" s="226"/>
      <c r="L105" s="56" t="str">
        <f t="shared" si="6"/>
        <v>40TIENDONA</v>
      </c>
      <c r="M105" s="208">
        <v>40</v>
      </c>
      <c r="N105" s="206" t="s">
        <v>190</v>
      </c>
      <c r="O105" s="229" t="s">
        <v>78</v>
      </c>
      <c r="P105" s="226">
        <v>39.857142857142854</v>
      </c>
      <c r="Q105" s="226">
        <v>39</v>
      </c>
      <c r="R105" s="226">
        <v>40</v>
      </c>
      <c r="S105" s="226"/>
      <c r="T105" s="226"/>
      <c r="U105" s="226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7" t="str">
        <f t="shared" si="7"/>
        <v/>
      </c>
      <c r="AF105" s="227"/>
      <c r="AG105" s="227"/>
      <c r="AH105" s="227"/>
      <c r="AI105" s="227"/>
    </row>
    <row r="106" spans="1:35" ht="15.75">
      <c r="A106" s="178" t="str">
        <f t="shared" si="8"/>
        <v>38SAN MIGUEL</v>
      </c>
      <c r="B106" s="207">
        <v>38</v>
      </c>
      <c r="C106" s="206" t="s">
        <v>174</v>
      </c>
      <c r="D106" s="229" t="s">
        <v>76</v>
      </c>
      <c r="E106" s="226">
        <v>92.5</v>
      </c>
      <c r="F106" s="226">
        <v>85</v>
      </c>
      <c r="G106" s="226">
        <v>100</v>
      </c>
      <c r="H106" s="226"/>
      <c r="I106" s="226"/>
      <c r="J106" s="226"/>
      <c r="L106" s="56" t="str">
        <f t="shared" si="6"/>
        <v>40CHALATENANGO</v>
      </c>
      <c r="M106" s="208">
        <v>40</v>
      </c>
      <c r="N106" s="206" t="s">
        <v>176</v>
      </c>
      <c r="O106" s="229" t="s">
        <v>78</v>
      </c>
      <c r="P106" s="226">
        <v>38</v>
      </c>
      <c r="Q106" s="226">
        <v>38</v>
      </c>
      <c r="R106" s="226">
        <v>38</v>
      </c>
      <c r="S106" s="226"/>
      <c r="T106" s="226"/>
      <c r="U106" s="226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7" t="str">
        <f t="shared" si="7"/>
        <v/>
      </c>
      <c r="AF106" s="227"/>
      <c r="AG106" s="227"/>
      <c r="AH106" s="227"/>
      <c r="AI106" s="227"/>
    </row>
    <row r="107" spans="1:35" ht="15.75">
      <c r="A107" s="178" t="str">
        <f t="shared" si="8"/>
        <v>40TIENDONA</v>
      </c>
      <c r="B107" s="208">
        <v>40</v>
      </c>
      <c r="C107" s="206" t="s">
        <v>190</v>
      </c>
      <c r="D107" s="229" t="s">
        <v>78</v>
      </c>
      <c r="E107" s="226">
        <v>38</v>
      </c>
      <c r="F107" s="226">
        <v>38</v>
      </c>
      <c r="G107" s="226">
        <v>38</v>
      </c>
      <c r="H107" s="226"/>
      <c r="I107" s="226"/>
      <c r="J107" s="226"/>
      <c r="L107" s="56" t="str">
        <f t="shared" si="6"/>
        <v>40SANTA ROSA DE LIMA</v>
      </c>
      <c r="M107" s="208">
        <v>40</v>
      </c>
      <c r="N107" s="206" t="s">
        <v>198</v>
      </c>
      <c r="O107" s="229" t="s">
        <v>78</v>
      </c>
      <c r="P107" s="226">
        <v>40</v>
      </c>
      <c r="Q107" s="226">
        <v>40</v>
      </c>
      <c r="R107" s="226">
        <v>40</v>
      </c>
      <c r="S107" s="226"/>
      <c r="T107" s="226"/>
      <c r="U107" s="226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7" t="str">
        <f t="shared" si="7"/>
        <v/>
      </c>
      <c r="AF107" s="227"/>
      <c r="AG107" s="227"/>
      <c r="AH107" s="227"/>
      <c r="AI107" s="227"/>
    </row>
    <row r="108" spans="1:35" ht="15.75">
      <c r="A108" s="178" t="str">
        <f t="shared" si="8"/>
        <v>40SANTA ANA</v>
      </c>
      <c r="B108" s="208">
        <v>40</v>
      </c>
      <c r="C108" s="206" t="s">
        <v>172</v>
      </c>
      <c r="D108" s="229" t="s">
        <v>78</v>
      </c>
      <c r="E108" s="226">
        <v>38.75</v>
      </c>
      <c r="F108" s="226">
        <v>38</v>
      </c>
      <c r="G108" s="226">
        <v>40</v>
      </c>
      <c r="H108" s="226"/>
      <c r="I108" s="226"/>
      <c r="J108" s="226"/>
      <c r="L108" s="56" t="str">
        <f t="shared" si="6"/>
        <v>40COJUTEPEQUE</v>
      </c>
      <c r="M108" s="207">
        <v>40</v>
      </c>
      <c r="N108" s="206" t="s">
        <v>179</v>
      </c>
      <c r="O108" s="229" t="s">
        <v>78</v>
      </c>
      <c r="P108" s="226">
        <v>42</v>
      </c>
      <c r="Q108" s="226">
        <v>42</v>
      </c>
      <c r="R108" s="226">
        <v>42</v>
      </c>
      <c r="S108" s="226"/>
      <c r="T108" s="226"/>
      <c r="U108" s="226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7" t="str">
        <f t="shared" si="7"/>
        <v/>
      </c>
      <c r="AF108" s="227"/>
      <c r="AG108" s="227"/>
      <c r="AH108" s="227"/>
      <c r="AI108" s="227"/>
    </row>
    <row r="109" spans="1:35" ht="15.75">
      <c r="A109" s="178" t="str">
        <f t="shared" si="8"/>
        <v>40SAN MIGUEL</v>
      </c>
      <c r="B109" s="208">
        <v>40</v>
      </c>
      <c r="C109" s="206" t="s">
        <v>174</v>
      </c>
      <c r="D109" s="229" t="s">
        <v>78</v>
      </c>
      <c r="E109" s="226">
        <v>41</v>
      </c>
      <c r="F109" s="226">
        <v>38</v>
      </c>
      <c r="G109" s="226">
        <v>44</v>
      </c>
      <c r="H109" s="226"/>
      <c r="I109" s="226"/>
      <c r="J109" s="226"/>
      <c r="L109" s="56" t="str">
        <f t="shared" si="6"/>
        <v>41TIENDONA</v>
      </c>
      <c r="M109" s="207">
        <v>41</v>
      </c>
      <c r="N109" s="206" t="s">
        <v>190</v>
      </c>
      <c r="O109" s="229" t="s">
        <v>79</v>
      </c>
      <c r="P109" s="226">
        <v>37.857142857142854</v>
      </c>
      <c r="Q109" s="226">
        <v>37</v>
      </c>
      <c r="R109" s="226">
        <v>38</v>
      </c>
      <c r="S109" s="226"/>
      <c r="T109" s="226"/>
      <c r="U109" s="226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7" t="str">
        <f t="shared" si="7"/>
        <v/>
      </c>
      <c r="AF109" s="227"/>
      <c r="AG109" s="227"/>
      <c r="AH109" s="227"/>
      <c r="AI109" s="227"/>
    </row>
    <row r="110" spans="1:35" ht="15.75">
      <c r="A110" s="178" t="str">
        <f t="shared" si="8"/>
        <v>40SENSUNTEPEQUE</v>
      </c>
      <c r="B110" s="207">
        <v>40</v>
      </c>
      <c r="C110" s="206" t="s">
        <v>181</v>
      </c>
      <c r="D110" s="229" t="s">
        <v>78</v>
      </c>
      <c r="E110" s="226">
        <v>42</v>
      </c>
      <c r="F110" s="226">
        <v>42</v>
      </c>
      <c r="G110" s="226">
        <v>42</v>
      </c>
      <c r="H110" s="226"/>
      <c r="I110" s="226"/>
      <c r="J110" s="226"/>
      <c r="L110" s="56" t="str">
        <f t="shared" si="6"/>
        <v>42TIENDONA</v>
      </c>
      <c r="M110" s="208">
        <v>42</v>
      </c>
      <c r="N110" s="206" t="s">
        <v>190</v>
      </c>
      <c r="O110" s="229" t="s">
        <v>80</v>
      </c>
      <c r="P110" s="226">
        <v>24.333333333333332</v>
      </c>
      <c r="Q110" s="226">
        <v>24</v>
      </c>
      <c r="R110" s="226">
        <v>25</v>
      </c>
      <c r="S110" s="226"/>
      <c r="T110" s="226"/>
      <c r="U110" s="226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7" t="str">
        <f t="shared" si="7"/>
        <v/>
      </c>
      <c r="AF110" s="227"/>
      <c r="AG110" s="227"/>
      <c r="AH110" s="227"/>
      <c r="AI110" s="227"/>
    </row>
    <row r="111" spans="1:35" ht="15.75">
      <c r="A111" s="178" t="str">
        <f t="shared" si="8"/>
        <v>41TIENDONA</v>
      </c>
      <c r="B111" s="208">
        <v>41</v>
      </c>
      <c r="C111" s="206" t="s">
        <v>190</v>
      </c>
      <c r="D111" s="229" t="s">
        <v>79</v>
      </c>
      <c r="E111" s="226">
        <v>36</v>
      </c>
      <c r="F111" s="226">
        <v>36</v>
      </c>
      <c r="G111" s="226">
        <v>36</v>
      </c>
      <c r="H111" s="226"/>
      <c r="I111" s="226"/>
      <c r="J111" s="226"/>
      <c r="L111" s="56" t="str">
        <f t="shared" si="6"/>
        <v>42SANTA ROSA DE LIMA</v>
      </c>
      <c r="M111" s="208">
        <v>42</v>
      </c>
      <c r="N111" s="206" t="s">
        <v>198</v>
      </c>
      <c r="O111" s="229" t="s">
        <v>80</v>
      </c>
      <c r="P111" s="226">
        <v>18</v>
      </c>
      <c r="Q111" s="226">
        <v>18</v>
      </c>
      <c r="R111" s="226">
        <v>18</v>
      </c>
      <c r="S111" s="226"/>
      <c r="T111" s="226"/>
      <c r="U111" s="226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41SENSUNTEPEQUE</v>
      </c>
      <c r="B112" s="207">
        <v>41</v>
      </c>
      <c r="C112" s="206" t="s">
        <v>181</v>
      </c>
      <c r="D112" s="229" t="s">
        <v>79</v>
      </c>
      <c r="E112" s="226">
        <v>39</v>
      </c>
      <c r="F112" s="226">
        <v>39</v>
      </c>
      <c r="G112" s="226">
        <v>39</v>
      </c>
      <c r="H112" s="226"/>
      <c r="I112" s="226"/>
      <c r="J112" s="226"/>
      <c r="L112" s="56" t="str">
        <f t="shared" si="6"/>
        <v>42COJUTEPEQUE</v>
      </c>
      <c r="M112" s="207">
        <v>42</v>
      </c>
      <c r="N112" s="206" t="s">
        <v>179</v>
      </c>
      <c r="O112" s="229" t="s">
        <v>80</v>
      </c>
      <c r="P112" s="226">
        <v>18</v>
      </c>
      <c r="Q112" s="226">
        <v>18</v>
      </c>
      <c r="R112" s="226">
        <v>18</v>
      </c>
      <c r="S112" s="226"/>
      <c r="T112" s="226"/>
      <c r="U112" s="226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42TIENDONA</v>
      </c>
      <c r="B113" s="208">
        <v>42</v>
      </c>
      <c r="C113" s="206" t="s">
        <v>190</v>
      </c>
      <c r="D113" s="229" t="s">
        <v>80</v>
      </c>
      <c r="E113" s="226">
        <v>20</v>
      </c>
      <c r="F113" s="226">
        <v>20</v>
      </c>
      <c r="G113" s="226">
        <v>20</v>
      </c>
      <c r="H113" s="226"/>
      <c r="I113" s="226"/>
      <c r="J113" s="226"/>
      <c r="L113" s="56" t="str">
        <f t="shared" si="6"/>
        <v>43TIENDONA</v>
      </c>
      <c r="M113" s="207">
        <v>43</v>
      </c>
      <c r="N113" s="206" t="s">
        <v>190</v>
      </c>
      <c r="O113" s="229" t="s">
        <v>81</v>
      </c>
      <c r="P113" s="226">
        <v>22.333333333333332</v>
      </c>
      <c r="Q113" s="226">
        <v>22</v>
      </c>
      <c r="R113" s="226">
        <v>23</v>
      </c>
      <c r="S113" s="226"/>
      <c r="T113" s="226"/>
      <c r="U113" s="226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42SAN MIGUEL</v>
      </c>
      <c r="B114" s="208">
        <v>42</v>
      </c>
      <c r="C114" s="206" t="s">
        <v>174</v>
      </c>
      <c r="D114" s="229" t="s">
        <v>80</v>
      </c>
      <c r="E114" s="226">
        <v>15</v>
      </c>
      <c r="F114" s="226">
        <v>14</v>
      </c>
      <c r="G114" s="226">
        <v>16</v>
      </c>
      <c r="H114" s="226"/>
      <c r="I114" s="226"/>
      <c r="J114" s="226"/>
      <c r="L114" s="56" t="str">
        <f t="shared" si="6"/>
        <v>44TIENDONA</v>
      </c>
      <c r="M114" s="208">
        <v>44</v>
      </c>
      <c r="N114" s="206" t="s">
        <v>190</v>
      </c>
      <c r="O114" s="229" t="s">
        <v>82</v>
      </c>
      <c r="P114" s="226">
        <v>18.666666666666668</v>
      </c>
      <c r="Q114" s="226">
        <v>18</v>
      </c>
      <c r="R114" s="226">
        <v>20</v>
      </c>
      <c r="S114" s="226"/>
      <c r="T114" s="226"/>
      <c r="U114" s="226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42SENSUNTEPEQUE</v>
      </c>
      <c r="B115" s="207">
        <v>42</v>
      </c>
      <c r="C115" s="206" t="s">
        <v>181</v>
      </c>
      <c r="D115" s="229" t="s">
        <v>80</v>
      </c>
      <c r="E115" s="226">
        <v>26</v>
      </c>
      <c r="F115" s="226">
        <v>26</v>
      </c>
      <c r="G115" s="226">
        <v>26</v>
      </c>
      <c r="H115" s="226"/>
      <c r="I115" s="226"/>
      <c r="J115" s="226"/>
      <c r="L115" s="56" t="str">
        <f t="shared" si="6"/>
        <v>44CHALATENANGO</v>
      </c>
      <c r="M115" s="207">
        <v>44</v>
      </c>
      <c r="N115" s="206" t="s">
        <v>176</v>
      </c>
      <c r="O115" s="229" t="s">
        <v>82</v>
      </c>
      <c r="P115" s="226">
        <v>20</v>
      </c>
      <c r="Q115" s="226">
        <v>20</v>
      </c>
      <c r="R115" s="226">
        <v>20</v>
      </c>
      <c r="S115" s="226"/>
      <c r="T115" s="226"/>
      <c r="U115" s="226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43TIENDONA</v>
      </c>
      <c r="B116" s="207">
        <v>43</v>
      </c>
      <c r="C116" s="206" t="s">
        <v>190</v>
      </c>
      <c r="D116" s="229" t="s">
        <v>81</v>
      </c>
      <c r="E116" s="226">
        <v>18</v>
      </c>
      <c r="F116" s="226">
        <v>18</v>
      </c>
      <c r="G116" s="226">
        <v>18</v>
      </c>
      <c r="H116" s="226"/>
      <c r="I116" s="226"/>
      <c r="J116" s="226"/>
      <c r="L116" s="56" t="str">
        <f t="shared" si="6"/>
        <v>45TIENDONA</v>
      </c>
      <c r="M116" s="208">
        <v>45</v>
      </c>
      <c r="N116" s="206" t="s">
        <v>190</v>
      </c>
      <c r="O116" s="229" t="s">
        <v>83</v>
      </c>
      <c r="P116" s="226">
        <v>16.666666666666668</v>
      </c>
      <c r="Q116" s="226">
        <v>16</v>
      </c>
      <c r="R116" s="226">
        <v>18</v>
      </c>
      <c r="S116" s="226"/>
      <c r="T116" s="226"/>
      <c r="U116" s="226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44TIENDONA</v>
      </c>
      <c r="B117" s="208">
        <v>44</v>
      </c>
      <c r="C117" s="206" t="s">
        <v>190</v>
      </c>
      <c r="D117" s="229" t="s">
        <v>82</v>
      </c>
      <c r="E117" s="226">
        <v>18</v>
      </c>
      <c r="F117" s="226">
        <v>18</v>
      </c>
      <c r="G117" s="226">
        <v>18</v>
      </c>
      <c r="H117" s="226"/>
      <c r="I117" s="226"/>
      <c r="J117" s="226"/>
      <c r="L117" s="56" t="str">
        <f t="shared" si="6"/>
        <v>45CHALATENANGO</v>
      </c>
      <c r="M117" s="208">
        <v>45</v>
      </c>
      <c r="N117" s="206" t="s">
        <v>176</v>
      </c>
      <c r="O117" s="229" t="s">
        <v>83</v>
      </c>
      <c r="P117" s="226">
        <v>15</v>
      </c>
      <c r="Q117" s="226">
        <v>15</v>
      </c>
      <c r="R117" s="226">
        <v>15</v>
      </c>
      <c r="S117" s="226"/>
      <c r="T117" s="226"/>
      <c r="U117" s="226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44SANTA ANA</v>
      </c>
      <c r="B118" s="208">
        <v>44</v>
      </c>
      <c r="C118" s="206" t="s">
        <v>172</v>
      </c>
      <c r="D118" s="229" t="s">
        <v>82</v>
      </c>
      <c r="E118" s="226">
        <v>20</v>
      </c>
      <c r="F118" s="226">
        <v>20</v>
      </c>
      <c r="G118" s="226">
        <v>20</v>
      </c>
      <c r="H118" s="226"/>
      <c r="I118" s="226"/>
      <c r="J118" s="226"/>
      <c r="L118" s="56" t="str">
        <f t="shared" si="6"/>
        <v>45SANTA ROSA DE LIMA</v>
      </c>
      <c r="M118" s="208">
        <v>45</v>
      </c>
      <c r="N118" s="206" t="s">
        <v>198</v>
      </c>
      <c r="O118" s="229" t="s">
        <v>83</v>
      </c>
      <c r="P118" s="226">
        <v>20</v>
      </c>
      <c r="Q118" s="226">
        <v>20</v>
      </c>
      <c r="R118" s="226">
        <v>20</v>
      </c>
      <c r="S118" s="226"/>
      <c r="T118" s="226"/>
      <c r="U118" s="226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44SAN MIGUEL</v>
      </c>
      <c r="B119" s="207">
        <v>44</v>
      </c>
      <c r="C119" s="206" t="s">
        <v>174</v>
      </c>
      <c r="D119" s="229" t="s">
        <v>82</v>
      </c>
      <c r="E119" s="226">
        <v>14</v>
      </c>
      <c r="F119" s="226">
        <v>14</v>
      </c>
      <c r="G119" s="226">
        <v>14</v>
      </c>
      <c r="H119" s="226"/>
      <c r="I119" s="226"/>
      <c r="J119" s="226"/>
      <c r="L119" s="56" t="str">
        <f t="shared" si="6"/>
        <v>45COJUTEPEQUE</v>
      </c>
      <c r="M119" s="207">
        <v>45</v>
      </c>
      <c r="N119" s="206" t="s">
        <v>179</v>
      </c>
      <c r="O119" s="229" t="s">
        <v>83</v>
      </c>
      <c r="P119" s="226">
        <v>10</v>
      </c>
      <c r="Q119" s="226">
        <v>10</v>
      </c>
      <c r="R119" s="226">
        <v>10</v>
      </c>
      <c r="S119" s="226"/>
      <c r="T119" s="226"/>
      <c r="U119" s="226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45TIENDONA</v>
      </c>
      <c r="B120" s="208">
        <v>45</v>
      </c>
      <c r="C120" s="206" t="s">
        <v>190</v>
      </c>
      <c r="D120" s="229" t="s">
        <v>83</v>
      </c>
      <c r="E120" s="226">
        <v>16</v>
      </c>
      <c r="F120" s="226">
        <v>16</v>
      </c>
      <c r="G120" s="226">
        <v>16</v>
      </c>
      <c r="H120" s="226"/>
      <c r="I120" s="226"/>
      <c r="J120" s="226"/>
      <c r="L120" s="56" t="str">
        <f t="shared" si="6"/>
        <v>46TIENDONA</v>
      </c>
      <c r="M120" s="208">
        <v>46</v>
      </c>
      <c r="N120" s="206" t="s">
        <v>190</v>
      </c>
      <c r="O120" s="229" t="s">
        <v>84</v>
      </c>
      <c r="P120" s="226">
        <v>8.25</v>
      </c>
      <c r="Q120" s="226">
        <v>8</v>
      </c>
      <c r="R120" s="226">
        <v>9</v>
      </c>
      <c r="S120" s="226"/>
      <c r="T120" s="226"/>
      <c r="U120" s="226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45SANTA ANA</v>
      </c>
      <c r="B121" s="208">
        <v>45</v>
      </c>
      <c r="C121" s="206" t="s">
        <v>172</v>
      </c>
      <c r="D121" s="229" t="s">
        <v>83</v>
      </c>
      <c r="E121" s="226">
        <v>15</v>
      </c>
      <c r="F121" s="226">
        <v>15</v>
      </c>
      <c r="G121" s="226">
        <v>15</v>
      </c>
      <c r="H121" s="226"/>
      <c r="I121" s="226"/>
      <c r="J121" s="226"/>
      <c r="L121" s="56" t="str">
        <f t="shared" si="6"/>
        <v>46SANTA ROSA DE LIMA</v>
      </c>
      <c r="M121" s="208">
        <v>46</v>
      </c>
      <c r="N121" s="206" t="s">
        <v>198</v>
      </c>
      <c r="O121" s="229" t="s">
        <v>84</v>
      </c>
      <c r="P121" s="226">
        <v>10</v>
      </c>
      <c r="Q121" s="226">
        <v>10</v>
      </c>
      <c r="R121" s="226">
        <v>10</v>
      </c>
      <c r="S121" s="226"/>
      <c r="T121" s="226"/>
      <c r="U121" s="226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45SAN MIGUEL</v>
      </c>
      <c r="B122" s="208">
        <v>45</v>
      </c>
      <c r="C122" s="206" t="s">
        <v>174</v>
      </c>
      <c r="D122" s="229" t="s">
        <v>83</v>
      </c>
      <c r="E122" s="226">
        <v>13.5</v>
      </c>
      <c r="F122" s="226">
        <v>13</v>
      </c>
      <c r="G122" s="226">
        <v>14</v>
      </c>
      <c r="H122" s="226"/>
      <c r="I122" s="226"/>
      <c r="J122" s="226"/>
      <c r="L122" s="56" t="str">
        <f t="shared" si="6"/>
        <v>46COJUTEPEQUE</v>
      </c>
      <c r="M122" s="207">
        <v>46</v>
      </c>
      <c r="N122" s="206" t="s">
        <v>179</v>
      </c>
      <c r="O122" s="229" t="s">
        <v>84</v>
      </c>
      <c r="P122" s="226">
        <v>10</v>
      </c>
      <c r="Q122" s="226">
        <v>10</v>
      </c>
      <c r="R122" s="226">
        <v>10</v>
      </c>
      <c r="S122" s="226"/>
      <c r="T122" s="226"/>
      <c r="U122" s="226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45SENSUNTEPEQUE</v>
      </c>
      <c r="B123" s="207">
        <v>45</v>
      </c>
      <c r="C123" s="206" t="s">
        <v>181</v>
      </c>
      <c r="D123" s="229" t="s">
        <v>83</v>
      </c>
      <c r="E123" s="226">
        <v>12</v>
      </c>
      <c r="F123" s="226">
        <v>12</v>
      </c>
      <c r="G123" s="226">
        <v>12</v>
      </c>
      <c r="H123" s="226"/>
      <c r="I123" s="226"/>
      <c r="J123" s="226"/>
      <c r="L123" s="56" t="str">
        <f t="shared" si="6"/>
        <v>47TIENDONA</v>
      </c>
      <c r="M123" s="207">
        <v>47</v>
      </c>
      <c r="N123" s="206" t="s">
        <v>190</v>
      </c>
      <c r="O123" s="229" t="s">
        <v>85</v>
      </c>
      <c r="P123" s="226">
        <v>33.333333333333336</v>
      </c>
      <c r="Q123" s="226">
        <v>30</v>
      </c>
      <c r="R123" s="226">
        <v>35</v>
      </c>
      <c r="S123" s="226"/>
      <c r="T123" s="226"/>
      <c r="U123" s="226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46TIENDONA</v>
      </c>
      <c r="B124" s="208">
        <v>46</v>
      </c>
      <c r="C124" s="206" t="s">
        <v>190</v>
      </c>
      <c r="D124" s="229" t="s">
        <v>84</v>
      </c>
      <c r="E124" s="226">
        <v>8.25</v>
      </c>
      <c r="F124" s="226">
        <v>8</v>
      </c>
      <c r="G124" s="226">
        <v>9</v>
      </c>
      <c r="H124" s="226"/>
      <c r="I124" s="226"/>
      <c r="J124" s="226"/>
      <c r="L124" s="56" t="str">
        <f t="shared" si="6"/>
        <v>48TIENDONA</v>
      </c>
      <c r="M124" s="207">
        <v>48</v>
      </c>
      <c r="N124" s="206" t="s">
        <v>190</v>
      </c>
      <c r="O124" s="229" t="s">
        <v>86</v>
      </c>
      <c r="P124" s="226">
        <v>120</v>
      </c>
      <c r="Q124" s="226">
        <v>120</v>
      </c>
      <c r="R124" s="226">
        <v>120</v>
      </c>
      <c r="S124" s="226"/>
      <c r="T124" s="226"/>
      <c r="U124" s="226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46SAN MIGUEL</v>
      </c>
      <c r="B125" s="208">
        <v>46</v>
      </c>
      <c r="C125" s="206" t="s">
        <v>174</v>
      </c>
      <c r="D125" s="229" t="s">
        <v>84</v>
      </c>
      <c r="E125" s="226">
        <v>8.5</v>
      </c>
      <c r="F125" s="226">
        <v>8</v>
      </c>
      <c r="G125" s="226">
        <v>10</v>
      </c>
      <c r="H125" s="226"/>
      <c r="I125" s="226"/>
      <c r="J125" s="226"/>
      <c r="L125" s="56" t="str">
        <f t="shared" si="6"/>
        <v>49TIENDONA</v>
      </c>
      <c r="M125" s="208">
        <v>49</v>
      </c>
      <c r="N125" s="206" t="s">
        <v>190</v>
      </c>
      <c r="O125" s="229" t="s">
        <v>86</v>
      </c>
      <c r="P125" s="226">
        <v>13.5</v>
      </c>
      <c r="Q125" s="226">
        <v>13</v>
      </c>
      <c r="R125" s="226">
        <v>14</v>
      </c>
      <c r="S125" s="226"/>
      <c r="T125" s="226"/>
      <c r="U125" s="226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46SENSUNTEPEQUE</v>
      </c>
      <c r="B126" s="207">
        <v>46</v>
      </c>
      <c r="C126" s="206" t="s">
        <v>181</v>
      </c>
      <c r="D126" s="229" t="s">
        <v>84</v>
      </c>
      <c r="E126" s="226">
        <v>11</v>
      </c>
      <c r="F126" s="226">
        <v>11</v>
      </c>
      <c r="G126" s="226">
        <v>11</v>
      </c>
      <c r="H126" s="226"/>
      <c r="I126" s="226"/>
      <c r="J126" s="226"/>
      <c r="L126" s="56" t="str">
        <f t="shared" si="6"/>
        <v>49CHALATENANGO</v>
      </c>
      <c r="M126" s="208">
        <v>49</v>
      </c>
      <c r="N126" s="206" t="s">
        <v>176</v>
      </c>
      <c r="O126" s="229" t="s">
        <v>86</v>
      </c>
      <c r="P126" s="226">
        <v>14</v>
      </c>
      <c r="Q126" s="226">
        <v>14</v>
      </c>
      <c r="R126" s="226">
        <v>14</v>
      </c>
      <c r="S126" s="226"/>
      <c r="T126" s="226"/>
      <c r="U126" s="226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47TIENDONA</v>
      </c>
      <c r="B127" s="207">
        <v>47</v>
      </c>
      <c r="C127" s="206" t="s">
        <v>190</v>
      </c>
      <c r="D127" s="229" t="s">
        <v>85</v>
      </c>
      <c r="E127" s="226">
        <v>35</v>
      </c>
      <c r="F127" s="226">
        <v>35</v>
      </c>
      <c r="G127" s="226">
        <v>35</v>
      </c>
      <c r="H127" s="226"/>
      <c r="I127" s="226"/>
      <c r="J127" s="226"/>
      <c r="L127" s="56" t="str">
        <f t="shared" si="6"/>
        <v>49SANTA ROSA DE LIMA</v>
      </c>
      <c r="M127" s="208">
        <v>49</v>
      </c>
      <c r="N127" s="206" t="s">
        <v>198</v>
      </c>
      <c r="O127" s="229" t="s">
        <v>86</v>
      </c>
      <c r="P127" s="226">
        <v>15.5</v>
      </c>
      <c r="Q127" s="226">
        <v>15</v>
      </c>
      <c r="R127" s="226">
        <v>16</v>
      </c>
      <c r="S127" s="226"/>
      <c r="T127" s="226"/>
      <c r="U127" s="226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48TIENDONA</v>
      </c>
      <c r="B128" s="207">
        <v>48</v>
      </c>
      <c r="C128" s="206" t="s">
        <v>190</v>
      </c>
      <c r="D128" s="229" t="s">
        <v>86</v>
      </c>
      <c r="E128" s="226">
        <v>100</v>
      </c>
      <c r="F128" s="226">
        <v>100</v>
      </c>
      <c r="G128" s="226">
        <v>100</v>
      </c>
      <c r="H128" s="226"/>
      <c r="I128" s="226"/>
      <c r="J128" s="226"/>
      <c r="L128" s="56" t="str">
        <f t="shared" si="6"/>
        <v>49COJUTEPEQUE</v>
      </c>
      <c r="M128" s="207">
        <v>49</v>
      </c>
      <c r="N128" s="206" t="s">
        <v>179</v>
      </c>
      <c r="O128" s="229" t="s">
        <v>86</v>
      </c>
      <c r="P128" s="226">
        <v>16</v>
      </c>
      <c r="Q128" s="226">
        <v>16</v>
      </c>
      <c r="R128" s="226">
        <v>16</v>
      </c>
      <c r="S128" s="226"/>
      <c r="T128" s="226"/>
      <c r="U128" s="226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49TIENDONA</v>
      </c>
      <c r="B129" s="208">
        <v>49</v>
      </c>
      <c r="C129" s="206" t="s">
        <v>190</v>
      </c>
      <c r="D129" s="229" t="s">
        <v>86</v>
      </c>
      <c r="E129" s="226">
        <v>12.5</v>
      </c>
      <c r="F129" s="226">
        <v>12</v>
      </c>
      <c r="G129" s="226">
        <v>13</v>
      </c>
      <c r="H129" s="226"/>
      <c r="I129" s="226"/>
      <c r="J129" s="226"/>
      <c r="L129" s="56" t="str">
        <f t="shared" si="6"/>
        <v>50TIENDONA</v>
      </c>
      <c r="M129" s="207">
        <v>50</v>
      </c>
      <c r="N129" s="206" t="s">
        <v>190</v>
      </c>
      <c r="O129" s="229" t="s">
        <v>87</v>
      </c>
      <c r="P129" s="226">
        <v>80</v>
      </c>
      <c r="Q129" s="226">
        <v>80</v>
      </c>
      <c r="R129" s="226">
        <v>80</v>
      </c>
      <c r="S129" s="226"/>
      <c r="T129" s="226"/>
      <c r="U129" s="226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49SANTA ANA</v>
      </c>
      <c r="B130" s="208">
        <v>49</v>
      </c>
      <c r="C130" s="206" t="s">
        <v>172</v>
      </c>
      <c r="D130" s="229" t="s">
        <v>86</v>
      </c>
      <c r="E130" s="226">
        <v>14.75</v>
      </c>
      <c r="F130" s="226">
        <v>14</v>
      </c>
      <c r="G130" s="226">
        <v>15</v>
      </c>
      <c r="H130" s="226"/>
      <c r="I130" s="226"/>
      <c r="J130" s="226"/>
      <c r="L130" s="56" t="str">
        <f t="shared" si="6"/>
        <v>51TIENDONA</v>
      </c>
      <c r="M130" s="207">
        <v>51</v>
      </c>
      <c r="N130" s="206" t="s">
        <v>190</v>
      </c>
      <c r="O130" s="229" t="s">
        <v>87</v>
      </c>
      <c r="P130" s="226">
        <v>11.5</v>
      </c>
      <c r="Q130" s="226">
        <v>11</v>
      </c>
      <c r="R130" s="226">
        <v>12</v>
      </c>
      <c r="S130" s="226"/>
      <c r="T130" s="226"/>
      <c r="U130" s="226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49SAN MIGUEL</v>
      </c>
      <c r="B131" s="208">
        <v>49</v>
      </c>
      <c r="C131" s="206" t="s">
        <v>174</v>
      </c>
      <c r="D131" s="229" t="s">
        <v>86</v>
      </c>
      <c r="E131" s="226">
        <v>12.5</v>
      </c>
      <c r="F131" s="226">
        <v>12</v>
      </c>
      <c r="G131" s="226">
        <v>14</v>
      </c>
      <c r="H131" s="226"/>
      <c r="I131" s="226"/>
      <c r="J131" s="226"/>
      <c r="L131" s="56" t="str">
        <f t="shared" si="6"/>
        <v>52TIENDONA</v>
      </c>
      <c r="M131" s="208">
        <v>52</v>
      </c>
      <c r="N131" s="206" t="s">
        <v>190</v>
      </c>
      <c r="O131" s="229" t="s">
        <v>88</v>
      </c>
      <c r="P131" s="226">
        <v>225</v>
      </c>
      <c r="Q131" s="226">
        <v>225</v>
      </c>
      <c r="R131" s="226">
        <v>225</v>
      </c>
      <c r="S131" s="226"/>
      <c r="T131" s="226"/>
      <c r="U131" s="226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49SENSUNTEPEQUE</v>
      </c>
      <c r="B132" s="207">
        <v>49</v>
      </c>
      <c r="C132" s="206" t="s">
        <v>181</v>
      </c>
      <c r="D132" s="229" t="s">
        <v>86</v>
      </c>
      <c r="E132" s="226">
        <v>16</v>
      </c>
      <c r="F132" s="226">
        <v>15</v>
      </c>
      <c r="G132" s="226">
        <v>17</v>
      </c>
      <c r="H132" s="226"/>
      <c r="I132" s="226"/>
      <c r="J132" s="226"/>
      <c r="L132" s="56" t="str">
        <f t="shared" si="6"/>
        <v>52SANTA ROSA DE LIMA</v>
      </c>
      <c r="M132" s="208">
        <v>52</v>
      </c>
      <c r="N132" s="206" t="s">
        <v>198</v>
      </c>
      <c r="O132" s="229" t="s">
        <v>88</v>
      </c>
      <c r="P132" s="226">
        <v>250</v>
      </c>
      <c r="Q132" s="226">
        <v>250</v>
      </c>
      <c r="R132" s="226">
        <v>250</v>
      </c>
      <c r="S132" s="226"/>
      <c r="T132" s="226"/>
      <c r="U132" s="226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50TIENDONA</v>
      </c>
      <c r="B133" s="207">
        <v>50</v>
      </c>
      <c r="C133" s="206" t="s">
        <v>190</v>
      </c>
      <c r="D133" s="229" t="s">
        <v>87</v>
      </c>
      <c r="E133" s="226">
        <v>50</v>
      </c>
      <c r="F133" s="226">
        <v>50</v>
      </c>
      <c r="G133" s="226">
        <v>50</v>
      </c>
      <c r="H133" s="226"/>
      <c r="I133" s="226"/>
      <c r="J133" s="226"/>
      <c r="L133" s="56" t="str">
        <f t="shared" si="6"/>
        <v>52COJUTEPEQUE</v>
      </c>
      <c r="M133" s="207">
        <v>52</v>
      </c>
      <c r="N133" s="206" t="s">
        <v>179</v>
      </c>
      <c r="O133" s="229" t="s">
        <v>88</v>
      </c>
      <c r="P133" s="226">
        <v>150</v>
      </c>
      <c r="Q133" s="226">
        <v>150</v>
      </c>
      <c r="R133" s="226">
        <v>150</v>
      </c>
      <c r="S133" s="226"/>
      <c r="T133" s="226"/>
      <c r="U133" s="226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51TIENDONA</v>
      </c>
      <c r="B134" s="208">
        <v>51</v>
      </c>
      <c r="C134" s="206" t="s">
        <v>190</v>
      </c>
      <c r="D134" s="229" t="s">
        <v>87</v>
      </c>
      <c r="E134" s="226">
        <v>10.5</v>
      </c>
      <c r="F134" s="226">
        <v>10</v>
      </c>
      <c r="G134" s="226">
        <v>11</v>
      </c>
      <c r="H134" s="226"/>
      <c r="I134" s="226"/>
      <c r="J134" s="226"/>
      <c r="L134" s="56" t="str">
        <f t="shared" ref="L134:L197" si="9">+M134&amp;N134</f>
        <v>53TIENDONA</v>
      </c>
      <c r="M134" s="208">
        <v>53</v>
      </c>
      <c r="N134" s="206" t="s">
        <v>190</v>
      </c>
      <c r="O134" s="229" t="s">
        <v>89</v>
      </c>
      <c r="P134" s="226">
        <v>125</v>
      </c>
      <c r="Q134" s="226">
        <v>125</v>
      </c>
      <c r="R134" s="226">
        <v>125</v>
      </c>
      <c r="S134" s="226"/>
      <c r="T134" s="226"/>
      <c r="U134" s="226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51SENSUNTEPEQUE</v>
      </c>
      <c r="B135" s="207">
        <v>51</v>
      </c>
      <c r="C135" s="206" t="s">
        <v>181</v>
      </c>
      <c r="D135" s="229" t="s">
        <v>87</v>
      </c>
      <c r="E135" s="226">
        <v>23</v>
      </c>
      <c r="F135" s="226">
        <v>23</v>
      </c>
      <c r="G135" s="226">
        <v>23</v>
      </c>
      <c r="H135" s="226"/>
      <c r="I135" s="226"/>
      <c r="J135" s="226"/>
      <c r="L135" s="56" t="str">
        <f t="shared" si="9"/>
        <v>53SANTA ROSA DE LIMA</v>
      </c>
      <c r="M135" s="207">
        <v>53</v>
      </c>
      <c r="N135" s="206" t="s">
        <v>198</v>
      </c>
      <c r="O135" s="229" t="s">
        <v>89</v>
      </c>
      <c r="P135" s="226">
        <v>192.5</v>
      </c>
      <c r="Q135" s="226">
        <v>185</v>
      </c>
      <c r="R135" s="226">
        <v>200</v>
      </c>
      <c r="S135" s="226"/>
      <c r="T135" s="226"/>
      <c r="U135" s="226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52TIENDONA</v>
      </c>
      <c r="B136" s="208">
        <v>52</v>
      </c>
      <c r="C136" s="206" t="s">
        <v>190</v>
      </c>
      <c r="D136" s="229" t="s">
        <v>88</v>
      </c>
      <c r="E136" s="226">
        <v>225</v>
      </c>
      <c r="F136" s="226">
        <v>225</v>
      </c>
      <c r="G136" s="226">
        <v>225</v>
      </c>
      <c r="H136" s="226"/>
      <c r="I136" s="226"/>
      <c r="J136" s="226"/>
      <c r="L136" s="56" t="str">
        <f t="shared" si="9"/>
        <v>54TIENDONA</v>
      </c>
      <c r="M136" s="208">
        <v>54</v>
      </c>
      <c r="N136" s="206" t="s">
        <v>190</v>
      </c>
      <c r="O136" s="229" t="s">
        <v>90</v>
      </c>
      <c r="P136" s="226">
        <v>21.444444444444443</v>
      </c>
      <c r="Q136" s="226">
        <v>18</v>
      </c>
      <c r="R136" s="226">
        <v>23</v>
      </c>
      <c r="S136" s="226"/>
      <c r="T136" s="226"/>
      <c r="U136" s="226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52SAN MIGUEL</v>
      </c>
      <c r="B137" s="207">
        <v>52</v>
      </c>
      <c r="C137" s="206" t="s">
        <v>174</v>
      </c>
      <c r="D137" s="229" t="s">
        <v>88</v>
      </c>
      <c r="E137" s="226">
        <v>200</v>
      </c>
      <c r="F137" s="226">
        <v>200</v>
      </c>
      <c r="G137" s="226">
        <v>200</v>
      </c>
      <c r="H137" s="226"/>
      <c r="I137" s="226"/>
      <c r="J137" s="226"/>
      <c r="L137" s="56" t="str">
        <f t="shared" si="9"/>
        <v>54COJUTEPEQUE</v>
      </c>
      <c r="M137" s="207">
        <v>54</v>
      </c>
      <c r="N137" s="206" t="s">
        <v>179</v>
      </c>
      <c r="O137" s="229" t="s">
        <v>90</v>
      </c>
      <c r="P137" s="226">
        <v>22</v>
      </c>
      <c r="Q137" s="226">
        <v>22</v>
      </c>
      <c r="R137" s="226">
        <v>22</v>
      </c>
      <c r="S137" s="226"/>
      <c r="T137" s="226"/>
      <c r="U137" s="226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53TIENDONA</v>
      </c>
      <c r="B138" s="208">
        <v>53</v>
      </c>
      <c r="C138" s="206" t="s">
        <v>190</v>
      </c>
      <c r="D138" s="229" t="s">
        <v>89</v>
      </c>
      <c r="E138" s="226">
        <v>150</v>
      </c>
      <c r="F138" s="226">
        <v>150</v>
      </c>
      <c r="G138" s="226">
        <v>150</v>
      </c>
      <c r="H138" s="226"/>
      <c r="I138" s="226"/>
      <c r="J138" s="226"/>
      <c r="L138" s="56" t="str">
        <f t="shared" si="9"/>
        <v>56TIENDONA</v>
      </c>
      <c r="M138" s="208">
        <v>56</v>
      </c>
      <c r="N138" s="206" t="s">
        <v>190</v>
      </c>
      <c r="O138" s="229" t="s">
        <v>91</v>
      </c>
      <c r="P138" s="226">
        <v>23.444444444444443</v>
      </c>
      <c r="Q138" s="226">
        <v>20</v>
      </c>
      <c r="R138" s="226">
        <v>25</v>
      </c>
      <c r="S138" s="226"/>
      <c r="T138" s="226"/>
      <c r="U138" s="226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53SAN MIGUEL</v>
      </c>
      <c r="B139" s="207">
        <v>53</v>
      </c>
      <c r="C139" s="206" t="s">
        <v>174</v>
      </c>
      <c r="D139" s="229" t="s">
        <v>89</v>
      </c>
      <c r="E139" s="226">
        <v>150</v>
      </c>
      <c r="F139" s="226">
        <v>150</v>
      </c>
      <c r="G139" s="226">
        <v>150</v>
      </c>
      <c r="H139" s="226"/>
      <c r="I139" s="226"/>
      <c r="J139" s="226"/>
      <c r="L139" s="56" t="str">
        <f t="shared" si="9"/>
        <v>56CHALATENANGO</v>
      </c>
      <c r="M139" s="208">
        <v>56</v>
      </c>
      <c r="N139" s="206" t="s">
        <v>176</v>
      </c>
      <c r="O139" s="229" t="s">
        <v>91</v>
      </c>
      <c r="P139" s="226">
        <v>30</v>
      </c>
      <c r="Q139" s="226">
        <v>30</v>
      </c>
      <c r="R139" s="226">
        <v>30</v>
      </c>
      <c r="S139" s="226"/>
      <c r="T139" s="226"/>
      <c r="U139" s="226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54TIENDONA</v>
      </c>
      <c r="B140" s="208">
        <v>54</v>
      </c>
      <c r="C140" s="206" t="s">
        <v>190</v>
      </c>
      <c r="D140" s="229" t="s">
        <v>90</v>
      </c>
      <c r="E140" s="226">
        <v>23.333333333333332</v>
      </c>
      <c r="F140" s="226">
        <v>20</v>
      </c>
      <c r="G140" s="226">
        <v>28</v>
      </c>
      <c r="H140" s="226"/>
      <c r="I140" s="226"/>
      <c r="J140" s="226"/>
      <c r="L140" s="56" t="str">
        <f t="shared" si="9"/>
        <v>56SANTA ROSA DE LIMA</v>
      </c>
      <c r="M140" s="208">
        <v>56</v>
      </c>
      <c r="N140" s="206" t="s">
        <v>198</v>
      </c>
      <c r="O140" s="229" t="s">
        <v>91</v>
      </c>
      <c r="P140" s="226">
        <v>31</v>
      </c>
      <c r="Q140" s="226">
        <v>30</v>
      </c>
      <c r="R140" s="226">
        <v>32</v>
      </c>
      <c r="S140" s="226"/>
      <c r="T140" s="226"/>
      <c r="U140" s="226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54SENSUNTEPEQUE</v>
      </c>
      <c r="B141" s="207">
        <v>54</v>
      </c>
      <c r="C141" s="206" t="s">
        <v>181</v>
      </c>
      <c r="D141" s="229" t="s">
        <v>90</v>
      </c>
      <c r="E141" s="226">
        <v>26</v>
      </c>
      <c r="F141" s="226">
        <v>26</v>
      </c>
      <c r="G141" s="226">
        <v>26</v>
      </c>
      <c r="H141" s="226"/>
      <c r="I141" s="226"/>
      <c r="J141" s="226"/>
      <c r="L141" s="56" t="str">
        <f t="shared" si="9"/>
        <v>56COJUTEPEQUE</v>
      </c>
      <c r="M141" s="207">
        <v>56</v>
      </c>
      <c r="N141" s="206" t="s">
        <v>179</v>
      </c>
      <c r="O141" s="229" t="s">
        <v>91</v>
      </c>
      <c r="P141" s="226">
        <v>26</v>
      </c>
      <c r="Q141" s="226">
        <v>26</v>
      </c>
      <c r="R141" s="226">
        <v>26</v>
      </c>
      <c r="S141" s="226"/>
      <c r="T141" s="226"/>
      <c r="U141" s="226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56TIENDONA</v>
      </c>
      <c r="B142" s="208">
        <v>56</v>
      </c>
      <c r="C142" s="206" t="s">
        <v>190</v>
      </c>
      <c r="D142" s="229" t="s">
        <v>91</v>
      </c>
      <c r="E142" s="226">
        <v>25.333333333333332</v>
      </c>
      <c r="F142" s="226">
        <v>22</v>
      </c>
      <c r="G142" s="226">
        <v>30</v>
      </c>
      <c r="H142" s="226"/>
      <c r="I142" s="226"/>
      <c r="J142" s="226"/>
      <c r="L142" s="56" t="str">
        <f t="shared" si="9"/>
        <v>57TIENDONA</v>
      </c>
      <c r="M142" s="208">
        <v>57</v>
      </c>
      <c r="N142" s="206" t="s">
        <v>190</v>
      </c>
      <c r="O142" s="229" t="s">
        <v>92</v>
      </c>
      <c r="P142" s="226">
        <v>28</v>
      </c>
      <c r="Q142" s="226">
        <v>28</v>
      </c>
      <c r="R142" s="226">
        <v>28</v>
      </c>
      <c r="S142" s="226"/>
      <c r="T142" s="226"/>
      <c r="U142" s="226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56SANTA ANA</v>
      </c>
      <c r="B143" s="208">
        <v>56</v>
      </c>
      <c r="C143" s="206" t="s">
        <v>172</v>
      </c>
      <c r="D143" s="229" t="s">
        <v>91</v>
      </c>
      <c r="E143" s="226">
        <v>30.5</v>
      </c>
      <c r="F143" s="226">
        <v>30</v>
      </c>
      <c r="G143" s="226">
        <v>32</v>
      </c>
      <c r="H143" s="226"/>
      <c r="I143" s="226"/>
      <c r="J143" s="226"/>
      <c r="L143" s="56" t="str">
        <f t="shared" si="9"/>
        <v>57SANTA ROSA DE LIMA</v>
      </c>
      <c r="M143" s="208">
        <v>57</v>
      </c>
      <c r="N143" s="206" t="s">
        <v>198</v>
      </c>
      <c r="O143" s="229" t="s">
        <v>92</v>
      </c>
      <c r="P143" s="226">
        <v>24</v>
      </c>
      <c r="Q143" s="226">
        <v>24</v>
      </c>
      <c r="R143" s="226">
        <v>24</v>
      </c>
      <c r="S143" s="226"/>
      <c r="T143" s="226"/>
      <c r="U143" s="226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56SAN MIGUEL</v>
      </c>
      <c r="B144" s="208">
        <v>56</v>
      </c>
      <c r="C144" s="206" t="s">
        <v>174</v>
      </c>
      <c r="D144" s="229" t="s">
        <v>91</v>
      </c>
      <c r="E144" s="226">
        <v>30.8</v>
      </c>
      <c r="F144" s="226">
        <v>30</v>
      </c>
      <c r="G144" s="226">
        <v>32</v>
      </c>
      <c r="H144" s="226"/>
      <c r="I144" s="226"/>
      <c r="J144" s="226"/>
      <c r="L144" s="56" t="str">
        <f t="shared" si="9"/>
        <v>57COJUTEPEQUE</v>
      </c>
      <c r="M144" s="207">
        <v>57</v>
      </c>
      <c r="N144" s="206" t="s">
        <v>179</v>
      </c>
      <c r="O144" s="229" t="s">
        <v>92</v>
      </c>
      <c r="P144" s="226">
        <v>25</v>
      </c>
      <c r="Q144" s="226">
        <v>25</v>
      </c>
      <c r="R144" s="226">
        <v>25</v>
      </c>
      <c r="S144" s="226"/>
      <c r="T144" s="226"/>
      <c r="U144" s="226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56SENSUNTEPEQUE</v>
      </c>
      <c r="B145" s="207">
        <v>56</v>
      </c>
      <c r="C145" s="206" t="s">
        <v>181</v>
      </c>
      <c r="D145" s="229" t="s">
        <v>91</v>
      </c>
      <c r="E145" s="226">
        <v>28</v>
      </c>
      <c r="F145" s="226">
        <v>28</v>
      </c>
      <c r="G145" s="226">
        <v>28</v>
      </c>
      <c r="H145" s="226"/>
      <c r="I145" s="226"/>
      <c r="J145" s="226"/>
      <c r="L145" s="56" t="str">
        <f t="shared" si="9"/>
        <v>58TIENDONA</v>
      </c>
      <c r="M145" s="208">
        <v>58</v>
      </c>
      <c r="N145" s="206" t="s">
        <v>190</v>
      </c>
      <c r="O145" s="229" t="s">
        <v>93</v>
      </c>
      <c r="P145" s="226">
        <v>19.8</v>
      </c>
      <c r="Q145" s="226">
        <v>19</v>
      </c>
      <c r="R145" s="226">
        <v>20</v>
      </c>
      <c r="S145" s="226"/>
      <c r="T145" s="226"/>
      <c r="U145" s="226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57TIENDONA</v>
      </c>
      <c r="B146" s="208">
        <v>57</v>
      </c>
      <c r="C146" s="206" t="s">
        <v>190</v>
      </c>
      <c r="D146" s="229" t="s">
        <v>92</v>
      </c>
      <c r="E146" s="226">
        <v>28</v>
      </c>
      <c r="F146" s="226">
        <v>28</v>
      </c>
      <c r="G146" s="226">
        <v>28</v>
      </c>
      <c r="H146" s="226"/>
      <c r="I146" s="226"/>
      <c r="J146" s="226"/>
      <c r="L146" s="56" t="str">
        <f t="shared" si="9"/>
        <v>58CHALATENANGO</v>
      </c>
      <c r="M146" s="208">
        <v>58</v>
      </c>
      <c r="N146" s="206" t="s">
        <v>176</v>
      </c>
      <c r="O146" s="229" t="s">
        <v>93</v>
      </c>
      <c r="P146" s="226">
        <v>20</v>
      </c>
      <c r="Q146" s="226">
        <v>20</v>
      </c>
      <c r="R146" s="226">
        <v>20</v>
      </c>
      <c r="S146" s="226"/>
      <c r="T146" s="226"/>
      <c r="U146" s="226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57SAN MIGUEL</v>
      </c>
      <c r="B147" s="208">
        <v>57</v>
      </c>
      <c r="C147" s="206" t="s">
        <v>174</v>
      </c>
      <c r="D147" s="229" t="s">
        <v>92</v>
      </c>
      <c r="E147" s="226">
        <v>21.5</v>
      </c>
      <c r="F147" s="226">
        <v>21</v>
      </c>
      <c r="G147" s="226">
        <v>22</v>
      </c>
      <c r="H147" s="226"/>
      <c r="I147" s="226"/>
      <c r="J147" s="226"/>
      <c r="L147" s="56" t="str">
        <f t="shared" si="9"/>
        <v>58SANTA ROSA DE LIMA</v>
      </c>
      <c r="M147" s="208">
        <v>58</v>
      </c>
      <c r="N147" s="206" t="s">
        <v>198</v>
      </c>
      <c r="O147" s="229" t="s">
        <v>93</v>
      </c>
      <c r="P147" s="226">
        <v>24</v>
      </c>
      <c r="Q147" s="226">
        <v>24</v>
      </c>
      <c r="R147" s="226">
        <v>24</v>
      </c>
      <c r="S147" s="226"/>
      <c r="T147" s="226"/>
      <c r="U147" s="226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57SENSUNTEPEQUE</v>
      </c>
      <c r="B148" s="207">
        <v>57</v>
      </c>
      <c r="C148" s="206" t="s">
        <v>181</v>
      </c>
      <c r="D148" s="229" t="s">
        <v>92</v>
      </c>
      <c r="E148" s="226">
        <v>33.5</v>
      </c>
      <c r="F148" s="226">
        <v>33</v>
      </c>
      <c r="G148" s="226">
        <v>34</v>
      </c>
      <c r="H148" s="226"/>
      <c r="I148" s="226"/>
      <c r="J148" s="226"/>
      <c r="L148" s="56" t="str">
        <f t="shared" si="9"/>
        <v>58COJUTEPEQUE</v>
      </c>
      <c r="M148" s="207">
        <v>58</v>
      </c>
      <c r="N148" s="206" t="s">
        <v>179</v>
      </c>
      <c r="O148" s="229" t="s">
        <v>93</v>
      </c>
      <c r="P148" s="226">
        <v>23</v>
      </c>
      <c r="Q148" s="226">
        <v>23</v>
      </c>
      <c r="R148" s="226">
        <v>23</v>
      </c>
      <c r="S148" s="226"/>
      <c r="T148" s="226"/>
      <c r="U148" s="226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58TIENDONA</v>
      </c>
      <c r="B149" s="208">
        <v>58</v>
      </c>
      <c r="C149" s="206" t="s">
        <v>190</v>
      </c>
      <c r="D149" s="229" t="s">
        <v>93</v>
      </c>
      <c r="E149" s="226">
        <v>17.399999999999999</v>
      </c>
      <c r="F149" s="226">
        <v>16</v>
      </c>
      <c r="G149" s="226">
        <v>18</v>
      </c>
      <c r="H149" s="226"/>
      <c r="I149" s="226"/>
      <c r="J149" s="226"/>
      <c r="L149" s="56" t="str">
        <f t="shared" si="9"/>
        <v>59TIENDONA</v>
      </c>
      <c r="M149" s="208">
        <v>59</v>
      </c>
      <c r="N149" s="206" t="s">
        <v>190</v>
      </c>
      <c r="O149" s="229" t="s">
        <v>94</v>
      </c>
      <c r="P149" s="226">
        <v>8</v>
      </c>
      <c r="Q149" s="226">
        <v>8</v>
      </c>
      <c r="R149" s="226">
        <v>8</v>
      </c>
      <c r="S149" s="226"/>
      <c r="T149" s="226"/>
      <c r="U149" s="226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58SANTA ANA</v>
      </c>
      <c r="B150" s="208">
        <v>58</v>
      </c>
      <c r="C150" s="206" t="s">
        <v>172</v>
      </c>
      <c r="D150" s="229" t="s">
        <v>93</v>
      </c>
      <c r="E150" s="226">
        <v>23.25</v>
      </c>
      <c r="F150" s="226">
        <v>22</v>
      </c>
      <c r="G150" s="226">
        <v>24</v>
      </c>
      <c r="H150" s="226"/>
      <c r="I150" s="226"/>
      <c r="J150" s="226"/>
      <c r="L150" s="56" t="str">
        <f t="shared" si="9"/>
        <v>59SANTA ROSA DE LIMA</v>
      </c>
      <c r="M150" s="208">
        <v>59</v>
      </c>
      <c r="N150" s="206" t="s">
        <v>198</v>
      </c>
      <c r="O150" s="229" t="s">
        <v>94</v>
      </c>
      <c r="P150" s="226">
        <v>12</v>
      </c>
      <c r="Q150" s="226">
        <v>12</v>
      </c>
      <c r="R150" s="226">
        <v>12</v>
      </c>
      <c r="S150" s="226"/>
      <c r="T150" s="226"/>
      <c r="U150" s="226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58SAN MIGUEL</v>
      </c>
      <c r="B151" s="208">
        <v>58</v>
      </c>
      <c r="C151" s="206" t="s">
        <v>174</v>
      </c>
      <c r="D151" s="229" t="s">
        <v>93</v>
      </c>
      <c r="E151" s="226">
        <v>19.75</v>
      </c>
      <c r="F151" s="226">
        <v>18</v>
      </c>
      <c r="G151" s="226">
        <v>21</v>
      </c>
      <c r="H151" s="226"/>
      <c r="I151" s="226"/>
      <c r="J151" s="226"/>
      <c r="L151" s="56" t="str">
        <f t="shared" si="9"/>
        <v>59COJUTEPEQUE</v>
      </c>
      <c r="M151" s="207">
        <v>59</v>
      </c>
      <c r="N151" s="206" t="s">
        <v>179</v>
      </c>
      <c r="O151" s="229" t="s">
        <v>94</v>
      </c>
      <c r="P151" s="226">
        <v>12</v>
      </c>
      <c r="Q151" s="226">
        <v>12</v>
      </c>
      <c r="R151" s="226">
        <v>12</v>
      </c>
      <c r="S151" s="226"/>
      <c r="T151" s="226"/>
      <c r="U151" s="226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58SENSUNTEPEQUE</v>
      </c>
      <c r="B152" s="207">
        <v>58</v>
      </c>
      <c r="C152" s="206" t="s">
        <v>181</v>
      </c>
      <c r="D152" s="229" t="s">
        <v>93</v>
      </c>
      <c r="E152" s="226">
        <v>18</v>
      </c>
      <c r="F152" s="226">
        <v>18</v>
      </c>
      <c r="G152" s="226">
        <v>18</v>
      </c>
      <c r="H152" s="226"/>
      <c r="I152" s="226"/>
      <c r="J152" s="226"/>
      <c r="L152" s="56" t="str">
        <f t="shared" si="9"/>
        <v>60TIENDONA</v>
      </c>
      <c r="M152" s="208">
        <v>60</v>
      </c>
      <c r="N152" s="206" t="s">
        <v>190</v>
      </c>
      <c r="O152" s="229" t="s">
        <v>95</v>
      </c>
      <c r="P152" s="226">
        <v>24</v>
      </c>
      <c r="Q152" s="226">
        <v>24</v>
      </c>
      <c r="R152" s="226">
        <v>24</v>
      </c>
      <c r="S152" s="226"/>
      <c r="T152" s="226"/>
      <c r="U152" s="226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59TIENDONA</v>
      </c>
      <c r="B153" s="208">
        <v>59</v>
      </c>
      <c r="C153" s="206" t="s">
        <v>190</v>
      </c>
      <c r="D153" s="229" t="s">
        <v>94</v>
      </c>
      <c r="E153" s="226">
        <v>7</v>
      </c>
      <c r="F153" s="226">
        <v>7</v>
      </c>
      <c r="G153" s="226">
        <v>7</v>
      </c>
      <c r="H153" s="226"/>
      <c r="I153" s="226"/>
      <c r="J153" s="226"/>
      <c r="L153" s="56" t="str">
        <f t="shared" si="9"/>
        <v>60SANTA ROSA DE LIMA</v>
      </c>
      <c r="M153" s="207">
        <v>60</v>
      </c>
      <c r="N153" s="206" t="s">
        <v>198</v>
      </c>
      <c r="O153" s="229" t="s">
        <v>95</v>
      </c>
      <c r="P153" s="226">
        <v>34</v>
      </c>
      <c r="Q153" s="226">
        <v>34</v>
      </c>
      <c r="R153" s="226">
        <v>34</v>
      </c>
      <c r="S153" s="226"/>
      <c r="T153" s="226"/>
      <c r="U153" s="226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59SAN MIGUEL</v>
      </c>
      <c r="B154" s="208">
        <v>59</v>
      </c>
      <c r="C154" s="206" t="s">
        <v>174</v>
      </c>
      <c r="D154" s="229" t="s">
        <v>94</v>
      </c>
      <c r="E154" s="226">
        <v>9.75</v>
      </c>
      <c r="F154" s="226">
        <v>9</v>
      </c>
      <c r="G154" s="226">
        <v>10</v>
      </c>
      <c r="H154" s="226"/>
      <c r="I154" s="226"/>
      <c r="J154" s="226"/>
      <c r="L154" s="56" t="str">
        <f t="shared" si="9"/>
        <v>61TIENDONA</v>
      </c>
      <c r="M154" s="207">
        <v>61</v>
      </c>
      <c r="N154" s="206" t="s">
        <v>190</v>
      </c>
      <c r="O154" s="229" t="s">
        <v>136</v>
      </c>
      <c r="P154" s="226">
        <v>16</v>
      </c>
      <c r="Q154" s="226">
        <v>16</v>
      </c>
      <c r="R154" s="226">
        <v>16</v>
      </c>
      <c r="S154" s="226"/>
      <c r="T154" s="226"/>
      <c r="U154" s="226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59SENSUNTEPEQUE</v>
      </c>
      <c r="B155" s="207">
        <v>59</v>
      </c>
      <c r="C155" s="206" t="s">
        <v>181</v>
      </c>
      <c r="D155" s="229" t="s">
        <v>94</v>
      </c>
      <c r="E155" s="226">
        <v>11</v>
      </c>
      <c r="F155" s="226">
        <v>10</v>
      </c>
      <c r="G155" s="226">
        <v>12</v>
      </c>
      <c r="H155" s="226"/>
      <c r="I155" s="226"/>
      <c r="J155" s="226"/>
      <c r="L155" s="56" t="str">
        <f t="shared" si="9"/>
        <v>62TIENDONA</v>
      </c>
      <c r="M155" s="208">
        <v>62</v>
      </c>
      <c r="N155" s="206" t="s">
        <v>190</v>
      </c>
      <c r="O155" s="229" t="s">
        <v>96</v>
      </c>
      <c r="P155" s="226">
        <v>33.25</v>
      </c>
      <c r="Q155" s="226">
        <v>33</v>
      </c>
      <c r="R155" s="226">
        <v>34</v>
      </c>
      <c r="S155" s="226"/>
      <c r="T155" s="226"/>
      <c r="U155" s="226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60TIENDONA</v>
      </c>
      <c r="B156" s="207">
        <v>60</v>
      </c>
      <c r="C156" s="206" t="s">
        <v>190</v>
      </c>
      <c r="D156" s="229" t="s">
        <v>95</v>
      </c>
      <c r="E156" s="226">
        <v>24</v>
      </c>
      <c r="F156" s="226">
        <v>24</v>
      </c>
      <c r="G156" s="226">
        <v>24</v>
      </c>
      <c r="H156" s="226"/>
      <c r="I156" s="226"/>
      <c r="J156" s="226"/>
      <c r="L156" s="56" t="str">
        <f t="shared" si="9"/>
        <v>62COJUTEPEQUE</v>
      </c>
      <c r="M156" s="207">
        <v>62</v>
      </c>
      <c r="N156" s="206" t="s">
        <v>179</v>
      </c>
      <c r="O156" s="229" t="s">
        <v>96</v>
      </c>
      <c r="P156" s="226">
        <v>36</v>
      </c>
      <c r="Q156" s="226">
        <v>36</v>
      </c>
      <c r="R156" s="226">
        <v>36</v>
      </c>
      <c r="S156" s="226"/>
      <c r="T156" s="226"/>
      <c r="U156" s="226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61TIENDONA</v>
      </c>
      <c r="B157" s="207">
        <v>61</v>
      </c>
      <c r="C157" s="206" t="s">
        <v>190</v>
      </c>
      <c r="D157" s="229" t="s">
        <v>136</v>
      </c>
      <c r="E157" s="226">
        <v>16</v>
      </c>
      <c r="F157" s="226">
        <v>16</v>
      </c>
      <c r="G157" s="226">
        <v>16</v>
      </c>
      <c r="H157" s="226"/>
      <c r="I157" s="226"/>
      <c r="J157" s="226"/>
      <c r="L157" s="56" t="str">
        <f t="shared" si="9"/>
        <v>63TIENDONA</v>
      </c>
      <c r="M157" s="208">
        <v>63</v>
      </c>
      <c r="N157" s="206" t="s">
        <v>190</v>
      </c>
      <c r="O157" s="229" t="s">
        <v>97</v>
      </c>
      <c r="P157" s="226">
        <v>30.5</v>
      </c>
      <c r="Q157" s="226">
        <v>30</v>
      </c>
      <c r="R157" s="226">
        <v>32</v>
      </c>
      <c r="S157" s="226"/>
      <c r="T157" s="226"/>
      <c r="U157" s="226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62TIENDONA</v>
      </c>
      <c r="B158" s="207">
        <v>62</v>
      </c>
      <c r="C158" s="206" t="s">
        <v>190</v>
      </c>
      <c r="D158" s="229" t="s">
        <v>96</v>
      </c>
      <c r="E158" s="226">
        <v>33.4</v>
      </c>
      <c r="F158" s="226">
        <v>33</v>
      </c>
      <c r="G158" s="226">
        <v>34</v>
      </c>
      <c r="H158" s="226"/>
      <c r="I158" s="226"/>
      <c r="J158" s="226"/>
      <c r="L158" s="56" t="str">
        <f t="shared" si="9"/>
        <v>63CHALATENANGO</v>
      </c>
      <c r="M158" s="208">
        <v>63</v>
      </c>
      <c r="N158" s="206" t="s">
        <v>176</v>
      </c>
      <c r="O158" s="229" t="s">
        <v>97</v>
      </c>
      <c r="P158" s="226">
        <v>30</v>
      </c>
      <c r="Q158" s="226">
        <v>30</v>
      </c>
      <c r="R158" s="226">
        <v>30</v>
      </c>
      <c r="S158" s="226"/>
      <c r="T158" s="226"/>
      <c r="U158" s="226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63TIENDONA</v>
      </c>
      <c r="B159" s="208">
        <v>63</v>
      </c>
      <c r="C159" s="206" t="s">
        <v>190</v>
      </c>
      <c r="D159" s="229" t="s">
        <v>97</v>
      </c>
      <c r="E159" s="226">
        <v>30.6</v>
      </c>
      <c r="F159" s="226">
        <v>30</v>
      </c>
      <c r="G159" s="226">
        <v>32</v>
      </c>
      <c r="H159" s="226"/>
      <c r="I159" s="226"/>
      <c r="J159" s="226"/>
      <c r="L159" s="56" t="str">
        <f t="shared" si="9"/>
        <v>63SANTA ROSA DE LIMA</v>
      </c>
      <c r="M159" s="208">
        <v>63</v>
      </c>
      <c r="N159" s="206" t="s">
        <v>198</v>
      </c>
      <c r="O159" s="229" t="s">
        <v>97</v>
      </c>
      <c r="P159" s="226">
        <v>33</v>
      </c>
      <c r="Q159" s="226">
        <v>33</v>
      </c>
      <c r="R159" s="226">
        <v>33</v>
      </c>
      <c r="S159" s="226"/>
      <c r="T159" s="226"/>
      <c r="U159" s="226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63SAN MIGUEL</v>
      </c>
      <c r="B160" s="208">
        <v>63</v>
      </c>
      <c r="C160" s="206" t="s">
        <v>174</v>
      </c>
      <c r="D160" s="229" t="s">
        <v>97</v>
      </c>
      <c r="E160" s="226">
        <v>31</v>
      </c>
      <c r="F160" s="226">
        <v>30</v>
      </c>
      <c r="G160" s="226">
        <v>32</v>
      </c>
      <c r="H160" s="226"/>
      <c r="I160" s="226"/>
      <c r="J160" s="226"/>
      <c r="L160" s="56" t="str">
        <f t="shared" si="9"/>
        <v>63COJUTEPEQUE</v>
      </c>
      <c r="M160" s="207">
        <v>63</v>
      </c>
      <c r="N160" s="206" t="s">
        <v>179</v>
      </c>
      <c r="O160" s="229" t="s">
        <v>97</v>
      </c>
      <c r="P160" s="226">
        <v>33</v>
      </c>
      <c r="Q160" s="226">
        <v>33</v>
      </c>
      <c r="R160" s="226">
        <v>33</v>
      </c>
      <c r="S160" s="226"/>
      <c r="T160" s="226"/>
      <c r="U160" s="226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63SENSUNTEPEQUE</v>
      </c>
      <c r="B161" s="207">
        <v>63</v>
      </c>
      <c r="C161" s="206" t="s">
        <v>181</v>
      </c>
      <c r="D161" s="229" t="s">
        <v>97</v>
      </c>
      <c r="E161" s="226">
        <v>31</v>
      </c>
      <c r="F161" s="226">
        <v>30</v>
      </c>
      <c r="G161" s="226">
        <v>32</v>
      </c>
      <c r="H161" s="226"/>
      <c r="I161" s="226"/>
      <c r="J161" s="226"/>
      <c r="L161" s="56" t="str">
        <f t="shared" si="9"/>
        <v>64TIENDONA</v>
      </c>
      <c r="M161" s="208">
        <v>64</v>
      </c>
      <c r="N161" s="206" t="s">
        <v>190</v>
      </c>
      <c r="O161" s="229" t="s">
        <v>98</v>
      </c>
      <c r="P161" s="226">
        <v>8.25</v>
      </c>
      <c r="Q161" s="226">
        <v>8</v>
      </c>
      <c r="R161" s="226">
        <v>9</v>
      </c>
      <c r="S161" s="226"/>
      <c r="T161" s="226"/>
      <c r="U161" s="226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64TIENDONA</v>
      </c>
      <c r="B162" s="208">
        <v>64</v>
      </c>
      <c r="C162" s="206" t="s">
        <v>190</v>
      </c>
      <c r="D162" s="229" t="s">
        <v>98</v>
      </c>
      <c r="E162" s="226">
        <v>8.1999999999999993</v>
      </c>
      <c r="F162" s="226">
        <v>8</v>
      </c>
      <c r="G162" s="226">
        <v>9</v>
      </c>
      <c r="H162" s="226"/>
      <c r="I162" s="226"/>
      <c r="J162" s="226"/>
      <c r="L162" s="56" t="str">
        <f t="shared" si="9"/>
        <v>64CHALATENANGO</v>
      </c>
      <c r="M162" s="208">
        <v>64</v>
      </c>
      <c r="N162" s="206" t="s">
        <v>176</v>
      </c>
      <c r="O162" s="229" t="s">
        <v>98</v>
      </c>
      <c r="P162" s="226">
        <v>11</v>
      </c>
      <c r="Q162" s="226">
        <v>11</v>
      </c>
      <c r="R162" s="226">
        <v>11</v>
      </c>
      <c r="S162" s="226"/>
      <c r="T162" s="226"/>
      <c r="U162" s="226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64SANTA ANA</v>
      </c>
      <c r="B163" s="208">
        <v>64</v>
      </c>
      <c r="C163" s="206" t="s">
        <v>172</v>
      </c>
      <c r="D163" s="229" t="s">
        <v>98</v>
      </c>
      <c r="E163" s="226">
        <v>10</v>
      </c>
      <c r="F163" s="226">
        <v>10</v>
      </c>
      <c r="G163" s="226">
        <v>10</v>
      </c>
      <c r="H163" s="226"/>
      <c r="I163" s="226"/>
      <c r="J163" s="226"/>
      <c r="L163" s="56" t="str">
        <f t="shared" si="9"/>
        <v>64SANTA ROSA DE LIMA</v>
      </c>
      <c r="M163" s="208">
        <v>64</v>
      </c>
      <c r="N163" s="206" t="s">
        <v>198</v>
      </c>
      <c r="O163" s="229" t="s">
        <v>98</v>
      </c>
      <c r="P163" s="226">
        <v>12</v>
      </c>
      <c r="Q163" s="226">
        <v>12</v>
      </c>
      <c r="R163" s="226">
        <v>12</v>
      </c>
      <c r="S163" s="226"/>
      <c r="T163" s="226"/>
      <c r="U163" s="226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64SAN MIGUEL</v>
      </c>
      <c r="B164" s="208">
        <v>64</v>
      </c>
      <c r="C164" s="206" t="s">
        <v>174</v>
      </c>
      <c r="D164" s="229" t="s">
        <v>98</v>
      </c>
      <c r="E164" s="226">
        <v>9.1999999999999993</v>
      </c>
      <c r="F164" s="226">
        <v>8</v>
      </c>
      <c r="G164" s="226">
        <v>10</v>
      </c>
      <c r="H164" s="226"/>
      <c r="I164" s="226"/>
      <c r="J164" s="226"/>
      <c r="L164" s="56" t="str">
        <f t="shared" si="9"/>
        <v>64COJUTEPEQUE</v>
      </c>
      <c r="M164" s="207">
        <v>64</v>
      </c>
      <c r="N164" s="206" t="s">
        <v>179</v>
      </c>
      <c r="O164" s="229" t="s">
        <v>98</v>
      </c>
      <c r="P164" s="226">
        <v>12</v>
      </c>
      <c r="Q164" s="226">
        <v>12</v>
      </c>
      <c r="R164" s="226">
        <v>12</v>
      </c>
      <c r="S164" s="226"/>
      <c r="T164" s="226"/>
      <c r="U164" s="226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64SENSUNTEPEQUE</v>
      </c>
      <c r="B165" s="207">
        <v>64</v>
      </c>
      <c r="C165" s="206" t="s">
        <v>181</v>
      </c>
      <c r="D165" s="229" t="s">
        <v>98</v>
      </c>
      <c r="E165" s="226">
        <v>12</v>
      </c>
      <c r="F165" s="226">
        <v>12</v>
      </c>
      <c r="G165" s="226">
        <v>12</v>
      </c>
      <c r="H165" s="226"/>
      <c r="I165" s="226"/>
      <c r="J165" s="226"/>
      <c r="L165" s="56" t="str">
        <f t="shared" si="9"/>
        <v>65TIENDONA</v>
      </c>
      <c r="M165" s="208">
        <v>65</v>
      </c>
      <c r="N165" s="206" t="s">
        <v>190</v>
      </c>
      <c r="O165" s="229" t="s">
        <v>98</v>
      </c>
      <c r="P165" s="226">
        <v>7</v>
      </c>
      <c r="Q165" s="226">
        <v>7</v>
      </c>
      <c r="R165" s="226">
        <v>7</v>
      </c>
      <c r="S165" s="226"/>
      <c r="T165" s="226"/>
      <c r="U165" s="226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65TIENDONA</v>
      </c>
      <c r="B166" s="208">
        <v>65</v>
      </c>
      <c r="C166" s="206" t="s">
        <v>190</v>
      </c>
      <c r="D166" s="229" t="s">
        <v>98</v>
      </c>
      <c r="E166" s="226">
        <v>7</v>
      </c>
      <c r="F166" s="226">
        <v>7</v>
      </c>
      <c r="G166" s="226">
        <v>7</v>
      </c>
      <c r="H166" s="226"/>
      <c r="I166" s="226"/>
      <c r="J166" s="226"/>
      <c r="L166" s="56" t="str">
        <f t="shared" si="9"/>
        <v>65SANTA ROSA DE LIMA</v>
      </c>
      <c r="M166" s="208">
        <v>65</v>
      </c>
      <c r="N166" s="206" t="s">
        <v>198</v>
      </c>
      <c r="O166" s="229" t="s">
        <v>98</v>
      </c>
      <c r="P166" s="226">
        <v>7</v>
      </c>
      <c r="Q166" s="226">
        <v>7</v>
      </c>
      <c r="R166" s="226">
        <v>7</v>
      </c>
      <c r="S166" s="226"/>
      <c r="T166" s="226"/>
      <c r="U166" s="226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65SAN MIGUEL</v>
      </c>
      <c r="B167" s="208">
        <v>65</v>
      </c>
      <c r="C167" s="206" t="s">
        <v>174</v>
      </c>
      <c r="D167" s="229" t="s">
        <v>98</v>
      </c>
      <c r="E167" s="226">
        <v>6.2</v>
      </c>
      <c r="F167" s="226">
        <v>6</v>
      </c>
      <c r="G167" s="226">
        <v>7</v>
      </c>
      <c r="H167" s="226"/>
      <c r="I167" s="226"/>
      <c r="J167" s="226"/>
      <c r="L167" s="56" t="str">
        <f t="shared" si="9"/>
        <v>65COJUTEPEQUE</v>
      </c>
      <c r="M167" s="207">
        <v>65</v>
      </c>
      <c r="N167" s="206" t="s">
        <v>179</v>
      </c>
      <c r="O167" s="229" t="s">
        <v>98</v>
      </c>
      <c r="P167" s="226">
        <v>10</v>
      </c>
      <c r="Q167" s="226">
        <v>10</v>
      </c>
      <c r="R167" s="226">
        <v>10</v>
      </c>
      <c r="S167" s="226"/>
      <c r="T167" s="226"/>
      <c r="U167" s="226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65SENSUNTEPEQUE</v>
      </c>
      <c r="B168" s="207">
        <v>65</v>
      </c>
      <c r="C168" s="206" t="s">
        <v>181</v>
      </c>
      <c r="D168" s="229" t="s">
        <v>98</v>
      </c>
      <c r="E168" s="226">
        <v>7</v>
      </c>
      <c r="F168" s="226">
        <v>7</v>
      </c>
      <c r="G168" s="226">
        <v>7</v>
      </c>
      <c r="H168" s="226"/>
      <c r="I168" s="226"/>
      <c r="J168" s="226"/>
      <c r="L168" s="56" t="str">
        <f t="shared" si="9"/>
        <v>66TIENDONA</v>
      </c>
      <c r="M168" s="208">
        <v>66</v>
      </c>
      <c r="N168" s="206" t="s">
        <v>190</v>
      </c>
      <c r="O168" s="229" t="s">
        <v>99</v>
      </c>
      <c r="P168" s="226">
        <v>50</v>
      </c>
      <c r="Q168" s="226">
        <v>50</v>
      </c>
      <c r="R168" s="226">
        <v>50</v>
      </c>
      <c r="S168" s="226"/>
      <c r="T168" s="226"/>
      <c r="U168" s="226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66TIENDONA</v>
      </c>
      <c r="B169" s="208">
        <v>66</v>
      </c>
      <c r="C169" s="206" t="s">
        <v>190</v>
      </c>
      <c r="D169" s="229" t="s">
        <v>99</v>
      </c>
      <c r="E169" s="226">
        <v>50</v>
      </c>
      <c r="F169" s="226">
        <v>50</v>
      </c>
      <c r="G169" s="226">
        <v>50</v>
      </c>
      <c r="H169" s="226"/>
      <c r="I169" s="226"/>
      <c r="J169" s="226"/>
      <c r="L169" s="56" t="str">
        <f t="shared" si="9"/>
        <v>66CHALATENANGO</v>
      </c>
      <c r="M169" s="207">
        <v>66</v>
      </c>
      <c r="N169" s="206" t="s">
        <v>176</v>
      </c>
      <c r="O169" s="229" t="s">
        <v>99</v>
      </c>
      <c r="P169" s="226">
        <v>60</v>
      </c>
      <c r="Q169" s="226">
        <v>60</v>
      </c>
      <c r="R169" s="226">
        <v>60</v>
      </c>
      <c r="S169" s="226"/>
      <c r="T169" s="226"/>
      <c r="U169" s="226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66SANTA ANA</v>
      </c>
      <c r="B170" s="208">
        <v>66</v>
      </c>
      <c r="C170" s="206" t="s">
        <v>172</v>
      </c>
      <c r="D170" s="229" t="s">
        <v>99</v>
      </c>
      <c r="E170" s="226">
        <v>55</v>
      </c>
      <c r="F170" s="226">
        <v>55</v>
      </c>
      <c r="G170" s="226">
        <v>55</v>
      </c>
      <c r="H170" s="226"/>
      <c r="I170" s="226"/>
      <c r="J170" s="226"/>
      <c r="L170" s="56" t="str">
        <f t="shared" si="9"/>
        <v>67TIENDONA</v>
      </c>
      <c r="M170" s="207">
        <v>67</v>
      </c>
      <c r="N170" s="206" t="s">
        <v>190</v>
      </c>
      <c r="O170" s="229" t="s">
        <v>100</v>
      </c>
      <c r="P170" s="226">
        <v>35</v>
      </c>
      <c r="Q170" s="226">
        <v>35</v>
      </c>
      <c r="R170" s="226">
        <v>35</v>
      </c>
      <c r="S170" s="226"/>
      <c r="T170" s="226"/>
      <c r="U170" s="226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66SAN MIGUEL</v>
      </c>
      <c r="B171" s="207">
        <v>66</v>
      </c>
      <c r="C171" s="206" t="s">
        <v>174</v>
      </c>
      <c r="D171" s="229" t="s">
        <v>99</v>
      </c>
      <c r="E171" s="226">
        <v>60</v>
      </c>
      <c r="F171" s="226">
        <v>60</v>
      </c>
      <c r="G171" s="226">
        <v>60</v>
      </c>
      <c r="H171" s="226"/>
      <c r="I171" s="226"/>
      <c r="J171" s="226"/>
      <c r="L171" s="56" t="str">
        <f t="shared" si="9"/>
        <v>68TIENDONA</v>
      </c>
      <c r="M171" s="208">
        <v>68</v>
      </c>
      <c r="N171" s="206" t="s">
        <v>190</v>
      </c>
      <c r="O171" s="229" t="s">
        <v>101</v>
      </c>
      <c r="P171" s="226">
        <v>9</v>
      </c>
      <c r="Q171" s="226">
        <v>9</v>
      </c>
      <c r="R171" s="226">
        <v>9</v>
      </c>
      <c r="S171" s="226"/>
      <c r="T171" s="226"/>
      <c r="U171" s="226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67TIENDONA</v>
      </c>
      <c r="B172" s="207">
        <v>67</v>
      </c>
      <c r="C172" s="206" t="s">
        <v>190</v>
      </c>
      <c r="D172" s="229" t="s">
        <v>100</v>
      </c>
      <c r="E172" s="226">
        <v>40</v>
      </c>
      <c r="F172" s="226">
        <v>40</v>
      </c>
      <c r="G172" s="226">
        <v>40</v>
      </c>
      <c r="H172" s="226"/>
      <c r="I172" s="226"/>
      <c r="J172" s="226"/>
      <c r="L172" s="56" t="str">
        <f t="shared" si="9"/>
        <v>68SANTA ROSA DE LIMA</v>
      </c>
      <c r="M172" s="208">
        <v>68</v>
      </c>
      <c r="N172" s="206" t="s">
        <v>198</v>
      </c>
      <c r="O172" s="229" t="s">
        <v>101</v>
      </c>
      <c r="P172" s="226">
        <v>13</v>
      </c>
      <c r="Q172" s="226">
        <v>12</v>
      </c>
      <c r="R172" s="226">
        <v>14</v>
      </c>
      <c r="S172" s="226"/>
      <c r="T172" s="226"/>
      <c r="U172" s="226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68TIENDONA</v>
      </c>
      <c r="B173" s="208">
        <v>68</v>
      </c>
      <c r="C173" s="206" t="s">
        <v>190</v>
      </c>
      <c r="D173" s="229" t="s">
        <v>101</v>
      </c>
      <c r="E173" s="226">
        <v>9</v>
      </c>
      <c r="F173" s="226">
        <v>9</v>
      </c>
      <c r="G173" s="226">
        <v>9</v>
      </c>
      <c r="H173" s="226"/>
      <c r="I173" s="226"/>
      <c r="J173" s="226"/>
      <c r="L173" s="56" t="str">
        <f t="shared" si="9"/>
        <v>68COJUTEPEQUE</v>
      </c>
      <c r="M173" s="207">
        <v>68</v>
      </c>
      <c r="N173" s="206" t="s">
        <v>179</v>
      </c>
      <c r="O173" s="229" t="s">
        <v>101</v>
      </c>
      <c r="P173" s="226">
        <v>12</v>
      </c>
      <c r="Q173" s="226">
        <v>12</v>
      </c>
      <c r="R173" s="226">
        <v>12</v>
      </c>
      <c r="S173" s="226"/>
      <c r="T173" s="226"/>
      <c r="U173" s="226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68SANTA ANA</v>
      </c>
      <c r="B174" s="208">
        <v>68</v>
      </c>
      <c r="C174" s="206" t="s">
        <v>172</v>
      </c>
      <c r="D174" s="229" t="s">
        <v>101</v>
      </c>
      <c r="E174" s="226">
        <v>7</v>
      </c>
      <c r="F174" s="226">
        <v>7</v>
      </c>
      <c r="G174" s="226">
        <v>7</v>
      </c>
      <c r="H174" s="226"/>
      <c r="I174" s="226"/>
      <c r="J174" s="226"/>
      <c r="L174" s="56" t="str">
        <f t="shared" si="9"/>
        <v>69TIENDONA</v>
      </c>
      <c r="M174" s="208">
        <v>69</v>
      </c>
      <c r="N174" s="206" t="s">
        <v>190</v>
      </c>
      <c r="O174" s="229" t="s">
        <v>102</v>
      </c>
      <c r="P174" s="226">
        <v>7</v>
      </c>
      <c r="Q174" s="226">
        <v>7</v>
      </c>
      <c r="R174" s="226">
        <v>7</v>
      </c>
      <c r="S174" s="226"/>
      <c r="T174" s="226"/>
      <c r="U174" s="226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68SAN MIGUEL</v>
      </c>
      <c r="B175" s="208">
        <v>68</v>
      </c>
      <c r="C175" s="206" t="s">
        <v>174</v>
      </c>
      <c r="D175" s="229" t="s">
        <v>101</v>
      </c>
      <c r="E175" s="226">
        <v>10.199999999999999</v>
      </c>
      <c r="F175" s="226">
        <v>9</v>
      </c>
      <c r="G175" s="226">
        <v>12</v>
      </c>
      <c r="H175" s="226"/>
      <c r="I175" s="226"/>
      <c r="J175" s="226"/>
      <c r="L175" s="56" t="str">
        <f t="shared" si="9"/>
        <v>69CHALATENANGO</v>
      </c>
      <c r="M175" s="208">
        <v>69</v>
      </c>
      <c r="N175" s="206" t="s">
        <v>176</v>
      </c>
      <c r="O175" s="229" t="s">
        <v>102</v>
      </c>
      <c r="P175" s="226">
        <v>7</v>
      </c>
      <c r="Q175" s="226">
        <v>7</v>
      </c>
      <c r="R175" s="226">
        <v>7</v>
      </c>
      <c r="S175" s="226"/>
      <c r="T175" s="226"/>
      <c r="U175" s="226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68SENSUNTEPEQUE</v>
      </c>
      <c r="B176" s="207">
        <v>68</v>
      </c>
      <c r="C176" s="206" t="s">
        <v>181</v>
      </c>
      <c r="D176" s="229" t="s">
        <v>101</v>
      </c>
      <c r="E176" s="226">
        <v>12</v>
      </c>
      <c r="F176" s="226">
        <v>12</v>
      </c>
      <c r="G176" s="226">
        <v>12</v>
      </c>
      <c r="H176" s="226"/>
      <c r="I176" s="226"/>
      <c r="J176" s="226"/>
      <c r="L176" s="56" t="str">
        <f t="shared" si="9"/>
        <v>69COJUTEPEQUE</v>
      </c>
      <c r="M176" s="207">
        <v>69</v>
      </c>
      <c r="N176" s="206" t="s">
        <v>179</v>
      </c>
      <c r="O176" s="229" t="s">
        <v>102</v>
      </c>
      <c r="P176" s="226">
        <v>8</v>
      </c>
      <c r="Q176" s="226">
        <v>8</v>
      </c>
      <c r="R176" s="226">
        <v>8</v>
      </c>
      <c r="S176" s="226"/>
      <c r="T176" s="226"/>
      <c r="U176" s="226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69TIENDONA</v>
      </c>
      <c r="B177" s="208">
        <v>69</v>
      </c>
      <c r="C177" s="206" t="s">
        <v>190</v>
      </c>
      <c r="D177" s="229" t="s">
        <v>102</v>
      </c>
      <c r="E177" s="226">
        <v>7.5</v>
      </c>
      <c r="F177" s="226">
        <v>7</v>
      </c>
      <c r="G177" s="226">
        <v>8</v>
      </c>
      <c r="H177" s="226"/>
      <c r="I177" s="226"/>
      <c r="J177" s="226"/>
      <c r="L177" s="56" t="str">
        <f t="shared" si="9"/>
        <v>71TIENDONA</v>
      </c>
      <c r="M177" s="208">
        <v>71</v>
      </c>
      <c r="N177" s="206" t="s">
        <v>190</v>
      </c>
      <c r="O177" s="229" t="s">
        <v>133</v>
      </c>
      <c r="P177" s="226">
        <v>4</v>
      </c>
      <c r="Q177" s="226">
        <v>4</v>
      </c>
      <c r="R177" s="226">
        <v>4</v>
      </c>
      <c r="S177" s="226"/>
      <c r="T177" s="226"/>
      <c r="U177" s="226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69SENSUNTEPEQUE</v>
      </c>
      <c r="B178" s="207">
        <v>69</v>
      </c>
      <c r="C178" s="206" t="s">
        <v>181</v>
      </c>
      <c r="D178" s="229" t="s">
        <v>102</v>
      </c>
      <c r="E178" s="226">
        <v>6</v>
      </c>
      <c r="F178" s="226">
        <v>6</v>
      </c>
      <c r="G178" s="226">
        <v>6</v>
      </c>
      <c r="H178" s="226"/>
      <c r="I178" s="226"/>
      <c r="J178" s="226"/>
      <c r="L178" s="56" t="str">
        <f t="shared" si="9"/>
        <v>71COJUTEPEQUE</v>
      </c>
      <c r="M178" s="207">
        <v>71</v>
      </c>
      <c r="N178" s="206" t="s">
        <v>179</v>
      </c>
      <c r="O178" s="229" t="s">
        <v>133</v>
      </c>
      <c r="P178" s="226">
        <v>2</v>
      </c>
      <c r="Q178" s="226">
        <v>2</v>
      </c>
      <c r="R178" s="226">
        <v>2</v>
      </c>
      <c r="S178" s="226"/>
      <c r="T178" s="226"/>
      <c r="U178" s="226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71TIENDONA</v>
      </c>
      <c r="B179" s="207">
        <v>71</v>
      </c>
      <c r="C179" s="206" t="s">
        <v>190</v>
      </c>
      <c r="D179" s="229" t="s">
        <v>133</v>
      </c>
      <c r="E179" s="226">
        <v>4</v>
      </c>
      <c r="F179" s="226">
        <v>4</v>
      </c>
      <c r="G179" s="226">
        <v>4</v>
      </c>
      <c r="H179" s="226"/>
      <c r="I179" s="226"/>
      <c r="J179" s="226"/>
      <c r="L179" s="56" t="str">
        <f t="shared" si="9"/>
        <v>72TIENDONA</v>
      </c>
      <c r="M179" s="208">
        <v>72</v>
      </c>
      <c r="N179" s="206" t="s">
        <v>190</v>
      </c>
      <c r="O179" s="229" t="s">
        <v>103</v>
      </c>
      <c r="P179" s="226">
        <v>4</v>
      </c>
      <c r="Q179" s="226">
        <v>4</v>
      </c>
      <c r="R179" s="226">
        <v>4</v>
      </c>
      <c r="S179" s="226"/>
      <c r="T179" s="226"/>
      <c r="U179" s="226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72TIENDONA</v>
      </c>
      <c r="B180" s="208">
        <v>72</v>
      </c>
      <c r="C180" s="206" t="s">
        <v>190</v>
      </c>
      <c r="D180" s="229" t="s">
        <v>103</v>
      </c>
      <c r="E180" s="226">
        <v>4</v>
      </c>
      <c r="F180" s="226">
        <v>4</v>
      </c>
      <c r="G180" s="226">
        <v>4</v>
      </c>
      <c r="H180" s="226"/>
      <c r="I180" s="226"/>
      <c r="J180" s="226"/>
      <c r="L180" s="56" t="str">
        <f t="shared" si="9"/>
        <v>72CHALATENANGO</v>
      </c>
      <c r="M180" s="208">
        <v>72</v>
      </c>
      <c r="N180" s="206" t="s">
        <v>176</v>
      </c>
      <c r="O180" s="229" t="s">
        <v>103</v>
      </c>
      <c r="P180" s="226">
        <v>6</v>
      </c>
      <c r="Q180" s="226">
        <v>6</v>
      </c>
      <c r="R180" s="226">
        <v>6</v>
      </c>
      <c r="S180" s="226"/>
      <c r="T180" s="226"/>
      <c r="U180" s="226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72SANTA ANA</v>
      </c>
      <c r="B181" s="208">
        <v>72</v>
      </c>
      <c r="C181" s="206" t="s">
        <v>172</v>
      </c>
      <c r="D181" s="229" t="s">
        <v>103</v>
      </c>
      <c r="E181" s="226">
        <v>5</v>
      </c>
      <c r="F181" s="226">
        <v>5</v>
      </c>
      <c r="G181" s="226">
        <v>5</v>
      </c>
      <c r="H181" s="226"/>
      <c r="I181" s="226"/>
      <c r="J181" s="226"/>
      <c r="L181" s="56" t="str">
        <f t="shared" si="9"/>
        <v>72SANTA ROSA DE LIMA</v>
      </c>
      <c r="M181" s="208">
        <v>72</v>
      </c>
      <c r="N181" s="206" t="s">
        <v>198</v>
      </c>
      <c r="O181" s="229" t="s">
        <v>103</v>
      </c>
      <c r="P181" s="226">
        <v>10</v>
      </c>
      <c r="Q181" s="226">
        <v>10</v>
      </c>
      <c r="R181" s="226">
        <v>10</v>
      </c>
      <c r="S181" s="226"/>
      <c r="T181" s="226"/>
      <c r="U181" s="226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72SAN MIGUEL</v>
      </c>
      <c r="B182" s="208">
        <v>72</v>
      </c>
      <c r="C182" s="206" t="s">
        <v>174</v>
      </c>
      <c r="D182" s="229" t="s">
        <v>103</v>
      </c>
      <c r="E182" s="226">
        <v>8</v>
      </c>
      <c r="F182" s="226">
        <v>8</v>
      </c>
      <c r="G182" s="226">
        <v>8</v>
      </c>
      <c r="H182" s="226"/>
      <c r="I182" s="226"/>
      <c r="J182" s="226"/>
      <c r="L182" s="56" t="str">
        <f t="shared" si="9"/>
        <v>72COJUTEPEQUE</v>
      </c>
      <c r="M182" s="207">
        <v>72</v>
      </c>
      <c r="N182" s="206" t="s">
        <v>179</v>
      </c>
      <c r="O182" s="229" t="s">
        <v>103</v>
      </c>
      <c r="P182" s="226">
        <v>5</v>
      </c>
      <c r="Q182" s="226">
        <v>5</v>
      </c>
      <c r="R182" s="226">
        <v>5</v>
      </c>
      <c r="S182" s="226"/>
      <c r="T182" s="226"/>
      <c r="U182" s="226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72SENSUNTEPEQUE</v>
      </c>
      <c r="B183" s="207">
        <v>72</v>
      </c>
      <c r="C183" s="206" t="s">
        <v>181</v>
      </c>
      <c r="D183" s="229" t="s">
        <v>103</v>
      </c>
      <c r="E183" s="226">
        <v>4</v>
      </c>
      <c r="F183" s="226">
        <v>4</v>
      </c>
      <c r="G183" s="226">
        <v>4</v>
      </c>
      <c r="H183" s="226"/>
      <c r="I183" s="226"/>
      <c r="J183" s="226"/>
      <c r="L183" s="56" t="str">
        <f t="shared" si="9"/>
        <v>73TIENDONA</v>
      </c>
      <c r="M183" s="207">
        <v>73</v>
      </c>
      <c r="N183" s="206" t="s">
        <v>190</v>
      </c>
      <c r="O183" s="229" t="s">
        <v>104</v>
      </c>
      <c r="P183" s="226">
        <v>3</v>
      </c>
      <c r="Q183" s="226">
        <v>3</v>
      </c>
      <c r="R183" s="226">
        <v>3</v>
      </c>
      <c r="S183" s="226"/>
      <c r="T183" s="226"/>
      <c r="U183" s="226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73TIENDONA</v>
      </c>
      <c r="B184" s="207">
        <v>73</v>
      </c>
      <c r="C184" s="206" t="s">
        <v>190</v>
      </c>
      <c r="D184" s="229" t="s">
        <v>104</v>
      </c>
      <c r="E184" s="226">
        <v>3</v>
      </c>
      <c r="F184" s="226">
        <v>3</v>
      </c>
      <c r="G184" s="226">
        <v>3</v>
      </c>
      <c r="H184" s="226"/>
      <c r="I184" s="226"/>
      <c r="J184" s="226"/>
      <c r="L184" s="56" t="str">
        <f t="shared" si="9"/>
        <v>75TIENDONA</v>
      </c>
      <c r="M184" s="207">
        <v>75</v>
      </c>
      <c r="N184" s="206" t="s">
        <v>190</v>
      </c>
      <c r="O184" s="229" t="s">
        <v>106</v>
      </c>
      <c r="P184" s="226">
        <v>10</v>
      </c>
      <c r="Q184" s="226">
        <v>10</v>
      </c>
      <c r="R184" s="226">
        <v>10</v>
      </c>
      <c r="S184" s="226"/>
      <c r="T184" s="226"/>
      <c r="U184" s="226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75TIENDONA</v>
      </c>
      <c r="B185" s="208">
        <v>75</v>
      </c>
      <c r="C185" s="206" t="s">
        <v>190</v>
      </c>
      <c r="D185" s="229" t="s">
        <v>106</v>
      </c>
      <c r="E185" s="226">
        <v>10</v>
      </c>
      <c r="F185" s="226">
        <v>10</v>
      </c>
      <c r="G185" s="226">
        <v>10</v>
      </c>
      <c r="H185" s="226"/>
      <c r="I185" s="226"/>
      <c r="J185" s="226"/>
      <c r="L185" s="56" t="str">
        <f t="shared" si="9"/>
        <v>76TIENDONA</v>
      </c>
      <c r="M185" s="207">
        <v>76</v>
      </c>
      <c r="N185" s="206" t="s">
        <v>190</v>
      </c>
      <c r="O185" s="229" t="s">
        <v>107</v>
      </c>
      <c r="P185" s="226">
        <v>16</v>
      </c>
      <c r="Q185" s="226">
        <v>16</v>
      </c>
      <c r="R185" s="226">
        <v>16</v>
      </c>
      <c r="S185" s="226"/>
      <c r="T185" s="226"/>
      <c r="U185" s="226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75SANTA ANA</v>
      </c>
      <c r="B186" s="207">
        <v>75</v>
      </c>
      <c r="C186" s="206" t="s">
        <v>172</v>
      </c>
      <c r="D186" s="229" t="s">
        <v>106</v>
      </c>
      <c r="E186" s="226">
        <v>8</v>
      </c>
      <c r="F186" s="226">
        <v>8</v>
      </c>
      <c r="G186" s="226">
        <v>8</v>
      </c>
      <c r="H186" s="226"/>
      <c r="I186" s="226"/>
      <c r="J186" s="226"/>
      <c r="L186" s="56" t="str">
        <f t="shared" si="9"/>
        <v>77TIENDONA</v>
      </c>
      <c r="M186" s="207">
        <v>77</v>
      </c>
      <c r="N186" s="206" t="s">
        <v>190</v>
      </c>
      <c r="O186" s="229" t="s">
        <v>108</v>
      </c>
      <c r="P186" s="226">
        <v>17</v>
      </c>
      <c r="Q186" s="226">
        <v>14</v>
      </c>
      <c r="R186" s="226">
        <v>20</v>
      </c>
      <c r="S186" s="226"/>
      <c r="T186" s="226"/>
      <c r="U186" s="226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76TIENDONA</v>
      </c>
      <c r="B187" s="207">
        <v>76</v>
      </c>
      <c r="C187" s="206" t="s">
        <v>190</v>
      </c>
      <c r="D187" s="229" t="s">
        <v>107</v>
      </c>
      <c r="E187" s="226">
        <v>16</v>
      </c>
      <c r="F187" s="226">
        <v>16</v>
      </c>
      <c r="G187" s="226">
        <v>16</v>
      </c>
      <c r="H187" s="226"/>
      <c r="I187" s="226"/>
      <c r="J187" s="226"/>
      <c r="L187" s="56" t="str">
        <f t="shared" si="9"/>
        <v>78TIENDONA</v>
      </c>
      <c r="M187" s="208">
        <v>78</v>
      </c>
      <c r="N187" s="206" t="s">
        <v>190</v>
      </c>
      <c r="O187" s="229" t="s">
        <v>109</v>
      </c>
      <c r="P187" s="226">
        <v>20</v>
      </c>
      <c r="Q187" s="226">
        <v>20</v>
      </c>
      <c r="R187" s="226">
        <v>20</v>
      </c>
      <c r="S187" s="226"/>
      <c r="T187" s="226"/>
      <c r="U187" s="226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77TIENDONA</v>
      </c>
      <c r="B188" s="208">
        <v>77</v>
      </c>
      <c r="C188" s="206" t="s">
        <v>190</v>
      </c>
      <c r="D188" s="229" t="s">
        <v>108</v>
      </c>
      <c r="E188" s="226">
        <v>14</v>
      </c>
      <c r="F188" s="226">
        <v>14</v>
      </c>
      <c r="G188" s="226">
        <v>14</v>
      </c>
      <c r="H188" s="226"/>
      <c r="I188" s="226"/>
      <c r="J188" s="226"/>
      <c r="L188" s="56" t="str">
        <f t="shared" si="9"/>
        <v>78SANTA ROSA DE LIMA</v>
      </c>
      <c r="M188" s="208">
        <v>78</v>
      </c>
      <c r="N188" s="206" t="s">
        <v>198</v>
      </c>
      <c r="O188" s="229" t="s">
        <v>109</v>
      </c>
      <c r="P188" s="226">
        <v>24</v>
      </c>
      <c r="Q188" s="226">
        <v>24</v>
      </c>
      <c r="R188" s="226">
        <v>24</v>
      </c>
      <c r="S188" s="226"/>
      <c r="T188" s="226"/>
      <c r="U188" s="226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77SAN MIGUEL</v>
      </c>
      <c r="B189" s="207">
        <v>77</v>
      </c>
      <c r="C189" s="206" t="s">
        <v>174</v>
      </c>
      <c r="D189" s="229" t="s">
        <v>108</v>
      </c>
      <c r="E189" s="226">
        <v>8</v>
      </c>
      <c r="F189" s="226">
        <v>8</v>
      </c>
      <c r="G189" s="226">
        <v>8</v>
      </c>
      <c r="H189" s="226"/>
      <c r="I189" s="226"/>
      <c r="J189" s="226"/>
      <c r="L189" s="56" t="str">
        <f t="shared" si="9"/>
        <v>78COJUTEPEQUE</v>
      </c>
      <c r="M189" s="207">
        <v>78</v>
      </c>
      <c r="N189" s="206" t="s">
        <v>179</v>
      </c>
      <c r="O189" s="229" t="s">
        <v>109</v>
      </c>
      <c r="P189" s="226">
        <v>35</v>
      </c>
      <c r="Q189" s="226">
        <v>35</v>
      </c>
      <c r="R189" s="226">
        <v>35</v>
      </c>
      <c r="S189" s="226"/>
      <c r="T189" s="226"/>
      <c r="U189" s="226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78TIENDONA</v>
      </c>
      <c r="B190" s="208">
        <v>78</v>
      </c>
      <c r="C190" s="206" t="s">
        <v>190</v>
      </c>
      <c r="D190" s="229" t="s">
        <v>109</v>
      </c>
      <c r="E190" s="226">
        <v>20</v>
      </c>
      <c r="F190" s="226">
        <v>20</v>
      </c>
      <c r="G190" s="226">
        <v>20</v>
      </c>
      <c r="H190" s="226"/>
      <c r="I190" s="226"/>
      <c r="J190" s="226"/>
      <c r="L190" s="56" t="str">
        <f t="shared" si="9"/>
        <v>79TIENDONA</v>
      </c>
      <c r="M190" s="208">
        <v>79</v>
      </c>
      <c r="N190" s="206" t="s">
        <v>190</v>
      </c>
      <c r="O190" s="229" t="s">
        <v>110</v>
      </c>
      <c r="P190" s="226">
        <v>7.5</v>
      </c>
      <c r="Q190" s="226">
        <v>7</v>
      </c>
      <c r="R190" s="226">
        <v>8</v>
      </c>
      <c r="S190" s="226"/>
      <c r="T190" s="226"/>
      <c r="U190" s="226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78SAN MIGUEL</v>
      </c>
      <c r="B191" s="208">
        <v>78</v>
      </c>
      <c r="C191" s="206" t="s">
        <v>174</v>
      </c>
      <c r="D191" s="229" t="s">
        <v>109</v>
      </c>
      <c r="E191" s="226">
        <v>23.25</v>
      </c>
      <c r="F191" s="226">
        <v>22</v>
      </c>
      <c r="G191" s="226">
        <v>24</v>
      </c>
      <c r="H191" s="226"/>
      <c r="I191" s="226"/>
      <c r="J191" s="226"/>
      <c r="L191" s="56" t="str">
        <f t="shared" si="9"/>
        <v>79SANTA ROSA DE LIMA</v>
      </c>
      <c r="M191" s="208">
        <v>79</v>
      </c>
      <c r="N191" s="206" t="s">
        <v>198</v>
      </c>
      <c r="O191" s="229" t="s">
        <v>110</v>
      </c>
      <c r="P191" s="226">
        <v>7.5</v>
      </c>
      <c r="Q191" s="226">
        <v>7</v>
      </c>
      <c r="R191" s="226">
        <v>8</v>
      </c>
      <c r="S191" s="226"/>
      <c r="T191" s="226"/>
      <c r="U191" s="226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78SENSUNTEPEQUE</v>
      </c>
      <c r="B192" s="207">
        <v>78</v>
      </c>
      <c r="C192" s="206" t="s">
        <v>181</v>
      </c>
      <c r="D192" s="229" t="s">
        <v>109</v>
      </c>
      <c r="E192" s="226">
        <v>32</v>
      </c>
      <c r="F192" s="226">
        <v>30</v>
      </c>
      <c r="G192" s="226">
        <v>34</v>
      </c>
      <c r="H192" s="226"/>
      <c r="I192" s="226"/>
      <c r="J192" s="226"/>
      <c r="L192" s="56" t="str">
        <f t="shared" si="9"/>
        <v>79COJUTEPEQUE</v>
      </c>
      <c r="M192" s="207">
        <v>79</v>
      </c>
      <c r="N192" s="206" t="s">
        <v>179</v>
      </c>
      <c r="O192" s="229" t="s">
        <v>110</v>
      </c>
      <c r="P192" s="226">
        <v>10</v>
      </c>
      <c r="Q192" s="226">
        <v>10</v>
      </c>
      <c r="R192" s="226">
        <v>10</v>
      </c>
      <c r="S192" s="226"/>
      <c r="T192" s="226"/>
      <c r="U192" s="226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79TIENDONA</v>
      </c>
      <c r="B193" s="208">
        <v>79</v>
      </c>
      <c r="C193" s="206" t="s">
        <v>190</v>
      </c>
      <c r="D193" s="229" t="s">
        <v>110</v>
      </c>
      <c r="E193" s="226">
        <v>7.5</v>
      </c>
      <c r="F193" s="226">
        <v>7</v>
      </c>
      <c r="G193" s="226">
        <v>8</v>
      </c>
      <c r="H193" s="226"/>
      <c r="I193" s="226"/>
      <c r="J193" s="226"/>
      <c r="L193" s="56" t="str">
        <f t="shared" si="9"/>
        <v>80TIENDONA</v>
      </c>
      <c r="M193" s="208">
        <v>80</v>
      </c>
      <c r="N193" s="206" t="s">
        <v>190</v>
      </c>
      <c r="O193" s="229" t="s">
        <v>111</v>
      </c>
      <c r="P193" s="226">
        <v>12.5</v>
      </c>
      <c r="Q193" s="226">
        <v>12</v>
      </c>
      <c r="R193" s="226">
        <v>13</v>
      </c>
      <c r="S193" s="226"/>
      <c r="T193" s="226"/>
      <c r="U193" s="226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79SAN MIGUEL</v>
      </c>
      <c r="B194" s="208">
        <v>79</v>
      </c>
      <c r="C194" s="206" t="s">
        <v>174</v>
      </c>
      <c r="D194" s="229" t="s">
        <v>110</v>
      </c>
      <c r="E194" s="226">
        <v>6.083333333333333</v>
      </c>
      <c r="F194" s="226">
        <v>6</v>
      </c>
      <c r="G194" s="226">
        <v>6.5</v>
      </c>
      <c r="H194" s="226"/>
      <c r="I194" s="226"/>
      <c r="J194" s="226"/>
      <c r="L194" s="56" t="str">
        <f t="shared" si="9"/>
        <v>80CHALATENANGO</v>
      </c>
      <c r="M194" s="208">
        <v>80</v>
      </c>
      <c r="N194" s="206" t="s">
        <v>176</v>
      </c>
      <c r="O194" s="229" t="s">
        <v>111</v>
      </c>
      <c r="P194" s="226">
        <v>16</v>
      </c>
      <c r="Q194" s="226">
        <v>16</v>
      </c>
      <c r="R194" s="226">
        <v>16</v>
      </c>
      <c r="S194" s="226"/>
      <c r="T194" s="226"/>
      <c r="U194" s="226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79SENSUNTEPEQUE</v>
      </c>
      <c r="B195" s="207">
        <v>79</v>
      </c>
      <c r="C195" s="206" t="s">
        <v>181</v>
      </c>
      <c r="D195" s="229" t="s">
        <v>110</v>
      </c>
      <c r="E195" s="226">
        <v>11</v>
      </c>
      <c r="F195" s="226">
        <v>11</v>
      </c>
      <c r="G195" s="226">
        <v>11</v>
      </c>
      <c r="H195" s="226"/>
      <c r="I195" s="226"/>
      <c r="J195" s="226"/>
      <c r="L195" s="56" t="str">
        <f t="shared" si="9"/>
        <v>80SANTA ROSA DE LIMA</v>
      </c>
      <c r="M195" s="208">
        <v>80</v>
      </c>
      <c r="N195" s="206" t="s">
        <v>198</v>
      </c>
      <c r="O195" s="229" t="s">
        <v>111</v>
      </c>
      <c r="P195" s="226">
        <v>12</v>
      </c>
      <c r="Q195" s="226">
        <v>12</v>
      </c>
      <c r="R195" s="226">
        <v>12</v>
      </c>
      <c r="S195" s="226"/>
      <c r="T195" s="226"/>
      <c r="U195" s="226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80TIENDONA</v>
      </c>
      <c r="B196" s="208">
        <v>80</v>
      </c>
      <c r="C196" s="206" t="s">
        <v>190</v>
      </c>
      <c r="D196" s="229" t="s">
        <v>111</v>
      </c>
      <c r="E196" s="226">
        <v>12.5</v>
      </c>
      <c r="F196" s="226">
        <v>12</v>
      </c>
      <c r="G196" s="226">
        <v>13</v>
      </c>
      <c r="H196" s="226"/>
      <c r="I196" s="226"/>
      <c r="J196" s="226"/>
      <c r="L196" s="56" t="str">
        <f t="shared" si="9"/>
        <v>80COJUTEPEQUE</v>
      </c>
      <c r="M196" s="207">
        <v>80</v>
      </c>
      <c r="N196" s="206" t="s">
        <v>179</v>
      </c>
      <c r="O196" s="229" t="s">
        <v>111</v>
      </c>
      <c r="P196" s="226">
        <v>12</v>
      </c>
      <c r="Q196" s="226">
        <v>12</v>
      </c>
      <c r="R196" s="226">
        <v>12</v>
      </c>
      <c r="S196" s="226"/>
      <c r="T196" s="226"/>
      <c r="U196" s="226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80SANTA ANA</v>
      </c>
      <c r="B197" s="208">
        <v>80</v>
      </c>
      <c r="C197" s="206" t="s">
        <v>172</v>
      </c>
      <c r="D197" s="229" t="s">
        <v>111</v>
      </c>
      <c r="E197" s="226">
        <v>16</v>
      </c>
      <c r="F197" s="226">
        <v>16</v>
      </c>
      <c r="G197" s="226">
        <v>16</v>
      </c>
      <c r="H197" s="226"/>
      <c r="I197" s="226"/>
      <c r="J197" s="226"/>
      <c r="L197" s="56" t="str">
        <f t="shared" si="9"/>
        <v>81TIENDONA</v>
      </c>
      <c r="M197" s="207">
        <v>81</v>
      </c>
      <c r="N197" s="206" t="s">
        <v>190</v>
      </c>
      <c r="O197" s="229" t="s">
        <v>112</v>
      </c>
      <c r="P197" s="226">
        <v>10</v>
      </c>
      <c r="Q197" s="226">
        <v>10</v>
      </c>
      <c r="R197" s="226">
        <v>10</v>
      </c>
      <c r="S197" s="226"/>
      <c r="T197" s="226"/>
      <c r="U197" s="226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80SAN MIGUEL</v>
      </c>
      <c r="B198" s="208">
        <v>80</v>
      </c>
      <c r="C198" s="206" t="s">
        <v>174</v>
      </c>
      <c r="D198" s="229" t="s">
        <v>111</v>
      </c>
      <c r="E198" s="226">
        <v>10.4</v>
      </c>
      <c r="F198" s="226">
        <v>10</v>
      </c>
      <c r="G198" s="226">
        <v>12</v>
      </c>
      <c r="H198" s="226"/>
      <c r="I198" s="226"/>
      <c r="J198" s="226"/>
      <c r="L198" s="56" t="str">
        <f t="shared" ref="L198:L261" si="11">+M198&amp;N198</f>
        <v>82TIENDONA</v>
      </c>
      <c r="M198" s="207">
        <v>82</v>
      </c>
      <c r="N198" s="206" t="s">
        <v>190</v>
      </c>
      <c r="O198" s="229" t="s">
        <v>113</v>
      </c>
      <c r="P198" s="226">
        <v>10</v>
      </c>
      <c r="Q198" s="226">
        <v>10</v>
      </c>
      <c r="R198" s="226">
        <v>10</v>
      </c>
      <c r="S198" s="226"/>
      <c r="T198" s="226"/>
      <c r="U198" s="226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80SENSUNTEPEQUE</v>
      </c>
      <c r="B199" s="207">
        <v>80</v>
      </c>
      <c r="C199" s="206" t="s">
        <v>181</v>
      </c>
      <c r="D199" s="229" t="s">
        <v>111</v>
      </c>
      <c r="E199" s="226">
        <v>13</v>
      </c>
      <c r="F199" s="226">
        <v>12</v>
      </c>
      <c r="G199" s="226">
        <v>14</v>
      </c>
      <c r="H199" s="226"/>
      <c r="I199" s="226"/>
      <c r="J199" s="226"/>
      <c r="L199" s="56" t="str">
        <f t="shared" si="11"/>
        <v>84TIENDONA</v>
      </c>
      <c r="M199" s="208">
        <v>84</v>
      </c>
      <c r="N199" s="206" t="s">
        <v>190</v>
      </c>
      <c r="O199" s="229" t="s">
        <v>115</v>
      </c>
      <c r="P199" s="226">
        <v>12</v>
      </c>
      <c r="Q199" s="226">
        <v>12</v>
      </c>
      <c r="R199" s="226">
        <v>12</v>
      </c>
      <c r="S199" s="226"/>
      <c r="T199" s="226"/>
      <c r="U199" s="226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81TIENDONA</v>
      </c>
      <c r="B200" s="208">
        <v>81</v>
      </c>
      <c r="C200" s="206" t="s">
        <v>190</v>
      </c>
      <c r="D200" s="229" t="s">
        <v>112</v>
      </c>
      <c r="E200" s="226">
        <v>10</v>
      </c>
      <c r="F200" s="226">
        <v>10</v>
      </c>
      <c r="G200" s="226">
        <v>10</v>
      </c>
      <c r="H200" s="226"/>
      <c r="I200" s="226"/>
      <c r="J200" s="226"/>
      <c r="L200" s="56" t="str">
        <f t="shared" si="11"/>
        <v>84CHALATENANGO</v>
      </c>
      <c r="M200" s="208">
        <v>84</v>
      </c>
      <c r="N200" s="206" t="s">
        <v>176</v>
      </c>
      <c r="O200" s="229" t="s">
        <v>115</v>
      </c>
      <c r="P200" s="226">
        <v>13</v>
      </c>
      <c r="Q200" s="226">
        <v>13</v>
      </c>
      <c r="R200" s="226">
        <v>13</v>
      </c>
      <c r="S200" s="226"/>
      <c r="T200" s="226"/>
      <c r="U200" s="226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81SANTA ANA</v>
      </c>
      <c r="B201" s="207">
        <v>81</v>
      </c>
      <c r="C201" s="206" t="s">
        <v>172</v>
      </c>
      <c r="D201" s="229" t="s">
        <v>112</v>
      </c>
      <c r="E201" s="226">
        <v>12</v>
      </c>
      <c r="F201" s="226">
        <v>12</v>
      </c>
      <c r="G201" s="226">
        <v>12</v>
      </c>
      <c r="H201" s="226"/>
      <c r="I201" s="226"/>
      <c r="J201" s="226"/>
      <c r="L201" s="56" t="str">
        <f t="shared" si="11"/>
        <v>84SANTA ROSA DE LIMA</v>
      </c>
      <c r="M201" s="208">
        <v>84</v>
      </c>
      <c r="N201" s="206" t="s">
        <v>198</v>
      </c>
      <c r="O201" s="229" t="s">
        <v>115</v>
      </c>
      <c r="P201" s="226">
        <v>15</v>
      </c>
      <c r="Q201" s="226">
        <v>14</v>
      </c>
      <c r="R201" s="226">
        <v>16</v>
      </c>
      <c r="S201" s="226"/>
      <c r="T201" s="226"/>
      <c r="U201" s="226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82TIENDONA</v>
      </c>
      <c r="B202" s="207">
        <v>82</v>
      </c>
      <c r="C202" s="206" t="s">
        <v>190</v>
      </c>
      <c r="D202" s="229" t="s">
        <v>113</v>
      </c>
      <c r="E202" s="226">
        <v>10</v>
      </c>
      <c r="F202" s="226">
        <v>10</v>
      </c>
      <c r="G202" s="226">
        <v>10</v>
      </c>
      <c r="H202" s="226"/>
      <c r="I202" s="226"/>
      <c r="J202" s="226"/>
      <c r="L202" s="56" t="str">
        <f t="shared" si="11"/>
        <v>84COJUTEPEQUE</v>
      </c>
      <c r="M202" s="207">
        <v>84</v>
      </c>
      <c r="N202" s="206" t="s">
        <v>179</v>
      </c>
      <c r="O202" s="229" t="s">
        <v>115</v>
      </c>
      <c r="P202" s="226">
        <v>14</v>
      </c>
      <c r="Q202" s="226">
        <v>14</v>
      </c>
      <c r="R202" s="226">
        <v>14</v>
      </c>
      <c r="S202" s="226"/>
      <c r="T202" s="226"/>
      <c r="U202" s="226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84TIENDONA</v>
      </c>
      <c r="B203" s="208">
        <v>84</v>
      </c>
      <c r="C203" s="206" t="s">
        <v>190</v>
      </c>
      <c r="D203" s="229" t="s">
        <v>115</v>
      </c>
      <c r="E203" s="226">
        <v>11.666666666666666</v>
      </c>
      <c r="F203" s="226">
        <v>11</v>
      </c>
      <c r="G203" s="226">
        <v>12</v>
      </c>
      <c r="H203" s="226"/>
      <c r="I203" s="226"/>
      <c r="J203" s="226"/>
      <c r="L203" s="56" t="str">
        <f t="shared" si="11"/>
        <v>85TIENDONA</v>
      </c>
      <c r="M203" s="207">
        <v>85</v>
      </c>
      <c r="N203" s="206" t="s">
        <v>190</v>
      </c>
      <c r="O203" s="229" t="s">
        <v>116</v>
      </c>
      <c r="P203" s="226">
        <v>10</v>
      </c>
      <c r="Q203" s="226">
        <v>10</v>
      </c>
      <c r="R203" s="226">
        <v>10</v>
      </c>
      <c r="S203" s="226"/>
      <c r="T203" s="226"/>
      <c r="U203" s="226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84SANTA ANA</v>
      </c>
      <c r="B204" s="208">
        <v>84</v>
      </c>
      <c r="C204" s="206" t="s">
        <v>172</v>
      </c>
      <c r="D204" s="229" t="s">
        <v>115</v>
      </c>
      <c r="E204" s="226">
        <v>13</v>
      </c>
      <c r="F204" s="226">
        <v>13</v>
      </c>
      <c r="G204" s="226">
        <v>13</v>
      </c>
      <c r="H204" s="226"/>
      <c r="I204" s="226"/>
      <c r="J204" s="226"/>
      <c r="L204" s="56" t="str">
        <f t="shared" si="11"/>
        <v>86TIENDONA</v>
      </c>
      <c r="M204" s="208">
        <v>86</v>
      </c>
      <c r="N204" s="206" t="s">
        <v>190</v>
      </c>
      <c r="O204" s="229" t="s">
        <v>117</v>
      </c>
      <c r="P204" s="226">
        <v>200</v>
      </c>
      <c r="Q204" s="226">
        <v>200</v>
      </c>
      <c r="R204" s="226">
        <v>200</v>
      </c>
      <c r="S204" s="226"/>
      <c r="T204" s="226"/>
      <c r="U204" s="226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84SAN MIGUEL</v>
      </c>
      <c r="B205" s="208">
        <v>84</v>
      </c>
      <c r="C205" s="206" t="s">
        <v>174</v>
      </c>
      <c r="D205" s="229" t="s">
        <v>115</v>
      </c>
      <c r="E205" s="226">
        <v>12.25</v>
      </c>
      <c r="F205" s="226">
        <v>11</v>
      </c>
      <c r="G205" s="226">
        <v>14</v>
      </c>
      <c r="H205" s="226"/>
      <c r="I205" s="226"/>
      <c r="J205" s="226"/>
      <c r="L205" s="56" t="str">
        <f t="shared" si="11"/>
        <v>86CHALATENANGO</v>
      </c>
      <c r="M205" s="208">
        <v>86</v>
      </c>
      <c r="N205" s="206" t="s">
        <v>176</v>
      </c>
      <c r="O205" s="229" t="s">
        <v>117</v>
      </c>
      <c r="P205" s="226">
        <v>200</v>
      </c>
      <c r="Q205" s="226">
        <v>200</v>
      </c>
      <c r="R205" s="226">
        <v>200</v>
      </c>
      <c r="S205" s="226"/>
      <c r="T205" s="226"/>
      <c r="U205" s="226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84SENSUNTEPEQUE</v>
      </c>
      <c r="B206" s="207">
        <v>84</v>
      </c>
      <c r="C206" s="206" t="s">
        <v>181</v>
      </c>
      <c r="D206" s="229" t="s">
        <v>115</v>
      </c>
      <c r="E206" s="226">
        <v>13</v>
      </c>
      <c r="F206" s="226">
        <v>12</v>
      </c>
      <c r="G206" s="226">
        <v>14</v>
      </c>
      <c r="H206" s="226"/>
      <c r="I206" s="226"/>
      <c r="J206" s="226"/>
      <c r="L206" s="56" t="str">
        <f t="shared" si="11"/>
        <v>86SANTA ROSA DE LIMA</v>
      </c>
      <c r="M206" s="208">
        <v>86</v>
      </c>
      <c r="N206" s="206" t="s">
        <v>198</v>
      </c>
      <c r="O206" s="229" t="s">
        <v>117</v>
      </c>
      <c r="P206" s="226">
        <v>212.5</v>
      </c>
      <c r="Q206" s="226">
        <v>210</v>
      </c>
      <c r="R206" s="226">
        <v>215</v>
      </c>
      <c r="S206" s="226"/>
      <c r="T206" s="226"/>
      <c r="U206" s="226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85TIENDONA</v>
      </c>
      <c r="B207" s="207">
        <v>85</v>
      </c>
      <c r="C207" s="206" t="s">
        <v>190</v>
      </c>
      <c r="D207" s="229" t="s">
        <v>116</v>
      </c>
      <c r="E207" s="226">
        <v>9.6666666666666661</v>
      </c>
      <c r="F207" s="226">
        <v>9</v>
      </c>
      <c r="G207" s="226">
        <v>10</v>
      </c>
      <c r="H207" s="226"/>
      <c r="I207" s="226"/>
      <c r="J207" s="226"/>
      <c r="L207" s="56" t="str">
        <f t="shared" si="11"/>
        <v>86COJUTEPEQUE</v>
      </c>
      <c r="M207" s="207">
        <v>86</v>
      </c>
      <c r="N207" s="206" t="s">
        <v>179</v>
      </c>
      <c r="O207" s="229" t="s">
        <v>117</v>
      </c>
      <c r="P207" s="226">
        <v>210</v>
      </c>
      <c r="Q207" s="226">
        <v>210</v>
      </c>
      <c r="R207" s="226">
        <v>210</v>
      </c>
      <c r="S207" s="226"/>
      <c r="T207" s="226"/>
      <c r="U207" s="226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86TIENDONA</v>
      </c>
      <c r="B208" s="208">
        <v>86</v>
      </c>
      <c r="C208" s="206" t="s">
        <v>190</v>
      </c>
      <c r="D208" s="229" t="s">
        <v>117</v>
      </c>
      <c r="E208" s="226">
        <v>200</v>
      </c>
      <c r="F208" s="226">
        <v>200</v>
      </c>
      <c r="G208" s="226">
        <v>200</v>
      </c>
      <c r="H208" s="226"/>
      <c r="I208" s="226"/>
      <c r="J208" s="226"/>
      <c r="L208" s="56" t="str">
        <f t="shared" si="11"/>
        <v>87TIENDONA</v>
      </c>
      <c r="M208" s="207">
        <v>87</v>
      </c>
      <c r="N208" s="206" t="s">
        <v>190</v>
      </c>
      <c r="O208" s="229" t="s">
        <v>118</v>
      </c>
      <c r="P208" s="226">
        <v>150</v>
      </c>
      <c r="Q208" s="226">
        <v>150</v>
      </c>
      <c r="R208" s="226">
        <v>150</v>
      </c>
      <c r="S208" s="226"/>
      <c r="T208" s="226"/>
      <c r="U208" s="226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86SANTA ANA</v>
      </c>
      <c r="B209" s="208">
        <v>86</v>
      </c>
      <c r="C209" s="206" t="s">
        <v>172</v>
      </c>
      <c r="D209" s="229" t="s">
        <v>117</v>
      </c>
      <c r="E209" s="226">
        <v>200</v>
      </c>
      <c r="F209" s="226">
        <v>200</v>
      </c>
      <c r="G209" s="226">
        <v>200</v>
      </c>
      <c r="H209" s="226"/>
      <c r="I209" s="226"/>
      <c r="J209" s="226"/>
      <c r="L209" s="56" t="str">
        <f t="shared" si="11"/>
        <v>88TIENDONA</v>
      </c>
      <c r="M209" s="208">
        <v>88</v>
      </c>
      <c r="N209" s="206" t="s">
        <v>190</v>
      </c>
      <c r="O209" s="229" t="s">
        <v>119</v>
      </c>
      <c r="P209" s="226">
        <v>125</v>
      </c>
      <c r="Q209" s="226">
        <v>125</v>
      </c>
      <c r="R209" s="226">
        <v>125</v>
      </c>
      <c r="S209" s="226"/>
      <c r="T209" s="226"/>
      <c r="U209" s="226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86SAN MIGUEL</v>
      </c>
      <c r="B210" s="208">
        <v>86</v>
      </c>
      <c r="C210" s="206" t="s">
        <v>174</v>
      </c>
      <c r="D210" s="229" t="s">
        <v>117</v>
      </c>
      <c r="E210" s="226">
        <v>201.25</v>
      </c>
      <c r="F210" s="226">
        <v>200</v>
      </c>
      <c r="G210" s="226">
        <v>205</v>
      </c>
      <c r="H210" s="226"/>
      <c r="I210" s="226"/>
      <c r="J210" s="226"/>
      <c r="L210" s="56" t="str">
        <f t="shared" si="11"/>
        <v>88CHALATENANGO</v>
      </c>
      <c r="M210" s="208">
        <v>88</v>
      </c>
      <c r="N210" s="206" t="s">
        <v>176</v>
      </c>
      <c r="O210" s="229" t="s">
        <v>119</v>
      </c>
      <c r="P210" s="226">
        <v>100</v>
      </c>
      <c r="Q210" s="226">
        <v>100</v>
      </c>
      <c r="R210" s="226">
        <v>100</v>
      </c>
      <c r="S210" s="226"/>
      <c r="T210" s="226"/>
      <c r="U210" s="226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86SENSUNTEPEQUE</v>
      </c>
      <c r="B211" s="207">
        <v>86</v>
      </c>
      <c r="C211" s="206" t="s">
        <v>181</v>
      </c>
      <c r="D211" s="229" t="s">
        <v>117</v>
      </c>
      <c r="E211" s="226">
        <v>202.5</v>
      </c>
      <c r="F211" s="226">
        <v>200</v>
      </c>
      <c r="G211" s="226">
        <v>205</v>
      </c>
      <c r="H211" s="226"/>
      <c r="I211" s="226"/>
      <c r="J211" s="226"/>
      <c r="L211" s="56" t="str">
        <f t="shared" si="11"/>
        <v>88SANTA ROSA DE LIMA</v>
      </c>
      <c r="M211" s="208">
        <v>88</v>
      </c>
      <c r="N211" s="206" t="s">
        <v>198</v>
      </c>
      <c r="O211" s="229" t="s">
        <v>119</v>
      </c>
      <c r="P211" s="226">
        <v>150</v>
      </c>
      <c r="Q211" s="226">
        <v>150</v>
      </c>
      <c r="R211" s="226">
        <v>150</v>
      </c>
      <c r="S211" s="226"/>
      <c r="T211" s="226"/>
      <c r="U211" s="226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87TIENDONA</v>
      </c>
      <c r="B212" s="207">
        <v>87</v>
      </c>
      <c r="C212" s="206" t="s">
        <v>190</v>
      </c>
      <c r="D212" s="229" t="s">
        <v>118</v>
      </c>
      <c r="E212" s="226">
        <v>150</v>
      </c>
      <c r="F212" s="226">
        <v>150</v>
      </c>
      <c r="G212" s="226">
        <v>150</v>
      </c>
      <c r="H212" s="226"/>
      <c r="I212" s="226"/>
      <c r="J212" s="226"/>
      <c r="L212" s="56" t="str">
        <f t="shared" si="11"/>
        <v>88COJUTEPEQUE</v>
      </c>
      <c r="M212" s="207">
        <v>88</v>
      </c>
      <c r="N212" s="206" t="s">
        <v>179</v>
      </c>
      <c r="O212" s="229" t="s">
        <v>119</v>
      </c>
      <c r="P212" s="226">
        <v>120</v>
      </c>
      <c r="Q212" s="226">
        <v>120</v>
      </c>
      <c r="R212" s="226">
        <v>120</v>
      </c>
      <c r="S212" s="226"/>
      <c r="T212" s="226"/>
      <c r="U212" s="226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88TIENDONA</v>
      </c>
      <c r="B213" s="208">
        <v>88</v>
      </c>
      <c r="C213" s="206" t="s">
        <v>190</v>
      </c>
      <c r="D213" s="229" t="s">
        <v>119</v>
      </c>
      <c r="E213" s="226">
        <v>125</v>
      </c>
      <c r="F213" s="226">
        <v>125</v>
      </c>
      <c r="G213" s="226">
        <v>125</v>
      </c>
      <c r="H213" s="226"/>
      <c r="I213" s="226"/>
      <c r="J213" s="226"/>
      <c r="L213" s="56" t="str">
        <f t="shared" si="11"/>
        <v>89TIENDONA</v>
      </c>
      <c r="M213" s="208">
        <v>89</v>
      </c>
      <c r="N213" s="206" t="s">
        <v>190</v>
      </c>
      <c r="O213" s="229" t="s">
        <v>120</v>
      </c>
      <c r="P213" s="226">
        <v>20</v>
      </c>
      <c r="Q213" s="226">
        <v>20</v>
      </c>
      <c r="R213" s="226">
        <v>20</v>
      </c>
      <c r="S213" s="226"/>
      <c r="T213" s="226"/>
      <c r="U213" s="226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88SANTA ANA</v>
      </c>
      <c r="B214" s="208">
        <v>88</v>
      </c>
      <c r="C214" s="206" t="s">
        <v>172</v>
      </c>
      <c r="D214" s="229" t="s">
        <v>119</v>
      </c>
      <c r="E214" s="226">
        <v>100</v>
      </c>
      <c r="F214" s="226">
        <v>100</v>
      </c>
      <c r="G214" s="226">
        <v>100</v>
      </c>
      <c r="H214" s="226"/>
      <c r="I214" s="226"/>
      <c r="J214" s="226"/>
      <c r="L214" s="56" t="str">
        <f t="shared" si="11"/>
        <v>89CHALATENANGO</v>
      </c>
      <c r="M214" s="208">
        <v>89</v>
      </c>
      <c r="N214" s="206" t="s">
        <v>176</v>
      </c>
      <c r="O214" s="229" t="s">
        <v>120</v>
      </c>
      <c r="P214" s="226">
        <v>20</v>
      </c>
      <c r="Q214" s="226">
        <v>20</v>
      </c>
      <c r="R214" s="226">
        <v>20</v>
      </c>
      <c r="S214" s="226"/>
      <c r="T214" s="226"/>
      <c r="U214" s="226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88SAN MIGUEL</v>
      </c>
      <c r="B215" s="207">
        <v>88</v>
      </c>
      <c r="C215" s="206" t="s">
        <v>174</v>
      </c>
      <c r="D215" s="229" t="s">
        <v>119</v>
      </c>
      <c r="E215" s="226">
        <v>102</v>
      </c>
      <c r="F215" s="226">
        <v>100</v>
      </c>
      <c r="G215" s="226">
        <v>110</v>
      </c>
      <c r="H215" s="226"/>
      <c r="I215" s="226"/>
      <c r="J215" s="226"/>
      <c r="L215" s="56" t="str">
        <f t="shared" si="11"/>
        <v>89SANTA ROSA DE LIMA</v>
      </c>
      <c r="M215" s="208">
        <v>89</v>
      </c>
      <c r="N215" s="206" t="s">
        <v>198</v>
      </c>
      <c r="O215" s="229" t="s">
        <v>120</v>
      </c>
      <c r="P215" s="226">
        <v>21.5</v>
      </c>
      <c r="Q215" s="226">
        <v>21</v>
      </c>
      <c r="R215" s="226">
        <v>22</v>
      </c>
      <c r="S215" s="226"/>
      <c r="T215" s="226"/>
      <c r="U215" s="226"/>
      <c r="V215" s="105"/>
      <c r="W215" s="46" t="str">
        <f t="shared" si="5"/>
        <v/>
      </c>
    </row>
    <row r="216" spans="1:29" ht="15.75">
      <c r="A216" s="178" t="str">
        <f t="shared" si="12"/>
        <v>89TIENDONA</v>
      </c>
      <c r="B216" s="208">
        <v>89</v>
      </c>
      <c r="C216" s="206" t="s">
        <v>190</v>
      </c>
      <c r="D216" s="229" t="s">
        <v>120</v>
      </c>
      <c r="E216" s="226">
        <v>20.25</v>
      </c>
      <c r="F216" s="226">
        <v>20</v>
      </c>
      <c r="G216" s="226">
        <v>21</v>
      </c>
      <c r="H216" s="226"/>
      <c r="I216" s="226"/>
      <c r="J216" s="226"/>
      <c r="L216" s="56" t="str">
        <f t="shared" si="11"/>
        <v>89COJUTEPEQUE</v>
      </c>
      <c r="M216" s="207">
        <v>89</v>
      </c>
      <c r="N216" s="206" t="s">
        <v>179</v>
      </c>
      <c r="O216" s="229" t="s">
        <v>120</v>
      </c>
      <c r="P216" s="226">
        <v>23</v>
      </c>
      <c r="Q216" s="226">
        <v>23</v>
      </c>
      <c r="R216" s="226">
        <v>23</v>
      </c>
      <c r="S216" s="226"/>
      <c r="T216" s="226"/>
      <c r="U216" s="226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89SANTA ANA</v>
      </c>
      <c r="B217" s="208">
        <v>89</v>
      </c>
      <c r="C217" s="206" t="s">
        <v>172</v>
      </c>
      <c r="D217" s="229" t="s">
        <v>120</v>
      </c>
      <c r="E217" s="226">
        <v>20</v>
      </c>
      <c r="F217" s="226">
        <v>20</v>
      </c>
      <c r="G217" s="226">
        <v>20</v>
      </c>
      <c r="H217" s="226"/>
      <c r="I217" s="226"/>
      <c r="J217" s="226"/>
      <c r="L217" s="56" t="str">
        <f t="shared" si="11"/>
        <v>90TIENDONA</v>
      </c>
      <c r="M217" s="208">
        <v>90</v>
      </c>
      <c r="N217" s="206" t="s">
        <v>190</v>
      </c>
      <c r="O217" s="229" t="s">
        <v>121</v>
      </c>
      <c r="P217" s="226">
        <v>13.5</v>
      </c>
      <c r="Q217" s="226">
        <v>13</v>
      </c>
      <c r="R217" s="226">
        <v>14</v>
      </c>
      <c r="S217" s="226"/>
      <c r="T217" s="226"/>
      <c r="U217" s="226"/>
      <c r="V217" s="105"/>
      <c r="W217" s="46" t="str">
        <f t="shared" si="13"/>
        <v/>
      </c>
    </row>
    <row r="218" spans="1:29" ht="15.75">
      <c r="A218" s="178" t="str">
        <f t="shared" si="12"/>
        <v>89SAN MIGUEL</v>
      </c>
      <c r="B218" s="208">
        <v>89</v>
      </c>
      <c r="C218" s="206" t="s">
        <v>174</v>
      </c>
      <c r="D218" s="229" t="s">
        <v>120</v>
      </c>
      <c r="E218" s="226">
        <v>20</v>
      </c>
      <c r="F218" s="226">
        <v>19</v>
      </c>
      <c r="G218" s="226">
        <v>21</v>
      </c>
      <c r="H218" s="226"/>
      <c r="I218" s="226"/>
      <c r="J218" s="226"/>
      <c r="L218" s="56" t="str">
        <f t="shared" si="11"/>
        <v>90COJUTEPEQUE</v>
      </c>
      <c r="M218" s="207">
        <v>90</v>
      </c>
      <c r="N218" s="206" t="s">
        <v>179</v>
      </c>
      <c r="O218" s="229" t="s">
        <v>121</v>
      </c>
      <c r="P218" s="226">
        <v>21</v>
      </c>
      <c r="Q218" s="226">
        <v>21</v>
      </c>
      <c r="R218" s="226">
        <v>21</v>
      </c>
      <c r="S218" s="226"/>
      <c r="T218" s="226"/>
      <c r="U218" s="226"/>
      <c r="V218" s="105"/>
      <c r="W218" s="46" t="str">
        <f t="shared" si="13"/>
        <v/>
      </c>
    </row>
    <row r="219" spans="1:29" ht="15.75">
      <c r="A219" s="178" t="str">
        <f t="shared" si="12"/>
        <v>89SENSUNTEPEQUE</v>
      </c>
      <c r="B219" s="207">
        <v>89</v>
      </c>
      <c r="C219" s="206" t="s">
        <v>181</v>
      </c>
      <c r="D219" s="229" t="s">
        <v>120</v>
      </c>
      <c r="E219" s="226">
        <v>21</v>
      </c>
      <c r="F219" s="226">
        <v>20</v>
      </c>
      <c r="G219" s="226">
        <v>22</v>
      </c>
      <c r="H219" s="226"/>
      <c r="I219" s="226"/>
      <c r="J219" s="226"/>
      <c r="L219" s="56" t="str">
        <f t="shared" si="11"/>
        <v>92TIENDONA</v>
      </c>
      <c r="M219" s="208">
        <v>92</v>
      </c>
      <c r="N219" s="206" t="s">
        <v>190</v>
      </c>
      <c r="O219" s="229" t="s">
        <v>122</v>
      </c>
      <c r="P219" s="226">
        <v>84.666666666666671</v>
      </c>
      <c r="Q219" s="226">
        <v>84</v>
      </c>
      <c r="R219" s="226">
        <v>85</v>
      </c>
      <c r="S219" s="226"/>
      <c r="T219" s="226"/>
      <c r="U219" s="226"/>
      <c r="V219" s="105"/>
      <c r="W219" s="46" t="str">
        <f t="shared" si="13"/>
        <v/>
      </c>
    </row>
    <row r="220" spans="1:29" ht="15.75">
      <c r="A220" s="178" t="str">
        <f t="shared" si="12"/>
        <v>90TIENDONA</v>
      </c>
      <c r="B220" s="208">
        <v>90</v>
      </c>
      <c r="C220" s="206" t="s">
        <v>190</v>
      </c>
      <c r="D220" s="229" t="s">
        <v>121</v>
      </c>
      <c r="E220" s="226">
        <v>13.5</v>
      </c>
      <c r="F220" s="226">
        <v>13</v>
      </c>
      <c r="G220" s="226">
        <v>14</v>
      </c>
      <c r="H220" s="226"/>
      <c r="I220" s="226"/>
      <c r="J220" s="226"/>
      <c r="L220" s="56" t="str">
        <f t="shared" si="11"/>
        <v>92SANTA ROSA DE LIMA</v>
      </c>
      <c r="M220" s="208">
        <v>92</v>
      </c>
      <c r="N220" s="206" t="s">
        <v>198</v>
      </c>
      <c r="O220" s="229" t="s">
        <v>122</v>
      </c>
      <c r="P220" s="226">
        <v>110</v>
      </c>
      <c r="Q220" s="226">
        <v>110</v>
      </c>
      <c r="R220" s="226">
        <v>110</v>
      </c>
      <c r="S220" s="226"/>
      <c r="T220" s="226"/>
      <c r="U220" s="226"/>
      <c r="V220" s="105"/>
      <c r="W220" s="46" t="str">
        <f t="shared" si="13"/>
        <v/>
      </c>
    </row>
    <row r="221" spans="1:29" ht="15.75">
      <c r="A221" s="178" t="str">
        <f t="shared" si="12"/>
        <v>90SAN MIGUEL</v>
      </c>
      <c r="B221" s="208">
        <v>90</v>
      </c>
      <c r="C221" s="206" t="s">
        <v>174</v>
      </c>
      <c r="D221" s="229" t="s">
        <v>121</v>
      </c>
      <c r="E221" s="226">
        <v>15</v>
      </c>
      <c r="F221" s="226">
        <v>15</v>
      </c>
      <c r="G221" s="226">
        <v>15</v>
      </c>
      <c r="H221" s="226"/>
      <c r="I221" s="226"/>
      <c r="J221" s="226"/>
      <c r="L221" s="56" t="str">
        <f t="shared" si="11"/>
        <v>92COJUTEPEQUE</v>
      </c>
      <c r="M221" s="207">
        <v>92</v>
      </c>
      <c r="N221" s="206" t="s">
        <v>179</v>
      </c>
      <c r="O221" s="229" t="s">
        <v>122</v>
      </c>
      <c r="P221" s="226">
        <v>100</v>
      </c>
      <c r="Q221" s="226">
        <v>100</v>
      </c>
      <c r="R221" s="226">
        <v>100</v>
      </c>
      <c r="S221" s="226"/>
      <c r="T221" s="226"/>
      <c r="U221" s="226"/>
      <c r="V221" s="105"/>
      <c r="W221" s="46" t="str">
        <f t="shared" si="13"/>
        <v/>
      </c>
    </row>
    <row r="222" spans="1:29" ht="15.75">
      <c r="A222" s="178" t="str">
        <f t="shared" si="12"/>
        <v>90SENSUNTEPEQUE</v>
      </c>
      <c r="B222" s="207">
        <v>90</v>
      </c>
      <c r="C222" s="206" t="s">
        <v>181</v>
      </c>
      <c r="D222" s="229" t="s">
        <v>121</v>
      </c>
      <c r="E222" s="226">
        <v>18</v>
      </c>
      <c r="F222" s="226">
        <v>18</v>
      </c>
      <c r="G222" s="226">
        <v>18</v>
      </c>
      <c r="H222" s="226"/>
      <c r="I222" s="226"/>
      <c r="J222" s="226"/>
      <c r="L222" s="56" t="str">
        <f t="shared" si="11"/>
        <v>93TIENDONA</v>
      </c>
      <c r="M222" s="207">
        <v>93</v>
      </c>
      <c r="N222" s="206" t="s">
        <v>190</v>
      </c>
      <c r="O222" s="229" t="s">
        <v>123</v>
      </c>
      <c r="P222" s="226">
        <v>23</v>
      </c>
      <c r="Q222" s="226">
        <v>23</v>
      </c>
      <c r="R222" s="226">
        <v>23</v>
      </c>
      <c r="S222" s="226"/>
      <c r="T222" s="226"/>
      <c r="U222" s="226"/>
      <c r="V222" s="105"/>
      <c r="W222" s="46" t="str">
        <f t="shared" si="13"/>
        <v/>
      </c>
    </row>
    <row r="223" spans="1:29" ht="15.75">
      <c r="A223" s="178" t="str">
        <f t="shared" si="12"/>
        <v>91SANTA ANA</v>
      </c>
      <c r="B223" s="207">
        <v>91</v>
      </c>
      <c r="C223" s="206" t="s">
        <v>172</v>
      </c>
      <c r="D223" s="229" t="s">
        <v>142</v>
      </c>
      <c r="E223" s="226">
        <v>40</v>
      </c>
      <c r="F223" s="226">
        <v>40</v>
      </c>
      <c r="G223" s="226">
        <v>40</v>
      </c>
      <c r="H223" s="226"/>
      <c r="I223" s="226"/>
      <c r="J223" s="226"/>
      <c r="L223" s="56" t="str">
        <f t="shared" si="11"/>
        <v xml:space="preserve">94GERARDO BARRIOS </v>
      </c>
      <c r="M223" s="207">
        <v>94</v>
      </c>
      <c r="N223" s="206" t="s">
        <v>262</v>
      </c>
      <c r="O223" s="229" t="s">
        <v>265</v>
      </c>
      <c r="P223" s="226">
        <v>45</v>
      </c>
      <c r="Q223" s="226">
        <v>45</v>
      </c>
      <c r="R223" s="226">
        <v>45</v>
      </c>
      <c r="S223" s="226"/>
      <c r="T223" s="226"/>
      <c r="U223" s="226"/>
      <c r="V223" s="105"/>
      <c r="W223" s="46" t="str">
        <f t="shared" si="13"/>
        <v/>
      </c>
    </row>
    <row r="224" spans="1:29" ht="15.75">
      <c r="A224" s="178" t="str">
        <f t="shared" si="12"/>
        <v>92TIENDONA</v>
      </c>
      <c r="B224" s="208">
        <v>92</v>
      </c>
      <c r="C224" s="206" t="s">
        <v>190</v>
      </c>
      <c r="D224" s="229" t="s">
        <v>122</v>
      </c>
      <c r="E224" s="226">
        <v>85</v>
      </c>
      <c r="F224" s="226">
        <v>85</v>
      </c>
      <c r="G224" s="226">
        <v>85</v>
      </c>
      <c r="H224" s="226"/>
      <c r="I224" s="226"/>
      <c r="J224" s="226"/>
      <c r="L224" s="56" t="str">
        <f t="shared" si="11"/>
        <v xml:space="preserve">95GERARDO BARRIOS </v>
      </c>
      <c r="M224" s="208">
        <v>95</v>
      </c>
      <c r="N224" s="206" t="s">
        <v>262</v>
      </c>
      <c r="O224" s="229" t="s">
        <v>204</v>
      </c>
      <c r="P224" s="226">
        <v>136.66666666666666</v>
      </c>
      <c r="Q224" s="226">
        <v>135</v>
      </c>
      <c r="R224" s="226">
        <v>140</v>
      </c>
      <c r="S224" s="226"/>
      <c r="T224" s="226"/>
      <c r="U224" s="226"/>
      <c r="V224" s="105"/>
      <c r="W224" s="46" t="str">
        <f t="shared" si="13"/>
        <v/>
      </c>
    </row>
    <row r="225" spans="1:23" ht="15.75">
      <c r="A225" s="178" t="str">
        <f t="shared" si="12"/>
        <v>92SAN MIGUEL</v>
      </c>
      <c r="B225" s="208">
        <v>92</v>
      </c>
      <c r="C225" s="206" t="s">
        <v>174</v>
      </c>
      <c r="D225" s="229" t="s">
        <v>122</v>
      </c>
      <c r="E225" s="226">
        <v>105.75</v>
      </c>
      <c r="F225" s="226">
        <v>100</v>
      </c>
      <c r="G225" s="226">
        <v>110</v>
      </c>
      <c r="H225" s="226"/>
      <c r="I225" s="226"/>
      <c r="J225" s="226"/>
      <c r="L225" s="56" t="str">
        <f t="shared" si="11"/>
        <v>95CHALATENANGO</v>
      </c>
      <c r="M225" s="208">
        <v>95</v>
      </c>
      <c r="N225" s="206" t="s">
        <v>176</v>
      </c>
      <c r="O225" s="229" t="s">
        <v>204</v>
      </c>
      <c r="P225" s="226">
        <v>140</v>
      </c>
      <c r="Q225" s="226">
        <v>140</v>
      </c>
      <c r="R225" s="226">
        <v>140</v>
      </c>
      <c r="S225" s="226">
        <v>1.6</v>
      </c>
      <c r="T225" s="226">
        <v>1.6</v>
      </c>
      <c r="U225" s="226">
        <v>1.6</v>
      </c>
      <c r="V225" s="105"/>
      <c r="W225" s="46" t="str">
        <f t="shared" si="13"/>
        <v/>
      </c>
    </row>
    <row r="226" spans="1:23" ht="15.75">
      <c r="A226" s="178" t="str">
        <f t="shared" si="12"/>
        <v>92SENSUNTEPEQUE</v>
      </c>
      <c r="B226" s="207">
        <v>92</v>
      </c>
      <c r="C226" s="206" t="s">
        <v>181</v>
      </c>
      <c r="D226" s="229" t="s">
        <v>122</v>
      </c>
      <c r="E226" s="226">
        <v>87.5</v>
      </c>
      <c r="F226" s="226">
        <v>85</v>
      </c>
      <c r="G226" s="226">
        <v>90</v>
      </c>
      <c r="H226" s="226"/>
      <c r="I226" s="226"/>
      <c r="J226" s="226"/>
      <c r="L226" s="56" t="str">
        <f t="shared" si="11"/>
        <v>95SANTA ROSA DE LIMA</v>
      </c>
      <c r="M226" s="208">
        <v>95</v>
      </c>
      <c r="N226" s="206" t="s">
        <v>198</v>
      </c>
      <c r="O226" s="229" t="s">
        <v>204</v>
      </c>
      <c r="P226" s="226"/>
      <c r="Q226" s="226"/>
      <c r="R226" s="226"/>
      <c r="S226" s="226">
        <v>1.625</v>
      </c>
      <c r="T226" s="226">
        <v>1.5</v>
      </c>
      <c r="U226" s="226">
        <v>1.75</v>
      </c>
      <c r="V226" s="105"/>
      <c r="W226" s="46" t="str">
        <f t="shared" si="13"/>
        <v/>
      </c>
    </row>
    <row r="227" spans="1:23" ht="15.75">
      <c r="A227" s="178" t="str">
        <f t="shared" si="12"/>
        <v>93TIENDONA</v>
      </c>
      <c r="B227" s="207">
        <v>93</v>
      </c>
      <c r="C227" s="206" t="s">
        <v>190</v>
      </c>
      <c r="D227" s="229" t="s">
        <v>123</v>
      </c>
      <c r="E227" s="226">
        <v>23</v>
      </c>
      <c r="F227" s="226">
        <v>23</v>
      </c>
      <c r="G227" s="226">
        <v>23</v>
      </c>
      <c r="H227" s="226"/>
      <c r="I227" s="226"/>
      <c r="J227" s="226"/>
      <c r="L227" s="56" t="str">
        <f t="shared" si="11"/>
        <v>95COJUTEPEQUE</v>
      </c>
      <c r="M227" s="207">
        <v>95</v>
      </c>
      <c r="N227" s="206" t="s">
        <v>179</v>
      </c>
      <c r="O227" s="229" t="s">
        <v>204</v>
      </c>
      <c r="P227" s="226"/>
      <c r="Q227" s="226"/>
      <c r="R227" s="226"/>
      <c r="S227" s="226">
        <v>1.6</v>
      </c>
      <c r="T227" s="226">
        <v>1.6</v>
      </c>
      <c r="U227" s="226">
        <v>1.6</v>
      </c>
      <c r="V227" s="105"/>
      <c r="W227" s="46" t="str">
        <f t="shared" si="13"/>
        <v/>
      </c>
    </row>
    <row r="228" spans="1:23" ht="15.75">
      <c r="A228" s="178" t="str">
        <f t="shared" si="12"/>
        <v xml:space="preserve">94GERARDO BARRIOS </v>
      </c>
      <c r="B228" s="207">
        <v>94</v>
      </c>
      <c r="C228" s="206" t="s">
        <v>262</v>
      </c>
      <c r="D228" s="229" t="s">
        <v>265</v>
      </c>
      <c r="E228" s="226">
        <v>45</v>
      </c>
      <c r="F228" s="226">
        <v>45</v>
      </c>
      <c r="G228" s="226">
        <v>45</v>
      </c>
      <c r="H228" s="226"/>
      <c r="I228" s="226"/>
      <c r="J228" s="226"/>
      <c r="L228" s="56" t="str">
        <f t="shared" si="11"/>
        <v xml:space="preserve">96GERARDO BARRIOS </v>
      </c>
      <c r="M228" s="208">
        <v>96</v>
      </c>
      <c r="N228" s="206" t="s">
        <v>262</v>
      </c>
      <c r="O228" s="229" t="s">
        <v>205</v>
      </c>
      <c r="P228" s="226">
        <v>48.5</v>
      </c>
      <c r="Q228" s="226">
        <v>48</v>
      </c>
      <c r="R228" s="226">
        <v>49</v>
      </c>
      <c r="S228" s="226">
        <v>0.5</v>
      </c>
      <c r="T228" s="226">
        <v>0.5</v>
      </c>
      <c r="U228" s="226">
        <v>0.5</v>
      </c>
      <c r="V228" s="105"/>
      <c r="W228" s="46" t="str">
        <f t="shared" si="13"/>
        <v/>
      </c>
    </row>
    <row r="229" spans="1:23" ht="15.75">
      <c r="A229" s="178" t="str">
        <f t="shared" si="12"/>
        <v xml:space="preserve">95GERARDO BARRIOS </v>
      </c>
      <c r="B229" s="208">
        <v>95</v>
      </c>
      <c r="C229" s="206" t="s">
        <v>262</v>
      </c>
      <c r="D229" s="229" t="s">
        <v>204</v>
      </c>
      <c r="E229" s="226">
        <v>135</v>
      </c>
      <c r="F229" s="226">
        <v>130</v>
      </c>
      <c r="G229" s="226">
        <v>140</v>
      </c>
      <c r="H229" s="226">
        <v>1.5</v>
      </c>
      <c r="I229" s="226">
        <v>1.5</v>
      </c>
      <c r="J229" s="226">
        <v>1.5</v>
      </c>
      <c r="L229" s="56" t="str">
        <f t="shared" si="11"/>
        <v>96CHALATENANGO</v>
      </c>
      <c r="M229" s="208">
        <v>96</v>
      </c>
      <c r="N229" s="206" t="s">
        <v>176</v>
      </c>
      <c r="O229" s="229" t="s">
        <v>205</v>
      </c>
      <c r="P229" s="226">
        <v>48</v>
      </c>
      <c r="Q229" s="226">
        <v>48</v>
      </c>
      <c r="R229" s="226">
        <v>48</v>
      </c>
      <c r="S229" s="226">
        <v>0.6</v>
      </c>
      <c r="T229" s="226">
        <v>0.6</v>
      </c>
      <c r="U229" s="226">
        <v>0.6</v>
      </c>
      <c r="V229" s="105"/>
      <c r="W229" s="46" t="str">
        <f t="shared" si="13"/>
        <v/>
      </c>
    </row>
    <row r="230" spans="1:23" ht="15.75">
      <c r="A230" s="178" t="str">
        <f t="shared" si="12"/>
        <v>95SAN MIGUEL</v>
      </c>
      <c r="B230" s="208">
        <v>95</v>
      </c>
      <c r="C230" s="206" t="s">
        <v>174</v>
      </c>
      <c r="D230" s="229" t="s">
        <v>204</v>
      </c>
      <c r="E230" s="226">
        <v>175</v>
      </c>
      <c r="F230" s="226">
        <v>175</v>
      </c>
      <c r="G230" s="226">
        <v>175</v>
      </c>
      <c r="H230" s="226">
        <v>1.8</v>
      </c>
      <c r="I230" s="226">
        <v>1.75</v>
      </c>
      <c r="J230" s="226">
        <v>1.85</v>
      </c>
      <c r="L230" s="56" t="str">
        <f t="shared" si="11"/>
        <v>96SANTA ROSA DE LIMA</v>
      </c>
      <c r="M230" s="208">
        <v>96</v>
      </c>
      <c r="N230" s="206" t="s">
        <v>198</v>
      </c>
      <c r="O230" s="229" t="s">
        <v>205</v>
      </c>
      <c r="P230" s="226">
        <v>48.833333333333336</v>
      </c>
      <c r="Q230" s="226">
        <v>48.5</v>
      </c>
      <c r="R230" s="226">
        <v>49</v>
      </c>
      <c r="S230" s="226">
        <v>0.53</v>
      </c>
      <c r="T230" s="226">
        <v>0.5</v>
      </c>
      <c r="U230" s="226">
        <v>0.55000000000000004</v>
      </c>
      <c r="V230" s="105"/>
      <c r="W230" s="46" t="str">
        <f t="shared" si="13"/>
        <v/>
      </c>
    </row>
    <row r="231" spans="1:23" ht="15.75">
      <c r="A231" s="178" t="str">
        <f t="shared" si="12"/>
        <v>95SENSUNTEPEQUE</v>
      </c>
      <c r="B231" s="207">
        <v>95</v>
      </c>
      <c r="C231" s="206" t="s">
        <v>181</v>
      </c>
      <c r="D231" s="229" t="s">
        <v>204</v>
      </c>
      <c r="E231" s="226">
        <v>143.75</v>
      </c>
      <c r="F231" s="226">
        <v>135</v>
      </c>
      <c r="G231" s="226">
        <v>150</v>
      </c>
      <c r="H231" s="226">
        <v>1.7099999999999997</v>
      </c>
      <c r="I231" s="226">
        <v>1.6</v>
      </c>
      <c r="J231" s="226">
        <v>1.75</v>
      </c>
      <c r="L231" s="56" t="str">
        <f t="shared" si="11"/>
        <v>96COJUTEPEQUE</v>
      </c>
      <c r="M231" s="207">
        <v>96</v>
      </c>
      <c r="N231" s="206" t="s">
        <v>179</v>
      </c>
      <c r="O231" s="229" t="s">
        <v>205</v>
      </c>
      <c r="P231" s="226">
        <v>48.583333333333336</v>
      </c>
      <c r="Q231" s="226">
        <v>48.5</v>
      </c>
      <c r="R231" s="226">
        <v>48.75</v>
      </c>
      <c r="S231" s="226">
        <v>0.55000000000000004</v>
      </c>
      <c r="T231" s="226">
        <v>0.55000000000000004</v>
      </c>
      <c r="U231" s="226">
        <v>0.55000000000000004</v>
      </c>
      <c r="V231" s="105"/>
      <c r="W231" s="46" t="str">
        <f t="shared" si="13"/>
        <v/>
      </c>
    </row>
    <row r="232" spans="1:23" ht="15.75">
      <c r="A232" s="178" t="str">
        <f t="shared" si="12"/>
        <v xml:space="preserve">96GERARDO BARRIOS </v>
      </c>
      <c r="B232" s="208">
        <v>96</v>
      </c>
      <c r="C232" s="206" t="s">
        <v>262</v>
      </c>
      <c r="D232" s="229" t="s">
        <v>205</v>
      </c>
      <c r="E232" s="226">
        <v>48</v>
      </c>
      <c r="F232" s="226">
        <v>48</v>
      </c>
      <c r="G232" s="226">
        <v>48</v>
      </c>
      <c r="H232" s="226">
        <v>0.5</v>
      </c>
      <c r="I232" s="226">
        <v>0.5</v>
      </c>
      <c r="J232" s="226">
        <v>0.5</v>
      </c>
      <c r="L232" s="56" t="str">
        <f t="shared" si="11"/>
        <v xml:space="preserve">97GERARDO BARRIOS </v>
      </c>
      <c r="M232" s="208">
        <v>97</v>
      </c>
      <c r="N232" s="206" t="s">
        <v>262</v>
      </c>
      <c r="O232" s="229" t="s">
        <v>206</v>
      </c>
      <c r="P232" s="226">
        <v>77</v>
      </c>
      <c r="Q232" s="226">
        <v>76</v>
      </c>
      <c r="R232" s="226">
        <v>78</v>
      </c>
      <c r="S232" s="226">
        <v>0.9</v>
      </c>
      <c r="T232" s="226">
        <v>0.9</v>
      </c>
      <c r="U232" s="226">
        <v>0.9</v>
      </c>
      <c r="V232" s="105"/>
      <c r="W232" s="46" t="str">
        <f t="shared" si="13"/>
        <v/>
      </c>
    </row>
    <row r="233" spans="1:23" ht="15.75">
      <c r="A233" s="178" t="str">
        <f t="shared" si="12"/>
        <v>96SANTA ANA</v>
      </c>
      <c r="B233" s="208">
        <v>96</v>
      </c>
      <c r="C233" s="206" t="s">
        <v>172</v>
      </c>
      <c r="D233" s="229" t="s">
        <v>205</v>
      </c>
      <c r="E233" s="226">
        <v>48</v>
      </c>
      <c r="F233" s="226">
        <v>48</v>
      </c>
      <c r="G233" s="226">
        <v>48</v>
      </c>
      <c r="H233" s="226">
        <v>0.6</v>
      </c>
      <c r="I233" s="226">
        <v>0.6</v>
      </c>
      <c r="J233" s="226">
        <v>0.6</v>
      </c>
      <c r="L233" s="56" t="str">
        <f t="shared" si="11"/>
        <v>97CHALATENANGO</v>
      </c>
      <c r="M233" s="208">
        <v>97</v>
      </c>
      <c r="N233" s="206" t="s">
        <v>176</v>
      </c>
      <c r="O233" s="229" t="s">
        <v>206</v>
      </c>
      <c r="P233" s="226">
        <v>85</v>
      </c>
      <c r="Q233" s="226">
        <v>85</v>
      </c>
      <c r="R233" s="226">
        <v>85</v>
      </c>
      <c r="S233" s="226">
        <v>1.1499999999999999</v>
      </c>
      <c r="T233" s="226">
        <v>1.1499999999999999</v>
      </c>
      <c r="U233" s="226">
        <v>1.1499999999999999</v>
      </c>
      <c r="V233" s="105"/>
      <c r="W233" s="46" t="str">
        <f t="shared" si="13"/>
        <v/>
      </c>
    </row>
    <row r="234" spans="1:23" ht="15.75">
      <c r="A234" s="178" t="str">
        <f t="shared" si="12"/>
        <v>96SAN MIGUEL</v>
      </c>
      <c r="B234" s="208">
        <v>96</v>
      </c>
      <c r="C234" s="206" t="s">
        <v>174</v>
      </c>
      <c r="D234" s="229" t="s">
        <v>205</v>
      </c>
      <c r="E234" s="226">
        <v>47.333333333333336</v>
      </c>
      <c r="F234" s="226">
        <v>47</v>
      </c>
      <c r="G234" s="226">
        <v>48</v>
      </c>
      <c r="H234" s="226">
        <v>0.51666666666666672</v>
      </c>
      <c r="I234" s="226">
        <v>0.5</v>
      </c>
      <c r="J234" s="226">
        <v>0.55000000000000004</v>
      </c>
      <c r="L234" s="56" t="str">
        <f t="shared" si="11"/>
        <v>97SANTA ROSA DE LIMA</v>
      </c>
      <c r="M234" s="208">
        <v>97</v>
      </c>
      <c r="N234" s="206" t="s">
        <v>198</v>
      </c>
      <c r="O234" s="229" t="s">
        <v>206</v>
      </c>
      <c r="P234" s="226"/>
      <c r="Q234" s="226"/>
      <c r="R234" s="226"/>
      <c r="S234" s="226">
        <v>1.0625</v>
      </c>
      <c r="T234" s="226">
        <v>1</v>
      </c>
      <c r="U234" s="226">
        <v>1.25</v>
      </c>
      <c r="V234" s="105"/>
      <c r="W234" s="46" t="str">
        <f t="shared" si="13"/>
        <v/>
      </c>
    </row>
    <row r="235" spans="1:23" ht="15.75">
      <c r="A235" s="178" t="str">
        <f t="shared" si="12"/>
        <v>96SENSUNTEPEQUE</v>
      </c>
      <c r="B235" s="207">
        <v>96</v>
      </c>
      <c r="C235" s="206" t="s">
        <v>181</v>
      </c>
      <c r="D235" s="229" t="s">
        <v>205</v>
      </c>
      <c r="E235" s="226">
        <v>48.166666666666664</v>
      </c>
      <c r="F235" s="226">
        <v>48</v>
      </c>
      <c r="G235" s="226">
        <v>49</v>
      </c>
      <c r="H235" s="226">
        <v>0.52499999999999991</v>
      </c>
      <c r="I235" s="226">
        <v>0.5</v>
      </c>
      <c r="J235" s="226">
        <v>0.55000000000000004</v>
      </c>
      <c r="L235" s="56" t="str">
        <f t="shared" si="11"/>
        <v>97COJUTEPEQUE</v>
      </c>
      <c r="M235" s="207">
        <v>97</v>
      </c>
      <c r="N235" s="206" t="s">
        <v>179</v>
      </c>
      <c r="O235" s="229" t="s">
        <v>206</v>
      </c>
      <c r="P235" s="226"/>
      <c r="Q235" s="226"/>
      <c r="R235" s="226"/>
      <c r="S235" s="226">
        <v>1.2</v>
      </c>
      <c r="T235" s="226">
        <v>1.2</v>
      </c>
      <c r="U235" s="226">
        <v>1.2</v>
      </c>
      <c r="V235" s="105"/>
      <c r="W235" s="46"/>
    </row>
    <row r="236" spans="1:23" ht="15.75">
      <c r="A236" s="178" t="str">
        <f t="shared" si="12"/>
        <v xml:space="preserve">97GERARDO BARRIOS </v>
      </c>
      <c r="B236" s="208">
        <v>97</v>
      </c>
      <c r="C236" s="206" t="s">
        <v>262</v>
      </c>
      <c r="D236" s="229" t="s">
        <v>206</v>
      </c>
      <c r="E236" s="226">
        <v>77</v>
      </c>
      <c r="F236" s="226">
        <v>76</v>
      </c>
      <c r="G236" s="226">
        <v>78</v>
      </c>
      <c r="H236" s="226">
        <v>0.9</v>
      </c>
      <c r="I236" s="226">
        <v>0.9</v>
      </c>
      <c r="J236" s="226">
        <v>0.9</v>
      </c>
      <c r="L236" s="56" t="str">
        <f t="shared" si="11"/>
        <v xml:space="preserve">98GERARDO BARRIOS </v>
      </c>
      <c r="M236" s="208">
        <v>98</v>
      </c>
      <c r="N236" s="206" t="s">
        <v>262</v>
      </c>
      <c r="O236" s="229" t="s">
        <v>266</v>
      </c>
      <c r="P236" s="226">
        <v>143.75</v>
      </c>
      <c r="Q236" s="226">
        <v>140</v>
      </c>
      <c r="R236" s="226">
        <v>150</v>
      </c>
      <c r="S236" s="226">
        <v>1.75</v>
      </c>
      <c r="T236" s="226">
        <v>1.75</v>
      </c>
      <c r="U236" s="226">
        <v>1.75</v>
      </c>
      <c r="V236" s="105"/>
      <c r="W236" s="46"/>
    </row>
    <row r="237" spans="1:23" ht="15.75">
      <c r="A237" s="178" t="str">
        <f t="shared" si="12"/>
        <v>97SAN MIGUEL</v>
      </c>
      <c r="B237" s="208">
        <v>97</v>
      </c>
      <c r="C237" s="206" t="s">
        <v>174</v>
      </c>
      <c r="D237" s="229" t="s">
        <v>206</v>
      </c>
      <c r="E237" s="226">
        <v>78</v>
      </c>
      <c r="F237" s="226">
        <v>78</v>
      </c>
      <c r="G237" s="226">
        <v>78</v>
      </c>
      <c r="H237" s="226">
        <v>0.95</v>
      </c>
      <c r="I237" s="226">
        <v>0.9</v>
      </c>
      <c r="J237" s="226">
        <v>1</v>
      </c>
      <c r="L237" s="56" t="str">
        <f t="shared" si="11"/>
        <v>98CHALATENANGO</v>
      </c>
      <c r="M237" s="208">
        <v>98</v>
      </c>
      <c r="N237" s="206" t="s">
        <v>176</v>
      </c>
      <c r="O237" s="229" t="s">
        <v>266</v>
      </c>
      <c r="P237" s="226">
        <v>152.5</v>
      </c>
      <c r="Q237" s="226">
        <v>150</v>
      </c>
      <c r="R237" s="226">
        <v>155</v>
      </c>
      <c r="S237" s="226">
        <v>2</v>
      </c>
      <c r="T237" s="226">
        <v>2</v>
      </c>
      <c r="U237" s="226">
        <v>2</v>
      </c>
      <c r="V237" s="105"/>
      <c r="W237" s="46"/>
    </row>
    <row r="238" spans="1:23" ht="15.75">
      <c r="A238" s="178" t="str">
        <f t="shared" si="12"/>
        <v>97SENSUNTEPEQUE</v>
      </c>
      <c r="B238" s="207">
        <v>97</v>
      </c>
      <c r="C238" s="206" t="s">
        <v>181</v>
      </c>
      <c r="D238" s="229" t="s">
        <v>206</v>
      </c>
      <c r="E238" s="226">
        <v>82.333333333333329</v>
      </c>
      <c r="F238" s="226">
        <v>80</v>
      </c>
      <c r="G238" s="226">
        <v>85</v>
      </c>
      <c r="H238" s="226">
        <v>1.1300000000000001</v>
      </c>
      <c r="I238" s="226">
        <v>1</v>
      </c>
      <c r="J238" s="226">
        <v>1.25</v>
      </c>
      <c r="L238" s="56" t="str">
        <f t="shared" si="11"/>
        <v>98SANTA ROSA DE LIMA</v>
      </c>
      <c r="M238" s="208">
        <v>98</v>
      </c>
      <c r="N238" s="206" t="s">
        <v>198</v>
      </c>
      <c r="O238" s="229" t="s">
        <v>266</v>
      </c>
      <c r="P238" s="226"/>
      <c r="Q238" s="226"/>
      <c r="R238" s="226"/>
      <c r="S238" s="226">
        <v>1.9666666666666668</v>
      </c>
      <c r="T238" s="226">
        <v>1.9</v>
      </c>
      <c r="U238" s="226">
        <v>2</v>
      </c>
      <c r="V238" s="105"/>
      <c r="W238" s="46"/>
    </row>
    <row r="239" spans="1:23" ht="15.75">
      <c r="A239" s="178" t="str">
        <f t="shared" si="12"/>
        <v xml:space="preserve">98GERARDO BARRIOS </v>
      </c>
      <c r="B239" s="208">
        <v>98</v>
      </c>
      <c r="C239" s="206" t="s">
        <v>262</v>
      </c>
      <c r="D239" s="229" t="s">
        <v>266</v>
      </c>
      <c r="E239" s="226">
        <v>143.75</v>
      </c>
      <c r="F239" s="226">
        <v>140</v>
      </c>
      <c r="G239" s="226">
        <v>150</v>
      </c>
      <c r="H239" s="226">
        <v>1.6</v>
      </c>
      <c r="I239" s="226">
        <v>1.6</v>
      </c>
      <c r="J239" s="226">
        <v>1.6</v>
      </c>
      <c r="L239" s="56" t="str">
        <f t="shared" si="11"/>
        <v>98COJUTEPEQUE</v>
      </c>
      <c r="M239" s="207">
        <v>98</v>
      </c>
      <c r="N239" s="206" t="s">
        <v>179</v>
      </c>
      <c r="O239" s="229" t="s">
        <v>266</v>
      </c>
      <c r="P239" s="226"/>
      <c r="Q239" s="226"/>
      <c r="R239" s="226"/>
      <c r="S239" s="226">
        <v>1.75</v>
      </c>
      <c r="T239" s="226">
        <v>1.75</v>
      </c>
      <c r="U239" s="226">
        <v>1.75</v>
      </c>
      <c r="V239" s="105"/>
      <c r="W239" s="46"/>
    </row>
    <row r="240" spans="1:23" ht="15.75">
      <c r="A240" s="178" t="str">
        <f t="shared" si="12"/>
        <v>98SAN MIGUEL</v>
      </c>
      <c r="B240" s="208">
        <v>98</v>
      </c>
      <c r="C240" s="206" t="s">
        <v>174</v>
      </c>
      <c r="D240" s="229" t="s">
        <v>266</v>
      </c>
      <c r="E240" s="226">
        <v>145</v>
      </c>
      <c r="F240" s="226">
        <v>145</v>
      </c>
      <c r="G240" s="226">
        <v>145</v>
      </c>
      <c r="H240" s="226">
        <v>1.7250000000000001</v>
      </c>
      <c r="I240" s="226">
        <v>1.55</v>
      </c>
      <c r="J240" s="226">
        <v>1.9</v>
      </c>
      <c r="L240" s="56" t="str">
        <f t="shared" si="11"/>
        <v xml:space="preserve">99GERARDO BARRIOS </v>
      </c>
      <c r="M240" s="208">
        <v>99</v>
      </c>
      <c r="N240" s="206" t="s">
        <v>262</v>
      </c>
      <c r="O240" s="229" t="s">
        <v>208</v>
      </c>
      <c r="P240" s="226">
        <v>24</v>
      </c>
      <c r="Q240" s="226">
        <v>24</v>
      </c>
      <c r="R240" s="226">
        <v>24</v>
      </c>
      <c r="S240" s="226"/>
      <c r="T240" s="226"/>
      <c r="U240" s="226"/>
      <c r="V240" s="105"/>
      <c r="W240" s="46"/>
    </row>
    <row r="241" spans="1:23" ht="15.75">
      <c r="A241" s="178" t="str">
        <f t="shared" si="12"/>
        <v>98SENSUNTEPEQUE</v>
      </c>
      <c r="B241" s="207">
        <v>98</v>
      </c>
      <c r="C241" s="206" t="s">
        <v>181</v>
      </c>
      <c r="D241" s="229" t="s">
        <v>266</v>
      </c>
      <c r="E241" s="226">
        <v>146.66666666666666</v>
      </c>
      <c r="F241" s="226">
        <v>140</v>
      </c>
      <c r="G241" s="226">
        <v>150</v>
      </c>
      <c r="H241" s="226">
        <v>2</v>
      </c>
      <c r="I241" s="226">
        <v>2</v>
      </c>
      <c r="J241" s="226">
        <v>2</v>
      </c>
      <c r="L241" s="56" t="str">
        <f t="shared" si="11"/>
        <v>99CHALATENANGO</v>
      </c>
      <c r="M241" s="207">
        <v>99</v>
      </c>
      <c r="N241" s="206" t="s">
        <v>176</v>
      </c>
      <c r="O241" s="229" t="s">
        <v>208</v>
      </c>
      <c r="P241" s="226">
        <v>23</v>
      </c>
      <c r="Q241" s="226">
        <v>23</v>
      </c>
      <c r="R241" s="226">
        <v>23</v>
      </c>
      <c r="S241" s="226"/>
      <c r="T241" s="226"/>
      <c r="U241" s="226"/>
      <c r="V241" s="105"/>
      <c r="W241" s="46"/>
    </row>
    <row r="242" spans="1:23" ht="15.75">
      <c r="A242" s="178" t="str">
        <f t="shared" si="12"/>
        <v xml:space="preserve">99GERARDO BARRIOS </v>
      </c>
      <c r="B242" s="208">
        <v>99</v>
      </c>
      <c r="C242" s="206" t="s">
        <v>262</v>
      </c>
      <c r="D242" s="229" t="s">
        <v>208</v>
      </c>
      <c r="E242" s="226">
        <v>25</v>
      </c>
      <c r="F242" s="226">
        <v>25</v>
      </c>
      <c r="G242" s="226">
        <v>25</v>
      </c>
      <c r="H242" s="226"/>
      <c r="I242" s="226"/>
      <c r="J242" s="226"/>
      <c r="L242" s="56" t="str">
        <f t="shared" si="11"/>
        <v xml:space="preserve">100GERARDO BARRIOS </v>
      </c>
      <c r="M242" s="208">
        <v>100</v>
      </c>
      <c r="N242" s="206" t="s">
        <v>262</v>
      </c>
      <c r="O242" s="229" t="s">
        <v>209</v>
      </c>
      <c r="P242" s="226">
        <v>23.75</v>
      </c>
      <c r="Q242" s="226">
        <v>23.75</v>
      </c>
      <c r="R242" s="226">
        <v>23.75</v>
      </c>
      <c r="S242" s="226"/>
      <c r="T242" s="226"/>
      <c r="U242" s="226"/>
      <c r="V242" s="105"/>
      <c r="W242" s="46"/>
    </row>
    <row r="243" spans="1:23" ht="15.75">
      <c r="A243" s="178" t="str">
        <f t="shared" si="12"/>
        <v>99SANTA ANA</v>
      </c>
      <c r="B243" s="207">
        <v>99</v>
      </c>
      <c r="C243" s="206" t="s">
        <v>172</v>
      </c>
      <c r="D243" s="229" t="s">
        <v>208</v>
      </c>
      <c r="E243" s="226">
        <v>26</v>
      </c>
      <c r="F243" s="226">
        <v>26</v>
      </c>
      <c r="G243" s="226">
        <v>26</v>
      </c>
      <c r="H243" s="226"/>
      <c r="I243" s="226"/>
      <c r="J243" s="226"/>
      <c r="L243" s="56" t="str">
        <f t="shared" si="11"/>
        <v>100SANTA ROSA DE LIMA</v>
      </c>
      <c r="M243" s="208">
        <v>100</v>
      </c>
      <c r="N243" s="206" t="s">
        <v>198</v>
      </c>
      <c r="O243" s="229" t="s">
        <v>209</v>
      </c>
      <c r="P243" s="226">
        <v>24</v>
      </c>
      <c r="Q243" s="226">
        <v>24</v>
      </c>
      <c r="R243" s="226">
        <v>24</v>
      </c>
      <c r="S243" s="226">
        <v>0.6</v>
      </c>
      <c r="T243" s="226">
        <v>0.6</v>
      </c>
      <c r="U243" s="226">
        <v>0.6</v>
      </c>
      <c r="V243" s="105"/>
      <c r="W243" s="46"/>
    </row>
    <row r="244" spans="1:23" ht="15.75">
      <c r="A244" s="178" t="str">
        <f t="shared" si="12"/>
        <v xml:space="preserve">100GERARDO BARRIOS </v>
      </c>
      <c r="B244" s="208">
        <v>100</v>
      </c>
      <c r="C244" s="206" t="s">
        <v>262</v>
      </c>
      <c r="D244" s="229" t="s">
        <v>209</v>
      </c>
      <c r="E244" s="226">
        <v>23.75</v>
      </c>
      <c r="F244" s="226">
        <v>23.75</v>
      </c>
      <c r="G244" s="226">
        <v>23.75</v>
      </c>
      <c r="H244" s="226"/>
      <c r="I244" s="226"/>
      <c r="J244" s="226"/>
      <c r="L244" s="56" t="str">
        <f t="shared" si="11"/>
        <v>100COJUTEPEQUE</v>
      </c>
      <c r="M244" s="207">
        <v>100</v>
      </c>
      <c r="N244" s="206" t="s">
        <v>179</v>
      </c>
      <c r="O244" s="229" t="s">
        <v>209</v>
      </c>
      <c r="P244" s="226">
        <v>24.208333333333332</v>
      </c>
      <c r="Q244" s="226">
        <v>23.75</v>
      </c>
      <c r="R244" s="226">
        <v>25.25</v>
      </c>
      <c r="S244" s="226">
        <v>0.54</v>
      </c>
      <c r="T244" s="226">
        <v>0.5</v>
      </c>
      <c r="U244" s="226">
        <v>0.55000000000000004</v>
      </c>
      <c r="V244" s="105"/>
      <c r="W244" s="46"/>
    </row>
    <row r="245" spans="1:23" ht="15.75">
      <c r="A245" s="178" t="str">
        <f t="shared" si="12"/>
        <v>100SANTA ANA</v>
      </c>
      <c r="B245" s="208">
        <v>100</v>
      </c>
      <c r="C245" s="206" t="s">
        <v>172</v>
      </c>
      <c r="D245" s="229" t="s">
        <v>209</v>
      </c>
      <c r="E245" s="226">
        <v>25</v>
      </c>
      <c r="F245" s="226">
        <v>25</v>
      </c>
      <c r="G245" s="226">
        <v>25</v>
      </c>
      <c r="H245" s="226"/>
      <c r="I245" s="226"/>
      <c r="J245" s="226"/>
      <c r="L245" s="56" t="str">
        <f t="shared" si="11"/>
        <v xml:space="preserve">101GERARDO BARRIOS </v>
      </c>
      <c r="M245" s="208">
        <v>101</v>
      </c>
      <c r="N245" s="206" t="s">
        <v>262</v>
      </c>
      <c r="O245" s="229" t="s">
        <v>210</v>
      </c>
      <c r="P245" s="226">
        <v>22</v>
      </c>
      <c r="Q245" s="226">
        <v>22</v>
      </c>
      <c r="R245" s="226">
        <v>22</v>
      </c>
      <c r="S245" s="226"/>
      <c r="T245" s="226"/>
      <c r="U245" s="226"/>
      <c r="V245" s="105"/>
      <c r="W245" s="46"/>
    </row>
    <row r="246" spans="1:23" ht="15.75">
      <c r="A246" s="178" t="str">
        <f t="shared" si="12"/>
        <v>100SENSUNTEPEQUE</v>
      </c>
      <c r="B246" s="207">
        <v>100</v>
      </c>
      <c r="C246" s="206" t="s">
        <v>181</v>
      </c>
      <c r="D246" s="229" t="s">
        <v>209</v>
      </c>
      <c r="E246" s="226">
        <v>25</v>
      </c>
      <c r="F246" s="226">
        <v>25</v>
      </c>
      <c r="G246" s="226">
        <v>25</v>
      </c>
      <c r="H246" s="226">
        <v>0.55000000000000004</v>
      </c>
      <c r="I246" s="226">
        <v>0.55000000000000004</v>
      </c>
      <c r="J246" s="226">
        <v>0.55000000000000004</v>
      </c>
      <c r="L246" s="56" t="str">
        <f t="shared" si="11"/>
        <v>101SANTA ROSA DE LIMA</v>
      </c>
      <c r="M246" s="208">
        <v>101</v>
      </c>
      <c r="N246" s="206" t="s">
        <v>198</v>
      </c>
      <c r="O246" s="229" t="s">
        <v>210</v>
      </c>
      <c r="P246" s="226">
        <v>24</v>
      </c>
      <c r="Q246" s="226">
        <v>23.5</v>
      </c>
      <c r="R246" s="226">
        <v>24.5</v>
      </c>
      <c r="S246" s="226">
        <v>0.6</v>
      </c>
      <c r="T246" s="226">
        <v>0.6</v>
      </c>
      <c r="U246" s="226">
        <v>0.6</v>
      </c>
      <c r="V246" s="105"/>
      <c r="W246" s="46"/>
    </row>
    <row r="247" spans="1:23" ht="15.75">
      <c r="A247" s="178" t="str">
        <f t="shared" si="12"/>
        <v xml:space="preserve">101GERARDO BARRIOS </v>
      </c>
      <c r="B247" s="208">
        <v>101</v>
      </c>
      <c r="C247" s="206" t="s">
        <v>262</v>
      </c>
      <c r="D247" s="229" t="s">
        <v>210</v>
      </c>
      <c r="E247" s="226">
        <v>22</v>
      </c>
      <c r="F247" s="226">
        <v>22</v>
      </c>
      <c r="G247" s="226">
        <v>22</v>
      </c>
      <c r="H247" s="226"/>
      <c r="I247" s="226"/>
      <c r="J247" s="226"/>
      <c r="L247" s="56" t="str">
        <f t="shared" si="11"/>
        <v>101COJUTEPEQUE</v>
      </c>
      <c r="M247" s="207">
        <v>101</v>
      </c>
      <c r="N247" s="206" t="s">
        <v>179</v>
      </c>
      <c r="O247" s="229" t="s">
        <v>210</v>
      </c>
      <c r="P247" s="226">
        <v>23</v>
      </c>
      <c r="Q247" s="226">
        <v>22.25</v>
      </c>
      <c r="R247" s="226">
        <v>24.5</v>
      </c>
      <c r="S247" s="226">
        <v>0.51</v>
      </c>
      <c r="T247" s="226">
        <v>0.5</v>
      </c>
      <c r="U247" s="226">
        <v>0.55000000000000004</v>
      </c>
      <c r="V247" s="105"/>
      <c r="W247" s="46"/>
    </row>
    <row r="248" spans="1:23" ht="15.75">
      <c r="A248" s="178" t="str">
        <f t="shared" si="12"/>
        <v>101SANTA ANA</v>
      </c>
      <c r="B248" s="208">
        <v>101</v>
      </c>
      <c r="C248" s="206" t="s">
        <v>172</v>
      </c>
      <c r="D248" s="229" t="s">
        <v>210</v>
      </c>
      <c r="E248" s="226">
        <v>23.5</v>
      </c>
      <c r="F248" s="226">
        <v>23.5</v>
      </c>
      <c r="G248" s="226">
        <v>23.5</v>
      </c>
      <c r="H248" s="226"/>
      <c r="I248" s="226"/>
      <c r="J248" s="226"/>
      <c r="L248" s="56" t="str">
        <f t="shared" si="11"/>
        <v xml:space="preserve">102GERARDO BARRIOS </v>
      </c>
      <c r="M248" s="208">
        <v>102</v>
      </c>
      <c r="N248" s="206" t="s">
        <v>262</v>
      </c>
      <c r="O248" s="229" t="s">
        <v>211</v>
      </c>
      <c r="P248" s="226">
        <v>5</v>
      </c>
      <c r="Q248" s="226">
        <v>5</v>
      </c>
      <c r="R248" s="226">
        <v>5</v>
      </c>
      <c r="S248" s="226"/>
      <c r="T248" s="226"/>
      <c r="U248" s="226"/>
      <c r="V248" s="105"/>
      <c r="W248" s="46"/>
    </row>
    <row r="249" spans="1:23" ht="15.75">
      <c r="A249" s="178" t="str">
        <f t="shared" si="12"/>
        <v>101SENSUNTEPEQUE</v>
      </c>
      <c r="B249" s="207">
        <v>101</v>
      </c>
      <c r="C249" s="206" t="s">
        <v>181</v>
      </c>
      <c r="D249" s="229" t="s">
        <v>210</v>
      </c>
      <c r="E249" s="226">
        <v>23.0625</v>
      </c>
      <c r="F249" s="226">
        <v>22.5</v>
      </c>
      <c r="G249" s="226">
        <v>24.5</v>
      </c>
      <c r="H249" s="226">
        <v>0.51249999999999996</v>
      </c>
      <c r="I249" s="226">
        <v>0.5</v>
      </c>
      <c r="J249" s="226">
        <v>0.55000000000000004</v>
      </c>
      <c r="L249" s="56" t="str">
        <f t="shared" si="11"/>
        <v>102CHALATENANGO</v>
      </c>
      <c r="M249" s="208">
        <v>102</v>
      </c>
      <c r="N249" s="206" t="s">
        <v>176</v>
      </c>
      <c r="O249" s="229" t="s">
        <v>211</v>
      </c>
      <c r="P249" s="226">
        <v>4.5</v>
      </c>
      <c r="Q249" s="226">
        <v>4.5</v>
      </c>
      <c r="R249" s="226">
        <v>4.5</v>
      </c>
      <c r="S249" s="226"/>
      <c r="T249" s="226"/>
      <c r="U249" s="226"/>
      <c r="V249" s="105"/>
      <c r="W249" s="46"/>
    </row>
    <row r="250" spans="1:23" ht="15.75">
      <c r="A250" s="178" t="str">
        <f t="shared" si="12"/>
        <v xml:space="preserve">102GERARDO BARRIOS </v>
      </c>
      <c r="B250" s="208">
        <v>102</v>
      </c>
      <c r="C250" s="206" t="s">
        <v>262</v>
      </c>
      <c r="D250" s="229" t="s">
        <v>211</v>
      </c>
      <c r="E250" s="226">
        <v>5</v>
      </c>
      <c r="F250" s="226">
        <v>5</v>
      </c>
      <c r="G250" s="226">
        <v>5</v>
      </c>
      <c r="H250" s="226"/>
      <c r="I250" s="226"/>
      <c r="J250" s="226"/>
      <c r="L250" s="57" t="str">
        <f t="shared" si="11"/>
        <v>102SANTA ROSA DE LIMA</v>
      </c>
      <c r="M250" s="208">
        <v>102</v>
      </c>
      <c r="N250" s="206" t="s">
        <v>198</v>
      </c>
      <c r="O250" s="229" t="s">
        <v>211</v>
      </c>
      <c r="P250" s="226">
        <v>5</v>
      </c>
      <c r="Q250" s="226">
        <v>5</v>
      </c>
      <c r="R250" s="226">
        <v>5</v>
      </c>
      <c r="S250" s="226"/>
      <c r="T250" s="226"/>
      <c r="U250" s="226"/>
      <c r="V250" s="105"/>
      <c r="W250" s="46"/>
    </row>
    <row r="251" spans="1:23" ht="15.75">
      <c r="A251" s="178" t="str">
        <f t="shared" si="12"/>
        <v>102SENSUNTEPEQUE</v>
      </c>
      <c r="B251" s="207">
        <v>102</v>
      </c>
      <c r="C251" s="206" t="s">
        <v>181</v>
      </c>
      <c r="D251" s="229" t="s">
        <v>211</v>
      </c>
      <c r="E251" s="226">
        <v>5</v>
      </c>
      <c r="F251" s="226">
        <v>5</v>
      </c>
      <c r="G251" s="226">
        <v>5</v>
      </c>
      <c r="H251" s="226"/>
      <c r="I251" s="226"/>
      <c r="J251" s="226"/>
      <c r="L251" s="57" t="str">
        <f t="shared" si="11"/>
        <v>102COJUTEPEQUE</v>
      </c>
      <c r="M251" s="207">
        <v>102</v>
      </c>
      <c r="N251" s="206" t="s">
        <v>179</v>
      </c>
      <c r="O251" s="229" t="s">
        <v>211</v>
      </c>
      <c r="P251" s="226">
        <v>6</v>
      </c>
      <c r="Q251" s="226">
        <v>6</v>
      </c>
      <c r="R251" s="226">
        <v>6</v>
      </c>
      <c r="S251" s="226"/>
      <c r="T251" s="226"/>
      <c r="U251" s="226"/>
      <c r="V251" s="105"/>
      <c r="W251" s="46"/>
    </row>
    <row r="252" spans="1:23" ht="15.75">
      <c r="A252" s="178" t="str">
        <f t="shared" si="12"/>
        <v xml:space="preserve">103GERARDO BARRIOS </v>
      </c>
      <c r="B252" s="208">
        <v>103</v>
      </c>
      <c r="C252" s="206" t="s">
        <v>262</v>
      </c>
      <c r="D252" s="229" t="s">
        <v>212</v>
      </c>
      <c r="E252" s="226">
        <v>80</v>
      </c>
      <c r="F252" s="226">
        <v>80</v>
      </c>
      <c r="G252" s="226">
        <v>80</v>
      </c>
      <c r="H252" s="226"/>
      <c r="I252" s="226"/>
      <c r="J252" s="226"/>
      <c r="L252" s="57" t="str">
        <f t="shared" si="11"/>
        <v xml:space="preserve">103GERARDO BARRIOS </v>
      </c>
      <c r="M252" s="208">
        <v>103</v>
      </c>
      <c r="N252" s="206" t="s">
        <v>262</v>
      </c>
      <c r="O252" s="229" t="s">
        <v>212</v>
      </c>
      <c r="P252" s="226">
        <v>80</v>
      </c>
      <c r="Q252" s="226">
        <v>80</v>
      </c>
      <c r="R252" s="226">
        <v>80</v>
      </c>
      <c r="S252" s="226"/>
      <c r="T252" s="226"/>
      <c r="U252" s="226"/>
      <c r="V252" s="105"/>
      <c r="W252" s="46"/>
    </row>
    <row r="253" spans="1:23" ht="15.75">
      <c r="A253" s="178" t="str">
        <f t="shared" si="12"/>
        <v>103SANTA ANA</v>
      </c>
      <c r="B253" s="208">
        <v>103</v>
      </c>
      <c r="C253" s="206" t="s">
        <v>172</v>
      </c>
      <c r="D253" s="229" t="s">
        <v>212</v>
      </c>
      <c r="E253" s="226">
        <v>80</v>
      </c>
      <c r="F253" s="226">
        <v>80</v>
      </c>
      <c r="G253" s="226">
        <v>80</v>
      </c>
      <c r="H253" s="226">
        <v>0.96666666666666667</v>
      </c>
      <c r="I253" s="226">
        <v>0.9</v>
      </c>
      <c r="J253" s="226">
        <v>1</v>
      </c>
      <c r="L253" s="57" t="str">
        <f t="shared" si="11"/>
        <v>103CHALATENANGO</v>
      </c>
      <c r="M253" s="208">
        <v>103</v>
      </c>
      <c r="N253" s="206" t="s">
        <v>176</v>
      </c>
      <c r="O253" s="229" t="s">
        <v>212</v>
      </c>
      <c r="P253" s="226"/>
      <c r="Q253" s="226"/>
      <c r="R253" s="226"/>
      <c r="S253" s="226">
        <v>1</v>
      </c>
      <c r="T253" s="226">
        <v>1</v>
      </c>
      <c r="U253" s="226">
        <v>1</v>
      </c>
      <c r="V253" s="105"/>
      <c r="W253" s="46"/>
    </row>
    <row r="254" spans="1:23" ht="15.75">
      <c r="A254" s="178" t="str">
        <f t="shared" si="12"/>
        <v>103SENSUNTEPEQUE</v>
      </c>
      <c r="B254" s="207">
        <v>103</v>
      </c>
      <c r="C254" s="206" t="s">
        <v>181</v>
      </c>
      <c r="D254" s="229" t="s">
        <v>212</v>
      </c>
      <c r="E254" s="226"/>
      <c r="F254" s="226"/>
      <c r="G254" s="226"/>
      <c r="H254" s="226">
        <v>0.875</v>
      </c>
      <c r="I254" s="226">
        <v>0.75</v>
      </c>
      <c r="J254" s="226">
        <v>1</v>
      </c>
      <c r="L254" s="57" t="str">
        <f t="shared" si="11"/>
        <v>103SANTA ROSA DE LIMA</v>
      </c>
      <c r="M254" s="208">
        <v>103</v>
      </c>
      <c r="N254" s="206" t="s">
        <v>198</v>
      </c>
      <c r="O254" s="229" t="s">
        <v>212</v>
      </c>
      <c r="P254" s="226"/>
      <c r="Q254" s="226"/>
      <c r="R254" s="226"/>
      <c r="S254" s="226">
        <v>1.0666666666666667</v>
      </c>
      <c r="T254" s="226">
        <v>1</v>
      </c>
      <c r="U254" s="226">
        <v>1.2</v>
      </c>
      <c r="V254" s="105"/>
      <c r="W254" s="46"/>
    </row>
    <row r="255" spans="1:23" ht="15.75">
      <c r="A255" s="178" t="str">
        <f t="shared" si="12"/>
        <v xml:space="preserve">104GERARDO BARRIOS </v>
      </c>
      <c r="B255" s="208">
        <v>104</v>
      </c>
      <c r="C255" s="206" t="s">
        <v>262</v>
      </c>
      <c r="D255" s="229" t="s">
        <v>213</v>
      </c>
      <c r="E255" s="226">
        <v>60</v>
      </c>
      <c r="F255" s="226">
        <v>60</v>
      </c>
      <c r="G255" s="226">
        <v>60</v>
      </c>
      <c r="H255" s="226"/>
      <c r="I255" s="226"/>
      <c r="J255" s="226"/>
      <c r="L255" s="57" t="str">
        <f t="shared" si="11"/>
        <v>103COJUTEPEQUE</v>
      </c>
      <c r="M255" s="207">
        <v>103</v>
      </c>
      <c r="N255" s="206" t="s">
        <v>179</v>
      </c>
      <c r="O255" s="229" t="s">
        <v>212</v>
      </c>
      <c r="P255" s="226">
        <v>75</v>
      </c>
      <c r="Q255" s="226">
        <v>75</v>
      </c>
      <c r="R255" s="226">
        <v>75</v>
      </c>
      <c r="S255" s="226">
        <v>1</v>
      </c>
      <c r="T255" s="226">
        <v>1</v>
      </c>
      <c r="U255" s="226">
        <v>1</v>
      </c>
      <c r="V255" s="105"/>
      <c r="W255" s="46"/>
    </row>
    <row r="256" spans="1:23" ht="15.75">
      <c r="A256" s="178" t="str">
        <f t="shared" si="12"/>
        <v>104SANTA ANA</v>
      </c>
      <c r="B256" s="208">
        <v>104</v>
      </c>
      <c r="C256" s="206" t="s">
        <v>172</v>
      </c>
      <c r="D256" s="229" t="s">
        <v>213</v>
      </c>
      <c r="E256" s="226">
        <v>60</v>
      </c>
      <c r="F256" s="226">
        <v>60</v>
      </c>
      <c r="G256" s="226">
        <v>60</v>
      </c>
      <c r="H256" s="226">
        <v>0.8</v>
      </c>
      <c r="I256" s="226">
        <v>0.8</v>
      </c>
      <c r="J256" s="226">
        <v>0.8</v>
      </c>
      <c r="L256" s="57" t="str">
        <f t="shared" si="11"/>
        <v xml:space="preserve">104GERARDO BARRIOS </v>
      </c>
      <c r="M256" s="208">
        <v>104</v>
      </c>
      <c r="N256" s="206" t="s">
        <v>262</v>
      </c>
      <c r="O256" s="229" t="s">
        <v>213</v>
      </c>
      <c r="P256" s="226">
        <v>60</v>
      </c>
      <c r="Q256" s="226">
        <v>60</v>
      </c>
      <c r="R256" s="226">
        <v>60</v>
      </c>
      <c r="S256" s="226"/>
      <c r="T256" s="226"/>
      <c r="U256" s="226"/>
      <c r="V256" s="105"/>
      <c r="W256" s="46"/>
    </row>
    <row r="257" spans="1:23" ht="15.75">
      <c r="A257" s="178" t="str">
        <f t="shared" si="12"/>
        <v>104SENSUNTEPEQUE</v>
      </c>
      <c r="B257" s="207">
        <v>104</v>
      </c>
      <c r="C257" s="206" t="s">
        <v>181</v>
      </c>
      <c r="D257" s="229" t="s">
        <v>213</v>
      </c>
      <c r="E257" s="226"/>
      <c r="F257" s="226"/>
      <c r="G257" s="226"/>
      <c r="H257" s="226">
        <v>0.92500000000000004</v>
      </c>
      <c r="I257" s="226">
        <v>0.85</v>
      </c>
      <c r="J257" s="226">
        <v>1</v>
      </c>
      <c r="L257" s="57" t="str">
        <f t="shared" si="11"/>
        <v>104SANTA ROSA DE LIMA</v>
      </c>
      <c r="M257" s="208">
        <v>104</v>
      </c>
      <c r="N257" s="206" t="s">
        <v>198</v>
      </c>
      <c r="O257" s="229" t="s">
        <v>213</v>
      </c>
      <c r="P257" s="226"/>
      <c r="Q257" s="226"/>
      <c r="R257" s="226"/>
      <c r="S257" s="226">
        <v>1</v>
      </c>
      <c r="T257" s="226">
        <v>1</v>
      </c>
      <c r="U257" s="226">
        <v>1</v>
      </c>
      <c r="V257" s="105"/>
      <c r="W257" s="46"/>
    </row>
    <row r="258" spans="1:23" ht="15.75">
      <c r="A258" s="178" t="str">
        <f t="shared" si="12"/>
        <v xml:space="preserve">105GERARDO BARRIOS </v>
      </c>
      <c r="B258" s="208">
        <v>105</v>
      </c>
      <c r="C258" s="206" t="s">
        <v>262</v>
      </c>
      <c r="D258" s="229" t="s">
        <v>267</v>
      </c>
      <c r="E258" s="226">
        <v>11</v>
      </c>
      <c r="F258" s="226">
        <v>11</v>
      </c>
      <c r="G258" s="226">
        <v>11</v>
      </c>
      <c r="H258" s="226"/>
      <c r="I258" s="226"/>
      <c r="J258" s="226"/>
      <c r="L258" s="57" t="str">
        <f t="shared" si="11"/>
        <v>104COJUTEPEQUE</v>
      </c>
      <c r="M258" s="207">
        <v>104</v>
      </c>
      <c r="N258" s="206" t="s">
        <v>179</v>
      </c>
      <c r="O258" s="229" t="s">
        <v>213</v>
      </c>
      <c r="P258" s="226">
        <v>70</v>
      </c>
      <c r="Q258" s="226">
        <v>70</v>
      </c>
      <c r="R258" s="226">
        <v>70</v>
      </c>
      <c r="S258" s="226">
        <v>0.9</v>
      </c>
      <c r="T258" s="226">
        <v>0.9</v>
      </c>
      <c r="U258" s="226">
        <v>0.9</v>
      </c>
      <c r="V258" s="105"/>
      <c r="W258" s="46"/>
    </row>
    <row r="259" spans="1:23" ht="15.75">
      <c r="A259" s="178" t="str">
        <f t="shared" si="12"/>
        <v>105SANTA ANA</v>
      </c>
      <c r="B259" s="208">
        <v>105</v>
      </c>
      <c r="C259" s="206" t="s">
        <v>172</v>
      </c>
      <c r="D259" s="229" t="s">
        <v>267</v>
      </c>
      <c r="E259" s="226">
        <v>12.2</v>
      </c>
      <c r="F259" s="226">
        <v>12</v>
      </c>
      <c r="G259" s="226">
        <v>13</v>
      </c>
      <c r="H259" s="226">
        <v>0.15999999999999998</v>
      </c>
      <c r="I259" s="226">
        <v>0.15</v>
      </c>
      <c r="J259" s="226">
        <v>0.2</v>
      </c>
      <c r="L259" s="57" t="str">
        <f t="shared" si="11"/>
        <v xml:space="preserve">105GERARDO BARRIOS </v>
      </c>
      <c r="M259" s="208">
        <v>105</v>
      </c>
      <c r="N259" s="206" t="s">
        <v>262</v>
      </c>
      <c r="O259" s="229" t="s">
        <v>267</v>
      </c>
      <c r="P259" s="226">
        <v>11</v>
      </c>
      <c r="Q259" s="226">
        <v>11</v>
      </c>
      <c r="R259" s="226">
        <v>11</v>
      </c>
      <c r="S259" s="226">
        <v>0.15</v>
      </c>
      <c r="T259" s="226">
        <v>0.15</v>
      </c>
      <c r="U259" s="226">
        <v>0.15</v>
      </c>
      <c r="V259" s="105"/>
      <c r="W259" s="46"/>
    </row>
    <row r="260" spans="1:23" ht="15.75">
      <c r="A260" s="178" t="str">
        <f t="shared" si="12"/>
        <v>105SAN MIGUEL</v>
      </c>
      <c r="B260" s="208">
        <v>105</v>
      </c>
      <c r="C260" s="206" t="s">
        <v>174</v>
      </c>
      <c r="D260" s="229" t="s">
        <v>267</v>
      </c>
      <c r="E260" s="226">
        <v>12</v>
      </c>
      <c r="F260" s="226">
        <v>12</v>
      </c>
      <c r="G260" s="226">
        <v>12</v>
      </c>
      <c r="H260" s="226">
        <v>0.15</v>
      </c>
      <c r="I260" s="226">
        <v>0.15</v>
      </c>
      <c r="J260" s="226">
        <v>0.15</v>
      </c>
      <c r="L260" s="57" t="str">
        <f t="shared" si="11"/>
        <v>105CHALATENANGO</v>
      </c>
      <c r="M260" s="208">
        <v>105</v>
      </c>
      <c r="N260" s="206" t="s">
        <v>176</v>
      </c>
      <c r="O260" s="229" t="s">
        <v>267</v>
      </c>
      <c r="P260" s="226">
        <v>12</v>
      </c>
      <c r="Q260" s="226">
        <v>12</v>
      </c>
      <c r="R260" s="226">
        <v>12</v>
      </c>
      <c r="S260" s="226">
        <v>0.15</v>
      </c>
      <c r="T260" s="226">
        <v>0.15</v>
      </c>
      <c r="U260" s="226">
        <v>0.15</v>
      </c>
      <c r="V260" s="105"/>
      <c r="W260" s="46"/>
    </row>
    <row r="261" spans="1:23" ht="15.75">
      <c r="A261" s="178" t="str">
        <f t="shared" si="12"/>
        <v>105SENSUNTEPEQUE</v>
      </c>
      <c r="B261" s="207">
        <v>105</v>
      </c>
      <c r="C261" s="206" t="s">
        <v>181</v>
      </c>
      <c r="D261" s="229" t="s">
        <v>267</v>
      </c>
      <c r="E261" s="226">
        <v>12.2</v>
      </c>
      <c r="F261" s="226">
        <v>11</v>
      </c>
      <c r="G261" s="226">
        <v>13</v>
      </c>
      <c r="H261" s="226">
        <v>0.19</v>
      </c>
      <c r="I261" s="226">
        <v>0.15</v>
      </c>
      <c r="J261" s="226">
        <v>0.25</v>
      </c>
      <c r="L261" s="57" t="str">
        <f t="shared" si="11"/>
        <v>105SANTA ROSA DE LIMA</v>
      </c>
      <c r="M261" s="208">
        <v>105</v>
      </c>
      <c r="N261" s="206" t="s">
        <v>198</v>
      </c>
      <c r="O261" s="229" t="s">
        <v>267</v>
      </c>
      <c r="P261" s="226">
        <v>12.25</v>
      </c>
      <c r="Q261" s="226">
        <v>12</v>
      </c>
      <c r="R261" s="226">
        <v>12.5</v>
      </c>
      <c r="S261" s="226">
        <v>0.15</v>
      </c>
      <c r="T261" s="226">
        <v>0.15</v>
      </c>
      <c r="U261" s="226">
        <v>0.15</v>
      </c>
      <c r="V261" s="105"/>
      <c r="W261" s="46"/>
    </row>
    <row r="262" spans="1:23" ht="15.75">
      <c r="A262" s="178" t="str">
        <f t="shared" si="12"/>
        <v xml:space="preserve">106GERARDO BARRIOS </v>
      </c>
      <c r="B262" s="207">
        <v>106</v>
      </c>
      <c r="C262" s="206" t="s">
        <v>262</v>
      </c>
      <c r="D262" s="229" t="s">
        <v>268</v>
      </c>
      <c r="E262" s="226">
        <v>55</v>
      </c>
      <c r="F262" s="226">
        <v>55</v>
      </c>
      <c r="G262" s="226">
        <v>55</v>
      </c>
      <c r="H262" s="226"/>
      <c r="I262" s="226"/>
      <c r="J262" s="226"/>
      <c r="L262" s="57" t="str">
        <f t="shared" ref="L262:L325" si="14">+M262&amp;N262</f>
        <v>105COJUTEPEQUE</v>
      </c>
      <c r="M262" s="207">
        <v>105</v>
      </c>
      <c r="N262" s="206" t="s">
        <v>179</v>
      </c>
      <c r="O262" s="229" t="s">
        <v>267</v>
      </c>
      <c r="P262" s="226">
        <v>13.333333333333334</v>
      </c>
      <c r="Q262" s="226">
        <v>13</v>
      </c>
      <c r="R262" s="226">
        <v>14</v>
      </c>
      <c r="S262" s="226">
        <v>0.20000000000000004</v>
      </c>
      <c r="T262" s="226">
        <v>0.2</v>
      </c>
      <c r="U262" s="226">
        <v>0.2</v>
      </c>
      <c r="V262" s="105"/>
      <c r="W262" s="46"/>
    </row>
    <row r="263" spans="1:23" ht="15.75">
      <c r="A263" s="178" t="str">
        <f t="shared" si="12"/>
        <v xml:space="preserve">107GERARDO BARRIOS </v>
      </c>
      <c r="B263" s="208">
        <v>107</v>
      </c>
      <c r="C263" s="206" t="s">
        <v>262</v>
      </c>
      <c r="D263" s="229" t="s">
        <v>269</v>
      </c>
      <c r="E263" s="226">
        <v>35</v>
      </c>
      <c r="F263" s="226">
        <v>35</v>
      </c>
      <c r="G263" s="226">
        <v>35</v>
      </c>
      <c r="H263" s="226"/>
      <c r="I263" s="226"/>
      <c r="J263" s="226"/>
      <c r="L263" s="57" t="str">
        <f t="shared" si="14"/>
        <v xml:space="preserve">106GERARDO BARRIOS </v>
      </c>
      <c r="M263" s="207">
        <v>106</v>
      </c>
      <c r="N263" s="206" t="s">
        <v>262</v>
      </c>
      <c r="O263" s="229" t="s">
        <v>268</v>
      </c>
      <c r="P263" s="226">
        <v>55</v>
      </c>
      <c r="Q263" s="226">
        <v>55</v>
      </c>
      <c r="R263" s="226">
        <v>55</v>
      </c>
      <c r="S263" s="226"/>
      <c r="T263" s="226"/>
      <c r="U263" s="226"/>
      <c r="V263" s="105"/>
      <c r="W263" s="46"/>
    </row>
    <row r="264" spans="1:23" ht="15.75">
      <c r="A264" s="178" t="str">
        <f t="shared" si="12"/>
        <v>107SENSUNTEPEQUE</v>
      </c>
      <c r="B264" s="207">
        <v>107</v>
      </c>
      <c r="C264" s="206" t="s">
        <v>181</v>
      </c>
      <c r="D264" s="229" t="s">
        <v>269</v>
      </c>
      <c r="E264" s="226">
        <v>50</v>
      </c>
      <c r="F264" s="226">
        <v>50</v>
      </c>
      <c r="G264" s="226">
        <v>50</v>
      </c>
      <c r="H264" s="226">
        <v>0.875</v>
      </c>
      <c r="I264" s="226">
        <v>0.75</v>
      </c>
      <c r="J264" s="226">
        <v>1</v>
      </c>
      <c r="L264" s="57" t="str">
        <f t="shared" si="14"/>
        <v xml:space="preserve">107GERARDO BARRIOS </v>
      </c>
      <c r="M264" s="207">
        <v>107</v>
      </c>
      <c r="N264" s="206" t="s">
        <v>262</v>
      </c>
      <c r="O264" s="229" t="s">
        <v>269</v>
      </c>
      <c r="P264" s="226">
        <v>35</v>
      </c>
      <c r="Q264" s="226">
        <v>35</v>
      </c>
      <c r="R264" s="226">
        <v>35</v>
      </c>
      <c r="S264" s="226"/>
      <c r="T264" s="226"/>
      <c r="U264" s="226"/>
      <c r="V264" s="105"/>
      <c r="W264" s="46"/>
    </row>
    <row r="265" spans="1:23" ht="15.75">
      <c r="A265" s="178" t="str">
        <f t="shared" si="12"/>
        <v xml:space="preserve">109GERARDO BARRIOS </v>
      </c>
      <c r="B265" s="208">
        <v>109</v>
      </c>
      <c r="C265" s="206" t="s">
        <v>262</v>
      </c>
      <c r="D265" s="229" t="s">
        <v>215</v>
      </c>
      <c r="E265" s="226">
        <v>5</v>
      </c>
      <c r="F265" s="226">
        <v>5</v>
      </c>
      <c r="G265" s="226">
        <v>5</v>
      </c>
      <c r="H265" s="226"/>
      <c r="I265" s="226"/>
      <c r="J265" s="226"/>
      <c r="L265" s="57" t="str">
        <f t="shared" si="14"/>
        <v xml:space="preserve">109GERARDO BARRIOS </v>
      </c>
      <c r="M265" s="208">
        <v>109</v>
      </c>
      <c r="N265" s="206" t="s">
        <v>262</v>
      </c>
      <c r="O265" s="229" t="s">
        <v>215</v>
      </c>
      <c r="P265" s="226">
        <v>4.5</v>
      </c>
      <c r="Q265" s="226">
        <v>4.5</v>
      </c>
      <c r="R265" s="226">
        <v>4.5</v>
      </c>
      <c r="S265" s="226"/>
      <c r="T265" s="226"/>
      <c r="U265" s="226"/>
      <c r="V265" s="105"/>
      <c r="W265" s="46"/>
    </row>
    <row r="266" spans="1:23" ht="15.75">
      <c r="A266" s="178" t="str">
        <f t="shared" si="12"/>
        <v>109SANTA ANA</v>
      </c>
      <c r="B266" s="208">
        <v>109</v>
      </c>
      <c r="C266" s="206" t="s">
        <v>172</v>
      </c>
      <c r="D266" s="229" t="s">
        <v>215</v>
      </c>
      <c r="E266" s="226">
        <v>4.375</v>
      </c>
      <c r="F266" s="226">
        <v>4.25</v>
      </c>
      <c r="G266" s="226">
        <v>4.5</v>
      </c>
      <c r="H266" s="226"/>
      <c r="I266" s="226"/>
      <c r="J266" s="226"/>
      <c r="L266" s="57" t="str">
        <f t="shared" si="14"/>
        <v>109CHALATENANGO</v>
      </c>
      <c r="M266" s="208">
        <v>109</v>
      </c>
      <c r="N266" s="206" t="s">
        <v>176</v>
      </c>
      <c r="O266" s="229" t="s">
        <v>215</v>
      </c>
      <c r="P266" s="226">
        <v>5.25</v>
      </c>
      <c r="Q266" s="226">
        <v>5.25</v>
      </c>
      <c r="R266" s="226">
        <v>5.25</v>
      </c>
      <c r="S266" s="226"/>
      <c r="T266" s="226"/>
      <c r="U266" s="226"/>
      <c r="V266" s="105"/>
      <c r="W266" s="46"/>
    </row>
    <row r="267" spans="1:23" ht="15.75">
      <c r="A267" s="178" t="str">
        <f t="shared" si="12"/>
        <v>109SAN MIGUEL</v>
      </c>
      <c r="B267" s="208">
        <v>109</v>
      </c>
      <c r="C267" s="206" t="s">
        <v>174</v>
      </c>
      <c r="D267" s="229" t="s">
        <v>215</v>
      </c>
      <c r="E267" s="226">
        <v>4</v>
      </c>
      <c r="F267" s="226">
        <v>4</v>
      </c>
      <c r="G267" s="226">
        <v>4</v>
      </c>
      <c r="H267" s="226"/>
      <c r="I267" s="226"/>
      <c r="J267" s="226"/>
      <c r="L267" s="57" t="str">
        <f t="shared" si="14"/>
        <v>109SANTA ROSA DE LIMA</v>
      </c>
      <c r="M267" s="208">
        <v>109</v>
      </c>
      <c r="N267" s="206" t="s">
        <v>198</v>
      </c>
      <c r="O267" s="229" t="s">
        <v>215</v>
      </c>
      <c r="P267" s="226">
        <v>3.75</v>
      </c>
      <c r="Q267" s="226">
        <v>3.75</v>
      </c>
      <c r="R267" s="226">
        <v>3.75</v>
      </c>
      <c r="S267" s="226"/>
      <c r="T267" s="226"/>
      <c r="U267" s="226"/>
      <c r="V267" s="105"/>
      <c r="W267" s="46"/>
    </row>
    <row r="268" spans="1:23" ht="15.75">
      <c r="A268" s="178" t="str">
        <f t="shared" si="12"/>
        <v>109SENSUNTEPEQUE</v>
      </c>
      <c r="B268" s="207">
        <v>109</v>
      </c>
      <c r="C268" s="206" t="s">
        <v>181</v>
      </c>
      <c r="D268" s="229" t="s">
        <v>215</v>
      </c>
      <c r="E268" s="226">
        <v>5</v>
      </c>
      <c r="F268" s="226">
        <v>5</v>
      </c>
      <c r="G268" s="226">
        <v>5</v>
      </c>
      <c r="H268" s="226"/>
      <c r="I268" s="226"/>
      <c r="J268" s="226"/>
      <c r="L268" s="57" t="str">
        <f t="shared" si="14"/>
        <v>109COJUTEPEQUE</v>
      </c>
      <c r="M268" s="207">
        <v>109</v>
      </c>
      <c r="N268" s="206" t="s">
        <v>179</v>
      </c>
      <c r="O268" s="229" t="s">
        <v>215</v>
      </c>
      <c r="P268" s="226">
        <v>5</v>
      </c>
      <c r="Q268" s="226">
        <v>5</v>
      </c>
      <c r="R268" s="226">
        <v>5</v>
      </c>
      <c r="S268" s="226"/>
      <c r="T268" s="226"/>
      <c r="U268" s="226"/>
      <c r="V268" s="105"/>
      <c r="W268" s="46"/>
    </row>
    <row r="269" spans="1:23" ht="15.75">
      <c r="A269" s="178" t="str">
        <f t="shared" si="12"/>
        <v xml:space="preserve">110GERARDO BARRIOS </v>
      </c>
      <c r="B269" s="208">
        <v>110</v>
      </c>
      <c r="C269" s="206" t="s">
        <v>262</v>
      </c>
      <c r="D269" s="229" t="s">
        <v>216</v>
      </c>
      <c r="E269" s="226">
        <v>4.75</v>
      </c>
      <c r="F269" s="226">
        <v>4.75</v>
      </c>
      <c r="G269" s="226">
        <v>4.75</v>
      </c>
      <c r="H269" s="226"/>
      <c r="I269" s="226"/>
      <c r="J269" s="226"/>
      <c r="L269" s="57" t="str">
        <f t="shared" si="14"/>
        <v xml:space="preserve">110GERARDO BARRIOS </v>
      </c>
      <c r="M269" s="208">
        <v>110</v>
      </c>
      <c r="N269" s="206" t="s">
        <v>262</v>
      </c>
      <c r="O269" s="229" t="s">
        <v>216</v>
      </c>
      <c r="P269" s="226">
        <v>4.7</v>
      </c>
      <c r="Q269" s="226">
        <v>4.7</v>
      </c>
      <c r="R269" s="226">
        <v>4.7</v>
      </c>
      <c r="S269" s="226"/>
      <c r="T269" s="226"/>
      <c r="U269" s="226"/>
      <c r="V269" s="105"/>
      <c r="W269" s="46"/>
    </row>
    <row r="270" spans="1:23" ht="15.75">
      <c r="A270" s="178" t="str">
        <f t="shared" si="12"/>
        <v>110SANTA ANA</v>
      </c>
      <c r="B270" s="208">
        <v>110</v>
      </c>
      <c r="C270" s="206" t="s">
        <v>172</v>
      </c>
      <c r="D270" s="229" t="s">
        <v>216</v>
      </c>
      <c r="E270" s="226">
        <v>4.333333333333333</v>
      </c>
      <c r="F270" s="226">
        <v>4.25</v>
      </c>
      <c r="G270" s="226">
        <v>4.5</v>
      </c>
      <c r="H270" s="226"/>
      <c r="I270" s="226"/>
      <c r="J270" s="226"/>
      <c r="L270" s="57" t="str">
        <f t="shared" si="14"/>
        <v>110CHALATENANGO</v>
      </c>
      <c r="M270" s="208">
        <v>110</v>
      </c>
      <c r="N270" s="206" t="s">
        <v>176</v>
      </c>
      <c r="O270" s="229" t="s">
        <v>216</v>
      </c>
      <c r="P270" s="226">
        <v>5.25</v>
      </c>
      <c r="Q270" s="226">
        <v>5.25</v>
      </c>
      <c r="R270" s="226">
        <v>5.25</v>
      </c>
      <c r="S270" s="226"/>
      <c r="T270" s="226"/>
      <c r="U270" s="226"/>
      <c r="V270" s="105"/>
      <c r="W270" s="46"/>
    </row>
    <row r="271" spans="1:23" ht="15.75">
      <c r="A271" s="178" t="str">
        <f t="shared" si="12"/>
        <v>110SAN MIGUEL</v>
      </c>
      <c r="B271" s="208">
        <v>110</v>
      </c>
      <c r="C271" s="206" t="s">
        <v>174</v>
      </c>
      <c r="D271" s="229" t="s">
        <v>216</v>
      </c>
      <c r="E271" s="226">
        <v>4.5</v>
      </c>
      <c r="F271" s="226">
        <v>4.5</v>
      </c>
      <c r="G271" s="226">
        <v>4.5</v>
      </c>
      <c r="H271" s="226"/>
      <c r="I271" s="226"/>
      <c r="J271" s="226"/>
      <c r="L271" s="57" t="str">
        <f t="shared" si="14"/>
        <v>110SANTA ROSA DE LIMA</v>
      </c>
      <c r="M271" s="208">
        <v>110</v>
      </c>
      <c r="N271" s="206" t="s">
        <v>198</v>
      </c>
      <c r="O271" s="229" t="s">
        <v>216</v>
      </c>
      <c r="P271" s="226">
        <v>3.75</v>
      </c>
      <c r="Q271" s="226">
        <v>3.75</v>
      </c>
      <c r="R271" s="226">
        <v>3.75</v>
      </c>
      <c r="S271" s="226"/>
      <c r="T271" s="226"/>
      <c r="U271" s="226"/>
      <c r="V271" s="105"/>
      <c r="W271" s="46"/>
    </row>
    <row r="272" spans="1:23" ht="15.75">
      <c r="A272" s="178" t="str">
        <f t="shared" si="12"/>
        <v>110SENSUNTEPEQUE</v>
      </c>
      <c r="B272" s="207">
        <v>110</v>
      </c>
      <c r="C272" s="206" t="s">
        <v>181</v>
      </c>
      <c r="D272" s="229" t="s">
        <v>216</v>
      </c>
      <c r="E272" s="226">
        <v>4.5</v>
      </c>
      <c r="F272" s="226">
        <v>4.5</v>
      </c>
      <c r="G272" s="226">
        <v>4.5</v>
      </c>
      <c r="H272" s="226"/>
      <c r="I272" s="226"/>
      <c r="J272" s="226"/>
      <c r="L272" s="57" t="str">
        <f t="shared" si="14"/>
        <v>110COJUTEPEQUE</v>
      </c>
      <c r="M272" s="207">
        <v>110</v>
      </c>
      <c r="N272" s="206" t="s">
        <v>179</v>
      </c>
      <c r="O272" s="229" t="s">
        <v>216</v>
      </c>
      <c r="P272" s="226">
        <v>4.5</v>
      </c>
      <c r="Q272" s="226">
        <v>4.5</v>
      </c>
      <c r="R272" s="226">
        <v>4.5</v>
      </c>
      <c r="S272" s="226"/>
      <c r="T272" s="226"/>
      <c r="U272" s="226"/>
      <c r="V272" s="105"/>
      <c r="W272" s="46"/>
    </row>
    <row r="273" spans="1:23" ht="15.75">
      <c r="A273" s="178" t="str">
        <f t="shared" si="12"/>
        <v xml:space="preserve">111GERARDO BARRIOS </v>
      </c>
      <c r="B273" s="208">
        <v>111</v>
      </c>
      <c r="C273" s="206" t="s">
        <v>262</v>
      </c>
      <c r="D273" s="229" t="s">
        <v>217</v>
      </c>
      <c r="E273" s="226">
        <v>4.75</v>
      </c>
      <c r="F273" s="226">
        <v>4.75</v>
      </c>
      <c r="G273" s="226">
        <v>4.75</v>
      </c>
      <c r="H273" s="226"/>
      <c r="I273" s="226"/>
      <c r="J273" s="226"/>
      <c r="L273" s="57" t="str">
        <f t="shared" si="14"/>
        <v xml:space="preserve">111GERARDO BARRIOS </v>
      </c>
      <c r="M273" s="208">
        <v>111</v>
      </c>
      <c r="N273" s="206" t="s">
        <v>262</v>
      </c>
      <c r="O273" s="229" t="s">
        <v>217</v>
      </c>
      <c r="P273" s="226">
        <v>4.7</v>
      </c>
      <c r="Q273" s="226">
        <v>4.7</v>
      </c>
      <c r="R273" s="226">
        <v>4.7</v>
      </c>
      <c r="S273" s="226"/>
      <c r="T273" s="226"/>
      <c r="U273" s="226"/>
      <c r="V273" s="105"/>
      <c r="W273" s="46"/>
    </row>
    <row r="274" spans="1:23" ht="15.75">
      <c r="A274" s="178" t="str">
        <f t="shared" si="12"/>
        <v>111SANTA ANA</v>
      </c>
      <c r="B274" s="208">
        <v>111</v>
      </c>
      <c r="C274" s="206" t="s">
        <v>172</v>
      </c>
      <c r="D274" s="229" t="s">
        <v>217</v>
      </c>
      <c r="E274" s="226">
        <v>4.333333333333333</v>
      </c>
      <c r="F274" s="226">
        <v>4.25</v>
      </c>
      <c r="G274" s="226">
        <v>4.5</v>
      </c>
      <c r="H274" s="226"/>
      <c r="I274" s="226"/>
      <c r="J274" s="226"/>
      <c r="L274" s="57" t="str">
        <f t="shared" si="14"/>
        <v>111CHALATENANGO</v>
      </c>
      <c r="M274" s="208">
        <v>111</v>
      </c>
      <c r="N274" s="206" t="s">
        <v>176</v>
      </c>
      <c r="O274" s="229" t="s">
        <v>217</v>
      </c>
      <c r="P274" s="226">
        <v>5.25</v>
      </c>
      <c r="Q274" s="226">
        <v>5.25</v>
      </c>
      <c r="R274" s="226">
        <v>5.25</v>
      </c>
      <c r="S274" s="226"/>
      <c r="T274" s="226"/>
      <c r="U274" s="226"/>
      <c r="V274" s="105"/>
      <c r="W274" s="46"/>
    </row>
    <row r="275" spans="1:23" ht="15.75">
      <c r="A275" s="178" t="str">
        <f t="shared" si="12"/>
        <v>111SAN MIGUEL</v>
      </c>
      <c r="B275" s="208">
        <v>111</v>
      </c>
      <c r="C275" s="206" t="s">
        <v>174</v>
      </c>
      <c r="D275" s="229" t="s">
        <v>217</v>
      </c>
      <c r="E275" s="226">
        <v>4</v>
      </c>
      <c r="F275" s="226">
        <v>4</v>
      </c>
      <c r="G275" s="226">
        <v>4</v>
      </c>
      <c r="H275" s="226"/>
      <c r="I275" s="226"/>
      <c r="J275" s="226"/>
      <c r="L275" s="57" t="str">
        <f t="shared" si="14"/>
        <v>111SANTA ROSA DE LIMA</v>
      </c>
      <c r="M275" s="208">
        <v>111</v>
      </c>
      <c r="N275" s="206" t="s">
        <v>198</v>
      </c>
      <c r="O275" s="229" t="s">
        <v>217</v>
      </c>
      <c r="P275" s="226">
        <v>3.75</v>
      </c>
      <c r="Q275" s="226">
        <v>3.75</v>
      </c>
      <c r="R275" s="226">
        <v>3.75</v>
      </c>
      <c r="S275" s="226"/>
      <c r="T275" s="226"/>
      <c r="U275" s="226"/>
      <c r="V275" s="105"/>
      <c r="W275" s="46"/>
    </row>
    <row r="276" spans="1:23" ht="15.75">
      <c r="A276" s="178" t="str">
        <f t="shared" ref="A276:A339" si="15">+B276&amp;C276</f>
        <v>111SENSUNTEPEQUE</v>
      </c>
      <c r="B276" s="207">
        <v>111</v>
      </c>
      <c r="C276" s="206" t="s">
        <v>181</v>
      </c>
      <c r="D276" s="229" t="s">
        <v>217</v>
      </c>
      <c r="E276" s="226">
        <v>4.5</v>
      </c>
      <c r="F276" s="226">
        <v>4.5</v>
      </c>
      <c r="G276" s="226">
        <v>4.5</v>
      </c>
      <c r="H276" s="226"/>
      <c r="I276" s="226"/>
      <c r="J276" s="226"/>
      <c r="L276" s="57" t="str">
        <f t="shared" si="14"/>
        <v>111COJUTEPEQUE</v>
      </c>
      <c r="M276" s="207">
        <v>111</v>
      </c>
      <c r="N276" s="206" t="s">
        <v>179</v>
      </c>
      <c r="O276" s="229" t="s">
        <v>217</v>
      </c>
      <c r="P276" s="226">
        <v>4.5</v>
      </c>
      <c r="Q276" s="226">
        <v>4.5</v>
      </c>
      <c r="R276" s="226">
        <v>4.5</v>
      </c>
      <c r="S276" s="226"/>
      <c r="T276" s="226"/>
      <c r="U276" s="226"/>
      <c r="V276" s="105"/>
      <c r="W276" s="46"/>
    </row>
    <row r="277" spans="1:23" ht="15.75">
      <c r="A277" s="178" t="str">
        <f t="shared" si="15"/>
        <v xml:space="preserve">112GERARDO BARRIOS </v>
      </c>
      <c r="B277" s="208">
        <v>112</v>
      </c>
      <c r="C277" s="206" t="s">
        <v>262</v>
      </c>
      <c r="D277" s="229" t="s">
        <v>218</v>
      </c>
      <c r="E277" s="226">
        <v>3.8</v>
      </c>
      <c r="F277" s="226">
        <v>3.8</v>
      </c>
      <c r="G277" s="226">
        <v>3.8</v>
      </c>
      <c r="H277" s="226"/>
      <c r="I277" s="226"/>
      <c r="J277" s="226"/>
      <c r="L277" s="57" t="str">
        <f t="shared" si="14"/>
        <v xml:space="preserve">112GERARDO BARRIOS </v>
      </c>
      <c r="M277" s="208">
        <v>112</v>
      </c>
      <c r="N277" s="206" t="s">
        <v>262</v>
      </c>
      <c r="O277" s="229" t="s">
        <v>218</v>
      </c>
      <c r="P277" s="226">
        <v>3.8</v>
      </c>
      <c r="Q277" s="226">
        <v>3.8</v>
      </c>
      <c r="R277" s="226">
        <v>3.8</v>
      </c>
      <c r="S277" s="226"/>
      <c r="T277" s="226"/>
      <c r="U277" s="226"/>
      <c r="V277" s="105"/>
      <c r="W277" s="46"/>
    </row>
    <row r="278" spans="1:23" ht="15.75">
      <c r="A278" s="178" t="str">
        <f t="shared" si="15"/>
        <v>112SANTA ANA</v>
      </c>
      <c r="B278" s="208">
        <v>112</v>
      </c>
      <c r="C278" s="206" t="s">
        <v>172</v>
      </c>
      <c r="D278" s="229" t="s">
        <v>218</v>
      </c>
      <c r="E278" s="226">
        <v>3.5833333333333335</v>
      </c>
      <c r="F278" s="226">
        <v>3.5</v>
      </c>
      <c r="G278" s="226">
        <v>3.75</v>
      </c>
      <c r="H278" s="226"/>
      <c r="I278" s="226"/>
      <c r="J278" s="226"/>
      <c r="L278" s="57" t="str">
        <f t="shared" si="14"/>
        <v>112CHALATENANGO</v>
      </c>
      <c r="M278" s="208">
        <v>112</v>
      </c>
      <c r="N278" s="206" t="s">
        <v>176</v>
      </c>
      <c r="O278" s="229" t="s">
        <v>218</v>
      </c>
      <c r="P278" s="226">
        <v>4.625</v>
      </c>
      <c r="Q278" s="226">
        <v>4.5</v>
      </c>
      <c r="R278" s="226">
        <v>4.75</v>
      </c>
      <c r="S278" s="226"/>
      <c r="T278" s="226"/>
      <c r="U278" s="226"/>
      <c r="V278" s="105"/>
      <c r="W278" s="46"/>
    </row>
    <row r="279" spans="1:23" ht="15.75">
      <c r="A279" s="178" t="str">
        <f t="shared" si="15"/>
        <v>112SAN MIGUEL</v>
      </c>
      <c r="B279" s="208">
        <v>112</v>
      </c>
      <c r="C279" s="206" t="s">
        <v>174</v>
      </c>
      <c r="D279" s="229" t="s">
        <v>218</v>
      </c>
      <c r="E279" s="226">
        <v>3.5</v>
      </c>
      <c r="F279" s="226">
        <v>3.5</v>
      </c>
      <c r="G279" s="226">
        <v>3.5</v>
      </c>
      <c r="H279" s="226"/>
      <c r="I279" s="226"/>
      <c r="J279" s="226"/>
      <c r="L279" s="57" t="str">
        <f t="shared" si="14"/>
        <v>112SANTA ROSA DE LIMA</v>
      </c>
      <c r="M279" s="208">
        <v>112</v>
      </c>
      <c r="N279" s="206" t="s">
        <v>198</v>
      </c>
      <c r="O279" s="229" t="s">
        <v>218</v>
      </c>
      <c r="P279" s="226">
        <v>3.75</v>
      </c>
      <c r="Q279" s="226">
        <v>3.75</v>
      </c>
      <c r="R279" s="226">
        <v>3.75</v>
      </c>
      <c r="S279" s="226"/>
      <c r="T279" s="226"/>
      <c r="U279" s="226"/>
      <c r="V279" s="105"/>
      <c r="W279" s="46"/>
    </row>
    <row r="280" spans="1:23" ht="15.75">
      <c r="A280" s="178" t="str">
        <f t="shared" si="15"/>
        <v>112SENSUNTEPEQUE</v>
      </c>
      <c r="B280" s="207">
        <v>112</v>
      </c>
      <c r="C280" s="206" t="s">
        <v>181</v>
      </c>
      <c r="D280" s="229" t="s">
        <v>218</v>
      </c>
      <c r="E280" s="226">
        <v>4</v>
      </c>
      <c r="F280" s="226">
        <v>4</v>
      </c>
      <c r="G280" s="226">
        <v>4</v>
      </c>
      <c r="H280" s="226"/>
      <c r="I280" s="226"/>
      <c r="J280" s="226"/>
      <c r="L280" s="57" t="str">
        <f t="shared" si="14"/>
        <v>112COJUTEPEQUE</v>
      </c>
      <c r="M280" s="207">
        <v>112</v>
      </c>
      <c r="N280" s="206" t="s">
        <v>179</v>
      </c>
      <c r="O280" s="229" t="s">
        <v>218</v>
      </c>
      <c r="P280" s="226">
        <v>4</v>
      </c>
      <c r="Q280" s="226">
        <v>4</v>
      </c>
      <c r="R280" s="226">
        <v>4</v>
      </c>
      <c r="S280" s="226"/>
      <c r="T280" s="226"/>
      <c r="U280" s="226"/>
      <c r="V280" s="105"/>
      <c r="W280" s="46"/>
    </row>
    <row r="281" spans="1:23" ht="15.75">
      <c r="A281" s="178" t="str">
        <f t="shared" si="15"/>
        <v xml:space="preserve">113GERARDO BARRIOS </v>
      </c>
      <c r="B281" s="208">
        <v>113</v>
      </c>
      <c r="C281" s="206" t="s">
        <v>262</v>
      </c>
      <c r="D281" s="229" t="s">
        <v>219</v>
      </c>
      <c r="E281" s="226">
        <v>4</v>
      </c>
      <c r="F281" s="226">
        <v>4</v>
      </c>
      <c r="G281" s="226">
        <v>4</v>
      </c>
      <c r="H281" s="226"/>
      <c r="I281" s="226"/>
      <c r="J281" s="226"/>
      <c r="L281" s="57" t="str">
        <f t="shared" si="14"/>
        <v xml:space="preserve">113GERARDO BARRIOS </v>
      </c>
      <c r="M281" s="208">
        <v>113</v>
      </c>
      <c r="N281" s="206" t="s">
        <v>262</v>
      </c>
      <c r="O281" s="229" t="s">
        <v>219</v>
      </c>
      <c r="P281" s="226">
        <v>4.25</v>
      </c>
      <c r="Q281" s="226">
        <v>4.25</v>
      </c>
      <c r="R281" s="226">
        <v>4.25</v>
      </c>
      <c r="S281" s="226"/>
      <c r="T281" s="226"/>
      <c r="U281" s="226"/>
      <c r="V281" s="105"/>
      <c r="W281" s="46"/>
    </row>
    <row r="282" spans="1:23" ht="15.75">
      <c r="A282" s="178" t="str">
        <f t="shared" si="15"/>
        <v>113SANTA ANA</v>
      </c>
      <c r="B282" s="208">
        <v>113</v>
      </c>
      <c r="C282" s="206" t="s">
        <v>172</v>
      </c>
      <c r="D282" s="229" t="s">
        <v>219</v>
      </c>
      <c r="E282" s="226">
        <v>4</v>
      </c>
      <c r="F282" s="226">
        <v>4</v>
      </c>
      <c r="G282" s="226">
        <v>4</v>
      </c>
      <c r="H282" s="226"/>
      <c r="I282" s="226"/>
      <c r="J282" s="226"/>
      <c r="L282" s="57" t="str">
        <f t="shared" si="14"/>
        <v>113CHALATENANGO</v>
      </c>
      <c r="M282" s="208">
        <v>113</v>
      </c>
      <c r="N282" s="206" t="s">
        <v>176</v>
      </c>
      <c r="O282" s="229" t="s">
        <v>219</v>
      </c>
      <c r="P282" s="226">
        <v>5</v>
      </c>
      <c r="Q282" s="226">
        <v>5</v>
      </c>
      <c r="R282" s="226">
        <v>5</v>
      </c>
      <c r="S282" s="226"/>
      <c r="T282" s="226"/>
      <c r="U282" s="226"/>
      <c r="V282" s="105"/>
      <c r="W282" s="46"/>
    </row>
    <row r="283" spans="1:23" ht="15.75">
      <c r="A283" s="178" t="str">
        <f t="shared" si="15"/>
        <v>113SAN MIGUEL</v>
      </c>
      <c r="B283" s="208">
        <v>113</v>
      </c>
      <c r="C283" s="206" t="s">
        <v>174</v>
      </c>
      <c r="D283" s="229" t="s">
        <v>219</v>
      </c>
      <c r="E283" s="226">
        <v>3.5</v>
      </c>
      <c r="F283" s="226">
        <v>3.5</v>
      </c>
      <c r="G283" s="226">
        <v>3.5</v>
      </c>
      <c r="H283" s="226"/>
      <c r="I283" s="226"/>
      <c r="J283" s="226"/>
      <c r="L283" s="57" t="str">
        <f t="shared" si="14"/>
        <v>113SANTA ROSA DE LIMA</v>
      </c>
      <c r="M283" s="208">
        <v>113</v>
      </c>
      <c r="N283" s="206" t="s">
        <v>198</v>
      </c>
      <c r="O283" s="229" t="s">
        <v>219</v>
      </c>
      <c r="P283" s="226">
        <v>3.75</v>
      </c>
      <c r="Q283" s="226">
        <v>3.75</v>
      </c>
      <c r="R283" s="226">
        <v>3.75</v>
      </c>
      <c r="S283" s="226"/>
      <c r="T283" s="226"/>
      <c r="U283" s="226"/>
      <c r="V283" s="105"/>
      <c r="W283" s="46"/>
    </row>
    <row r="284" spans="1:23" ht="15.75">
      <c r="A284" s="178" t="str">
        <f t="shared" si="15"/>
        <v>113SENSUNTEPEQUE</v>
      </c>
      <c r="B284" s="207">
        <v>113</v>
      </c>
      <c r="C284" s="206" t="s">
        <v>181</v>
      </c>
      <c r="D284" s="229" t="s">
        <v>219</v>
      </c>
      <c r="E284" s="226">
        <v>4.5</v>
      </c>
      <c r="F284" s="226">
        <v>4.5</v>
      </c>
      <c r="G284" s="226">
        <v>4.5</v>
      </c>
      <c r="H284" s="226"/>
      <c r="I284" s="226"/>
      <c r="J284" s="226"/>
      <c r="L284" s="57" t="str">
        <f t="shared" si="14"/>
        <v>113COJUTEPEQUE</v>
      </c>
      <c r="M284" s="207">
        <v>113</v>
      </c>
      <c r="N284" s="206" t="s">
        <v>179</v>
      </c>
      <c r="O284" s="229" t="s">
        <v>219</v>
      </c>
      <c r="P284" s="226">
        <v>4.5</v>
      </c>
      <c r="Q284" s="226">
        <v>4.5</v>
      </c>
      <c r="R284" s="226">
        <v>4.5</v>
      </c>
      <c r="S284" s="226"/>
      <c r="T284" s="226"/>
      <c r="U284" s="226"/>
      <c r="V284" s="105"/>
      <c r="W284" s="46"/>
    </row>
    <row r="285" spans="1:23" ht="15.75">
      <c r="A285" s="178" t="str">
        <f t="shared" si="15"/>
        <v xml:space="preserve">114GERARDO BARRIOS </v>
      </c>
      <c r="B285" s="208">
        <v>114</v>
      </c>
      <c r="C285" s="206" t="s">
        <v>262</v>
      </c>
      <c r="D285" s="229" t="s">
        <v>220</v>
      </c>
      <c r="E285" s="226">
        <v>4.25</v>
      </c>
      <c r="F285" s="226">
        <v>4.25</v>
      </c>
      <c r="G285" s="226">
        <v>4.25</v>
      </c>
      <c r="H285" s="226"/>
      <c r="I285" s="226"/>
      <c r="J285" s="226"/>
      <c r="L285" s="57" t="str">
        <f t="shared" si="14"/>
        <v xml:space="preserve">114GERARDO BARRIOS </v>
      </c>
      <c r="M285" s="208">
        <v>114</v>
      </c>
      <c r="N285" s="206" t="s">
        <v>262</v>
      </c>
      <c r="O285" s="229" t="s">
        <v>220</v>
      </c>
      <c r="P285" s="226">
        <v>4.4000000000000004</v>
      </c>
      <c r="Q285" s="226">
        <v>4.4000000000000004</v>
      </c>
      <c r="R285" s="226">
        <v>4.4000000000000004</v>
      </c>
      <c r="S285" s="226"/>
      <c r="T285" s="226"/>
      <c r="U285" s="226"/>
      <c r="V285" s="105"/>
      <c r="W285" s="46"/>
    </row>
    <row r="286" spans="1:23" ht="15.75">
      <c r="A286" s="178" t="str">
        <f t="shared" si="15"/>
        <v>114SANTA ANA</v>
      </c>
      <c r="B286" s="208">
        <v>114</v>
      </c>
      <c r="C286" s="206" t="s">
        <v>172</v>
      </c>
      <c r="D286" s="229" t="s">
        <v>220</v>
      </c>
      <c r="E286" s="226">
        <v>4</v>
      </c>
      <c r="F286" s="226">
        <v>4</v>
      </c>
      <c r="G286" s="226">
        <v>4</v>
      </c>
      <c r="H286" s="226"/>
      <c r="I286" s="226"/>
      <c r="J286" s="226"/>
      <c r="L286" s="57" t="str">
        <f t="shared" si="14"/>
        <v>114CHALATENANGO</v>
      </c>
      <c r="M286" s="208">
        <v>114</v>
      </c>
      <c r="N286" s="206" t="s">
        <v>176</v>
      </c>
      <c r="O286" s="229" t="s">
        <v>220</v>
      </c>
      <c r="P286" s="226">
        <v>5</v>
      </c>
      <c r="Q286" s="226">
        <v>5</v>
      </c>
      <c r="R286" s="226">
        <v>5</v>
      </c>
      <c r="S286" s="226"/>
      <c r="T286" s="226"/>
      <c r="U286" s="226"/>
      <c r="V286" s="105"/>
      <c r="W286" s="46"/>
    </row>
    <row r="287" spans="1:23" ht="15.75">
      <c r="A287" s="178" t="str">
        <f t="shared" si="15"/>
        <v>114SAN MIGUEL</v>
      </c>
      <c r="B287" s="208">
        <v>114</v>
      </c>
      <c r="C287" s="206" t="s">
        <v>174</v>
      </c>
      <c r="D287" s="229" t="s">
        <v>220</v>
      </c>
      <c r="E287" s="226">
        <v>3.5</v>
      </c>
      <c r="F287" s="226">
        <v>3.5</v>
      </c>
      <c r="G287" s="226">
        <v>3.5</v>
      </c>
      <c r="H287" s="226"/>
      <c r="I287" s="226"/>
      <c r="J287" s="226"/>
      <c r="L287" s="57" t="str">
        <f t="shared" si="14"/>
        <v>114SANTA ROSA DE LIMA</v>
      </c>
      <c r="M287" s="208">
        <v>114</v>
      </c>
      <c r="N287" s="206" t="s">
        <v>198</v>
      </c>
      <c r="O287" s="229" t="s">
        <v>220</v>
      </c>
      <c r="P287" s="226">
        <v>3.75</v>
      </c>
      <c r="Q287" s="226">
        <v>3.75</v>
      </c>
      <c r="R287" s="226">
        <v>3.75</v>
      </c>
      <c r="S287" s="226"/>
      <c r="T287" s="226"/>
      <c r="U287" s="226"/>
      <c r="V287" s="105"/>
      <c r="W287" s="46"/>
    </row>
    <row r="288" spans="1:23" ht="15.75">
      <c r="A288" s="178" t="str">
        <f t="shared" si="15"/>
        <v>114SENSUNTEPEQUE</v>
      </c>
      <c r="B288" s="207">
        <v>114</v>
      </c>
      <c r="C288" s="206" t="s">
        <v>181</v>
      </c>
      <c r="D288" s="229" t="s">
        <v>220</v>
      </c>
      <c r="E288" s="226">
        <v>4.5</v>
      </c>
      <c r="F288" s="226">
        <v>4.5</v>
      </c>
      <c r="G288" s="226">
        <v>4.5</v>
      </c>
      <c r="H288" s="226"/>
      <c r="I288" s="226"/>
      <c r="J288" s="226"/>
      <c r="L288" s="57" t="str">
        <f t="shared" si="14"/>
        <v>114COJUTEPEQUE</v>
      </c>
      <c r="M288" s="207">
        <v>114</v>
      </c>
      <c r="N288" s="206" t="s">
        <v>179</v>
      </c>
      <c r="O288" s="229" t="s">
        <v>220</v>
      </c>
      <c r="P288" s="226">
        <v>4.5</v>
      </c>
      <c r="Q288" s="226">
        <v>4.5</v>
      </c>
      <c r="R288" s="226">
        <v>4.5</v>
      </c>
      <c r="S288" s="226"/>
      <c r="T288" s="226"/>
      <c r="U288" s="226"/>
      <c r="V288" s="105"/>
      <c r="W288" s="46"/>
    </row>
    <row r="289" spans="1:23" ht="15.75">
      <c r="A289" s="178" t="str">
        <f t="shared" si="15"/>
        <v xml:space="preserve">115GERARDO BARRIOS </v>
      </c>
      <c r="B289" s="208">
        <v>115</v>
      </c>
      <c r="C289" s="206" t="s">
        <v>262</v>
      </c>
      <c r="D289" s="229" t="s">
        <v>221</v>
      </c>
      <c r="E289" s="226">
        <v>3.9</v>
      </c>
      <c r="F289" s="226">
        <v>3.9</v>
      </c>
      <c r="G289" s="226">
        <v>3.9</v>
      </c>
      <c r="H289" s="226"/>
      <c r="I289" s="226"/>
      <c r="J289" s="226"/>
      <c r="L289" s="57" t="str">
        <f t="shared" si="14"/>
        <v xml:space="preserve">115GERARDO BARRIOS </v>
      </c>
      <c r="M289" s="208">
        <v>115</v>
      </c>
      <c r="N289" s="206" t="s">
        <v>262</v>
      </c>
      <c r="O289" s="229" t="s">
        <v>221</v>
      </c>
      <c r="P289" s="226">
        <v>3.8</v>
      </c>
      <c r="Q289" s="226">
        <v>3.8</v>
      </c>
      <c r="R289" s="226">
        <v>3.8</v>
      </c>
      <c r="S289" s="226"/>
      <c r="T289" s="226"/>
      <c r="U289" s="226"/>
      <c r="V289" s="105"/>
      <c r="W289" s="46"/>
    </row>
    <row r="290" spans="1:23" ht="15.75">
      <c r="A290" s="178" t="str">
        <f t="shared" si="15"/>
        <v>115SANTA ANA</v>
      </c>
      <c r="B290" s="208">
        <v>115</v>
      </c>
      <c r="C290" s="206" t="s">
        <v>172</v>
      </c>
      <c r="D290" s="229" t="s">
        <v>221</v>
      </c>
      <c r="E290" s="226">
        <v>4</v>
      </c>
      <c r="F290" s="226">
        <v>4</v>
      </c>
      <c r="G290" s="226">
        <v>4</v>
      </c>
      <c r="H290" s="226"/>
      <c r="I290" s="226"/>
      <c r="J290" s="226"/>
      <c r="L290" s="57" t="str">
        <f t="shared" si="14"/>
        <v>115CHALATENANGO</v>
      </c>
      <c r="M290" s="208">
        <v>115</v>
      </c>
      <c r="N290" s="206" t="s">
        <v>176</v>
      </c>
      <c r="O290" s="229" t="s">
        <v>221</v>
      </c>
      <c r="P290" s="226">
        <v>5</v>
      </c>
      <c r="Q290" s="226">
        <v>5</v>
      </c>
      <c r="R290" s="226">
        <v>5</v>
      </c>
      <c r="S290" s="226"/>
      <c r="T290" s="226"/>
      <c r="U290" s="226"/>
      <c r="V290" s="105"/>
      <c r="W290" s="46"/>
    </row>
    <row r="291" spans="1:23" ht="15.75">
      <c r="A291" s="178" t="str">
        <f t="shared" si="15"/>
        <v>115SAN MIGUEL</v>
      </c>
      <c r="B291" s="208">
        <v>115</v>
      </c>
      <c r="C291" s="206" t="s">
        <v>174</v>
      </c>
      <c r="D291" s="229" t="s">
        <v>221</v>
      </c>
      <c r="E291" s="226">
        <v>3.5</v>
      </c>
      <c r="F291" s="226">
        <v>3.5</v>
      </c>
      <c r="G291" s="226">
        <v>3.5</v>
      </c>
      <c r="H291" s="226"/>
      <c r="I291" s="226"/>
      <c r="J291" s="226"/>
      <c r="L291" s="57" t="str">
        <f t="shared" si="14"/>
        <v>115SANTA ROSA DE LIMA</v>
      </c>
      <c r="M291" s="208">
        <v>115</v>
      </c>
      <c r="N291" s="206" t="s">
        <v>198</v>
      </c>
      <c r="O291" s="229" t="s">
        <v>221</v>
      </c>
      <c r="P291" s="226">
        <v>3.75</v>
      </c>
      <c r="Q291" s="226">
        <v>3.75</v>
      </c>
      <c r="R291" s="226">
        <v>3.75</v>
      </c>
      <c r="S291" s="226"/>
      <c r="T291" s="226"/>
      <c r="U291" s="226"/>
      <c r="V291" s="105"/>
      <c r="W291" s="46"/>
    </row>
    <row r="292" spans="1:23" ht="15.75">
      <c r="A292" s="178" t="str">
        <f t="shared" si="15"/>
        <v>115SENSUNTEPEQUE</v>
      </c>
      <c r="B292" s="207">
        <v>115</v>
      </c>
      <c r="C292" s="206" t="s">
        <v>181</v>
      </c>
      <c r="D292" s="229" t="s">
        <v>221</v>
      </c>
      <c r="E292" s="226">
        <v>4</v>
      </c>
      <c r="F292" s="226">
        <v>4</v>
      </c>
      <c r="G292" s="226">
        <v>4</v>
      </c>
      <c r="H292" s="226"/>
      <c r="I292" s="226"/>
      <c r="J292" s="226"/>
      <c r="L292" s="57" t="str">
        <f t="shared" si="14"/>
        <v>115COJUTEPEQUE</v>
      </c>
      <c r="M292" s="207">
        <v>115</v>
      </c>
      <c r="N292" s="206" t="s">
        <v>179</v>
      </c>
      <c r="O292" s="229" t="s">
        <v>221</v>
      </c>
      <c r="P292" s="226">
        <v>4</v>
      </c>
      <c r="Q292" s="226">
        <v>4</v>
      </c>
      <c r="R292" s="226">
        <v>4</v>
      </c>
      <c r="S292" s="226"/>
      <c r="T292" s="226"/>
      <c r="U292" s="226"/>
      <c r="V292" s="105"/>
      <c r="W292" s="46"/>
    </row>
    <row r="293" spans="1:23" ht="15.75">
      <c r="A293" s="178" t="str">
        <f t="shared" si="15"/>
        <v xml:space="preserve">116GERARDO BARRIOS </v>
      </c>
      <c r="B293" s="208">
        <v>116</v>
      </c>
      <c r="C293" s="206" t="s">
        <v>262</v>
      </c>
      <c r="D293" s="229" t="s">
        <v>222</v>
      </c>
      <c r="E293" s="226">
        <v>4.25</v>
      </c>
      <c r="F293" s="226">
        <v>4.25</v>
      </c>
      <c r="G293" s="226">
        <v>4.25</v>
      </c>
      <c r="H293" s="226"/>
      <c r="I293" s="226"/>
      <c r="J293" s="226"/>
      <c r="L293" s="57" t="str">
        <f t="shared" si="14"/>
        <v xml:space="preserve">116GERARDO BARRIOS </v>
      </c>
      <c r="M293" s="208">
        <v>116</v>
      </c>
      <c r="N293" s="206" t="s">
        <v>262</v>
      </c>
      <c r="O293" s="229" t="s">
        <v>222</v>
      </c>
      <c r="P293" s="226">
        <v>4.25</v>
      </c>
      <c r="Q293" s="226">
        <v>4.25</v>
      </c>
      <c r="R293" s="226">
        <v>4.25</v>
      </c>
      <c r="S293" s="226"/>
      <c r="T293" s="226"/>
      <c r="U293" s="226"/>
      <c r="V293" s="105"/>
      <c r="W293" s="46"/>
    </row>
    <row r="294" spans="1:23" ht="15.75">
      <c r="A294" s="178" t="str">
        <f t="shared" si="15"/>
        <v>116SANTA ANA</v>
      </c>
      <c r="B294" s="208">
        <v>116</v>
      </c>
      <c r="C294" s="206" t="s">
        <v>172</v>
      </c>
      <c r="D294" s="229" t="s">
        <v>222</v>
      </c>
      <c r="E294" s="226">
        <v>4</v>
      </c>
      <c r="F294" s="226">
        <v>4</v>
      </c>
      <c r="G294" s="226">
        <v>4</v>
      </c>
      <c r="H294" s="226"/>
      <c r="I294" s="226"/>
      <c r="J294" s="226"/>
      <c r="L294" s="57" t="str">
        <f t="shared" si="14"/>
        <v>116CHALATENANGO</v>
      </c>
      <c r="M294" s="208">
        <v>116</v>
      </c>
      <c r="N294" s="206" t="s">
        <v>176</v>
      </c>
      <c r="O294" s="229" t="s">
        <v>222</v>
      </c>
      <c r="P294" s="226">
        <v>5</v>
      </c>
      <c r="Q294" s="226">
        <v>5</v>
      </c>
      <c r="R294" s="226">
        <v>5</v>
      </c>
      <c r="S294" s="226"/>
      <c r="T294" s="226"/>
      <c r="U294" s="226"/>
      <c r="V294" s="105"/>
      <c r="W294" s="46"/>
    </row>
    <row r="295" spans="1:23" ht="15.75">
      <c r="A295" s="178" t="str">
        <f t="shared" si="15"/>
        <v>116SAN MIGUEL</v>
      </c>
      <c r="B295" s="208">
        <v>116</v>
      </c>
      <c r="C295" s="206" t="s">
        <v>174</v>
      </c>
      <c r="D295" s="229" t="s">
        <v>222</v>
      </c>
      <c r="E295" s="226">
        <v>3.5</v>
      </c>
      <c r="F295" s="226">
        <v>3.5</v>
      </c>
      <c r="G295" s="226">
        <v>3.5</v>
      </c>
      <c r="H295" s="226"/>
      <c r="I295" s="226"/>
      <c r="J295" s="226"/>
      <c r="L295" s="57" t="str">
        <f t="shared" si="14"/>
        <v>116SANTA ROSA DE LIMA</v>
      </c>
      <c r="M295" s="208">
        <v>116</v>
      </c>
      <c r="N295" s="206" t="s">
        <v>198</v>
      </c>
      <c r="O295" s="229" t="s">
        <v>222</v>
      </c>
      <c r="P295" s="226">
        <v>3.75</v>
      </c>
      <c r="Q295" s="226">
        <v>3.75</v>
      </c>
      <c r="R295" s="226">
        <v>3.75</v>
      </c>
      <c r="S295" s="226"/>
      <c r="T295" s="226"/>
      <c r="U295" s="226"/>
      <c r="V295" s="105"/>
      <c r="W295" s="46"/>
    </row>
    <row r="296" spans="1:23" ht="15.75">
      <c r="A296" s="178" t="str">
        <f t="shared" si="15"/>
        <v>116SENSUNTEPEQUE</v>
      </c>
      <c r="B296" s="207">
        <v>116</v>
      </c>
      <c r="C296" s="206" t="s">
        <v>181</v>
      </c>
      <c r="D296" s="229" t="s">
        <v>222</v>
      </c>
      <c r="E296" s="226">
        <v>4</v>
      </c>
      <c r="F296" s="226">
        <v>4</v>
      </c>
      <c r="G296" s="226">
        <v>4</v>
      </c>
      <c r="H296" s="226"/>
      <c r="I296" s="226"/>
      <c r="J296" s="226"/>
      <c r="L296" s="57" t="str">
        <f t="shared" si="14"/>
        <v>116COJUTEPEQUE</v>
      </c>
      <c r="M296" s="207">
        <v>116</v>
      </c>
      <c r="N296" s="206" t="s">
        <v>179</v>
      </c>
      <c r="O296" s="229" t="s">
        <v>222</v>
      </c>
      <c r="P296" s="226">
        <v>4</v>
      </c>
      <c r="Q296" s="226">
        <v>4</v>
      </c>
      <c r="R296" s="226">
        <v>4</v>
      </c>
      <c r="S296" s="226"/>
      <c r="T296" s="226"/>
      <c r="U296" s="226"/>
      <c r="V296" s="105"/>
      <c r="W296" s="46"/>
    </row>
    <row r="297" spans="1:23" ht="15.75">
      <c r="A297" s="178" t="str">
        <f t="shared" si="15"/>
        <v xml:space="preserve">119GERARDO BARRIOS </v>
      </c>
      <c r="B297" s="208">
        <v>119</v>
      </c>
      <c r="C297" s="206" t="s">
        <v>262</v>
      </c>
      <c r="D297" s="229" t="s">
        <v>144</v>
      </c>
      <c r="E297" s="226">
        <v>5.25</v>
      </c>
      <c r="F297" s="226">
        <v>5.25</v>
      </c>
      <c r="G297" s="226">
        <v>5.25</v>
      </c>
      <c r="H297" s="226"/>
      <c r="I297" s="226"/>
      <c r="J297" s="226"/>
      <c r="L297" s="57" t="str">
        <f t="shared" si="14"/>
        <v xml:space="preserve">119GERARDO BARRIOS </v>
      </c>
      <c r="M297" s="208">
        <v>119</v>
      </c>
      <c r="N297" s="206" t="s">
        <v>262</v>
      </c>
      <c r="O297" s="229" t="s">
        <v>144</v>
      </c>
      <c r="P297" s="226">
        <v>5</v>
      </c>
      <c r="Q297" s="226">
        <v>5</v>
      </c>
      <c r="R297" s="226">
        <v>5</v>
      </c>
      <c r="S297" s="226"/>
      <c r="T297" s="226"/>
      <c r="U297" s="226"/>
      <c r="V297" s="105"/>
      <c r="W297" s="46"/>
    </row>
    <row r="298" spans="1:23" ht="15.75">
      <c r="A298" s="178" t="str">
        <f t="shared" si="15"/>
        <v>119SANTA ANA</v>
      </c>
      <c r="B298" s="208">
        <v>119</v>
      </c>
      <c r="C298" s="206" t="s">
        <v>172</v>
      </c>
      <c r="D298" s="229" t="s">
        <v>144</v>
      </c>
      <c r="E298" s="226">
        <v>5</v>
      </c>
      <c r="F298" s="226">
        <v>5</v>
      </c>
      <c r="G298" s="226">
        <v>5</v>
      </c>
      <c r="H298" s="226"/>
      <c r="I298" s="226"/>
      <c r="J298" s="226"/>
      <c r="L298" s="57" t="str">
        <f t="shared" si="14"/>
        <v>119CHALATENANGO</v>
      </c>
      <c r="M298" s="208">
        <v>119</v>
      </c>
      <c r="N298" s="206" t="s">
        <v>176</v>
      </c>
      <c r="O298" s="229" t="s">
        <v>144</v>
      </c>
      <c r="P298" s="226">
        <v>6.75</v>
      </c>
      <c r="Q298" s="226">
        <v>6.5</v>
      </c>
      <c r="R298" s="226">
        <v>7</v>
      </c>
      <c r="S298" s="226"/>
      <c r="T298" s="226"/>
      <c r="U298" s="226"/>
      <c r="V298" s="105"/>
      <c r="W298" s="46"/>
    </row>
    <row r="299" spans="1:23" ht="15.75">
      <c r="A299" s="178" t="str">
        <f t="shared" si="15"/>
        <v>119SAN MIGUEL</v>
      </c>
      <c r="B299" s="208">
        <v>119</v>
      </c>
      <c r="C299" s="206" t="s">
        <v>174</v>
      </c>
      <c r="D299" s="229" t="s">
        <v>144</v>
      </c>
      <c r="E299" s="226">
        <v>6</v>
      </c>
      <c r="F299" s="226">
        <v>6</v>
      </c>
      <c r="G299" s="226">
        <v>6</v>
      </c>
      <c r="H299" s="226"/>
      <c r="I299" s="226"/>
      <c r="J299" s="226"/>
      <c r="L299" s="57" t="str">
        <f t="shared" si="14"/>
        <v>119SANTA ROSA DE LIMA</v>
      </c>
      <c r="M299" s="207">
        <v>119</v>
      </c>
      <c r="N299" s="206" t="s">
        <v>198</v>
      </c>
      <c r="O299" s="229" t="s">
        <v>144</v>
      </c>
      <c r="P299" s="226">
        <v>6</v>
      </c>
      <c r="Q299" s="226">
        <v>6</v>
      </c>
      <c r="R299" s="226">
        <v>6</v>
      </c>
      <c r="S299" s="226"/>
      <c r="T299" s="226"/>
      <c r="U299" s="226"/>
      <c r="V299" s="105"/>
      <c r="W299" s="46"/>
    </row>
    <row r="300" spans="1:23" ht="15.75">
      <c r="A300" s="178" t="str">
        <f t="shared" si="15"/>
        <v>119SENSUNTEPEQUE</v>
      </c>
      <c r="B300" s="207">
        <v>119</v>
      </c>
      <c r="C300" s="206" t="s">
        <v>181</v>
      </c>
      <c r="D300" s="229" t="s">
        <v>144</v>
      </c>
      <c r="E300" s="226">
        <v>6</v>
      </c>
      <c r="F300" s="226">
        <v>6</v>
      </c>
      <c r="G300" s="226">
        <v>6</v>
      </c>
      <c r="H300" s="226"/>
      <c r="I300" s="226"/>
      <c r="J300" s="226"/>
      <c r="L300" s="57" t="str">
        <f t="shared" si="14"/>
        <v xml:space="preserve">120GERARDO BARRIOS </v>
      </c>
      <c r="M300" s="208">
        <v>120</v>
      </c>
      <c r="N300" s="206" t="s">
        <v>262</v>
      </c>
      <c r="O300" s="229" t="s">
        <v>145</v>
      </c>
      <c r="P300" s="226">
        <v>3.25</v>
      </c>
      <c r="Q300" s="226">
        <v>3.25</v>
      </c>
      <c r="R300" s="226">
        <v>3.25</v>
      </c>
      <c r="S300" s="226"/>
      <c r="T300" s="226"/>
      <c r="U300" s="226"/>
      <c r="V300" s="105"/>
      <c r="W300" s="46"/>
    </row>
    <row r="301" spans="1:23" ht="15.75">
      <c r="A301" s="178" t="str">
        <f t="shared" si="15"/>
        <v xml:space="preserve">120GERARDO BARRIOS </v>
      </c>
      <c r="B301" s="208">
        <v>120</v>
      </c>
      <c r="C301" s="206" t="s">
        <v>262</v>
      </c>
      <c r="D301" s="229" t="s">
        <v>145</v>
      </c>
      <c r="E301" s="226">
        <v>3.2</v>
      </c>
      <c r="F301" s="226">
        <v>3.2</v>
      </c>
      <c r="G301" s="226">
        <v>3.2</v>
      </c>
      <c r="H301" s="226"/>
      <c r="I301" s="226"/>
      <c r="J301" s="226"/>
      <c r="L301" s="57" t="str">
        <f t="shared" si="14"/>
        <v>120CHALATENANGO</v>
      </c>
      <c r="M301" s="208">
        <v>120</v>
      </c>
      <c r="N301" s="206" t="s">
        <v>176</v>
      </c>
      <c r="O301" s="229" t="s">
        <v>145</v>
      </c>
      <c r="P301" s="226">
        <v>3</v>
      </c>
      <c r="Q301" s="226">
        <v>3</v>
      </c>
      <c r="R301" s="226">
        <v>3</v>
      </c>
      <c r="S301" s="226"/>
      <c r="T301" s="226"/>
      <c r="U301" s="226"/>
      <c r="V301" s="105"/>
      <c r="W301" s="46"/>
    </row>
    <row r="302" spans="1:23" ht="15.75">
      <c r="A302" s="178" t="str">
        <f t="shared" si="15"/>
        <v>120SANTA ANA</v>
      </c>
      <c r="B302" s="208">
        <v>120</v>
      </c>
      <c r="C302" s="206" t="s">
        <v>172</v>
      </c>
      <c r="D302" s="229" t="s">
        <v>145</v>
      </c>
      <c r="E302" s="226">
        <v>3</v>
      </c>
      <c r="F302" s="226">
        <v>3</v>
      </c>
      <c r="G302" s="226">
        <v>3</v>
      </c>
      <c r="H302" s="226"/>
      <c r="I302" s="226"/>
      <c r="J302" s="226"/>
      <c r="L302" s="57" t="str">
        <f t="shared" si="14"/>
        <v>120SANTA ROSA DE LIMA</v>
      </c>
      <c r="M302" s="207">
        <v>120</v>
      </c>
      <c r="N302" s="206" t="s">
        <v>198</v>
      </c>
      <c r="O302" s="229" t="s">
        <v>145</v>
      </c>
      <c r="P302" s="226">
        <v>3</v>
      </c>
      <c r="Q302" s="226">
        <v>3</v>
      </c>
      <c r="R302" s="226">
        <v>3</v>
      </c>
      <c r="S302" s="226"/>
      <c r="T302" s="226"/>
      <c r="U302" s="226"/>
      <c r="V302" s="105"/>
      <c r="W302" s="46"/>
    </row>
    <row r="303" spans="1:23" ht="15.75">
      <c r="A303" s="178" t="str">
        <f t="shared" si="15"/>
        <v>120SAN MIGUEL</v>
      </c>
      <c r="B303" s="208">
        <v>120</v>
      </c>
      <c r="C303" s="206" t="s">
        <v>174</v>
      </c>
      <c r="D303" s="229" t="s">
        <v>145</v>
      </c>
      <c r="E303" s="226">
        <v>3</v>
      </c>
      <c r="F303" s="226">
        <v>3</v>
      </c>
      <c r="G303" s="226">
        <v>3</v>
      </c>
      <c r="H303" s="226"/>
      <c r="I303" s="226"/>
      <c r="J303" s="226"/>
      <c r="L303" s="57" t="str">
        <f t="shared" si="14"/>
        <v xml:space="preserve">121GERARDO BARRIOS </v>
      </c>
      <c r="M303" s="208">
        <v>121</v>
      </c>
      <c r="N303" s="206" t="s">
        <v>262</v>
      </c>
      <c r="O303" s="229" t="s">
        <v>146</v>
      </c>
      <c r="P303" s="226">
        <v>3</v>
      </c>
      <c r="Q303" s="226">
        <v>3</v>
      </c>
      <c r="R303" s="226">
        <v>3</v>
      </c>
      <c r="S303" s="226"/>
      <c r="T303" s="226"/>
      <c r="U303" s="226"/>
      <c r="V303" s="105"/>
      <c r="W303" s="46"/>
    </row>
    <row r="304" spans="1:23" ht="15.75">
      <c r="A304" s="178" t="str">
        <f t="shared" si="15"/>
        <v>120SENSUNTEPEQUE</v>
      </c>
      <c r="B304" s="207">
        <v>120</v>
      </c>
      <c r="C304" s="206" t="s">
        <v>181</v>
      </c>
      <c r="D304" s="229" t="s">
        <v>145</v>
      </c>
      <c r="E304" s="226">
        <v>3.5</v>
      </c>
      <c r="F304" s="226">
        <v>3.5</v>
      </c>
      <c r="G304" s="226">
        <v>3.5</v>
      </c>
      <c r="H304" s="226"/>
      <c r="I304" s="226"/>
      <c r="J304" s="226"/>
      <c r="L304" s="57" t="str">
        <f t="shared" si="14"/>
        <v>121CHALATENANGO</v>
      </c>
      <c r="M304" s="208">
        <v>121</v>
      </c>
      <c r="N304" s="206" t="s">
        <v>176</v>
      </c>
      <c r="O304" s="229" t="s">
        <v>146</v>
      </c>
      <c r="P304" s="226">
        <v>3</v>
      </c>
      <c r="Q304" s="226">
        <v>3</v>
      </c>
      <c r="R304" s="226">
        <v>3</v>
      </c>
      <c r="S304" s="226"/>
      <c r="T304" s="226"/>
      <c r="U304" s="226"/>
      <c r="V304" s="105"/>
      <c r="W304" s="46"/>
    </row>
    <row r="305" spans="1:23" ht="15.75">
      <c r="A305" s="178" t="str">
        <f t="shared" si="15"/>
        <v xml:space="preserve">121GERARDO BARRIOS </v>
      </c>
      <c r="B305" s="208">
        <v>121</v>
      </c>
      <c r="C305" s="206" t="s">
        <v>262</v>
      </c>
      <c r="D305" s="229" t="s">
        <v>146</v>
      </c>
      <c r="E305" s="226">
        <v>3.25</v>
      </c>
      <c r="F305" s="226">
        <v>3.25</v>
      </c>
      <c r="G305" s="226">
        <v>3.25</v>
      </c>
      <c r="H305" s="226"/>
      <c r="I305" s="226"/>
      <c r="J305" s="226"/>
      <c r="L305" s="57" t="str">
        <f t="shared" si="14"/>
        <v>121SANTA ROSA DE LIMA</v>
      </c>
      <c r="M305" s="207">
        <v>121</v>
      </c>
      <c r="N305" s="206" t="s">
        <v>198</v>
      </c>
      <c r="O305" s="229" t="s">
        <v>146</v>
      </c>
      <c r="P305" s="226">
        <v>3</v>
      </c>
      <c r="Q305" s="226">
        <v>3</v>
      </c>
      <c r="R305" s="226">
        <v>3</v>
      </c>
      <c r="S305" s="226"/>
      <c r="T305" s="226"/>
      <c r="U305" s="226"/>
      <c r="V305" s="105"/>
      <c r="W305" s="46"/>
    </row>
    <row r="306" spans="1:23" ht="15.75">
      <c r="A306" s="178" t="str">
        <f t="shared" si="15"/>
        <v>121SANTA ANA</v>
      </c>
      <c r="B306" s="208">
        <v>121</v>
      </c>
      <c r="C306" s="206" t="s">
        <v>172</v>
      </c>
      <c r="D306" s="229" t="s">
        <v>146</v>
      </c>
      <c r="E306" s="226">
        <v>3</v>
      </c>
      <c r="F306" s="226">
        <v>3</v>
      </c>
      <c r="G306" s="226">
        <v>3</v>
      </c>
      <c r="H306" s="226"/>
      <c r="I306" s="226"/>
      <c r="J306" s="226"/>
      <c r="L306" s="57" t="str">
        <f t="shared" si="14"/>
        <v xml:space="preserve">122GERARDO BARRIOS </v>
      </c>
      <c r="M306" s="208">
        <v>122</v>
      </c>
      <c r="N306" s="206" t="s">
        <v>262</v>
      </c>
      <c r="O306" s="229" t="s">
        <v>155</v>
      </c>
      <c r="P306" s="226">
        <v>2.8</v>
      </c>
      <c r="Q306" s="226">
        <v>2.8</v>
      </c>
      <c r="R306" s="226">
        <v>2.8</v>
      </c>
      <c r="S306" s="226"/>
      <c r="T306" s="226"/>
      <c r="U306" s="226"/>
      <c r="V306" s="105"/>
      <c r="W306" s="46"/>
    </row>
    <row r="307" spans="1:23" ht="15.75">
      <c r="A307" s="178" t="str">
        <f t="shared" si="15"/>
        <v>121SAN MIGUEL</v>
      </c>
      <c r="B307" s="208">
        <v>121</v>
      </c>
      <c r="C307" s="206" t="s">
        <v>174</v>
      </c>
      <c r="D307" s="229" t="s">
        <v>146</v>
      </c>
      <c r="E307" s="226">
        <v>3</v>
      </c>
      <c r="F307" s="226">
        <v>3</v>
      </c>
      <c r="G307" s="226">
        <v>3</v>
      </c>
      <c r="H307" s="226"/>
      <c r="I307" s="226"/>
      <c r="J307" s="226"/>
      <c r="L307" s="57" t="str">
        <f t="shared" si="14"/>
        <v>122CHALATENANGO</v>
      </c>
      <c r="M307" s="208">
        <v>122</v>
      </c>
      <c r="N307" s="206" t="s">
        <v>176</v>
      </c>
      <c r="O307" s="229" t="s">
        <v>155</v>
      </c>
      <c r="P307" s="226">
        <v>3</v>
      </c>
      <c r="Q307" s="226">
        <v>3</v>
      </c>
      <c r="R307" s="226">
        <v>3</v>
      </c>
      <c r="S307" s="226"/>
      <c r="T307" s="226"/>
      <c r="U307" s="226"/>
      <c r="V307" s="105"/>
      <c r="W307" s="46"/>
    </row>
    <row r="308" spans="1:23" ht="15.75">
      <c r="A308" s="178" t="str">
        <f t="shared" si="15"/>
        <v>121SENSUNTEPEQUE</v>
      </c>
      <c r="B308" s="207">
        <v>121</v>
      </c>
      <c r="C308" s="206" t="s">
        <v>181</v>
      </c>
      <c r="D308" s="229" t="s">
        <v>146</v>
      </c>
      <c r="E308" s="226">
        <v>3.5</v>
      </c>
      <c r="F308" s="226">
        <v>3.5</v>
      </c>
      <c r="G308" s="226">
        <v>3.5</v>
      </c>
      <c r="H308" s="226"/>
      <c r="I308" s="226"/>
      <c r="J308" s="226"/>
      <c r="L308" s="57" t="str">
        <f t="shared" si="14"/>
        <v>122SANTA ROSA DE LIMA</v>
      </c>
      <c r="M308" s="207">
        <v>122</v>
      </c>
      <c r="N308" s="206" t="s">
        <v>198</v>
      </c>
      <c r="O308" s="229" t="s">
        <v>155</v>
      </c>
      <c r="P308" s="226">
        <v>3</v>
      </c>
      <c r="Q308" s="226">
        <v>3</v>
      </c>
      <c r="R308" s="226">
        <v>3</v>
      </c>
      <c r="S308" s="226"/>
      <c r="T308" s="226"/>
      <c r="U308" s="226"/>
      <c r="V308" s="105"/>
      <c r="W308" s="46"/>
    </row>
    <row r="309" spans="1:23" ht="15.75">
      <c r="A309" s="178" t="str">
        <f t="shared" si="15"/>
        <v xml:space="preserve">122GERARDO BARRIOS </v>
      </c>
      <c r="B309" s="208">
        <v>122</v>
      </c>
      <c r="C309" s="206" t="s">
        <v>262</v>
      </c>
      <c r="D309" s="229" t="s">
        <v>155</v>
      </c>
      <c r="E309" s="226">
        <v>3</v>
      </c>
      <c r="F309" s="226">
        <v>3</v>
      </c>
      <c r="G309" s="226">
        <v>3</v>
      </c>
      <c r="H309" s="226"/>
      <c r="I309" s="226"/>
      <c r="J309" s="226"/>
      <c r="L309" s="57" t="str">
        <f t="shared" si="14"/>
        <v xml:space="preserve">123GERARDO BARRIOS </v>
      </c>
      <c r="M309" s="208">
        <v>123</v>
      </c>
      <c r="N309" s="206" t="s">
        <v>262</v>
      </c>
      <c r="O309" s="229" t="s">
        <v>279</v>
      </c>
      <c r="P309" s="226">
        <v>1.5</v>
      </c>
      <c r="Q309" s="226">
        <v>1.5</v>
      </c>
      <c r="R309" s="226">
        <v>1.5</v>
      </c>
      <c r="S309" s="226"/>
      <c r="T309" s="226"/>
      <c r="U309" s="226"/>
      <c r="V309" s="105"/>
      <c r="W309" s="46"/>
    </row>
    <row r="310" spans="1:23" ht="15.75">
      <c r="A310" s="178" t="str">
        <f t="shared" si="15"/>
        <v>122SANTA ANA</v>
      </c>
      <c r="B310" s="208">
        <v>122</v>
      </c>
      <c r="C310" s="206" t="s">
        <v>172</v>
      </c>
      <c r="D310" s="229" t="s">
        <v>155</v>
      </c>
      <c r="E310" s="226">
        <v>3</v>
      </c>
      <c r="F310" s="226">
        <v>3</v>
      </c>
      <c r="G310" s="226">
        <v>3</v>
      </c>
      <c r="H310" s="226"/>
      <c r="I310" s="226"/>
      <c r="J310" s="226"/>
      <c r="L310" s="57" t="str">
        <f t="shared" si="14"/>
        <v>123COJUTEPEQUE</v>
      </c>
      <c r="M310" s="207">
        <v>123</v>
      </c>
      <c r="N310" s="206" t="s">
        <v>179</v>
      </c>
      <c r="O310" s="229" t="s">
        <v>279</v>
      </c>
      <c r="P310" s="226">
        <v>1.8</v>
      </c>
      <c r="Q310" s="226">
        <v>1.8</v>
      </c>
      <c r="R310" s="226">
        <v>1.8</v>
      </c>
      <c r="S310" s="226"/>
      <c r="T310" s="226"/>
      <c r="U310" s="226"/>
      <c r="V310" s="105"/>
      <c r="W310" s="46"/>
    </row>
    <row r="311" spans="1:23" ht="15.75">
      <c r="A311" s="178" t="str">
        <f t="shared" si="15"/>
        <v>122SAN MIGUEL</v>
      </c>
      <c r="B311" s="208">
        <v>122</v>
      </c>
      <c r="C311" s="206" t="s">
        <v>174</v>
      </c>
      <c r="D311" s="229" t="s">
        <v>155</v>
      </c>
      <c r="E311" s="226">
        <v>3</v>
      </c>
      <c r="F311" s="226">
        <v>3</v>
      </c>
      <c r="G311" s="226">
        <v>3</v>
      </c>
      <c r="H311" s="226"/>
      <c r="I311" s="226"/>
      <c r="J311" s="226"/>
      <c r="L311" s="57" t="str">
        <f t="shared" si="14"/>
        <v xml:space="preserve">124GERARDO BARRIOS </v>
      </c>
      <c r="M311" s="208">
        <v>124</v>
      </c>
      <c r="N311" s="206" t="s">
        <v>262</v>
      </c>
      <c r="O311" s="229" t="s">
        <v>147</v>
      </c>
      <c r="P311" s="226">
        <v>1.3</v>
      </c>
      <c r="Q311" s="226">
        <v>1.3</v>
      </c>
      <c r="R311" s="226">
        <v>1.3</v>
      </c>
      <c r="S311" s="226"/>
      <c r="T311" s="226"/>
      <c r="U311" s="226"/>
      <c r="V311" s="105"/>
      <c r="W311" s="46"/>
    </row>
    <row r="312" spans="1:23" ht="15.75">
      <c r="A312" s="178" t="str">
        <f t="shared" si="15"/>
        <v>122SENSUNTEPEQUE</v>
      </c>
      <c r="B312" s="207">
        <v>122</v>
      </c>
      <c r="C312" s="206" t="s">
        <v>181</v>
      </c>
      <c r="D312" s="229" t="s">
        <v>155</v>
      </c>
      <c r="E312" s="226">
        <v>3.5</v>
      </c>
      <c r="F312" s="226">
        <v>3.5</v>
      </c>
      <c r="G312" s="226">
        <v>3.5</v>
      </c>
      <c r="H312" s="226"/>
      <c r="I312" s="226"/>
      <c r="J312" s="226"/>
      <c r="L312" s="57" t="str">
        <f t="shared" si="14"/>
        <v>124CHALATENANGO</v>
      </c>
      <c r="M312" s="208">
        <v>124</v>
      </c>
      <c r="N312" s="206" t="s">
        <v>176</v>
      </c>
      <c r="O312" s="229" t="s">
        <v>147</v>
      </c>
      <c r="P312" s="226">
        <v>1.4</v>
      </c>
      <c r="Q312" s="226">
        <v>1.4</v>
      </c>
      <c r="R312" s="226">
        <v>1.4</v>
      </c>
      <c r="S312" s="226"/>
      <c r="T312" s="226"/>
      <c r="U312" s="226"/>
      <c r="V312" s="105"/>
      <c r="W312" s="46"/>
    </row>
    <row r="313" spans="1:23" ht="15.75">
      <c r="A313" s="178" t="str">
        <f t="shared" si="15"/>
        <v xml:space="preserve">123GERARDO BARRIOS </v>
      </c>
      <c r="B313" s="207">
        <v>123</v>
      </c>
      <c r="C313" s="206" t="s">
        <v>262</v>
      </c>
      <c r="D313" s="229" t="s">
        <v>279</v>
      </c>
      <c r="E313" s="226">
        <v>1.5</v>
      </c>
      <c r="F313" s="226">
        <v>1.5</v>
      </c>
      <c r="G313" s="226">
        <v>1.5</v>
      </c>
      <c r="H313" s="226"/>
      <c r="I313" s="226"/>
      <c r="J313" s="226"/>
      <c r="L313" s="57" t="str">
        <f t="shared" si="14"/>
        <v>124SANTA ROSA DE LIMA</v>
      </c>
      <c r="M313" s="208">
        <v>124</v>
      </c>
      <c r="N313" s="206" t="s">
        <v>198</v>
      </c>
      <c r="O313" s="229" t="s">
        <v>147</v>
      </c>
      <c r="P313" s="226">
        <v>1.2799999999999998</v>
      </c>
      <c r="Q313" s="226">
        <v>1.25</v>
      </c>
      <c r="R313" s="226">
        <v>1.3</v>
      </c>
      <c r="S313" s="226"/>
      <c r="T313" s="226"/>
      <c r="U313" s="226"/>
      <c r="V313" s="105"/>
      <c r="W313" s="46"/>
    </row>
    <row r="314" spans="1:23" ht="15.75">
      <c r="A314" s="178" t="str">
        <f t="shared" si="15"/>
        <v xml:space="preserve">124GERARDO BARRIOS </v>
      </c>
      <c r="B314" s="208">
        <v>124</v>
      </c>
      <c r="C314" s="206" t="s">
        <v>262</v>
      </c>
      <c r="D314" s="229" t="s">
        <v>147</v>
      </c>
      <c r="E314" s="226">
        <v>1.3</v>
      </c>
      <c r="F314" s="226">
        <v>1.3</v>
      </c>
      <c r="G314" s="226">
        <v>1.3</v>
      </c>
      <c r="H314" s="226"/>
      <c r="I314" s="226"/>
      <c r="J314" s="226"/>
      <c r="L314" s="57" t="str">
        <f t="shared" si="14"/>
        <v>124COJUTEPEQUE</v>
      </c>
      <c r="M314" s="207">
        <v>124</v>
      </c>
      <c r="N314" s="206" t="s">
        <v>179</v>
      </c>
      <c r="O314" s="229" t="s">
        <v>147</v>
      </c>
      <c r="P314" s="226">
        <v>1.2333333333333334</v>
      </c>
      <c r="Q314" s="226">
        <v>1.2</v>
      </c>
      <c r="R314" s="226">
        <v>1.25</v>
      </c>
      <c r="S314" s="226"/>
      <c r="T314" s="226"/>
      <c r="U314" s="226"/>
      <c r="V314" s="105"/>
      <c r="W314" s="46"/>
    </row>
    <row r="315" spans="1:23" ht="15.75">
      <c r="A315" s="178" t="str">
        <f t="shared" si="15"/>
        <v>124SANTA ANA</v>
      </c>
      <c r="B315" s="208">
        <v>124</v>
      </c>
      <c r="C315" s="206" t="s">
        <v>172</v>
      </c>
      <c r="D315" s="229" t="s">
        <v>147</v>
      </c>
      <c r="E315" s="226">
        <v>1.3250000000000002</v>
      </c>
      <c r="F315" s="226">
        <v>1.3</v>
      </c>
      <c r="G315" s="226">
        <v>1.35</v>
      </c>
      <c r="H315" s="226"/>
      <c r="I315" s="226"/>
      <c r="J315" s="226"/>
      <c r="L315" s="57" t="str">
        <f t="shared" si="14"/>
        <v xml:space="preserve">125GERARDO BARRIOS </v>
      </c>
      <c r="M315" s="208">
        <v>125</v>
      </c>
      <c r="N315" s="206" t="s">
        <v>262</v>
      </c>
      <c r="O315" s="229" t="s">
        <v>148</v>
      </c>
      <c r="P315" s="226">
        <v>1.75</v>
      </c>
      <c r="Q315" s="226">
        <v>1.75</v>
      </c>
      <c r="R315" s="226">
        <v>1.75</v>
      </c>
      <c r="S315" s="226"/>
      <c r="T315" s="226"/>
      <c r="U315" s="226"/>
      <c r="V315" s="105"/>
      <c r="W315" s="46"/>
    </row>
    <row r="316" spans="1:23" ht="15.75">
      <c r="A316" s="178" t="str">
        <f t="shared" si="15"/>
        <v>124SAN MIGUEL</v>
      </c>
      <c r="B316" s="208">
        <v>124</v>
      </c>
      <c r="C316" s="206" t="s">
        <v>174</v>
      </c>
      <c r="D316" s="229" t="s">
        <v>147</v>
      </c>
      <c r="E316" s="226">
        <v>1.2166666666666668</v>
      </c>
      <c r="F316" s="226">
        <v>1.2</v>
      </c>
      <c r="G316" s="226">
        <v>1.25</v>
      </c>
      <c r="H316" s="226"/>
      <c r="I316" s="226"/>
      <c r="J316" s="226"/>
      <c r="L316" s="57" t="str">
        <f t="shared" si="14"/>
        <v>125CHALATENANGO</v>
      </c>
      <c r="M316" s="208">
        <v>125</v>
      </c>
      <c r="N316" s="206" t="s">
        <v>176</v>
      </c>
      <c r="O316" s="229" t="s">
        <v>148</v>
      </c>
      <c r="P316" s="226">
        <v>1.8</v>
      </c>
      <c r="Q316" s="226">
        <v>1.8</v>
      </c>
      <c r="R316" s="226">
        <v>1.8</v>
      </c>
      <c r="S316" s="226"/>
      <c r="T316" s="226"/>
      <c r="U316" s="226"/>
      <c r="V316" s="105"/>
      <c r="W316" s="46"/>
    </row>
    <row r="317" spans="1:23" ht="15.75">
      <c r="A317" s="178" t="str">
        <f t="shared" si="15"/>
        <v>124SENSUNTEPEQUE</v>
      </c>
      <c r="B317" s="207">
        <v>124</v>
      </c>
      <c r="C317" s="206" t="s">
        <v>181</v>
      </c>
      <c r="D317" s="229" t="s">
        <v>147</v>
      </c>
      <c r="E317" s="226">
        <v>1.4</v>
      </c>
      <c r="F317" s="226">
        <v>1.2</v>
      </c>
      <c r="G317" s="226">
        <v>1.6</v>
      </c>
      <c r="H317" s="226"/>
      <c r="I317" s="226"/>
      <c r="J317" s="226"/>
      <c r="L317" s="57" t="str">
        <f t="shared" si="14"/>
        <v>125SANTA ROSA DE LIMA</v>
      </c>
      <c r="M317" s="208">
        <v>125</v>
      </c>
      <c r="N317" s="206" t="s">
        <v>198</v>
      </c>
      <c r="O317" s="229" t="s">
        <v>148</v>
      </c>
      <c r="P317" s="226">
        <v>1.98</v>
      </c>
      <c r="Q317" s="226">
        <v>1.9</v>
      </c>
      <c r="R317" s="226">
        <v>2</v>
      </c>
      <c r="S317" s="226"/>
      <c r="T317" s="226"/>
      <c r="U317" s="226"/>
      <c r="V317" s="105"/>
      <c r="W317" s="46"/>
    </row>
    <row r="318" spans="1:23" ht="15.75">
      <c r="A318" s="178" t="str">
        <f t="shared" si="15"/>
        <v xml:space="preserve">125GERARDO BARRIOS </v>
      </c>
      <c r="B318" s="208">
        <v>125</v>
      </c>
      <c r="C318" s="206" t="s">
        <v>262</v>
      </c>
      <c r="D318" s="229" t="s">
        <v>148</v>
      </c>
      <c r="E318" s="226">
        <v>1.75</v>
      </c>
      <c r="F318" s="226">
        <v>1.75</v>
      </c>
      <c r="G318" s="226">
        <v>1.75</v>
      </c>
      <c r="H318" s="226"/>
      <c r="I318" s="226"/>
      <c r="J318" s="226"/>
      <c r="L318" s="57" t="str">
        <f t="shared" si="14"/>
        <v>125COJUTEPEQUE</v>
      </c>
      <c r="M318" s="207">
        <v>125</v>
      </c>
      <c r="N318" s="206" t="s">
        <v>179</v>
      </c>
      <c r="O318" s="229" t="s">
        <v>148</v>
      </c>
      <c r="P318" s="226">
        <v>1.875</v>
      </c>
      <c r="Q318" s="226">
        <v>1.85</v>
      </c>
      <c r="R318" s="226">
        <v>1.9</v>
      </c>
      <c r="S318" s="226"/>
      <c r="T318" s="226"/>
      <c r="U318" s="226"/>
      <c r="V318" s="105"/>
      <c r="W318" s="46"/>
    </row>
    <row r="319" spans="1:23" ht="15.75">
      <c r="A319" s="178" t="str">
        <f t="shared" si="15"/>
        <v>125SANTA ANA</v>
      </c>
      <c r="B319" s="208">
        <v>125</v>
      </c>
      <c r="C319" s="206" t="s">
        <v>172</v>
      </c>
      <c r="D319" s="229" t="s">
        <v>148</v>
      </c>
      <c r="E319" s="226">
        <v>1.7</v>
      </c>
      <c r="F319" s="226">
        <v>1.7</v>
      </c>
      <c r="G319" s="226">
        <v>1.7</v>
      </c>
      <c r="H319" s="226"/>
      <c r="I319" s="226"/>
      <c r="J319" s="226"/>
      <c r="L319" s="57" t="str">
        <f t="shared" si="14"/>
        <v xml:space="preserve">126GERARDO BARRIOS </v>
      </c>
      <c r="M319" s="208">
        <v>126</v>
      </c>
      <c r="N319" s="206" t="s">
        <v>262</v>
      </c>
      <c r="O319" s="229" t="s">
        <v>270</v>
      </c>
      <c r="P319" s="226">
        <v>4.3</v>
      </c>
      <c r="Q319" s="226">
        <v>4.3</v>
      </c>
      <c r="R319" s="226">
        <v>4.3</v>
      </c>
      <c r="S319" s="226"/>
      <c r="T319" s="226"/>
      <c r="U319" s="226"/>
      <c r="V319" s="105"/>
      <c r="W319" s="46"/>
    </row>
    <row r="320" spans="1:23" ht="15.75">
      <c r="A320" s="178" t="str">
        <f t="shared" si="15"/>
        <v>125SAN MIGUEL</v>
      </c>
      <c r="B320" s="208">
        <v>125</v>
      </c>
      <c r="C320" s="206" t="s">
        <v>174</v>
      </c>
      <c r="D320" s="229" t="s">
        <v>148</v>
      </c>
      <c r="E320" s="226">
        <v>1.8666666666666665</v>
      </c>
      <c r="F320" s="226">
        <v>1.85</v>
      </c>
      <c r="G320" s="226">
        <v>1.9</v>
      </c>
      <c r="H320" s="226"/>
      <c r="I320" s="226"/>
      <c r="J320" s="226"/>
      <c r="L320" s="57" t="str">
        <f t="shared" si="14"/>
        <v>126CHALATENANGO</v>
      </c>
      <c r="M320" s="208">
        <v>126</v>
      </c>
      <c r="N320" s="206" t="s">
        <v>176</v>
      </c>
      <c r="O320" s="229" t="s">
        <v>270</v>
      </c>
      <c r="P320" s="226">
        <v>4</v>
      </c>
      <c r="Q320" s="226">
        <v>4</v>
      </c>
      <c r="R320" s="226">
        <v>4</v>
      </c>
      <c r="S320" s="226"/>
      <c r="T320" s="226"/>
      <c r="U320" s="226"/>
      <c r="V320" s="105"/>
      <c r="W320" s="46"/>
    </row>
    <row r="321" spans="1:23" ht="15.75">
      <c r="A321" s="178" t="str">
        <f t="shared" si="15"/>
        <v>125SENSUNTEPEQUE</v>
      </c>
      <c r="B321" s="207">
        <v>125</v>
      </c>
      <c r="C321" s="206" t="s">
        <v>181</v>
      </c>
      <c r="D321" s="229" t="s">
        <v>148</v>
      </c>
      <c r="E321" s="226">
        <v>1.9</v>
      </c>
      <c r="F321" s="226">
        <v>1.9</v>
      </c>
      <c r="G321" s="226">
        <v>1.9</v>
      </c>
      <c r="H321" s="226"/>
      <c r="I321" s="226"/>
      <c r="J321" s="226"/>
      <c r="L321" s="57" t="str">
        <f t="shared" si="14"/>
        <v>126SANTA ROSA DE LIMA</v>
      </c>
      <c r="M321" s="208">
        <v>126</v>
      </c>
      <c r="N321" s="206" t="s">
        <v>198</v>
      </c>
      <c r="O321" s="229" t="s">
        <v>270</v>
      </c>
      <c r="P321" s="226">
        <v>4.583333333333333</v>
      </c>
      <c r="Q321" s="226">
        <v>4.5</v>
      </c>
      <c r="R321" s="226">
        <v>4.75</v>
      </c>
      <c r="S321" s="226"/>
      <c r="T321" s="226"/>
      <c r="U321" s="226"/>
      <c r="V321" s="105"/>
      <c r="W321" s="46"/>
    </row>
    <row r="322" spans="1:23" ht="15.75">
      <c r="A322" s="178" t="str">
        <f t="shared" si="15"/>
        <v xml:space="preserve">126GERARDO BARRIOS </v>
      </c>
      <c r="B322" s="208">
        <v>126</v>
      </c>
      <c r="C322" s="206" t="s">
        <v>262</v>
      </c>
      <c r="D322" s="229" t="s">
        <v>270</v>
      </c>
      <c r="E322" s="226">
        <v>4.5999999999999996</v>
      </c>
      <c r="F322" s="226">
        <v>4.5999999999999996</v>
      </c>
      <c r="G322" s="226">
        <v>4.5999999999999996</v>
      </c>
      <c r="H322" s="226"/>
      <c r="I322" s="226"/>
      <c r="J322" s="226"/>
      <c r="L322" s="57" t="str">
        <f t="shared" si="14"/>
        <v>126COJUTEPEQUE</v>
      </c>
      <c r="M322" s="207">
        <v>126</v>
      </c>
      <c r="N322" s="206" t="s">
        <v>179</v>
      </c>
      <c r="O322" s="229" t="s">
        <v>270</v>
      </c>
      <c r="P322" s="226">
        <v>4.05</v>
      </c>
      <c r="Q322" s="226">
        <v>4</v>
      </c>
      <c r="R322" s="226">
        <v>4.0999999999999996</v>
      </c>
      <c r="S322" s="226"/>
      <c r="T322" s="226"/>
      <c r="U322" s="226"/>
      <c r="V322" s="105"/>
      <c r="W322" s="46"/>
    </row>
    <row r="323" spans="1:23" ht="15.75">
      <c r="A323" s="178" t="str">
        <f t="shared" si="15"/>
        <v>126SANTA ANA</v>
      </c>
      <c r="B323" s="208">
        <v>126</v>
      </c>
      <c r="C323" s="206" t="s">
        <v>172</v>
      </c>
      <c r="D323" s="229" t="s">
        <v>270</v>
      </c>
      <c r="E323" s="226">
        <v>4</v>
      </c>
      <c r="F323" s="226">
        <v>4</v>
      </c>
      <c r="G323" s="226">
        <v>4</v>
      </c>
      <c r="H323" s="226"/>
      <c r="I323" s="226"/>
      <c r="J323" s="226"/>
      <c r="L323" s="57" t="str">
        <f t="shared" si="14"/>
        <v xml:space="preserve">127GERARDO BARRIOS </v>
      </c>
      <c r="M323" s="208">
        <v>127</v>
      </c>
      <c r="N323" s="206" t="s">
        <v>262</v>
      </c>
      <c r="O323" s="229" t="s">
        <v>271</v>
      </c>
      <c r="P323" s="226">
        <v>4.0999999999999996</v>
      </c>
      <c r="Q323" s="226">
        <v>4.0999999999999996</v>
      </c>
      <c r="R323" s="226">
        <v>4.0999999999999996</v>
      </c>
      <c r="S323" s="226"/>
      <c r="T323" s="226"/>
      <c r="U323" s="226"/>
      <c r="V323" s="105"/>
      <c r="W323" s="46"/>
    </row>
    <row r="324" spans="1:23" ht="15.75">
      <c r="A324" s="178" t="str">
        <f t="shared" si="15"/>
        <v>126SAN MIGUEL</v>
      </c>
      <c r="B324" s="208">
        <v>126</v>
      </c>
      <c r="C324" s="206" t="s">
        <v>174</v>
      </c>
      <c r="D324" s="229" t="s">
        <v>270</v>
      </c>
      <c r="E324" s="226">
        <v>4.166666666666667</v>
      </c>
      <c r="F324" s="226">
        <v>4</v>
      </c>
      <c r="G324" s="226">
        <v>4.5</v>
      </c>
      <c r="H324" s="226"/>
      <c r="I324" s="226"/>
      <c r="J324" s="226"/>
      <c r="L324" s="57" t="str">
        <f t="shared" si="14"/>
        <v>127CHALATENANGO</v>
      </c>
      <c r="M324" s="208">
        <v>127</v>
      </c>
      <c r="N324" s="206" t="s">
        <v>176</v>
      </c>
      <c r="O324" s="229" t="s">
        <v>271</v>
      </c>
      <c r="P324" s="226">
        <v>3.75</v>
      </c>
      <c r="Q324" s="226">
        <v>3.75</v>
      </c>
      <c r="R324" s="226">
        <v>3.75</v>
      </c>
      <c r="S324" s="226"/>
      <c r="T324" s="226"/>
      <c r="U324" s="226"/>
      <c r="V324" s="105"/>
      <c r="W324" s="46"/>
    </row>
    <row r="325" spans="1:23" ht="15.75">
      <c r="A325" s="178" t="str">
        <f t="shared" si="15"/>
        <v>126SENSUNTEPEQUE</v>
      </c>
      <c r="B325" s="207">
        <v>126</v>
      </c>
      <c r="C325" s="206" t="s">
        <v>181</v>
      </c>
      <c r="D325" s="229" t="s">
        <v>270</v>
      </c>
      <c r="E325" s="226">
        <v>4.3250000000000002</v>
      </c>
      <c r="F325" s="226">
        <v>4.1500000000000004</v>
      </c>
      <c r="G325" s="226">
        <v>4.5</v>
      </c>
      <c r="H325" s="226"/>
      <c r="I325" s="226"/>
      <c r="J325" s="226"/>
      <c r="L325" s="57" t="str">
        <f t="shared" si="14"/>
        <v>127SANTA ROSA DE LIMA</v>
      </c>
      <c r="M325" s="208">
        <v>127</v>
      </c>
      <c r="N325" s="206" t="s">
        <v>198</v>
      </c>
      <c r="O325" s="229" t="s">
        <v>271</v>
      </c>
      <c r="P325" s="226">
        <v>4.166666666666667</v>
      </c>
      <c r="Q325" s="226">
        <v>4</v>
      </c>
      <c r="R325" s="226">
        <v>4.5</v>
      </c>
      <c r="S325" s="226"/>
      <c r="T325" s="226"/>
      <c r="U325" s="226"/>
      <c r="V325" s="105"/>
      <c r="W325" s="46"/>
    </row>
    <row r="326" spans="1:23" ht="15.75">
      <c r="A326" s="178" t="str">
        <f t="shared" si="15"/>
        <v xml:space="preserve">127GERARDO BARRIOS </v>
      </c>
      <c r="B326" s="208">
        <v>127</v>
      </c>
      <c r="C326" s="206" t="s">
        <v>262</v>
      </c>
      <c r="D326" s="229" t="s">
        <v>271</v>
      </c>
      <c r="E326" s="226">
        <v>4.25</v>
      </c>
      <c r="F326" s="226">
        <v>4.25</v>
      </c>
      <c r="G326" s="226">
        <v>4.25</v>
      </c>
      <c r="H326" s="226"/>
      <c r="I326" s="226"/>
      <c r="J326" s="226"/>
      <c r="L326" s="57" t="str">
        <f t="shared" ref="L326:L388" si="16">+M326&amp;N326</f>
        <v>127COJUTEPEQUE</v>
      </c>
      <c r="M326" s="207">
        <v>127</v>
      </c>
      <c r="N326" s="206" t="s">
        <v>179</v>
      </c>
      <c r="O326" s="229" t="s">
        <v>271</v>
      </c>
      <c r="P326" s="226">
        <v>3.8</v>
      </c>
      <c r="Q326" s="226">
        <v>3.8</v>
      </c>
      <c r="R326" s="226">
        <v>3.8</v>
      </c>
      <c r="S326" s="226"/>
      <c r="T326" s="226"/>
      <c r="U326" s="226"/>
      <c r="V326" s="105"/>
      <c r="W326" s="46"/>
    </row>
    <row r="327" spans="1:23" ht="15.75">
      <c r="A327" s="178" t="str">
        <f t="shared" si="15"/>
        <v>127SANTA ANA</v>
      </c>
      <c r="B327" s="208">
        <v>127</v>
      </c>
      <c r="C327" s="206" t="s">
        <v>172</v>
      </c>
      <c r="D327" s="229" t="s">
        <v>271</v>
      </c>
      <c r="E327" s="226">
        <v>3.75</v>
      </c>
      <c r="F327" s="226">
        <v>3.75</v>
      </c>
      <c r="G327" s="226">
        <v>3.75</v>
      </c>
      <c r="H327" s="226"/>
      <c r="I327" s="226"/>
      <c r="J327" s="226"/>
      <c r="L327" s="57" t="str">
        <f t="shared" si="16"/>
        <v xml:space="preserve">128GERARDO BARRIOS </v>
      </c>
      <c r="M327" s="208">
        <v>128</v>
      </c>
      <c r="N327" s="206" t="s">
        <v>262</v>
      </c>
      <c r="O327" s="229" t="s">
        <v>280</v>
      </c>
      <c r="P327" s="226">
        <v>43</v>
      </c>
      <c r="Q327" s="226">
        <v>43</v>
      </c>
      <c r="R327" s="226">
        <v>43</v>
      </c>
      <c r="S327" s="226"/>
      <c r="T327" s="226"/>
      <c r="U327" s="226"/>
      <c r="V327" s="105"/>
      <c r="W327" s="46"/>
    </row>
    <row r="328" spans="1:23" ht="15.75">
      <c r="A328" s="178" t="str">
        <f t="shared" si="15"/>
        <v>127SAN MIGUEL</v>
      </c>
      <c r="B328" s="208">
        <v>127</v>
      </c>
      <c r="C328" s="206" t="s">
        <v>174</v>
      </c>
      <c r="D328" s="229" t="s">
        <v>271</v>
      </c>
      <c r="E328" s="226">
        <v>3.75</v>
      </c>
      <c r="F328" s="226">
        <v>3.5</v>
      </c>
      <c r="G328" s="226">
        <v>4</v>
      </c>
      <c r="H328" s="226"/>
      <c r="I328" s="226"/>
      <c r="J328" s="226"/>
      <c r="L328" s="57" t="str">
        <f t="shared" si="16"/>
        <v>128COJUTEPEQUE</v>
      </c>
      <c r="M328" s="207">
        <v>128</v>
      </c>
      <c r="N328" s="206" t="s">
        <v>179</v>
      </c>
      <c r="O328" s="229" t="s">
        <v>280</v>
      </c>
      <c r="P328" s="226">
        <v>46</v>
      </c>
      <c r="Q328" s="226">
        <v>45</v>
      </c>
      <c r="R328" s="226">
        <v>47</v>
      </c>
      <c r="S328" s="226"/>
      <c r="T328" s="226"/>
      <c r="U328" s="226"/>
      <c r="V328" s="105"/>
      <c r="W328" s="46"/>
    </row>
    <row r="329" spans="1:23" ht="15.75">
      <c r="A329" s="178" t="str">
        <f t="shared" si="15"/>
        <v>127SENSUNTEPEQUE</v>
      </c>
      <c r="B329" s="207">
        <v>127</v>
      </c>
      <c r="C329" s="206" t="s">
        <v>181</v>
      </c>
      <c r="D329" s="229" t="s">
        <v>271</v>
      </c>
      <c r="E329" s="226">
        <v>3.9499999999999997</v>
      </c>
      <c r="F329" s="226">
        <v>3.85</v>
      </c>
      <c r="G329" s="226">
        <v>4</v>
      </c>
      <c r="H329" s="226"/>
      <c r="I329" s="226"/>
      <c r="J329" s="226"/>
      <c r="L329" s="57" t="str">
        <f t="shared" si="16"/>
        <v xml:space="preserve">129GERARDO BARRIOS </v>
      </c>
      <c r="M329" s="208">
        <v>129</v>
      </c>
      <c r="N329" s="206" t="s">
        <v>262</v>
      </c>
      <c r="O329" s="229" t="s">
        <v>281</v>
      </c>
      <c r="P329" s="226">
        <v>41</v>
      </c>
      <c r="Q329" s="226">
        <v>41</v>
      </c>
      <c r="R329" s="226">
        <v>41</v>
      </c>
      <c r="S329" s="226"/>
      <c r="T329" s="226"/>
      <c r="U329" s="226"/>
      <c r="V329" s="105"/>
      <c r="W329" s="46"/>
    </row>
    <row r="330" spans="1:23" ht="15.75">
      <c r="A330" s="178" t="str">
        <f t="shared" si="15"/>
        <v xml:space="preserve">128GERARDO BARRIOS </v>
      </c>
      <c r="B330" s="207">
        <v>128</v>
      </c>
      <c r="C330" s="206" t="s">
        <v>262</v>
      </c>
      <c r="D330" s="229" t="s">
        <v>280</v>
      </c>
      <c r="E330" s="226">
        <v>52</v>
      </c>
      <c r="F330" s="226">
        <v>52</v>
      </c>
      <c r="G330" s="226">
        <v>52</v>
      </c>
      <c r="H330" s="226"/>
      <c r="I330" s="226"/>
      <c r="J330" s="226"/>
      <c r="L330" s="57" t="str">
        <f t="shared" si="16"/>
        <v>129COJUTEPEQUE</v>
      </c>
      <c r="M330" s="207">
        <v>129</v>
      </c>
      <c r="N330" s="206" t="s">
        <v>179</v>
      </c>
      <c r="O330" s="229" t="s">
        <v>281</v>
      </c>
      <c r="P330" s="226">
        <v>42</v>
      </c>
      <c r="Q330" s="226">
        <v>42</v>
      </c>
      <c r="R330" s="226">
        <v>42</v>
      </c>
      <c r="S330" s="226"/>
      <c r="T330" s="226"/>
      <c r="U330" s="226"/>
      <c r="V330" s="105"/>
      <c r="W330" s="46"/>
    </row>
    <row r="331" spans="1:23" ht="15.75">
      <c r="A331" s="178" t="str">
        <f t="shared" si="15"/>
        <v xml:space="preserve">129GERARDO BARRIOS </v>
      </c>
      <c r="B331" s="207">
        <v>129</v>
      </c>
      <c r="C331" s="206" t="s">
        <v>262</v>
      </c>
      <c r="D331" s="229" t="s">
        <v>281</v>
      </c>
      <c r="E331" s="226">
        <v>48</v>
      </c>
      <c r="F331" s="226">
        <v>48</v>
      </c>
      <c r="G331" s="226">
        <v>48</v>
      </c>
      <c r="H331" s="226"/>
      <c r="I331" s="226"/>
      <c r="J331" s="226"/>
      <c r="L331" s="57" t="str">
        <f t="shared" si="16"/>
        <v xml:space="preserve">130GERARDO BARRIOS </v>
      </c>
      <c r="M331" s="208">
        <v>130</v>
      </c>
      <c r="N331" s="206" t="s">
        <v>262</v>
      </c>
      <c r="O331" s="229" t="s">
        <v>150</v>
      </c>
      <c r="P331" s="226">
        <v>3</v>
      </c>
      <c r="Q331" s="226">
        <v>3</v>
      </c>
      <c r="R331" s="226">
        <v>3</v>
      </c>
      <c r="S331" s="226"/>
      <c r="T331" s="226"/>
      <c r="U331" s="226"/>
      <c r="V331" s="105"/>
      <c r="W331" s="46"/>
    </row>
    <row r="332" spans="1:23" ht="15.75">
      <c r="A332" s="178" t="str">
        <f t="shared" si="15"/>
        <v xml:space="preserve">130GERARDO BARRIOS </v>
      </c>
      <c r="B332" s="208">
        <v>130</v>
      </c>
      <c r="C332" s="206" t="s">
        <v>262</v>
      </c>
      <c r="D332" s="229" t="s">
        <v>150</v>
      </c>
      <c r="E332" s="226">
        <v>3</v>
      </c>
      <c r="F332" s="226">
        <v>3</v>
      </c>
      <c r="G332" s="226">
        <v>3</v>
      </c>
      <c r="H332" s="226"/>
      <c r="I332" s="226"/>
      <c r="J332" s="226"/>
      <c r="L332" s="57" t="str">
        <f t="shared" si="16"/>
        <v>130CHALATENANGO</v>
      </c>
      <c r="M332" s="208">
        <v>130</v>
      </c>
      <c r="N332" s="206" t="s">
        <v>176</v>
      </c>
      <c r="O332" s="229" t="s">
        <v>150</v>
      </c>
      <c r="P332" s="226">
        <v>3</v>
      </c>
      <c r="Q332" s="226">
        <v>3</v>
      </c>
      <c r="R332" s="226">
        <v>3</v>
      </c>
      <c r="S332" s="226"/>
      <c r="T332" s="226"/>
      <c r="U332" s="226"/>
      <c r="V332" s="105"/>
      <c r="W332" s="46"/>
    </row>
    <row r="333" spans="1:23" ht="15.75">
      <c r="A333" s="178" t="str">
        <f t="shared" si="15"/>
        <v>130SANTA ANA</v>
      </c>
      <c r="B333" s="208">
        <v>130</v>
      </c>
      <c r="C333" s="206" t="s">
        <v>172</v>
      </c>
      <c r="D333" s="229" t="s">
        <v>150</v>
      </c>
      <c r="E333" s="226">
        <v>3.5</v>
      </c>
      <c r="F333" s="226">
        <v>3.5</v>
      </c>
      <c r="G333" s="226">
        <v>3.5</v>
      </c>
      <c r="H333" s="226"/>
      <c r="I333" s="226"/>
      <c r="J333" s="226"/>
      <c r="L333" s="57" t="str">
        <f t="shared" si="16"/>
        <v>130SANTA ROSA DE LIMA</v>
      </c>
      <c r="M333" s="208">
        <v>130</v>
      </c>
      <c r="N333" s="206" t="s">
        <v>198</v>
      </c>
      <c r="O333" s="229" t="s">
        <v>150</v>
      </c>
      <c r="P333" s="226">
        <v>2.6428571428571428</v>
      </c>
      <c r="Q333" s="226">
        <v>1.75</v>
      </c>
      <c r="R333" s="226">
        <v>3</v>
      </c>
      <c r="S333" s="226"/>
      <c r="T333" s="226"/>
      <c r="U333" s="226"/>
      <c r="V333" s="105"/>
      <c r="W333" s="46"/>
    </row>
    <row r="334" spans="1:23" ht="15.75">
      <c r="A334" s="178" t="str">
        <f t="shared" si="15"/>
        <v>130SAN MIGUEL</v>
      </c>
      <c r="B334" s="208">
        <v>130</v>
      </c>
      <c r="C334" s="206" t="s">
        <v>174</v>
      </c>
      <c r="D334" s="229" t="s">
        <v>150</v>
      </c>
      <c r="E334" s="226">
        <v>2.625</v>
      </c>
      <c r="F334" s="226">
        <v>2.5</v>
      </c>
      <c r="G334" s="226">
        <v>2.75</v>
      </c>
      <c r="H334" s="226"/>
      <c r="I334" s="226"/>
      <c r="J334" s="226"/>
      <c r="L334" s="57" t="str">
        <f t="shared" si="16"/>
        <v>130COJUTEPEQUE</v>
      </c>
      <c r="M334" s="207">
        <v>130</v>
      </c>
      <c r="N334" s="206" t="s">
        <v>179</v>
      </c>
      <c r="O334" s="229" t="s">
        <v>150</v>
      </c>
      <c r="P334" s="226">
        <v>2.5666666666666669</v>
      </c>
      <c r="Q334" s="226">
        <v>2.2000000000000002</v>
      </c>
      <c r="R334" s="226">
        <v>3</v>
      </c>
      <c r="S334" s="226"/>
      <c r="T334" s="226"/>
      <c r="U334" s="226"/>
      <c r="V334" s="105"/>
      <c r="W334" s="46"/>
    </row>
    <row r="335" spans="1:23" ht="15.75">
      <c r="A335" s="178" t="str">
        <f t="shared" si="15"/>
        <v>130SENSUNTEPEQUE</v>
      </c>
      <c r="B335" s="207">
        <v>130</v>
      </c>
      <c r="C335" s="206" t="s">
        <v>181</v>
      </c>
      <c r="D335" s="229" t="s">
        <v>150</v>
      </c>
      <c r="E335" s="226">
        <v>2.875</v>
      </c>
      <c r="F335" s="226">
        <v>2.5</v>
      </c>
      <c r="G335" s="226">
        <v>3</v>
      </c>
      <c r="H335" s="226"/>
      <c r="I335" s="226"/>
      <c r="J335" s="226"/>
      <c r="L335" s="57" t="str">
        <f t="shared" si="16"/>
        <v xml:space="preserve">132GERARDO BARRIOS </v>
      </c>
      <c r="M335" s="208">
        <v>132</v>
      </c>
      <c r="N335" s="206" t="s">
        <v>262</v>
      </c>
      <c r="O335" s="229" t="s">
        <v>151</v>
      </c>
      <c r="P335" s="226">
        <v>2.2999999999999998</v>
      </c>
      <c r="Q335" s="226">
        <v>2.2999999999999998</v>
      </c>
      <c r="R335" s="226">
        <v>2.2999999999999998</v>
      </c>
      <c r="S335" s="226"/>
      <c r="T335" s="226"/>
      <c r="U335" s="226"/>
      <c r="V335" s="105"/>
      <c r="W335" s="46"/>
    </row>
    <row r="336" spans="1:23" ht="15.75">
      <c r="A336" s="178" t="str">
        <f t="shared" si="15"/>
        <v xml:space="preserve">132GERARDO BARRIOS </v>
      </c>
      <c r="B336" s="208">
        <v>132</v>
      </c>
      <c r="C336" s="206" t="s">
        <v>262</v>
      </c>
      <c r="D336" s="229" t="s">
        <v>151</v>
      </c>
      <c r="E336" s="226">
        <v>2.2999999999999998</v>
      </c>
      <c r="F336" s="226">
        <v>2.2999999999999998</v>
      </c>
      <c r="G336" s="226">
        <v>2.2999999999999998</v>
      </c>
      <c r="H336" s="226"/>
      <c r="I336" s="226"/>
      <c r="J336" s="226"/>
      <c r="L336" s="57" t="str">
        <f t="shared" si="16"/>
        <v>132CHALATENANGO</v>
      </c>
      <c r="M336" s="208">
        <v>132</v>
      </c>
      <c r="N336" s="206" t="s">
        <v>176</v>
      </c>
      <c r="O336" s="229" t="s">
        <v>151</v>
      </c>
      <c r="P336" s="226">
        <v>2.25</v>
      </c>
      <c r="Q336" s="226">
        <v>2.25</v>
      </c>
      <c r="R336" s="226">
        <v>2.25</v>
      </c>
      <c r="S336" s="226"/>
      <c r="T336" s="226"/>
      <c r="U336" s="226"/>
      <c r="V336" s="105"/>
      <c r="W336" s="46"/>
    </row>
    <row r="337" spans="1:23" ht="15.75">
      <c r="A337" s="178" t="str">
        <f t="shared" si="15"/>
        <v>132SANTA ANA</v>
      </c>
      <c r="B337" s="208">
        <v>132</v>
      </c>
      <c r="C337" s="206" t="s">
        <v>172</v>
      </c>
      <c r="D337" s="229" t="s">
        <v>151</v>
      </c>
      <c r="E337" s="226">
        <v>2.4500000000000002</v>
      </c>
      <c r="F337" s="226">
        <v>2.4</v>
      </c>
      <c r="G337" s="226">
        <v>2.5</v>
      </c>
      <c r="H337" s="226"/>
      <c r="I337" s="226"/>
      <c r="J337" s="226"/>
      <c r="L337" s="57" t="str">
        <f t="shared" si="16"/>
        <v>132SANTA ROSA DE LIMA</v>
      </c>
      <c r="M337" s="208">
        <v>132</v>
      </c>
      <c r="N337" s="206" t="s">
        <v>198</v>
      </c>
      <c r="O337" s="229" t="s">
        <v>151</v>
      </c>
      <c r="P337" s="226">
        <v>2.3571428571428572</v>
      </c>
      <c r="Q337" s="226">
        <v>1.75</v>
      </c>
      <c r="R337" s="226">
        <v>2.75</v>
      </c>
      <c r="S337" s="226"/>
      <c r="T337" s="226"/>
      <c r="U337" s="226"/>
      <c r="V337" s="105"/>
      <c r="W337" s="46"/>
    </row>
    <row r="338" spans="1:23" ht="15.75">
      <c r="A338" s="178" t="str">
        <f t="shared" si="15"/>
        <v>132SAN MIGUEL</v>
      </c>
      <c r="B338" s="208">
        <v>132</v>
      </c>
      <c r="C338" s="206" t="s">
        <v>174</v>
      </c>
      <c r="D338" s="229" t="s">
        <v>151</v>
      </c>
      <c r="E338" s="226">
        <v>2.375</v>
      </c>
      <c r="F338" s="226">
        <v>2.25</v>
      </c>
      <c r="G338" s="226">
        <v>2.5</v>
      </c>
      <c r="H338" s="226"/>
      <c r="I338" s="226"/>
      <c r="J338" s="226"/>
      <c r="L338" s="57" t="str">
        <f t="shared" si="16"/>
        <v>132COJUTEPEQUE</v>
      </c>
      <c r="M338" s="207">
        <v>132</v>
      </c>
      <c r="N338" s="206" t="s">
        <v>179</v>
      </c>
      <c r="O338" s="229" t="s">
        <v>151</v>
      </c>
      <c r="P338" s="226">
        <v>1.9624999999999999</v>
      </c>
      <c r="Q338" s="226">
        <v>1.75</v>
      </c>
      <c r="R338" s="226">
        <v>2.1</v>
      </c>
      <c r="S338" s="226"/>
      <c r="T338" s="226"/>
      <c r="U338" s="226"/>
      <c r="V338" s="105"/>
      <c r="W338" s="46"/>
    </row>
    <row r="339" spans="1:23" ht="15.75">
      <c r="A339" s="178" t="str">
        <f t="shared" si="15"/>
        <v>132SENSUNTEPEQUE</v>
      </c>
      <c r="B339" s="207">
        <v>132</v>
      </c>
      <c r="C339" s="206" t="s">
        <v>181</v>
      </c>
      <c r="D339" s="229" t="s">
        <v>151</v>
      </c>
      <c r="E339" s="226">
        <v>2.25</v>
      </c>
      <c r="F339" s="226">
        <v>2.25</v>
      </c>
      <c r="G339" s="226">
        <v>2.25</v>
      </c>
      <c r="H339" s="226"/>
      <c r="I339" s="226"/>
      <c r="J339" s="226"/>
      <c r="L339" s="57" t="str">
        <f t="shared" si="16"/>
        <v xml:space="preserve">133GERARDO BARRIOS </v>
      </c>
      <c r="M339" s="208">
        <v>133</v>
      </c>
      <c r="N339" s="206" t="s">
        <v>262</v>
      </c>
      <c r="O339" s="229" t="s">
        <v>152</v>
      </c>
      <c r="P339" s="226">
        <v>3</v>
      </c>
      <c r="Q339" s="226">
        <v>3</v>
      </c>
      <c r="R339" s="226">
        <v>3</v>
      </c>
      <c r="S339" s="226"/>
      <c r="T339" s="226"/>
      <c r="U339" s="226"/>
      <c r="V339" s="105"/>
      <c r="W339" s="46"/>
    </row>
    <row r="340" spans="1:23" ht="15.75">
      <c r="A340" s="178" t="str">
        <f t="shared" ref="A340:A402" si="17">+B340&amp;C340</f>
        <v xml:space="preserve">133GERARDO BARRIOS </v>
      </c>
      <c r="B340" s="208">
        <v>133</v>
      </c>
      <c r="C340" s="206" t="s">
        <v>262</v>
      </c>
      <c r="D340" s="229" t="s">
        <v>152</v>
      </c>
      <c r="E340" s="226">
        <v>3</v>
      </c>
      <c r="F340" s="226">
        <v>3</v>
      </c>
      <c r="G340" s="226">
        <v>3</v>
      </c>
      <c r="H340" s="226"/>
      <c r="I340" s="226"/>
      <c r="J340" s="226"/>
      <c r="L340" s="57" t="str">
        <f t="shared" si="16"/>
        <v>133CHALATENANGO</v>
      </c>
      <c r="M340" s="208">
        <v>133</v>
      </c>
      <c r="N340" s="206" t="s">
        <v>176</v>
      </c>
      <c r="O340" s="229" t="s">
        <v>152</v>
      </c>
      <c r="P340" s="226">
        <v>3.5</v>
      </c>
      <c r="Q340" s="226">
        <v>3.5</v>
      </c>
      <c r="R340" s="226">
        <v>3.5</v>
      </c>
      <c r="S340" s="226"/>
      <c r="T340" s="226"/>
      <c r="U340" s="226"/>
      <c r="V340" s="105"/>
      <c r="W340" s="46"/>
    </row>
    <row r="341" spans="1:23" ht="15.75">
      <c r="A341" s="178" t="str">
        <f t="shared" si="17"/>
        <v>133SANTA ANA</v>
      </c>
      <c r="B341" s="208">
        <v>133</v>
      </c>
      <c r="C341" s="206" t="s">
        <v>172</v>
      </c>
      <c r="D341" s="229" t="s">
        <v>152</v>
      </c>
      <c r="E341" s="226">
        <v>3.5249999999999999</v>
      </c>
      <c r="F341" s="226">
        <v>3.5</v>
      </c>
      <c r="G341" s="226">
        <v>3.6</v>
      </c>
      <c r="H341" s="226"/>
      <c r="I341" s="226"/>
      <c r="J341" s="226"/>
      <c r="L341" s="57" t="str">
        <f t="shared" si="16"/>
        <v>133SANTA ROSA DE LIMA</v>
      </c>
      <c r="M341" s="208">
        <v>133</v>
      </c>
      <c r="N341" s="206" t="s">
        <v>198</v>
      </c>
      <c r="O341" s="229" t="s">
        <v>152</v>
      </c>
      <c r="P341" s="226">
        <v>3.8333333333333335</v>
      </c>
      <c r="Q341" s="226">
        <v>3</v>
      </c>
      <c r="R341" s="226">
        <v>4</v>
      </c>
      <c r="S341" s="226"/>
      <c r="T341" s="226"/>
      <c r="U341" s="226"/>
      <c r="V341" s="105"/>
      <c r="W341" s="46"/>
    </row>
    <row r="342" spans="1:23" ht="15.75">
      <c r="A342" s="178" t="str">
        <f t="shared" si="17"/>
        <v>133SAN MIGUEL</v>
      </c>
      <c r="B342" s="208">
        <v>133</v>
      </c>
      <c r="C342" s="206" t="s">
        <v>174</v>
      </c>
      <c r="D342" s="229" t="s">
        <v>152</v>
      </c>
      <c r="E342" s="226">
        <v>3.5</v>
      </c>
      <c r="F342" s="226">
        <v>3.5</v>
      </c>
      <c r="G342" s="226">
        <v>3.5</v>
      </c>
      <c r="H342" s="226"/>
      <c r="I342" s="226"/>
      <c r="J342" s="226"/>
      <c r="L342" s="57" t="str">
        <f t="shared" si="16"/>
        <v>133COJUTEPEQUE</v>
      </c>
      <c r="M342" s="207">
        <v>133</v>
      </c>
      <c r="N342" s="206" t="s">
        <v>179</v>
      </c>
      <c r="O342" s="229" t="s">
        <v>152</v>
      </c>
      <c r="P342" s="226">
        <v>3.4</v>
      </c>
      <c r="Q342" s="226">
        <v>3.3</v>
      </c>
      <c r="R342" s="226">
        <v>3.5</v>
      </c>
      <c r="S342" s="226"/>
      <c r="T342" s="226"/>
      <c r="U342" s="226"/>
      <c r="V342" s="105"/>
      <c r="W342" s="46"/>
    </row>
    <row r="343" spans="1:23" ht="15.75">
      <c r="A343" s="178" t="str">
        <f t="shared" si="17"/>
        <v>133SENSUNTEPEQUE</v>
      </c>
      <c r="B343" s="207">
        <v>133</v>
      </c>
      <c r="C343" s="206" t="s">
        <v>181</v>
      </c>
      <c r="D343" s="229" t="s">
        <v>152</v>
      </c>
      <c r="E343" s="226">
        <v>3.6799999999999997</v>
      </c>
      <c r="F343" s="226">
        <v>3.2</v>
      </c>
      <c r="G343" s="226">
        <v>4.5</v>
      </c>
      <c r="H343" s="226"/>
      <c r="I343" s="226"/>
      <c r="J343" s="226"/>
      <c r="L343" s="57" t="str">
        <f t="shared" si="16"/>
        <v xml:space="preserve">134GERARDO BARRIOS </v>
      </c>
      <c r="M343" s="208">
        <v>134</v>
      </c>
      <c r="N343" s="206" t="s">
        <v>262</v>
      </c>
      <c r="O343" s="229" t="s">
        <v>153</v>
      </c>
      <c r="P343" s="226">
        <v>5</v>
      </c>
      <c r="Q343" s="226">
        <v>5</v>
      </c>
      <c r="R343" s="226">
        <v>5</v>
      </c>
      <c r="S343" s="226"/>
      <c r="T343" s="226"/>
      <c r="U343" s="226"/>
      <c r="V343" s="105"/>
      <c r="W343" s="46"/>
    </row>
    <row r="344" spans="1:23" ht="15.75">
      <c r="A344" s="178" t="str">
        <f t="shared" si="17"/>
        <v xml:space="preserve">134GERARDO BARRIOS </v>
      </c>
      <c r="B344" s="208">
        <v>134</v>
      </c>
      <c r="C344" s="206" t="s">
        <v>262</v>
      </c>
      <c r="D344" s="229" t="s">
        <v>153</v>
      </c>
      <c r="E344" s="226">
        <v>5</v>
      </c>
      <c r="F344" s="226">
        <v>5</v>
      </c>
      <c r="G344" s="226">
        <v>5</v>
      </c>
      <c r="H344" s="226"/>
      <c r="I344" s="226"/>
      <c r="J344" s="226"/>
      <c r="L344" s="57" t="str">
        <f t="shared" si="16"/>
        <v>134SANTA ROSA DE LIMA</v>
      </c>
      <c r="M344" s="208">
        <v>134</v>
      </c>
      <c r="N344" s="206" t="s">
        <v>198</v>
      </c>
      <c r="O344" s="229" t="s">
        <v>153</v>
      </c>
      <c r="P344" s="226">
        <v>5.583333333333333</v>
      </c>
      <c r="Q344" s="226">
        <v>4.5</v>
      </c>
      <c r="R344" s="226">
        <v>6</v>
      </c>
      <c r="S344" s="226"/>
      <c r="T344" s="226"/>
      <c r="U344" s="226"/>
      <c r="V344" s="105"/>
      <c r="W344" s="46"/>
    </row>
    <row r="345" spans="1:23" ht="15.75">
      <c r="A345" s="178" t="str">
        <f t="shared" si="17"/>
        <v>134SAN MIGUEL</v>
      </c>
      <c r="B345" s="208">
        <v>134</v>
      </c>
      <c r="C345" s="206" t="s">
        <v>174</v>
      </c>
      <c r="D345" s="229" t="s">
        <v>153</v>
      </c>
      <c r="E345" s="226">
        <v>5</v>
      </c>
      <c r="F345" s="226">
        <v>5</v>
      </c>
      <c r="G345" s="226">
        <v>5</v>
      </c>
      <c r="H345" s="226"/>
      <c r="I345" s="226"/>
      <c r="J345" s="226"/>
      <c r="L345" s="57" t="str">
        <f t="shared" si="16"/>
        <v>134COJUTEPEQUE</v>
      </c>
      <c r="M345" s="207">
        <v>134</v>
      </c>
      <c r="N345" s="206" t="s">
        <v>179</v>
      </c>
      <c r="O345" s="229" t="s">
        <v>153</v>
      </c>
      <c r="P345" s="226">
        <v>5</v>
      </c>
      <c r="Q345" s="226">
        <v>5</v>
      </c>
      <c r="R345" s="226">
        <v>5</v>
      </c>
      <c r="S345" s="226"/>
      <c r="T345" s="226"/>
      <c r="U345" s="226"/>
      <c r="V345" s="105"/>
      <c r="W345" s="46"/>
    </row>
    <row r="346" spans="1:23" ht="15.75">
      <c r="A346" s="178" t="str">
        <f t="shared" si="17"/>
        <v>134SENSUNTEPEQUE</v>
      </c>
      <c r="B346" s="207">
        <v>134</v>
      </c>
      <c r="C346" s="206" t="s">
        <v>181</v>
      </c>
      <c r="D346" s="229" t="s">
        <v>153</v>
      </c>
      <c r="E346" s="226">
        <v>6</v>
      </c>
      <c r="F346" s="226">
        <v>6</v>
      </c>
      <c r="G346" s="226">
        <v>6</v>
      </c>
      <c r="H346" s="226"/>
      <c r="I346" s="226"/>
      <c r="J346" s="226"/>
      <c r="L346" s="57" t="str">
        <f t="shared" si="16"/>
        <v xml:space="preserve">135GERARDO BARRIOS </v>
      </c>
      <c r="M346" s="208">
        <v>135</v>
      </c>
      <c r="N346" s="206" t="s">
        <v>262</v>
      </c>
      <c r="O346" s="229" t="s">
        <v>154</v>
      </c>
      <c r="P346" s="226">
        <v>2.5</v>
      </c>
      <c r="Q346" s="226">
        <v>2.5</v>
      </c>
      <c r="R346" s="226">
        <v>2.5</v>
      </c>
      <c r="S346" s="226"/>
      <c r="T346" s="226"/>
      <c r="U346" s="226"/>
      <c r="V346" s="105"/>
      <c r="W346" s="46"/>
    </row>
    <row r="347" spans="1:23" ht="15.75">
      <c r="A347" s="178" t="str">
        <f t="shared" si="17"/>
        <v xml:space="preserve">135GERARDO BARRIOS </v>
      </c>
      <c r="B347" s="208">
        <v>135</v>
      </c>
      <c r="C347" s="206" t="s">
        <v>262</v>
      </c>
      <c r="D347" s="229" t="s">
        <v>154</v>
      </c>
      <c r="E347" s="226">
        <v>2.5</v>
      </c>
      <c r="F347" s="226">
        <v>2.5</v>
      </c>
      <c r="G347" s="226">
        <v>2.5</v>
      </c>
      <c r="H347" s="226"/>
      <c r="I347" s="226"/>
      <c r="J347" s="226"/>
      <c r="L347" s="57" t="str">
        <f t="shared" si="16"/>
        <v>135CHALATENANGO</v>
      </c>
      <c r="M347" s="208">
        <v>135</v>
      </c>
      <c r="N347" s="206" t="s">
        <v>176</v>
      </c>
      <c r="O347" s="229" t="s">
        <v>154</v>
      </c>
      <c r="P347" s="226">
        <v>2</v>
      </c>
      <c r="Q347" s="226">
        <v>2</v>
      </c>
      <c r="R347" s="226">
        <v>2</v>
      </c>
      <c r="S347" s="226"/>
      <c r="T347" s="226"/>
      <c r="U347" s="226"/>
      <c r="V347" s="105"/>
      <c r="W347" s="46"/>
    </row>
    <row r="348" spans="1:23" ht="15.75">
      <c r="A348" s="178" t="str">
        <f t="shared" si="17"/>
        <v>135SANTA ANA</v>
      </c>
      <c r="B348" s="208">
        <v>135</v>
      </c>
      <c r="C348" s="206" t="s">
        <v>172</v>
      </c>
      <c r="D348" s="229" t="s">
        <v>154</v>
      </c>
      <c r="E348" s="226">
        <v>1.7000000000000002</v>
      </c>
      <c r="F348" s="226">
        <v>1.6</v>
      </c>
      <c r="G348" s="226">
        <v>2</v>
      </c>
      <c r="H348" s="226"/>
      <c r="I348" s="226"/>
      <c r="J348" s="226"/>
      <c r="L348" s="57" t="str">
        <f t="shared" si="16"/>
        <v>135SANTA ROSA DE LIMA</v>
      </c>
      <c r="M348" s="208">
        <v>135</v>
      </c>
      <c r="N348" s="206" t="s">
        <v>198</v>
      </c>
      <c r="O348" s="229" t="s">
        <v>154</v>
      </c>
      <c r="P348" s="226">
        <v>1.6</v>
      </c>
      <c r="Q348" s="226">
        <v>1.6</v>
      </c>
      <c r="R348" s="226">
        <v>1.6</v>
      </c>
      <c r="S348" s="226"/>
      <c r="T348" s="226"/>
      <c r="U348" s="226"/>
      <c r="V348" s="105"/>
      <c r="W348" s="46"/>
    </row>
    <row r="349" spans="1:23" ht="15.75">
      <c r="A349" s="178" t="str">
        <f t="shared" si="17"/>
        <v>135SAN MIGUEL</v>
      </c>
      <c r="B349" s="208">
        <v>135</v>
      </c>
      <c r="C349" s="206" t="s">
        <v>174</v>
      </c>
      <c r="D349" s="229" t="s">
        <v>154</v>
      </c>
      <c r="E349" s="226">
        <v>1.425</v>
      </c>
      <c r="F349" s="226">
        <v>1.35</v>
      </c>
      <c r="G349" s="226">
        <v>1.5</v>
      </c>
      <c r="H349" s="226"/>
      <c r="I349" s="226"/>
      <c r="J349" s="226"/>
      <c r="L349" s="57" t="str">
        <f t="shared" si="16"/>
        <v>135COJUTEPEQUE</v>
      </c>
      <c r="M349" s="207">
        <v>135</v>
      </c>
      <c r="N349" s="206" t="s">
        <v>179</v>
      </c>
      <c r="O349" s="229" t="s">
        <v>154</v>
      </c>
      <c r="P349" s="226">
        <v>2</v>
      </c>
      <c r="Q349" s="226">
        <v>2</v>
      </c>
      <c r="R349" s="226">
        <v>2</v>
      </c>
      <c r="S349" s="226"/>
      <c r="T349" s="226"/>
      <c r="U349" s="226"/>
      <c r="V349" s="105"/>
      <c r="W349" s="46"/>
    </row>
    <row r="350" spans="1:23" ht="15.75">
      <c r="A350" s="178" t="str">
        <f t="shared" si="17"/>
        <v>135SENSUNTEPEQUE</v>
      </c>
      <c r="B350" s="207">
        <v>135</v>
      </c>
      <c r="C350" s="206" t="s">
        <v>181</v>
      </c>
      <c r="D350" s="229" t="s">
        <v>154</v>
      </c>
      <c r="E350" s="226">
        <v>2</v>
      </c>
      <c r="F350" s="226">
        <v>2</v>
      </c>
      <c r="G350" s="226">
        <v>2</v>
      </c>
      <c r="H350" s="226"/>
      <c r="I350" s="226"/>
      <c r="J350" s="226"/>
      <c r="L350" s="57" t="str">
        <f t="shared" si="16"/>
        <v xml:space="preserve">136GERARDO BARRIOS </v>
      </c>
      <c r="M350" s="208">
        <v>136</v>
      </c>
      <c r="N350" s="206" t="s">
        <v>262</v>
      </c>
      <c r="O350" s="229" t="s">
        <v>223</v>
      </c>
      <c r="P350" s="226">
        <v>2</v>
      </c>
      <c r="Q350" s="226">
        <v>2</v>
      </c>
      <c r="R350" s="226">
        <v>2</v>
      </c>
      <c r="S350" s="226"/>
      <c r="T350" s="226"/>
      <c r="U350" s="226"/>
      <c r="V350" s="105"/>
      <c r="W350" s="46"/>
    </row>
    <row r="351" spans="1:23" ht="15.75">
      <c r="A351" s="178" t="str">
        <f t="shared" si="17"/>
        <v xml:space="preserve">136GERARDO BARRIOS </v>
      </c>
      <c r="B351" s="208">
        <v>136</v>
      </c>
      <c r="C351" s="206" t="s">
        <v>262</v>
      </c>
      <c r="D351" s="229" t="s">
        <v>223</v>
      </c>
      <c r="E351" s="226">
        <v>2</v>
      </c>
      <c r="F351" s="226">
        <v>2</v>
      </c>
      <c r="G351" s="226">
        <v>2</v>
      </c>
      <c r="H351" s="226"/>
      <c r="I351" s="226"/>
      <c r="J351" s="226"/>
      <c r="L351" s="57" t="str">
        <f t="shared" si="16"/>
        <v>136TIENDONA</v>
      </c>
      <c r="M351" s="208">
        <v>136</v>
      </c>
      <c r="N351" s="206" t="s">
        <v>190</v>
      </c>
      <c r="O351" s="229" t="s">
        <v>223</v>
      </c>
      <c r="P351" s="226">
        <v>1.5</v>
      </c>
      <c r="Q351" s="226">
        <v>1.5</v>
      </c>
      <c r="R351" s="226">
        <v>1.5</v>
      </c>
      <c r="S351" s="226"/>
      <c r="T351" s="226"/>
      <c r="U351" s="226"/>
      <c r="V351" s="105"/>
      <c r="W351" s="46"/>
    </row>
    <row r="352" spans="1:23" ht="15.75">
      <c r="A352" s="178" t="str">
        <f t="shared" si="17"/>
        <v>136TIENDONA</v>
      </c>
      <c r="B352" s="208">
        <v>136</v>
      </c>
      <c r="C352" s="206" t="s">
        <v>190</v>
      </c>
      <c r="D352" s="229" t="s">
        <v>223</v>
      </c>
      <c r="E352" s="226">
        <v>1.5</v>
      </c>
      <c r="F352" s="226">
        <v>1.5</v>
      </c>
      <c r="G352" s="226">
        <v>1.5</v>
      </c>
      <c r="H352" s="226"/>
      <c r="I352" s="226"/>
      <c r="J352" s="226"/>
      <c r="L352" s="57" t="str">
        <f t="shared" si="16"/>
        <v>136CHALATENANGO</v>
      </c>
      <c r="M352" s="208">
        <v>136</v>
      </c>
      <c r="N352" s="206" t="s">
        <v>176</v>
      </c>
      <c r="O352" s="229" t="s">
        <v>223</v>
      </c>
      <c r="P352" s="226">
        <v>2</v>
      </c>
      <c r="Q352" s="226">
        <v>2</v>
      </c>
      <c r="R352" s="226">
        <v>2</v>
      </c>
      <c r="S352" s="226"/>
      <c r="T352" s="226"/>
      <c r="U352" s="226"/>
      <c r="V352" s="105"/>
      <c r="W352" s="46"/>
    </row>
    <row r="353" spans="1:23" ht="15.75">
      <c r="A353" s="178" t="str">
        <f t="shared" si="17"/>
        <v>136SANTA ANA</v>
      </c>
      <c r="B353" s="208">
        <v>136</v>
      </c>
      <c r="C353" s="206" t="s">
        <v>172</v>
      </c>
      <c r="D353" s="229" t="s">
        <v>223</v>
      </c>
      <c r="E353" s="226">
        <v>1.75</v>
      </c>
      <c r="F353" s="226">
        <v>1.75</v>
      </c>
      <c r="G353" s="226">
        <v>1.75</v>
      </c>
      <c r="H353" s="226"/>
      <c r="I353" s="226"/>
      <c r="J353" s="226"/>
      <c r="L353" s="57" t="str">
        <f t="shared" si="16"/>
        <v>136SANTA ROSA DE LIMA</v>
      </c>
      <c r="M353" s="208">
        <v>136</v>
      </c>
      <c r="N353" s="206" t="s">
        <v>198</v>
      </c>
      <c r="O353" s="229" t="s">
        <v>223</v>
      </c>
      <c r="P353" s="226">
        <v>2.5</v>
      </c>
      <c r="Q353" s="226">
        <v>2.5</v>
      </c>
      <c r="R353" s="226">
        <v>2.5</v>
      </c>
      <c r="S353" s="226"/>
      <c r="T353" s="226"/>
      <c r="U353" s="226"/>
      <c r="V353" s="105"/>
      <c r="W353" s="46"/>
    </row>
    <row r="354" spans="1:23" ht="15.75">
      <c r="A354" s="178" t="str">
        <f t="shared" si="17"/>
        <v>136SAN MIGUEL</v>
      </c>
      <c r="B354" s="208">
        <v>136</v>
      </c>
      <c r="C354" s="206" t="s">
        <v>174</v>
      </c>
      <c r="D354" s="229" t="s">
        <v>223</v>
      </c>
      <c r="E354" s="226">
        <v>2.5</v>
      </c>
      <c r="F354" s="226">
        <v>2.5</v>
      </c>
      <c r="G354" s="226">
        <v>2.5</v>
      </c>
      <c r="H354" s="226"/>
      <c r="I354" s="226"/>
      <c r="J354" s="226"/>
      <c r="L354" s="57" t="str">
        <f t="shared" si="16"/>
        <v>136COJUTEPEQUE</v>
      </c>
      <c r="M354" s="207">
        <v>136</v>
      </c>
      <c r="N354" s="206" t="s">
        <v>179</v>
      </c>
      <c r="O354" s="229" t="s">
        <v>223</v>
      </c>
      <c r="P354" s="226">
        <v>2</v>
      </c>
      <c r="Q354" s="226">
        <v>1.5</v>
      </c>
      <c r="R354" s="226">
        <v>2.5</v>
      </c>
      <c r="S354" s="226"/>
      <c r="T354" s="226"/>
      <c r="U354" s="226"/>
      <c r="V354" s="105"/>
      <c r="W354" s="46"/>
    </row>
    <row r="355" spans="1:23" ht="15.75">
      <c r="A355" s="178" t="str">
        <f t="shared" si="17"/>
        <v>136SENSUNTEPEQUE</v>
      </c>
      <c r="B355" s="207">
        <v>136</v>
      </c>
      <c r="C355" s="206" t="s">
        <v>181</v>
      </c>
      <c r="D355" s="229" t="s">
        <v>223</v>
      </c>
      <c r="E355" s="226">
        <v>2.75</v>
      </c>
      <c r="F355" s="226">
        <v>2.5</v>
      </c>
      <c r="G355" s="226">
        <v>3</v>
      </c>
      <c r="H355" s="226"/>
      <c r="I355" s="226"/>
      <c r="J355" s="226"/>
      <c r="L355" s="57" t="str">
        <f t="shared" si="16"/>
        <v xml:space="preserve">137GERARDO BARRIOS </v>
      </c>
      <c r="M355" s="208">
        <v>137</v>
      </c>
      <c r="N355" s="206" t="s">
        <v>262</v>
      </c>
      <c r="O355" s="229" t="s">
        <v>240</v>
      </c>
      <c r="P355" s="226">
        <v>4</v>
      </c>
      <c r="Q355" s="226">
        <v>4</v>
      </c>
      <c r="R355" s="226">
        <v>4</v>
      </c>
      <c r="S355" s="226"/>
      <c r="T355" s="226"/>
      <c r="U355" s="226"/>
      <c r="V355" s="105"/>
      <c r="W355" s="46"/>
    </row>
    <row r="356" spans="1:23" ht="15.75">
      <c r="A356" s="178" t="str">
        <f t="shared" si="17"/>
        <v xml:space="preserve">137GERARDO BARRIOS </v>
      </c>
      <c r="B356" s="208">
        <v>137</v>
      </c>
      <c r="C356" s="206" t="s">
        <v>262</v>
      </c>
      <c r="D356" s="229" t="s">
        <v>240</v>
      </c>
      <c r="E356" s="226">
        <v>4</v>
      </c>
      <c r="F356" s="226">
        <v>4</v>
      </c>
      <c r="G356" s="226">
        <v>4</v>
      </c>
      <c r="H356" s="226"/>
      <c r="I356" s="226"/>
      <c r="J356" s="226"/>
      <c r="L356" s="57" t="str">
        <f t="shared" si="16"/>
        <v>137TIENDONA</v>
      </c>
      <c r="M356" s="208">
        <v>137</v>
      </c>
      <c r="N356" s="206" t="s">
        <v>190</v>
      </c>
      <c r="O356" s="229" t="s">
        <v>240</v>
      </c>
      <c r="P356" s="226">
        <v>4</v>
      </c>
      <c r="Q356" s="226">
        <v>4</v>
      </c>
      <c r="R356" s="226">
        <v>4</v>
      </c>
      <c r="S356" s="226"/>
      <c r="T356" s="226"/>
      <c r="U356" s="226"/>
      <c r="V356" s="105"/>
      <c r="W356" s="46"/>
    </row>
    <row r="357" spans="1:23" ht="15.75">
      <c r="A357" s="178" t="str">
        <f t="shared" si="17"/>
        <v>137TIENDONA</v>
      </c>
      <c r="B357" s="208">
        <v>137</v>
      </c>
      <c r="C357" s="206" t="s">
        <v>190</v>
      </c>
      <c r="D357" s="229" t="s">
        <v>240</v>
      </c>
      <c r="E357" s="226">
        <v>4</v>
      </c>
      <c r="F357" s="226">
        <v>4</v>
      </c>
      <c r="G357" s="226">
        <v>4</v>
      </c>
      <c r="H357" s="226"/>
      <c r="I357" s="226"/>
      <c r="J357" s="226"/>
      <c r="L357" s="57" t="str">
        <f t="shared" si="16"/>
        <v>137SANTA ROSA DE LIMA</v>
      </c>
      <c r="M357" s="208">
        <v>137</v>
      </c>
      <c r="N357" s="206" t="s">
        <v>198</v>
      </c>
      <c r="O357" s="229" t="s">
        <v>240</v>
      </c>
      <c r="P357" s="226">
        <v>4</v>
      </c>
      <c r="Q357" s="226">
        <v>4</v>
      </c>
      <c r="R357" s="226">
        <v>4</v>
      </c>
      <c r="S357" s="226"/>
      <c r="T357" s="226"/>
      <c r="U357" s="226"/>
      <c r="V357" s="105"/>
      <c r="W357" s="46"/>
    </row>
    <row r="358" spans="1:23" ht="15.75">
      <c r="A358" s="178" t="str">
        <f t="shared" si="17"/>
        <v>137SAN MIGUEL</v>
      </c>
      <c r="B358" s="208">
        <v>137</v>
      </c>
      <c r="C358" s="206" t="s">
        <v>174</v>
      </c>
      <c r="D358" s="229" t="s">
        <v>240</v>
      </c>
      <c r="E358" s="226">
        <v>4</v>
      </c>
      <c r="F358" s="226">
        <v>4</v>
      </c>
      <c r="G358" s="226">
        <v>4</v>
      </c>
      <c r="H358" s="226"/>
      <c r="I358" s="226"/>
      <c r="J358" s="226"/>
      <c r="L358" s="57" t="str">
        <f t="shared" si="16"/>
        <v>137COJUTEPEQUE</v>
      </c>
      <c r="M358" s="207">
        <v>137</v>
      </c>
      <c r="N358" s="206" t="s">
        <v>179</v>
      </c>
      <c r="O358" s="229" t="s">
        <v>240</v>
      </c>
      <c r="P358" s="226">
        <v>4.75</v>
      </c>
      <c r="Q358" s="226">
        <v>4.5</v>
      </c>
      <c r="R358" s="226">
        <v>5</v>
      </c>
      <c r="S358" s="226"/>
      <c r="T358" s="226"/>
      <c r="U358" s="226"/>
      <c r="V358" s="105"/>
      <c r="W358" s="46"/>
    </row>
    <row r="359" spans="1:23" ht="15.75">
      <c r="A359" s="178" t="str">
        <f t="shared" si="17"/>
        <v>137SENSUNTEPEQUE</v>
      </c>
      <c r="B359" s="207">
        <v>137</v>
      </c>
      <c r="C359" s="206" t="s">
        <v>181</v>
      </c>
      <c r="D359" s="229" t="s">
        <v>240</v>
      </c>
      <c r="E359" s="226">
        <v>5</v>
      </c>
      <c r="F359" s="226">
        <v>5</v>
      </c>
      <c r="G359" s="226">
        <v>5</v>
      </c>
      <c r="H359" s="226"/>
      <c r="I359" s="226"/>
      <c r="J359" s="226"/>
      <c r="L359" s="57" t="str">
        <f t="shared" si="16"/>
        <v xml:space="preserve">138GERARDO BARRIOS </v>
      </c>
      <c r="M359" s="208">
        <v>138</v>
      </c>
      <c r="N359" s="206" t="s">
        <v>262</v>
      </c>
      <c r="O359" s="229" t="s">
        <v>241</v>
      </c>
      <c r="P359" s="226">
        <v>7</v>
      </c>
      <c r="Q359" s="226">
        <v>7</v>
      </c>
      <c r="R359" s="226">
        <v>7</v>
      </c>
      <c r="S359" s="226"/>
      <c r="T359" s="226"/>
      <c r="U359" s="226"/>
      <c r="V359" s="105"/>
      <c r="W359" s="46"/>
    </row>
    <row r="360" spans="1:23" ht="15.75">
      <c r="A360" s="178" t="str">
        <f t="shared" si="17"/>
        <v xml:space="preserve">138GERARDO BARRIOS </v>
      </c>
      <c r="B360" s="208">
        <v>138</v>
      </c>
      <c r="C360" s="206" t="s">
        <v>262</v>
      </c>
      <c r="D360" s="229" t="s">
        <v>241</v>
      </c>
      <c r="E360" s="226">
        <v>6</v>
      </c>
      <c r="F360" s="226">
        <v>6</v>
      </c>
      <c r="G360" s="226">
        <v>6</v>
      </c>
      <c r="H360" s="226"/>
      <c r="I360" s="226"/>
      <c r="J360" s="226"/>
      <c r="L360" s="57" t="str">
        <f t="shared" si="16"/>
        <v>138TIENDONA</v>
      </c>
      <c r="M360" s="208">
        <v>138</v>
      </c>
      <c r="N360" s="206" t="s">
        <v>190</v>
      </c>
      <c r="O360" s="229" t="s">
        <v>241</v>
      </c>
      <c r="P360" s="226">
        <v>5</v>
      </c>
      <c r="Q360" s="226">
        <v>5</v>
      </c>
      <c r="R360" s="226">
        <v>5</v>
      </c>
      <c r="S360" s="226"/>
      <c r="T360" s="226"/>
      <c r="U360" s="226"/>
      <c r="V360" s="105"/>
      <c r="W360" s="46"/>
    </row>
    <row r="361" spans="1:23" ht="15.75">
      <c r="A361" s="178" t="str">
        <f t="shared" si="17"/>
        <v>138TIENDONA</v>
      </c>
      <c r="B361" s="208">
        <v>138</v>
      </c>
      <c r="C361" s="206" t="s">
        <v>190</v>
      </c>
      <c r="D361" s="229" t="s">
        <v>241</v>
      </c>
      <c r="E361" s="226">
        <v>6</v>
      </c>
      <c r="F361" s="226">
        <v>6</v>
      </c>
      <c r="G361" s="226">
        <v>6</v>
      </c>
      <c r="H361" s="226"/>
      <c r="I361" s="226"/>
      <c r="J361" s="226"/>
      <c r="L361" s="57" t="str">
        <f t="shared" si="16"/>
        <v>138CHALATENANGO</v>
      </c>
      <c r="M361" s="208">
        <v>138</v>
      </c>
      <c r="N361" s="206" t="s">
        <v>176</v>
      </c>
      <c r="O361" s="229" t="s">
        <v>241</v>
      </c>
      <c r="P361" s="226">
        <v>6.5</v>
      </c>
      <c r="Q361" s="226">
        <v>6.5</v>
      </c>
      <c r="R361" s="226">
        <v>6.5</v>
      </c>
      <c r="S361" s="226"/>
      <c r="T361" s="226"/>
      <c r="U361" s="226"/>
      <c r="V361" s="46"/>
      <c r="W361" s="46"/>
    </row>
    <row r="362" spans="1:23" ht="15.75">
      <c r="A362" s="178" t="str">
        <f t="shared" si="17"/>
        <v>138SANTA ANA</v>
      </c>
      <c r="B362" s="208">
        <v>138</v>
      </c>
      <c r="C362" s="206" t="s">
        <v>172</v>
      </c>
      <c r="D362" s="229" t="s">
        <v>241</v>
      </c>
      <c r="E362" s="226">
        <v>6</v>
      </c>
      <c r="F362" s="226">
        <v>6</v>
      </c>
      <c r="G362" s="226">
        <v>6</v>
      </c>
      <c r="H362" s="226"/>
      <c r="I362" s="226"/>
      <c r="J362" s="226"/>
      <c r="L362" s="57" t="str">
        <f t="shared" si="16"/>
        <v>138SANTA ROSA DE LIMA</v>
      </c>
      <c r="M362" s="208">
        <v>138</v>
      </c>
      <c r="N362" s="206" t="s">
        <v>198</v>
      </c>
      <c r="O362" s="229" t="s">
        <v>241</v>
      </c>
      <c r="P362" s="226">
        <v>5</v>
      </c>
      <c r="Q362" s="226">
        <v>5</v>
      </c>
      <c r="R362" s="226">
        <v>5</v>
      </c>
      <c r="S362" s="226"/>
      <c r="T362" s="226"/>
      <c r="U362" s="226"/>
      <c r="V362" s="46"/>
      <c r="W362" s="46"/>
    </row>
    <row r="363" spans="1:23" ht="15.75">
      <c r="A363" s="178" t="str">
        <f t="shared" si="17"/>
        <v>138SAN MIGUEL</v>
      </c>
      <c r="B363" s="208">
        <v>138</v>
      </c>
      <c r="C363" s="206" t="s">
        <v>174</v>
      </c>
      <c r="D363" s="229" t="s">
        <v>241</v>
      </c>
      <c r="E363" s="226">
        <v>5</v>
      </c>
      <c r="F363" s="226">
        <v>5</v>
      </c>
      <c r="G363" s="226">
        <v>5</v>
      </c>
      <c r="H363" s="226"/>
      <c r="I363" s="226"/>
      <c r="J363" s="226"/>
      <c r="L363" s="57" t="str">
        <f t="shared" si="16"/>
        <v>138COJUTEPEQUE</v>
      </c>
      <c r="M363" s="207">
        <v>138</v>
      </c>
      <c r="N363" s="206" t="s">
        <v>179</v>
      </c>
      <c r="O363" s="229" t="s">
        <v>241</v>
      </c>
      <c r="P363" s="226">
        <v>3.5</v>
      </c>
      <c r="Q363" s="226">
        <v>3.5</v>
      </c>
      <c r="R363" s="226">
        <v>3.5</v>
      </c>
      <c r="S363" s="226"/>
      <c r="T363" s="226"/>
      <c r="U363" s="226"/>
      <c r="V363" s="46"/>
      <c r="W363" s="46"/>
    </row>
    <row r="364" spans="1:23" ht="15.75">
      <c r="A364" s="178" t="str">
        <f t="shared" si="17"/>
        <v>138SENSUNTEPEQUE</v>
      </c>
      <c r="B364" s="207">
        <v>138</v>
      </c>
      <c r="C364" s="206" t="s">
        <v>181</v>
      </c>
      <c r="D364" s="229" t="s">
        <v>241</v>
      </c>
      <c r="E364" s="226">
        <v>5</v>
      </c>
      <c r="F364" s="226">
        <v>4</v>
      </c>
      <c r="G364" s="226">
        <v>6</v>
      </c>
      <c r="H364" s="226"/>
      <c r="I364" s="226"/>
      <c r="J364" s="226"/>
      <c r="L364" s="57" t="str">
        <f t="shared" si="16"/>
        <v xml:space="preserve">139GERARDO BARRIOS </v>
      </c>
      <c r="M364" s="208">
        <v>139</v>
      </c>
      <c r="N364" s="206" t="s">
        <v>262</v>
      </c>
      <c r="O364" s="229" t="s">
        <v>242</v>
      </c>
      <c r="P364" s="226">
        <v>4</v>
      </c>
      <c r="Q364" s="226">
        <v>4</v>
      </c>
      <c r="R364" s="226">
        <v>4</v>
      </c>
      <c r="S364" s="226"/>
      <c r="T364" s="226"/>
      <c r="U364" s="226"/>
      <c r="V364" s="46"/>
      <c r="W364" s="46"/>
    </row>
    <row r="365" spans="1:23" ht="15.75">
      <c r="A365" s="178" t="str">
        <f t="shared" si="17"/>
        <v xml:space="preserve">139GERARDO BARRIOS </v>
      </c>
      <c r="B365" s="208">
        <v>139</v>
      </c>
      <c r="C365" s="206" t="s">
        <v>262</v>
      </c>
      <c r="D365" s="229" t="s">
        <v>242</v>
      </c>
      <c r="E365" s="226">
        <v>4</v>
      </c>
      <c r="F365" s="226">
        <v>4</v>
      </c>
      <c r="G365" s="226">
        <v>4</v>
      </c>
      <c r="H365" s="226"/>
      <c r="I365" s="226"/>
      <c r="J365" s="226"/>
      <c r="L365" s="57" t="str">
        <f t="shared" si="16"/>
        <v>139TIENDONA</v>
      </c>
      <c r="M365" s="208">
        <v>139</v>
      </c>
      <c r="N365" s="206" t="s">
        <v>190</v>
      </c>
      <c r="O365" s="229" t="s">
        <v>242</v>
      </c>
      <c r="P365" s="226">
        <v>3.5</v>
      </c>
      <c r="Q365" s="226">
        <v>3.5</v>
      </c>
      <c r="R365" s="226">
        <v>3.5</v>
      </c>
      <c r="S365" s="226"/>
      <c r="T365" s="226"/>
      <c r="U365" s="226"/>
      <c r="V365" s="46"/>
      <c r="W365" s="46"/>
    </row>
    <row r="366" spans="1:23" ht="15.75">
      <c r="A366" s="178" t="str">
        <f t="shared" si="17"/>
        <v>139TIENDONA</v>
      </c>
      <c r="B366" s="208">
        <v>139</v>
      </c>
      <c r="C366" s="206" t="s">
        <v>190</v>
      </c>
      <c r="D366" s="229" t="s">
        <v>242</v>
      </c>
      <c r="E366" s="226">
        <v>4</v>
      </c>
      <c r="F366" s="226">
        <v>4</v>
      </c>
      <c r="G366" s="226">
        <v>4</v>
      </c>
      <c r="H366" s="226"/>
      <c r="I366" s="226"/>
      <c r="J366" s="226"/>
      <c r="L366" s="57" t="str">
        <f t="shared" si="16"/>
        <v>139SANTA ROSA DE LIMA</v>
      </c>
      <c r="M366" s="208">
        <v>139</v>
      </c>
      <c r="N366" s="206" t="s">
        <v>198</v>
      </c>
      <c r="O366" s="229" t="s">
        <v>242</v>
      </c>
      <c r="P366" s="226">
        <v>4.25</v>
      </c>
      <c r="Q366" s="226">
        <v>4</v>
      </c>
      <c r="R366" s="226">
        <v>4.5</v>
      </c>
      <c r="S366" s="226"/>
      <c r="T366" s="226"/>
      <c r="U366" s="226"/>
      <c r="V366" s="46"/>
      <c r="W366" s="46"/>
    </row>
    <row r="367" spans="1:23" ht="15.75">
      <c r="A367" s="178" t="str">
        <f t="shared" si="17"/>
        <v>139SAN MIGUEL</v>
      </c>
      <c r="B367" s="208">
        <v>139</v>
      </c>
      <c r="C367" s="206" t="s">
        <v>174</v>
      </c>
      <c r="D367" s="229" t="s">
        <v>242</v>
      </c>
      <c r="E367" s="226">
        <v>4.75</v>
      </c>
      <c r="F367" s="226">
        <v>4.5</v>
      </c>
      <c r="G367" s="226">
        <v>5</v>
      </c>
      <c r="H367" s="226"/>
      <c r="I367" s="226"/>
      <c r="J367" s="226"/>
      <c r="L367" s="57" t="str">
        <f t="shared" si="16"/>
        <v>139COJUTEPEQUE</v>
      </c>
      <c r="M367" s="207">
        <v>139</v>
      </c>
      <c r="N367" s="206" t="s">
        <v>179</v>
      </c>
      <c r="O367" s="229" t="s">
        <v>242</v>
      </c>
      <c r="P367" s="226">
        <v>3</v>
      </c>
      <c r="Q367" s="226">
        <v>3</v>
      </c>
      <c r="R367" s="226">
        <v>3</v>
      </c>
      <c r="S367" s="226"/>
      <c r="T367" s="226"/>
      <c r="U367" s="226"/>
      <c r="V367" s="46"/>
      <c r="W367" s="46"/>
    </row>
    <row r="368" spans="1:23" ht="15.75">
      <c r="A368" s="178" t="str">
        <f t="shared" si="17"/>
        <v>139SENSUNTEPEQUE</v>
      </c>
      <c r="B368" s="207">
        <v>139</v>
      </c>
      <c r="C368" s="206" t="s">
        <v>181</v>
      </c>
      <c r="D368" s="229" t="s">
        <v>242</v>
      </c>
      <c r="E368" s="226">
        <v>3.5</v>
      </c>
      <c r="F368" s="226">
        <v>3.5</v>
      </c>
      <c r="G368" s="226">
        <v>3.5</v>
      </c>
      <c r="H368" s="226"/>
      <c r="I368" s="226"/>
      <c r="J368" s="226"/>
      <c r="L368" s="57" t="str">
        <f t="shared" si="16"/>
        <v xml:space="preserve">140GERARDO BARRIOS </v>
      </c>
      <c r="M368" s="208">
        <v>140</v>
      </c>
      <c r="N368" s="206" t="s">
        <v>262</v>
      </c>
      <c r="O368" s="229" t="s">
        <v>224</v>
      </c>
      <c r="P368" s="226">
        <v>10</v>
      </c>
      <c r="Q368" s="226">
        <v>10</v>
      </c>
      <c r="R368" s="226">
        <v>10</v>
      </c>
      <c r="S368" s="226"/>
      <c r="T368" s="226"/>
      <c r="U368" s="226"/>
      <c r="V368" s="46"/>
      <c r="W368" s="46"/>
    </row>
    <row r="369" spans="1:23" ht="15.75">
      <c r="A369" s="178" t="str">
        <f t="shared" si="17"/>
        <v xml:space="preserve">140GERARDO BARRIOS </v>
      </c>
      <c r="B369" s="208">
        <v>140</v>
      </c>
      <c r="C369" s="206" t="s">
        <v>262</v>
      </c>
      <c r="D369" s="229" t="s">
        <v>224</v>
      </c>
      <c r="E369" s="226">
        <v>10</v>
      </c>
      <c r="F369" s="226">
        <v>10</v>
      </c>
      <c r="G369" s="226">
        <v>10</v>
      </c>
      <c r="H369" s="226"/>
      <c r="I369" s="226"/>
      <c r="J369" s="226"/>
      <c r="L369" s="57" t="str">
        <f t="shared" si="16"/>
        <v>140TIENDONA</v>
      </c>
      <c r="M369" s="208">
        <v>140</v>
      </c>
      <c r="N369" s="206" t="s">
        <v>190</v>
      </c>
      <c r="O369" s="229" t="s">
        <v>224</v>
      </c>
      <c r="P369" s="226">
        <v>9</v>
      </c>
      <c r="Q369" s="226">
        <v>9</v>
      </c>
      <c r="R369" s="226">
        <v>9</v>
      </c>
      <c r="S369" s="226"/>
      <c r="T369" s="226"/>
      <c r="U369" s="226"/>
      <c r="V369" s="46"/>
      <c r="W369" s="46"/>
    </row>
    <row r="370" spans="1:23" ht="15.75">
      <c r="A370" s="178" t="str">
        <f t="shared" si="17"/>
        <v>140TIENDONA</v>
      </c>
      <c r="B370" s="208">
        <v>140</v>
      </c>
      <c r="C370" s="206" t="s">
        <v>190</v>
      </c>
      <c r="D370" s="229" t="s">
        <v>224</v>
      </c>
      <c r="E370" s="226">
        <v>9</v>
      </c>
      <c r="F370" s="226">
        <v>9</v>
      </c>
      <c r="G370" s="226">
        <v>9</v>
      </c>
      <c r="H370" s="226"/>
      <c r="I370" s="226"/>
      <c r="J370" s="226"/>
      <c r="L370" s="57" t="str">
        <f t="shared" si="16"/>
        <v>140CHALATENANGO</v>
      </c>
      <c r="M370" s="208">
        <v>140</v>
      </c>
      <c r="N370" s="206" t="s">
        <v>176</v>
      </c>
      <c r="O370" s="229" t="s">
        <v>224</v>
      </c>
      <c r="P370" s="226">
        <v>9</v>
      </c>
      <c r="Q370" s="226">
        <v>9</v>
      </c>
      <c r="R370" s="226">
        <v>9</v>
      </c>
      <c r="S370" s="226"/>
      <c r="T370" s="226"/>
      <c r="U370" s="226"/>
      <c r="V370" s="46"/>
      <c r="W370" s="46"/>
    </row>
    <row r="371" spans="1:23" ht="15.75">
      <c r="A371" s="178" t="str">
        <f t="shared" si="17"/>
        <v>140SANTA ANA</v>
      </c>
      <c r="B371" s="208">
        <v>140</v>
      </c>
      <c r="C371" s="206" t="s">
        <v>172</v>
      </c>
      <c r="D371" s="229" t="s">
        <v>224</v>
      </c>
      <c r="E371" s="226">
        <v>8</v>
      </c>
      <c r="F371" s="226">
        <v>8</v>
      </c>
      <c r="G371" s="226">
        <v>8</v>
      </c>
      <c r="H371" s="226"/>
      <c r="I371" s="226"/>
      <c r="J371" s="226"/>
      <c r="L371" s="57" t="str">
        <f t="shared" si="16"/>
        <v>140SANTA ROSA DE LIMA</v>
      </c>
      <c r="M371" s="208">
        <v>140</v>
      </c>
      <c r="N371" s="206" t="s">
        <v>198</v>
      </c>
      <c r="O371" s="229" t="s">
        <v>224</v>
      </c>
      <c r="P371" s="226">
        <v>7</v>
      </c>
      <c r="Q371" s="226">
        <v>7</v>
      </c>
      <c r="R371" s="226">
        <v>7</v>
      </c>
      <c r="S371" s="226"/>
      <c r="T371" s="226"/>
      <c r="U371" s="226"/>
      <c r="V371" s="46"/>
      <c r="W371" s="46"/>
    </row>
    <row r="372" spans="1:23" ht="15.75">
      <c r="A372" s="178" t="str">
        <f t="shared" si="17"/>
        <v>140SAN MIGUEL</v>
      </c>
      <c r="B372" s="208">
        <v>140</v>
      </c>
      <c r="C372" s="206" t="s">
        <v>174</v>
      </c>
      <c r="D372" s="229" t="s">
        <v>224</v>
      </c>
      <c r="E372" s="226">
        <v>7</v>
      </c>
      <c r="F372" s="226">
        <v>7</v>
      </c>
      <c r="G372" s="226">
        <v>7</v>
      </c>
      <c r="H372" s="226"/>
      <c r="I372" s="226"/>
      <c r="J372" s="226"/>
      <c r="L372" s="57" t="str">
        <f t="shared" si="16"/>
        <v>140COJUTEPEQUE</v>
      </c>
      <c r="M372" s="207">
        <v>140</v>
      </c>
      <c r="N372" s="206" t="s">
        <v>179</v>
      </c>
      <c r="O372" s="229" t="s">
        <v>224</v>
      </c>
      <c r="P372" s="226">
        <v>6.5</v>
      </c>
      <c r="Q372" s="226">
        <v>6</v>
      </c>
      <c r="R372" s="226">
        <v>7</v>
      </c>
      <c r="S372" s="226"/>
      <c r="T372" s="226"/>
      <c r="U372" s="226"/>
      <c r="V372" s="46"/>
      <c r="W372" s="46"/>
    </row>
    <row r="373" spans="1:23" ht="15.75">
      <c r="A373" s="178" t="str">
        <f t="shared" si="17"/>
        <v>140SENSUNTEPEQUE</v>
      </c>
      <c r="B373" s="207">
        <v>140</v>
      </c>
      <c r="C373" s="206" t="s">
        <v>181</v>
      </c>
      <c r="D373" s="229" t="s">
        <v>224</v>
      </c>
      <c r="E373" s="226">
        <v>10</v>
      </c>
      <c r="F373" s="226">
        <v>10</v>
      </c>
      <c r="G373" s="226">
        <v>10</v>
      </c>
      <c r="H373" s="226"/>
      <c r="I373" s="226"/>
      <c r="J373" s="226"/>
      <c r="L373" s="57" t="str">
        <f t="shared" si="16"/>
        <v xml:space="preserve">141GERARDO BARRIOS </v>
      </c>
      <c r="M373" s="208">
        <v>141</v>
      </c>
      <c r="N373" s="206" t="s">
        <v>262</v>
      </c>
      <c r="O373" s="229" t="s">
        <v>243</v>
      </c>
      <c r="P373" s="226">
        <v>5</v>
      </c>
      <c r="Q373" s="226">
        <v>5</v>
      </c>
      <c r="R373" s="226">
        <v>5</v>
      </c>
      <c r="S373" s="226"/>
      <c r="T373" s="226"/>
      <c r="U373" s="226"/>
      <c r="V373" s="46"/>
      <c r="W373" s="46"/>
    </row>
    <row r="374" spans="1:23" ht="15.75">
      <c r="A374" s="178" t="str">
        <f t="shared" si="17"/>
        <v xml:space="preserve">141GERARDO BARRIOS </v>
      </c>
      <c r="B374" s="208">
        <v>141</v>
      </c>
      <c r="C374" s="206" t="s">
        <v>262</v>
      </c>
      <c r="D374" s="229" t="s">
        <v>243</v>
      </c>
      <c r="E374" s="226">
        <v>5</v>
      </c>
      <c r="F374" s="226">
        <v>5</v>
      </c>
      <c r="G374" s="226">
        <v>5</v>
      </c>
      <c r="H374" s="226"/>
      <c r="I374" s="226"/>
      <c r="J374" s="226"/>
      <c r="L374" s="57" t="str">
        <f t="shared" si="16"/>
        <v>141TIENDONA</v>
      </c>
      <c r="M374" s="208">
        <v>141</v>
      </c>
      <c r="N374" s="206" t="s">
        <v>190</v>
      </c>
      <c r="O374" s="229" t="s">
        <v>243</v>
      </c>
      <c r="P374" s="226">
        <v>5</v>
      </c>
      <c r="Q374" s="226">
        <v>5</v>
      </c>
      <c r="R374" s="226">
        <v>5</v>
      </c>
      <c r="S374" s="226"/>
      <c r="T374" s="226"/>
      <c r="U374" s="226"/>
      <c r="V374" s="46"/>
      <c r="W374" s="46"/>
    </row>
    <row r="375" spans="1:23" ht="15.75">
      <c r="A375" s="178" t="str">
        <f t="shared" si="17"/>
        <v>141TIENDONA</v>
      </c>
      <c r="B375" s="208">
        <v>141</v>
      </c>
      <c r="C375" s="206" t="s">
        <v>190</v>
      </c>
      <c r="D375" s="229" t="s">
        <v>243</v>
      </c>
      <c r="E375" s="226">
        <v>5</v>
      </c>
      <c r="F375" s="226">
        <v>5</v>
      </c>
      <c r="G375" s="226">
        <v>5</v>
      </c>
      <c r="H375" s="226"/>
      <c r="I375" s="226"/>
      <c r="J375" s="226"/>
      <c r="L375" s="57" t="str">
        <f t="shared" si="16"/>
        <v>141SANTA ROSA DE LIMA</v>
      </c>
      <c r="M375" s="208">
        <v>141</v>
      </c>
      <c r="N375" s="206" t="s">
        <v>198</v>
      </c>
      <c r="O375" s="229" t="s">
        <v>243</v>
      </c>
      <c r="P375" s="226">
        <v>6</v>
      </c>
      <c r="Q375" s="226">
        <v>6</v>
      </c>
      <c r="R375" s="226">
        <v>6</v>
      </c>
      <c r="S375" s="226"/>
      <c r="T375" s="226"/>
      <c r="U375" s="226"/>
      <c r="V375" s="46"/>
      <c r="W375" s="46"/>
    </row>
    <row r="376" spans="1:23" ht="15.75">
      <c r="A376" s="178" t="str">
        <f t="shared" si="17"/>
        <v>141SAN MIGUEL</v>
      </c>
      <c r="B376" s="208">
        <v>141</v>
      </c>
      <c r="C376" s="206" t="s">
        <v>174</v>
      </c>
      <c r="D376" s="229" t="s">
        <v>243</v>
      </c>
      <c r="E376" s="226">
        <v>5.5</v>
      </c>
      <c r="F376" s="226">
        <v>5</v>
      </c>
      <c r="G376" s="226">
        <v>6</v>
      </c>
      <c r="H376" s="226"/>
      <c r="I376" s="226"/>
      <c r="J376" s="226"/>
      <c r="L376" s="57" t="str">
        <f t="shared" si="16"/>
        <v>141COJUTEPEQUE</v>
      </c>
      <c r="M376" s="207">
        <v>141</v>
      </c>
      <c r="N376" s="206" t="s">
        <v>179</v>
      </c>
      <c r="O376" s="229" t="s">
        <v>243</v>
      </c>
      <c r="P376" s="226">
        <v>6</v>
      </c>
      <c r="Q376" s="226">
        <v>6</v>
      </c>
      <c r="R376" s="226">
        <v>6</v>
      </c>
      <c r="S376" s="226"/>
      <c r="T376" s="226"/>
      <c r="U376" s="226"/>
      <c r="V376" s="46"/>
      <c r="W376" s="46"/>
    </row>
    <row r="377" spans="1:23" ht="15.75">
      <c r="A377" s="178" t="str">
        <f t="shared" si="17"/>
        <v>141SENSUNTEPEQUE</v>
      </c>
      <c r="B377" s="207">
        <v>141</v>
      </c>
      <c r="C377" s="206" t="s">
        <v>181</v>
      </c>
      <c r="D377" s="229" t="s">
        <v>243</v>
      </c>
      <c r="E377" s="226">
        <v>6.5</v>
      </c>
      <c r="F377" s="226">
        <v>6</v>
      </c>
      <c r="G377" s="226">
        <v>7</v>
      </c>
      <c r="H377" s="226"/>
      <c r="I377" s="226"/>
      <c r="J377" s="226"/>
      <c r="L377" s="57" t="str">
        <f t="shared" si="16"/>
        <v xml:space="preserve">142GERARDO BARRIOS </v>
      </c>
      <c r="M377" s="208">
        <v>142</v>
      </c>
      <c r="N377" s="206" t="s">
        <v>262</v>
      </c>
      <c r="O377" s="229" t="s">
        <v>225</v>
      </c>
      <c r="P377" s="226">
        <v>3</v>
      </c>
      <c r="Q377" s="226">
        <v>3</v>
      </c>
      <c r="R377" s="226">
        <v>3</v>
      </c>
      <c r="S377" s="226"/>
      <c r="T377" s="226"/>
      <c r="U377" s="226"/>
      <c r="V377" s="46"/>
      <c r="W377" s="46"/>
    </row>
    <row r="378" spans="1:23" ht="15.75">
      <c r="A378" s="178" t="str">
        <f t="shared" si="17"/>
        <v xml:space="preserve">142GERARDO BARRIOS </v>
      </c>
      <c r="B378" s="208">
        <v>142</v>
      </c>
      <c r="C378" s="206" t="s">
        <v>262</v>
      </c>
      <c r="D378" s="229" t="s">
        <v>225</v>
      </c>
      <c r="E378" s="226">
        <v>3</v>
      </c>
      <c r="F378" s="226">
        <v>3</v>
      </c>
      <c r="G378" s="226">
        <v>3</v>
      </c>
      <c r="H378" s="226"/>
      <c r="I378" s="226"/>
      <c r="J378" s="226"/>
      <c r="L378" s="57" t="str">
        <f t="shared" si="16"/>
        <v>142TIENDONA</v>
      </c>
      <c r="M378" s="208">
        <v>142</v>
      </c>
      <c r="N378" s="206" t="s">
        <v>190</v>
      </c>
      <c r="O378" s="229" t="s">
        <v>225</v>
      </c>
      <c r="P378" s="226">
        <v>2.75</v>
      </c>
      <c r="Q378" s="226">
        <v>2.75</v>
      </c>
      <c r="R378" s="226">
        <v>2.75</v>
      </c>
      <c r="S378" s="226"/>
      <c r="T378" s="226"/>
      <c r="U378" s="226"/>
      <c r="V378" s="46"/>
      <c r="W378" s="46"/>
    </row>
    <row r="379" spans="1:23" ht="15.75">
      <c r="A379" s="178" t="str">
        <f t="shared" si="17"/>
        <v>142TIENDONA</v>
      </c>
      <c r="B379" s="208">
        <v>142</v>
      </c>
      <c r="C379" s="206" t="s">
        <v>190</v>
      </c>
      <c r="D379" s="229" t="s">
        <v>225</v>
      </c>
      <c r="E379" s="226">
        <v>3</v>
      </c>
      <c r="F379" s="226">
        <v>3</v>
      </c>
      <c r="G379" s="226">
        <v>3</v>
      </c>
      <c r="H379" s="226"/>
      <c r="I379" s="226"/>
      <c r="J379" s="226"/>
      <c r="L379" s="57" t="str">
        <f t="shared" si="16"/>
        <v>142CHALATENANGO</v>
      </c>
      <c r="M379" s="208">
        <v>142</v>
      </c>
      <c r="N379" s="206" t="s">
        <v>176</v>
      </c>
      <c r="O379" s="229" t="s">
        <v>225</v>
      </c>
      <c r="P379" s="226">
        <v>4</v>
      </c>
      <c r="Q379" s="226">
        <v>4</v>
      </c>
      <c r="R379" s="226">
        <v>4</v>
      </c>
      <c r="S379" s="226"/>
      <c r="T379" s="226"/>
      <c r="U379" s="226"/>
      <c r="V379" s="46"/>
      <c r="W379" s="46"/>
    </row>
    <row r="380" spans="1:23" ht="15.75">
      <c r="A380" s="178" t="str">
        <f t="shared" si="17"/>
        <v>142SANTA ANA</v>
      </c>
      <c r="B380" s="208">
        <v>142</v>
      </c>
      <c r="C380" s="206" t="s">
        <v>172</v>
      </c>
      <c r="D380" s="229" t="s">
        <v>225</v>
      </c>
      <c r="E380" s="226">
        <v>3.25</v>
      </c>
      <c r="F380" s="226">
        <v>3.25</v>
      </c>
      <c r="G380" s="226">
        <v>3.25</v>
      </c>
      <c r="H380" s="226"/>
      <c r="I380" s="226"/>
      <c r="J380" s="226"/>
      <c r="L380" s="57" t="str">
        <f t="shared" si="16"/>
        <v>142SANTA ROSA DE LIMA</v>
      </c>
      <c r="M380" s="208">
        <v>142</v>
      </c>
      <c r="N380" s="206" t="s">
        <v>198</v>
      </c>
      <c r="O380" s="229" t="s">
        <v>225</v>
      </c>
      <c r="P380" s="226">
        <v>3.5</v>
      </c>
      <c r="Q380" s="226">
        <v>3.5</v>
      </c>
      <c r="R380" s="226">
        <v>3.5</v>
      </c>
      <c r="S380" s="226"/>
      <c r="T380" s="226"/>
      <c r="U380" s="226"/>
      <c r="V380" s="46"/>
      <c r="W380" s="46"/>
    </row>
    <row r="381" spans="1:23" ht="15.75">
      <c r="A381" s="178" t="str">
        <f t="shared" si="17"/>
        <v>142SAN MIGUEL</v>
      </c>
      <c r="B381" s="208">
        <v>142</v>
      </c>
      <c r="C381" s="206" t="s">
        <v>174</v>
      </c>
      <c r="D381" s="229" t="s">
        <v>225</v>
      </c>
      <c r="E381" s="226">
        <v>3.5</v>
      </c>
      <c r="F381" s="226">
        <v>3.5</v>
      </c>
      <c r="G381" s="226">
        <v>3.5</v>
      </c>
      <c r="H381" s="226"/>
      <c r="I381" s="226"/>
      <c r="J381" s="226"/>
      <c r="L381" s="57" t="str">
        <f t="shared" si="16"/>
        <v>142COJUTEPEQUE</v>
      </c>
      <c r="M381" s="207">
        <v>142</v>
      </c>
      <c r="N381" s="206" t="s">
        <v>179</v>
      </c>
      <c r="O381" s="229" t="s">
        <v>225</v>
      </c>
      <c r="P381" s="226">
        <v>3.25</v>
      </c>
      <c r="Q381" s="226">
        <v>3</v>
      </c>
      <c r="R381" s="226">
        <v>3.5</v>
      </c>
      <c r="S381" s="226"/>
      <c r="T381" s="226"/>
      <c r="U381" s="226"/>
      <c r="V381" s="46"/>
      <c r="W381" s="46"/>
    </row>
    <row r="382" spans="1:23" ht="15.75">
      <c r="A382" s="178" t="str">
        <f t="shared" si="17"/>
        <v>142SENSUNTEPEQUE</v>
      </c>
      <c r="B382" s="207">
        <v>142</v>
      </c>
      <c r="C382" s="206" t="s">
        <v>181</v>
      </c>
      <c r="D382" s="229" t="s">
        <v>225</v>
      </c>
      <c r="E382" s="226">
        <v>4</v>
      </c>
      <c r="F382" s="226">
        <v>4</v>
      </c>
      <c r="G382" s="226">
        <v>4</v>
      </c>
      <c r="H382" s="226"/>
      <c r="I382" s="226"/>
      <c r="J382" s="226"/>
      <c r="L382" s="57" t="str">
        <f t="shared" si="16"/>
        <v xml:space="preserve">143GERARDO BARRIOS </v>
      </c>
      <c r="M382" s="208">
        <v>143</v>
      </c>
      <c r="N382" s="206" t="s">
        <v>262</v>
      </c>
      <c r="O382" s="229" t="s">
        <v>226</v>
      </c>
      <c r="P382" s="226">
        <v>2.5</v>
      </c>
      <c r="Q382" s="226">
        <v>2.5</v>
      </c>
      <c r="R382" s="226">
        <v>2.5</v>
      </c>
      <c r="S382" s="226"/>
      <c r="T382" s="226"/>
      <c r="U382" s="226"/>
      <c r="V382" s="46"/>
      <c r="W382" s="46"/>
    </row>
    <row r="383" spans="1:23" ht="15.75">
      <c r="A383" s="178" t="str">
        <f t="shared" si="17"/>
        <v>143TIENDONA</v>
      </c>
      <c r="B383" s="208">
        <v>143</v>
      </c>
      <c r="C383" s="206" t="s">
        <v>190</v>
      </c>
      <c r="D383" s="229" t="s">
        <v>226</v>
      </c>
      <c r="E383" s="226">
        <v>2.5</v>
      </c>
      <c r="F383" s="226">
        <v>2.5</v>
      </c>
      <c r="G383" s="226">
        <v>2.5</v>
      </c>
      <c r="H383" s="226"/>
      <c r="I383" s="226"/>
      <c r="J383" s="226"/>
      <c r="L383" s="57" t="str">
        <f t="shared" si="16"/>
        <v>143TIENDONA</v>
      </c>
      <c r="M383" s="208">
        <v>143</v>
      </c>
      <c r="N383" s="206" t="s">
        <v>190</v>
      </c>
      <c r="O383" s="229" t="s">
        <v>226</v>
      </c>
      <c r="P383" s="226">
        <v>2</v>
      </c>
      <c r="Q383" s="226">
        <v>2</v>
      </c>
      <c r="R383" s="226">
        <v>2</v>
      </c>
      <c r="S383" s="226"/>
      <c r="T383" s="226"/>
      <c r="U383" s="226"/>
      <c r="V383" s="46"/>
      <c r="W383" s="46"/>
    </row>
    <row r="384" spans="1:23" ht="15.75">
      <c r="A384" s="178" t="str">
        <f t="shared" si="17"/>
        <v>143SANTA ANA</v>
      </c>
      <c r="B384" s="208">
        <v>143</v>
      </c>
      <c r="C384" s="206" t="s">
        <v>172</v>
      </c>
      <c r="D384" s="229" t="s">
        <v>226</v>
      </c>
      <c r="E384" s="226">
        <v>2.25</v>
      </c>
      <c r="F384" s="226">
        <v>2.25</v>
      </c>
      <c r="G384" s="226">
        <v>2.25</v>
      </c>
      <c r="H384" s="226"/>
      <c r="I384" s="226"/>
      <c r="J384" s="226"/>
      <c r="L384" s="57" t="str">
        <f t="shared" si="16"/>
        <v>143CHALATENANGO</v>
      </c>
      <c r="M384" s="208">
        <v>143</v>
      </c>
      <c r="N384" s="206" t="s">
        <v>176</v>
      </c>
      <c r="O384" s="229" t="s">
        <v>226</v>
      </c>
      <c r="P384" s="226">
        <v>2.5</v>
      </c>
      <c r="Q384" s="226">
        <v>2.5</v>
      </c>
      <c r="R384" s="226">
        <v>2.5</v>
      </c>
      <c r="S384" s="226"/>
      <c r="T384" s="226"/>
      <c r="U384" s="226"/>
      <c r="V384" s="46"/>
      <c r="W384" s="46"/>
    </row>
    <row r="385" spans="1:23" ht="15.75">
      <c r="A385" s="178" t="str">
        <f t="shared" si="17"/>
        <v>143SAN MIGUEL</v>
      </c>
      <c r="B385" s="208">
        <v>143</v>
      </c>
      <c r="C385" s="206" t="s">
        <v>174</v>
      </c>
      <c r="D385" s="229" t="s">
        <v>226</v>
      </c>
      <c r="E385" s="226">
        <v>3.25</v>
      </c>
      <c r="F385" s="226">
        <v>3</v>
      </c>
      <c r="G385" s="226">
        <v>3.5</v>
      </c>
      <c r="H385" s="226"/>
      <c r="I385" s="226"/>
      <c r="J385" s="226"/>
      <c r="L385" s="57" t="str">
        <f t="shared" si="16"/>
        <v>143SANTA ROSA DE LIMA</v>
      </c>
      <c r="M385" s="208">
        <v>143</v>
      </c>
      <c r="N385" s="206" t="s">
        <v>198</v>
      </c>
      <c r="O385" s="229" t="s">
        <v>226</v>
      </c>
      <c r="P385" s="226">
        <v>3.5</v>
      </c>
      <c r="Q385" s="226">
        <v>3.5</v>
      </c>
      <c r="R385" s="226">
        <v>3.5</v>
      </c>
      <c r="S385" s="226"/>
      <c r="T385" s="226"/>
      <c r="U385" s="226"/>
      <c r="V385" s="46"/>
      <c r="W385" s="46"/>
    </row>
    <row r="386" spans="1:23" ht="15.75">
      <c r="A386" s="178" t="str">
        <f t="shared" si="17"/>
        <v>143SENSUNTEPEQUE</v>
      </c>
      <c r="B386" s="207">
        <v>143</v>
      </c>
      <c r="C386" s="206" t="s">
        <v>181</v>
      </c>
      <c r="D386" s="229" t="s">
        <v>226</v>
      </c>
      <c r="E386" s="226">
        <v>4</v>
      </c>
      <c r="F386" s="226">
        <v>4</v>
      </c>
      <c r="G386" s="226">
        <v>4</v>
      </c>
      <c r="H386" s="226"/>
      <c r="I386" s="226"/>
      <c r="J386" s="226"/>
      <c r="L386" s="57" t="str">
        <f t="shared" si="16"/>
        <v>143COJUTEPEQUE</v>
      </c>
      <c r="M386" s="207">
        <v>143</v>
      </c>
      <c r="N386" s="206" t="s">
        <v>179</v>
      </c>
      <c r="O386" s="229" t="s">
        <v>226</v>
      </c>
      <c r="P386" s="226">
        <v>3</v>
      </c>
      <c r="Q386" s="226">
        <v>3</v>
      </c>
      <c r="R386" s="226">
        <v>3</v>
      </c>
      <c r="S386" s="226"/>
      <c r="T386" s="226"/>
      <c r="U386" s="226"/>
      <c r="V386" s="46"/>
      <c r="W386" s="46"/>
    </row>
    <row r="387" spans="1:23" ht="15.75">
      <c r="A387" s="178" t="str">
        <f t="shared" si="17"/>
        <v xml:space="preserve">145GERARDO BARRIOS </v>
      </c>
      <c r="B387" s="208">
        <v>145</v>
      </c>
      <c r="C387" s="206" t="s">
        <v>262</v>
      </c>
      <c r="D387" s="229" t="s">
        <v>245</v>
      </c>
      <c r="E387" s="226">
        <v>6</v>
      </c>
      <c r="F387" s="226">
        <v>6</v>
      </c>
      <c r="G387" s="226">
        <v>6</v>
      </c>
      <c r="H387" s="226"/>
      <c r="I387" s="226"/>
      <c r="J387" s="226"/>
      <c r="L387" s="57" t="str">
        <f t="shared" si="16"/>
        <v xml:space="preserve">145GERARDO BARRIOS </v>
      </c>
      <c r="M387" s="208">
        <v>145</v>
      </c>
      <c r="N387" s="206" t="s">
        <v>262</v>
      </c>
      <c r="O387" s="229" t="s">
        <v>245</v>
      </c>
      <c r="P387" s="226">
        <v>6</v>
      </c>
      <c r="Q387" s="226">
        <v>6</v>
      </c>
      <c r="R387" s="226">
        <v>6</v>
      </c>
      <c r="S387" s="226"/>
      <c r="T387" s="226"/>
      <c r="U387" s="226"/>
      <c r="V387" s="46"/>
      <c r="W387" s="46"/>
    </row>
    <row r="388" spans="1:23" ht="15.75">
      <c r="A388" s="178" t="str">
        <f t="shared" si="17"/>
        <v>145TIENDONA</v>
      </c>
      <c r="B388" s="208">
        <v>145</v>
      </c>
      <c r="C388" s="206" t="s">
        <v>190</v>
      </c>
      <c r="D388" s="229" t="s">
        <v>245</v>
      </c>
      <c r="E388" s="226">
        <v>5</v>
      </c>
      <c r="F388" s="226">
        <v>5</v>
      </c>
      <c r="G388" s="226">
        <v>5</v>
      </c>
      <c r="H388" s="226"/>
      <c r="I388" s="226"/>
      <c r="J388" s="226"/>
      <c r="L388" s="57" t="str">
        <f t="shared" si="16"/>
        <v>145TIENDONA</v>
      </c>
      <c r="M388" s="207">
        <v>145</v>
      </c>
      <c r="N388" s="206" t="s">
        <v>190</v>
      </c>
      <c r="O388" s="229" t="s">
        <v>245</v>
      </c>
      <c r="P388" s="226">
        <v>5</v>
      </c>
      <c r="Q388" s="226">
        <v>5</v>
      </c>
      <c r="R388" s="226">
        <v>5</v>
      </c>
      <c r="S388" s="226"/>
      <c r="T388" s="226"/>
      <c r="U388" s="226"/>
      <c r="V388" s="46"/>
      <c r="W388" s="46"/>
    </row>
    <row r="389" spans="1:23" ht="15.75">
      <c r="A389" s="178" t="str">
        <f t="shared" si="17"/>
        <v>145SENSUNTEPEQUE</v>
      </c>
      <c r="B389" s="207">
        <v>145</v>
      </c>
      <c r="C389" s="206" t="s">
        <v>181</v>
      </c>
      <c r="D389" s="229" t="s">
        <v>245</v>
      </c>
      <c r="E389" s="226">
        <v>6</v>
      </c>
      <c r="F389" s="226">
        <v>6</v>
      </c>
      <c r="G389" s="226">
        <v>6</v>
      </c>
      <c r="H389" s="226"/>
      <c r="I389" s="226"/>
      <c r="J389" s="226"/>
      <c r="L389" s="57" t="str">
        <f t="shared" ref="L389:L452" si="18">+M389&amp;N389</f>
        <v xml:space="preserve">146GERARDO BARRIOS </v>
      </c>
      <c r="M389" s="208">
        <v>146</v>
      </c>
      <c r="N389" s="206" t="s">
        <v>262</v>
      </c>
      <c r="O389" s="229" t="s">
        <v>246</v>
      </c>
      <c r="P389" s="226">
        <v>4</v>
      </c>
      <c r="Q389" s="226">
        <v>4</v>
      </c>
      <c r="R389" s="226">
        <v>4</v>
      </c>
      <c r="S389" s="226"/>
      <c r="T389" s="226"/>
      <c r="U389" s="226"/>
      <c r="V389" s="46"/>
      <c r="W389" s="46"/>
    </row>
    <row r="390" spans="1:23" ht="15.75">
      <c r="A390" s="178" t="str">
        <f t="shared" si="17"/>
        <v xml:space="preserve">146GERARDO BARRIOS </v>
      </c>
      <c r="B390" s="208">
        <v>146</v>
      </c>
      <c r="C390" s="206" t="s">
        <v>262</v>
      </c>
      <c r="D390" s="229" t="s">
        <v>246</v>
      </c>
      <c r="E390" s="226">
        <v>4</v>
      </c>
      <c r="F390" s="226">
        <v>4</v>
      </c>
      <c r="G390" s="226">
        <v>4</v>
      </c>
      <c r="H390" s="226"/>
      <c r="I390" s="226"/>
      <c r="J390" s="226"/>
      <c r="L390" s="57" t="str">
        <f t="shared" si="18"/>
        <v>146TIENDONA</v>
      </c>
      <c r="M390" s="208">
        <v>146</v>
      </c>
      <c r="N390" s="206" t="s">
        <v>190</v>
      </c>
      <c r="O390" s="229" t="s">
        <v>246</v>
      </c>
      <c r="P390" s="226">
        <v>3.5</v>
      </c>
      <c r="Q390" s="226">
        <v>3.5</v>
      </c>
      <c r="R390" s="226">
        <v>3.5</v>
      </c>
      <c r="S390" s="226"/>
      <c r="T390" s="226"/>
      <c r="U390" s="226"/>
      <c r="V390" s="46"/>
      <c r="W390" s="46"/>
    </row>
    <row r="391" spans="1:23" ht="15.75">
      <c r="A391" s="178" t="str">
        <f t="shared" si="17"/>
        <v>146TIENDONA</v>
      </c>
      <c r="B391" s="208">
        <v>146</v>
      </c>
      <c r="C391" s="206" t="s">
        <v>190</v>
      </c>
      <c r="D391" s="229" t="s">
        <v>246</v>
      </c>
      <c r="E391" s="226">
        <v>4</v>
      </c>
      <c r="F391" s="226">
        <v>4</v>
      </c>
      <c r="G391" s="226">
        <v>4</v>
      </c>
      <c r="H391" s="226"/>
      <c r="I391" s="226"/>
      <c r="J391" s="226"/>
      <c r="L391" s="57" t="str">
        <f t="shared" si="18"/>
        <v>146CHALATENANGO</v>
      </c>
      <c r="M391" s="208">
        <v>146</v>
      </c>
      <c r="N391" s="206" t="s">
        <v>176</v>
      </c>
      <c r="O391" s="229" t="s">
        <v>246</v>
      </c>
      <c r="P391" s="226">
        <v>4.5</v>
      </c>
      <c r="Q391" s="226">
        <v>4.5</v>
      </c>
      <c r="R391" s="226">
        <v>4.5</v>
      </c>
      <c r="S391" s="226"/>
      <c r="T391" s="226"/>
      <c r="U391" s="226"/>
      <c r="V391" s="46"/>
      <c r="W391" s="46"/>
    </row>
    <row r="392" spans="1:23" ht="15.75">
      <c r="A392" s="178" t="str">
        <f t="shared" si="17"/>
        <v>146SAN MIGUEL</v>
      </c>
      <c r="B392" s="207">
        <v>146</v>
      </c>
      <c r="C392" s="206" t="s">
        <v>174</v>
      </c>
      <c r="D392" s="229" t="s">
        <v>246</v>
      </c>
      <c r="E392" s="226">
        <v>4</v>
      </c>
      <c r="F392" s="226">
        <v>4</v>
      </c>
      <c r="G392" s="226">
        <v>4</v>
      </c>
      <c r="H392" s="226"/>
      <c r="I392" s="226"/>
      <c r="J392" s="226"/>
      <c r="L392" s="57" t="str">
        <f t="shared" si="18"/>
        <v>146COJUTEPEQUE</v>
      </c>
      <c r="M392" s="207">
        <v>146</v>
      </c>
      <c r="N392" s="206" t="s">
        <v>179</v>
      </c>
      <c r="O392" s="229" t="s">
        <v>246</v>
      </c>
      <c r="P392" s="226">
        <v>4</v>
      </c>
      <c r="Q392" s="226">
        <v>4</v>
      </c>
      <c r="R392" s="226">
        <v>4</v>
      </c>
      <c r="S392" s="226"/>
      <c r="T392" s="226"/>
      <c r="U392" s="226"/>
      <c r="V392" s="46"/>
      <c r="W392" s="46"/>
    </row>
    <row r="393" spans="1:23" ht="15.75">
      <c r="A393" s="178" t="str">
        <f t="shared" si="17"/>
        <v xml:space="preserve">147GERARDO BARRIOS </v>
      </c>
      <c r="B393" s="208">
        <v>147</v>
      </c>
      <c r="C393" s="206" t="s">
        <v>262</v>
      </c>
      <c r="D393" s="229" t="s">
        <v>227</v>
      </c>
      <c r="E393" s="226">
        <v>2.5</v>
      </c>
      <c r="F393" s="226">
        <v>2.5</v>
      </c>
      <c r="G393" s="226">
        <v>2.5</v>
      </c>
      <c r="H393" s="226"/>
      <c r="I393" s="226"/>
      <c r="J393" s="226"/>
      <c r="L393" s="57" t="str">
        <f t="shared" si="18"/>
        <v xml:space="preserve">147GERARDO BARRIOS </v>
      </c>
      <c r="M393" s="208">
        <v>147</v>
      </c>
      <c r="N393" s="206" t="s">
        <v>262</v>
      </c>
      <c r="O393" s="229" t="s">
        <v>227</v>
      </c>
      <c r="P393" s="226">
        <v>2.25</v>
      </c>
      <c r="Q393" s="226">
        <v>2.25</v>
      </c>
      <c r="R393" s="226">
        <v>2.25</v>
      </c>
      <c r="S393" s="226"/>
      <c r="T393" s="226"/>
      <c r="U393" s="226"/>
      <c r="V393" s="46"/>
      <c r="W393" s="46"/>
    </row>
    <row r="394" spans="1:23" ht="15.75">
      <c r="A394" s="178" t="str">
        <f t="shared" si="17"/>
        <v>147TIENDONA</v>
      </c>
      <c r="B394" s="208">
        <v>147</v>
      </c>
      <c r="C394" s="206" t="s">
        <v>190</v>
      </c>
      <c r="D394" s="229" t="s">
        <v>227</v>
      </c>
      <c r="E394" s="226">
        <v>2</v>
      </c>
      <c r="F394" s="226">
        <v>2</v>
      </c>
      <c r="G394" s="226">
        <v>2</v>
      </c>
      <c r="H394" s="226"/>
      <c r="I394" s="226"/>
      <c r="J394" s="226"/>
      <c r="L394" s="57" t="str">
        <f t="shared" si="18"/>
        <v>147TIENDONA</v>
      </c>
      <c r="M394" s="208">
        <v>147</v>
      </c>
      <c r="N394" s="206" t="s">
        <v>190</v>
      </c>
      <c r="O394" s="229" t="s">
        <v>227</v>
      </c>
      <c r="P394" s="226">
        <v>2</v>
      </c>
      <c r="Q394" s="226">
        <v>2</v>
      </c>
      <c r="R394" s="226">
        <v>2</v>
      </c>
      <c r="S394" s="226"/>
      <c r="T394" s="226"/>
      <c r="U394" s="226"/>
      <c r="V394" s="46"/>
      <c r="W394" s="46"/>
    </row>
    <row r="395" spans="1:23" ht="15.75">
      <c r="A395" s="178" t="str">
        <f t="shared" si="17"/>
        <v>147SANTA ANA</v>
      </c>
      <c r="B395" s="208">
        <v>147</v>
      </c>
      <c r="C395" s="206" t="s">
        <v>172</v>
      </c>
      <c r="D395" s="229" t="s">
        <v>227</v>
      </c>
      <c r="E395" s="226">
        <v>2.25</v>
      </c>
      <c r="F395" s="226">
        <v>2.25</v>
      </c>
      <c r="G395" s="226">
        <v>2.25</v>
      </c>
      <c r="H395" s="226"/>
      <c r="I395" s="226"/>
      <c r="J395" s="226"/>
      <c r="L395" s="57" t="str">
        <f t="shared" si="18"/>
        <v>147CHALATENANGO</v>
      </c>
      <c r="M395" s="208">
        <v>147</v>
      </c>
      <c r="N395" s="206" t="s">
        <v>176</v>
      </c>
      <c r="O395" s="229" t="s">
        <v>227</v>
      </c>
      <c r="P395" s="226">
        <v>2.5</v>
      </c>
      <c r="Q395" s="226">
        <v>2.5</v>
      </c>
      <c r="R395" s="226">
        <v>2.5</v>
      </c>
      <c r="S395" s="226"/>
      <c r="T395" s="226"/>
      <c r="U395" s="226"/>
      <c r="V395" s="46"/>
      <c r="W395" s="46"/>
    </row>
    <row r="396" spans="1:23" ht="15.75">
      <c r="A396" s="178" t="str">
        <f t="shared" si="17"/>
        <v>147SAN MIGUEL</v>
      </c>
      <c r="B396" s="207">
        <v>147</v>
      </c>
      <c r="C396" s="206" t="s">
        <v>174</v>
      </c>
      <c r="D396" s="229" t="s">
        <v>227</v>
      </c>
      <c r="E396" s="226">
        <v>2.5</v>
      </c>
      <c r="F396" s="226">
        <v>2.5</v>
      </c>
      <c r="G396" s="226">
        <v>2.5</v>
      </c>
      <c r="H396" s="226"/>
      <c r="I396" s="226"/>
      <c r="J396" s="226"/>
      <c r="L396" s="57" t="str">
        <f t="shared" si="18"/>
        <v>147SANTA ROSA DE LIMA</v>
      </c>
      <c r="M396" s="207">
        <v>147</v>
      </c>
      <c r="N396" s="206" t="s">
        <v>198</v>
      </c>
      <c r="O396" s="229" t="s">
        <v>227</v>
      </c>
      <c r="P396" s="226">
        <v>3.5</v>
      </c>
      <c r="Q396" s="226">
        <v>2.5</v>
      </c>
      <c r="R396" s="226">
        <v>4.5</v>
      </c>
      <c r="S396" s="226"/>
      <c r="T396" s="226"/>
      <c r="U396" s="226"/>
      <c r="V396" s="46"/>
      <c r="W396" s="46"/>
    </row>
    <row r="397" spans="1:23" ht="15.75">
      <c r="A397" s="178" t="str">
        <f t="shared" si="17"/>
        <v xml:space="preserve">148GERARDO BARRIOS </v>
      </c>
      <c r="B397" s="208">
        <v>148</v>
      </c>
      <c r="C397" s="206" t="s">
        <v>262</v>
      </c>
      <c r="D397" s="229" t="s">
        <v>247</v>
      </c>
      <c r="E397" s="226">
        <v>6</v>
      </c>
      <c r="F397" s="226">
        <v>6</v>
      </c>
      <c r="G397" s="226">
        <v>6</v>
      </c>
      <c r="H397" s="226"/>
      <c r="I397" s="226"/>
      <c r="J397" s="226"/>
      <c r="L397" s="57" t="str">
        <f t="shared" si="18"/>
        <v xml:space="preserve">148GERARDO BARRIOS </v>
      </c>
      <c r="M397" s="208">
        <v>148</v>
      </c>
      <c r="N397" s="206" t="s">
        <v>262</v>
      </c>
      <c r="O397" s="229" t="s">
        <v>247</v>
      </c>
      <c r="P397" s="226">
        <v>6</v>
      </c>
      <c r="Q397" s="226">
        <v>6</v>
      </c>
      <c r="R397" s="226">
        <v>6</v>
      </c>
      <c r="S397" s="226"/>
      <c r="T397" s="226"/>
      <c r="U397" s="226"/>
      <c r="V397" s="46"/>
      <c r="W397" s="46"/>
    </row>
    <row r="398" spans="1:23" ht="15.75">
      <c r="A398" s="178" t="str">
        <f t="shared" si="17"/>
        <v>148TIENDONA</v>
      </c>
      <c r="B398" s="208">
        <v>148</v>
      </c>
      <c r="C398" s="206" t="s">
        <v>190</v>
      </c>
      <c r="D398" s="229" t="s">
        <v>247</v>
      </c>
      <c r="E398" s="226">
        <v>5</v>
      </c>
      <c r="F398" s="226">
        <v>5</v>
      </c>
      <c r="G398" s="226">
        <v>5</v>
      </c>
      <c r="H398" s="226"/>
      <c r="I398" s="226"/>
      <c r="J398" s="226"/>
      <c r="L398" s="57" t="str">
        <f t="shared" si="18"/>
        <v>148TIENDONA</v>
      </c>
      <c r="M398" s="208">
        <v>148</v>
      </c>
      <c r="N398" s="206" t="s">
        <v>190</v>
      </c>
      <c r="O398" s="229" t="s">
        <v>247</v>
      </c>
      <c r="P398" s="226">
        <v>5</v>
      </c>
      <c r="Q398" s="226">
        <v>5</v>
      </c>
      <c r="R398" s="226">
        <v>5</v>
      </c>
      <c r="S398" s="226"/>
      <c r="T398" s="226"/>
      <c r="U398" s="226"/>
      <c r="V398" s="46"/>
      <c r="W398" s="46"/>
    </row>
    <row r="399" spans="1:23" ht="15.75">
      <c r="A399" s="178" t="str">
        <f t="shared" si="17"/>
        <v>148SAN MIGUEL</v>
      </c>
      <c r="B399" s="208">
        <v>148</v>
      </c>
      <c r="C399" s="206" t="s">
        <v>174</v>
      </c>
      <c r="D399" s="229" t="s">
        <v>247</v>
      </c>
      <c r="E399" s="226">
        <v>4.25</v>
      </c>
      <c r="F399" s="226">
        <v>4</v>
      </c>
      <c r="G399" s="226">
        <v>4.5</v>
      </c>
      <c r="H399" s="226"/>
      <c r="I399" s="226"/>
      <c r="J399" s="226"/>
      <c r="L399" s="55" t="str">
        <f t="shared" si="18"/>
        <v>148SANTA ROSA DE LIMA</v>
      </c>
      <c r="M399" s="208">
        <v>148</v>
      </c>
      <c r="N399" s="206" t="s">
        <v>198</v>
      </c>
      <c r="O399" s="229" t="s">
        <v>247</v>
      </c>
      <c r="P399" s="226">
        <v>4.5</v>
      </c>
      <c r="Q399" s="226">
        <v>4.5</v>
      </c>
      <c r="R399" s="226">
        <v>4.5</v>
      </c>
      <c r="S399" s="226"/>
      <c r="T399" s="226"/>
      <c r="U399" s="226"/>
    </row>
    <row r="400" spans="1:23" ht="15.75">
      <c r="A400" s="178" t="str">
        <f t="shared" si="17"/>
        <v>148SENSUNTEPEQUE</v>
      </c>
      <c r="B400" s="207">
        <v>148</v>
      </c>
      <c r="C400" s="206" t="s">
        <v>181</v>
      </c>
      <c r="D400" s="229" t="s">
        <v>247</v>
      </c>
      <c r="E400" s="226">
        <v>6</v>
      </c>
      <c r="F400" s="226">
        <v>6</v>
      </c>
      <c r="G400" s="226">
        <v>6</v>
      </c>
      <c r="H400" s="226"/>
      <c r="I400" s="226"/>
      <c r="J400" s="226"/>
      <c r="L400" s="55" t="str">
        <f t="shared" si="18"/>
        <v>148COJUTEPEQUE</v>
      </c>
      <c r="M400" s="207">
        <v>148</v>
      </c>
      <c r="N400" s="206" t="s">
        <v>179</v>
      </c>
      <c r="O400" s="229" t="s">
        <v>247</v>
      </c>
      <c r="P400" s="226">
        <v>5</v>
      </c>
      <c r="Q400" s="226">
        <v>5</v>
      </c>
      <c r="R400" s="226">
        <v>5</v>
      </c>
      <c r="S400" s="226"/>
      <c r="T400" s="226"/>
      <c r="U400" s="226"/>
    </row>
    <row r="401" spans="1:21" ht="15.75">
      <c r="A401" s="178" t="str">
        <f t="shared" si="17"/>
        <v xml:space="preserve">149GERARDO BARRIOS </v>
      </c>
      <c r="B401" s="208">
        <v>149</v>
      </c>
      <c r="C401" s="206" t="s">
        <v>262</v>
      </c>
      <c r="D401" s="229" t="s">
        <v>248</v>
      </c>
      <c r="E401" s="226">
        <v>2.75</v>
      </c>
      <c r="F401" s="226">
        <v>2.75</v>
      </c>
      <c r="G401" s="226">
        <v>2.75</v>
      </c>
      <c r="H401" s="226"/>
      <c r="I401" s="226"/>
      <c r="J401" s="226"/>
      <c r="L401" s="55" t="str">
        <f t="shared" si="18"/>
        <v xml:space="preserve">149GERARDO BARRIOS </v>
      </c>
      <c r="M401" s="208">
        <v>149</v>
      </c>
      <c r="N401" s="206" t="s">
        <v>262</v>
      </c>
      <c r="O401" s="229" t="s">
        <v>248</v>
      </c>
      <c r="P401" s="226">
        <v>2.75</v>
      </c>
      <c r="Q401" s="226">
        <v>2.75</v>
      </c>
      <c r="R401" s="226">
        <v>2.75</v>
      </c>
      <c r="S401" s="226"/>
      <c r="T401" s="226"/>
      <c r="U401" s="226"/>
    </row>
    <row r="402" spans="1:21" ht="15.75">
      <c r="A402" s="178" t="str">
        <f t="shared" si="17"/>
        <v>149TIENDONA</v>
      </c>
      <c r="B402" s="208">
        <v>149</v>
      </c>
      <c r="C402" s="206" t="s">
        <v>190</v>
      </c>
      <c r="D402" s="229" t="s">
        <v>248</v>
      </c>
      <c r="E402" s="226">
        <v>2.5</v>
      </c>
      <c r="F402" s="226">
        <v>2.5</v>
      </c>
      <c r="G402" s="226">
        <v>2.5</v>
      </c>
      <c r="H402" s="226"/>
      <c r="I402" s="226"/>
      <c r="J402" s="226"/>
      <c r="L402" s="55" t="str">
        <f t="shared" si="18"/>
        <v>149TIENDONA</v>
      </c>
      <c r="M402" s="208">
        <v>149</v>
      </c>
      <c r="N402" s="206" t="s">
        <v>190</v>
      </c>
      <c r="O402" s="229" t="s">
        <v>248</v>
      </c>
      <c r="P402" s="226">
        <v>2.5</v>
      </c>
      <c r="Q402" s="226">
        <v>2.5</v>
      </c>
      <c r="R402" s="226">
        <v>2.5</v>
      </c>
      <c r="S402" s="226"/>
      <c r="T402" s="226"/>
      <c r="U402" s="226"/>
    </row>
    <row r="403" spans="1:21" ht="15.75">
      <c r="A403" s="178" t="str">
        <f t="shared" ref="A403:A466" si="19">+B403&amp;C403</f>
        <v>149SAN MIGUEL</v>
      </c>
      <c r="B403" s="207">
        <v>149</v>
      </c>
      <c r="C403" s="206" t="s">
        <v>174</v>
      </c>
      <c r="D403" s="229" t="s">
        <v>248</v>
      </c>
      <c r="E403" s="226">
        <v>3</v>
      </c>
      <c r="F403" s="226">
        <v>3</v>
      </c>
      <c r="G403" s="226">
        <v>3</v>
      </c>
      <c r="H403" s="226"/>
      <c r="I403" s="226"/>
      <c r="J403" s="226"/>
      <c r="L403" s="55" t="str">
        <f t="shared" si="18"/>
        <v>149SANTA ROSA DE LIMA</v>
      </c>
      <c r="M403" s="208">
        <v>149</v>
      </c>
      <c r="N403" s="206" t="s">
        <v>198</v>
      </c>
      <c r="O403" s="229" t="s">
        <v>248</v>
      </c>
      <c r="P403" s="226">
        <v>3.5</v>
      </c>
      <c r="Q403" s="226">
        <v>3.5</v>
      </c>
      <c r="R403" s="226">
        <v>3.5</v>
      </c>
      <c r="S403" s="226"/>
      <c r="T403" s="226"/>
      <c r="U403" s="226"/>
    </row>
    <row r="404" spans="1:21" ht="15.75">
      <c r="A404" s="178" t="str">
        <f t="shared" si="19"/>
        <v xml:space="preserve">150GERARDO BARRIOS </v>
      </c>
      <c r="B404" s="208">
        <v>150</v>
      </c>
      <c r="C404" s="206" t="s">
        <v>262</v>
      </c>
      <c r="D404" s="229" t="s">
        <v>228</v>
      </c>
      <c r="E404" s="226">
        <v>2</v>
      </c>
      <c r="F404" s="226">
        <v>2</v>
      </c>
      <c r="G404" s="226">
        <v>2</v>
      </c>
      <c r="H404" s="226"/>
      <c r="I404" s="226"/>
      <c r="J404" s="226"/>
      <c r="L404" s="55" t="str">
        <f t="shared" si="18"/>
        <v>149COJUTEPEQUE</v>
      </c>
      <c r="M404" s="207">
        <v>149</v>
      </c>
      <c r="N404" s="206" t="s">
        <v>179</v>
      </c>
      <c r="O404" s="229" t="s">
        <v>248</v>
      </c>
      <c r="P404" s="226">
        <v>2.5</v>
      </c>
      <c r="Q404" s="226">
        <v>2.5</v>
      </c>
      <c r="R404" s="226">
        <v>2.5</v>
      </c>
      <c r="S404" s="226"/>
      <c r="T404" s="226"/>
      <c r="U404" s="226"/>
    </row>
    <row r="405" spans="1:21" ht="15.75">
      <c r="A405" s="178" t="str">
        <f t="shared" si="19"/>
        <v>150TIENDONA</v>
      </c>
      <c r="B405" s="208">
        <v>150</v>
      </c>
      <c r="C405" s="206" t="s">
        <v>190</v>
      </c>
      <c r="D405" s="229" t="s">
        <v>228</v>
      </c>
      <c r="E405" s="226">
        <v>1.25</v>
      </c>
      <c r="F405" s="226">
        <v>1.25</v>
      </c>
      <c r="G405" s="226">
        <v>1.25</v>
      </c>
      <c r="H405" s="226"/>
      <c r="I405" s="226"/>
      <c r="J405" s="226"/>
      <c r="L405" s="55" t="str">
        <f t="shared" si="18"/>
        <v xml:space="preserve">150GERARDO BARRIOS </v>
      </c>
      <c r="M405" s="208">
        <v>150</v>
      </c>
      <c r="N405" s="206" t="s">
        <v>262</v>
      </c>
      <c r="O405" s="229" t="s">
        <v>228</v>
      </c>
      <c r="P405" s="226">
        <v>1.75</v>
      </c>
      <c r="Q405" s="226">
        <v>1.75</v>
      </c>
      <c r="R405" s="226">
        <v>1.75</v>
      </c>
      <c r="S405" s="226"/>
      <c r="T405" s="226"/>
      <c r="U405" s="226"/>
    </row>
    <row r="406" spans="1:21" ht="15.75">
      <c r="A406" s="178" t="str">
        <f t="shared" si="19"/>
        <v>150SAN MIGUEL</v>
      </c>
      <c r="B406" s="208">
        <v>150</v>
      </c>
      <c r="C406" s="206" t="s">
        <v>174</v>
      </c>
      <c r="D406" s="229" t="s">
        <v>228</v>
      </c>
      <c r="E406" s="226">
        <v>2.5</v>
      </c>
      <c r="F406" s="226">
        <v>2.5</v>
      </c>
      <c r="G406" s="226">
        <v>2.5</v>
      </c>
      <c r="H406" s="226"/>
      <c r="I406" s="226"/>
      <c r="J406" s="226"/>
      <c r="L406" s="55" t="str">
        <f t="shared" si="18"/>
        <v>150TIENDONA</v>
      </c>
      <c r="M406" s="208">
        <v>150</v>
      </c>
      <c r="N406" s="206" t="s">
        <v>190</v>
      </c>
      <c r="O406" s="229" t="s">
        <v>228</v>
      </c>
      <c r="P406" s="226">
        <v>1.25</v>
      </c>
      <c r="Q406" s="226">
        <v>1.25</v>
      </c>
      <c r="R406" s="226">
        <v>1.25</v>
      </c>
      <c r="S406" s="226"/>
      <c r="T406" s="226"/>
      <c r="U406" s="226"/>
    </row>
    <row r="407" spans="1:21" ht="15.75">
      <c r="A407" s="178" t="str">
        <f t="shared" si="19"/>
        <v>150SENSUNTEPEQUE</v>
      </c>
      <c r="B407" s="207">
        <v>150</v>
      </c>
      <c r="C407" s="206" t="s">
        <v>181</v>
      </c>
      <c r="D407" s="229" t="s">
        <v>228</v>
      </c>
      <c r="E407" s="226">
        <v>1.875</v>
      </c>
      <c r="F407" s="226">
        <v>1.75</v>
      </c>
      <c r="G407" s="226">
        <v>2</v>
      </c>
      <c r="H407" s="226"/>
      <c r="I407" s="226"/>
      <c r="J407" s="226"/>
      <c r="L407" s="55" t="str">
        <f t="shared" si="18"/>
        <v>150SANTA ROSA DE LIMA</v>
      </c>
      <c r="M407" s="208">
        <v>150</v>
      </c>
      <c r="N407" s="206" t="s">
        <v>198</v>
      </c>
      <c r="O407" s="229" t="s">
        <v>228</v>
      </c>
      <c r="P407" s="226">
        <v>2.5</v>
      </c>
      <c r="Q407" s="226">
        <v>2.5</v>
      </c>
      <c r="R407" s="226">
        <v>2.5</v>
      </c>
      <c r="S407" s="226"/>
      <c r="T407" s="226"/>
      <c r="U407" s="226"/>
    </row>
    <row r="408" spans="1:21" ht="15.75">
      <c r="A408" s="178" t="str">
        <f t="shared" si="19"/>
        <v>151SANTA ANA</v>
      </c>
      <c r="B408" s="208">
        <v>151</v>
      </c>
      <c r="C408" s="206" t="s">
        <v>172</v>
      </c>
      <c r="D408" s="229" t="s">
        <v>290</v>
      </c>
      <c r="E408" s="226">
        <v>38</v>
      </c>
      <c r="F408" s="226">
        <v>38</v>
      </c>
      <c r="G408" s="226">
        <v>38</v>
      </c>
      <c r="H408" s="226"/>
      <c r="I408" s="226"/>
      <c r="J408" s="226"/>
      <c r="L408" s="55" t="str">
        <f t="shared" si="18"/>
        <v>150COJUTEPEQUE</v>
      </c>
      <c r="M408" s="207">
        <v>150</v>
      </c>
      <c r="N408" s="206" t="s">
        <v>179</v>
      </c>
      <c r="O408" s="229" t="s">
        <v>228</v>
      </c>
      <c r="P408" s="226">
        <v>2.125</v>
      </c>
      <c r="Q408" s="226">
        <v>2</v>
      </c>
      <c r="R408" s="226">
        <v>2.25</v>
      </c>
      <c r="S408" s="226"/>
      <c r="T408" s="226"/>
      <c r="U408" s="226"/>
    </row>
    <row r="409" spans="1:21" ht="15.75">
      <c r="A409" s="178" t="str">
        <f t="shared" si="19"/>
        <v>151SAN MIGUEL</v>
      </c>
      <c r="B409" s="208">
        <v>151</v>
      </c>
      <c r="C409" s="206" t="s">
        <v>174</v>
      </c>
      <c r="D409" s="229" t="s">
        <v>290</v>
      </c>
      <c r="E409" s="226">
        <v>35.666666666666664</v>
      </c>
      <c r="F409" s="226">
        <v>34</v>
      </c>
      <c r="G409" s="226">
        <v>39</v>
      </c>
      <c r="H409" s="226"/>
      <c r="I409" s="226"/>
      <c r="J409" s="226"/>
      <c r="L409" s="55" t="str">
        <f t="shared" si="18"/>
        <v>151SANTA ROSA DE LIMA</v>
      </c>
      <c r="M409" s="208">
        <v>151</v>
      </c>
      <c r="N409" s="206" t="s">
        <v>198</v>
      </c>
      <c r="O409" s="229" t="s">
        <v>290</v>
      </c>
      <c r="P409" s="226">
        <v>33.25</v>
      </c>
      <c r="Q409" s="226">
        <v>33</v>
      </c>
      <c r="R409" s="226">
        <v>34</v>
      </c>
      <c r="S409" s="226"/>
      <c r="T409" s="226"/>
      <c r="U409" s="226"/>
    </row>
    <row r="410" spans="1:21" ht="15.75">
      <c r="A410" s="178" t="str">
        <f t="shared" si="19"/>
        <v>151SENSUNTEPEQUE</v>
      </c>
      <c r="B410" s="207">
        <v>151</v>
      </c>
      <c r="C410" s="206" t="s">
        <v>181</v>
      </c>
      <c r="D410" s="229" t="s">
        <v>290</v>
      </c>
      <c r="E410" s="226">
        <v>34.5</v>
      </c>
      <c r="F410" s="226">
        <v>34</v>
      </c>
      <c r="G410" s="226">
        <v>35</v>
      </c>
      <c r="H410" s="226"/>
      <c r="I410" s="226"/>
      <c r="J410" s="226"/>
      <c r="L410" s="55" t="str">
        <f t="shared" si="18"/>
        <v>151COJUTEPEQUE</v>
      </c>
      <c r="M410" s="207">
        <v>151</v>
      </c>
      <c r="N410" s="206" t="s">
        <v>179</v>
      </c>
      <c r="O410" s="229" t="s">
        <v>290</v>
      </c>
      <c r="P410" s="226">
        <v>35.5</v>
      </c>
      <c r="Q410" s="226">
        <v>35.5</v>
      </c>
      <c r="R410" s="226">
        <v>35.5</v>
      </c>
      <c r="S410" s="226"/>
      <c r="T410" s="226"/>
      <c r="U410" s="226"/>
    </row>
    <row r="411" spans="1:21" ht="15.75">
      <c r="A411" s="178" t="str">
        <f t="shared" si="19"/>
        <v>152SANTA ANA</v>
      </c>
      <c r="B411" s="208">
        <v>152</v>
      </c>
      <c r="C411" s="206" t="s">
        <v>172</v>
      </c>
      <c r="D411" s="229" t="s">
        <v>291</v>
      </c>
      <c r="E411" s="226">
        <v>38.5</v>
      </c>
      <c r="F411" s="226">
        <v>38.5</v>
      </c>
      <c r="G411" s="226">
        <v>38.5</v>
      </c>
      <c r="H411" s="226"/>
      <c r="I411" s="226"/>
      <c r="J411" s="226"/>
      <c r="L411" s="55" t="str">
        <f t="shared" si="18"/>
        <v>152SANTA ROSA DE LIMA</v>
      </c>
      <c r="M411" s="208">
        <v>152</v>
      </c>
      <c r="N411" s="206" t="s">
        <v>198</v>
      </c>
      <c r="O411" s="229" t="s">
        <v>291</v>
      </c>
      <c r="P411" s="226">
        <v>32.25</v>
      </c>
      <c r="Q411" s="226">
        <v>30</v>
      </c>
      <c r="R411" s="226">
        <v>33</v>
      </c>
      <c r="S411" s="226"/>
      <c r="T411" s="226"/>
      <c r="U411" s="226"/>
    </row>
    <row r="412" spans="1:21" ht="15.75">
      <c r="A412" s="178" t="str">
        <f t="shared" si="19"/>
        <v>152SAN MIGUEL</v>
      </c>
      <c r="B412" s="208">
        <v>152</v>
      </c>
      <c r="C412" s="206" t="s">
        <v>174</v>
      </c>
      <c r="D412" s="229" t="s">
        <v>291</v>
      </c>
      <c r="E412" s="226">
        <v>35.333333333333336</v>
      </c>
      <c r="F412" s="226">
        <v>34</v>
      </c>
      <c r="G412" s="226">
        <v>38</v>
      </c>
      <c r="H412" s="226"/>
      <c r="I412" s="226"/>
      <c r="J412" s="226"/>
      <c r="L412" s="55" t="str">
        <f t="shared" si="18"/>
        <v>152COJUTEPEQUE</v>
      </c>
      <c r="M412" s="207">
        <v>152</v>
      </c>
      <c r="N412" s="206" t="s">
        <v>179</v>
      </c>
      <c r="O412" s="229" t="s">
        <v>291</v>
      </c>
      <c r="P412" s="226">
        <v>35.5</v>
      </c>
      <c r="Q412" s="226">
        <v>35.5</v>
      </c>
      <c r="R412" s="226">
        <v>35.5</v>
      </c>
      <c r="S412" s="226"/>
      <c r="T412" s="226"/>
      <c r="U412" s="226"/>
    </row>
    <row r="413" spans="1:21" ht="15.75">
      <c r="A413" s="178" t="str">
        <f t="shared" si="19"/>
        <v>152SENSUNTEPEQUE</v>
      </c>
      <c r="B413" s="207">
        <v>152</v>
      </c>
      <c r="C413" s="206" t="s">
        <v>181</v>
      </c>
      <c r="D413" s="229" t="s">
        <v>291</v>
      </c>
      <c r="E413" s="226">
        <v>34.75</v>
      </c>
      <c r="F413" s="226">
        <v>34.5</v>
      </c>
      <c r="G413" s="226">
        <v>35</v>
      </c>
      <c r="H413" s="226"/>
      <c r="I413" s="226"/>
      <c r="J413" s="226"/>
      <c r="L413" s="55" t="str">
        <f t="shared" si="18"/>
        <v>155SANTA ROSA DE LIMA</v>
      </c>
      <c r="M413" s="208">
        <v>155</v>
      </c>
      <c r="N413" s="206" t="s">
        <v>198</v>
      </c>
      <c r="O413" s="229" t="s">
        <v>292</v>
      </c>
      <c r="P413" s="226">
        <v>30</v>
      </c>
      <c r="Q413" s="226">
        <v>29</v>
      </c>
      <c r="R413" s="226">
        <v>31</v>
      </c>
      <c r="S413" s="226"/>
      <c r="T413" s="226"/>
      <c r="U413" s="226"/>
    </row>
    <row r="414" spans="1:21" ht="15.75">
      <c r="A414" s="178" t="str">
        <f t="shared" si="19"/>
        <v>153SENSUNTEPEQUE</v>
      </c>
      <c r="B414" s="207">
        <v>153</v>
      </c>
      <c r="C414" s="206" t="s">
        <v>181</v>
      </c>
      <c r="D414" s="229" t="s">
        <v>295</v>
      </c>
      <c r="E414" s="226">
        <v>29.5</v>
      </c>
      <c r="F414" s="226">
        <v>29.5</v>
      </c>
      <c r="G414" s="226">
        <v>29.5</v>
      </c>
      <c r="H414" s="226"/>
      <c r="I414" s="226"/>
      <c r="J414" s="226"/>
      <c r="L414" s="55" t="str">
        <f t="shared" si="18"/>
        <v>155COJUTEPEQUE</v>
      </c>
      <c r="M414" s="207">
        <v>155</v>
      </c>
      <c r="N414" s="206" t="s">
        <v>179</v>
      </c>
      <c r="O414" s="229" t="s">
        <v>292</v>
      </c>
      <c r="P414" s="226">
        <v>30</v>
      </c>
      <c r="Q414" s="226">
        <v>30</v>
      </c>
      <c r="R414" s="226">
        <v>30</v>
      </c>
      <c r="S414" s="226"/>
      <c r="T414" s="226"/>
      <c r="U414" s="226"/>
    </row>
    <row r="415" spans="1:21" ht="15.75">
      <c r="A415" s="178" t="str">
        <f t="shared" si="19"/>
        <v>155SAN MIGUEL</v>
      </c>
      <c r="B415" s="208">
        <v>155</v>
      </c>
      <c r="C415" s="206" t="s">
        <v>174</v>
      </c>
      <c r="D415" s="229" t="s">
        <v>292</v>
      </c>
      <c r="E415" s="226">
        <v>32</v>
      </c>
      <c r="F415" s="226">
        <v>30</v>
      </c>
      <c r="G415" s="226">
        <v>35</v>
      </c>
      <c r="H415" s="226"/>
      <c r="I415" s="226"/>
      <c r="J415" s="226"/>
      <c r="L415" s="55" t="str">
        <f t="shared" si="18"/>
        <v>156COJUTEPEQUE</v>
      </c>
      <c r="M415" s="207">
        <v>156</v>
      </c>
      <c r="N415" s="206" t="s">
        <v>179</v>
      </c>
      <c r="O415" s="229" t="s">
        <v>315</v>
      </c>
      <c r="P415" s="226">
        <v>18.5</v>
      </c>
      <c r="Q415" s="226">
        <v>18.5</v>
      </c>
      <c r="R415" s="226">
        <v>18.5</v>
      </c>
      <c r="S415" s="226"/>
      <c r="T415" s="226"/>
      <c r="U415" s="226"/>
    </row>
    <row r="416" spans="1:21" ht="15.75">
      <c r="A416" s="178" t="str">
        <f t="shared" si="19"/>
        <v>155SENSUNTEPEQUE</v>
      </c>
      <c r="B416" s="207">
        <v>155</v>
      </c>
      <c r="C416" s="206" t="s">
        <v>181</v>
      </c>
      <c r="D416" s="229" t="s">
        <v>292</v>
      </c>
      <c r="E416" s="226">
        <v>30.25</v>
      </c>
      <c r="F416" s="226">
        <v>30</v>
      </c>
      <c r="G416" s="226">
        <v>30.5</v>
      </c>
      <c r="H416" s="226"/>
      <c r="I416" s="226"/>
      <c r="J416" s="226"/>
      <c r="L416" s="55" t="str">
        <f t="shared" si="18"/>
        <v>157COJUTEPEQUE</v>
      </c>
      <c r="M416" s="207">
        <v>157</v>
      </c>
      <c r="N416" s="206" t="s">
        <v>179</v>
      </c>
      <c r="O416" s="229" t="s">
        <v>293</v>
      </c>
      <c r="P416" s="226">
        <v>19</v>
      </c>
      <c r="Q416" s="226">
        <v>19</v>
      </c>
      <c r="R416" s="226">
        <v>19</v>
      </c>
      <c r="S416" s="226"/>
      <c r="T416" s="226"/>
      <c r="U416" s="226"/>
    </row>
    <row r="417" spans="1:21" ht="15.75">
      <c r="A417" s="178" t="str">
        <f t="shared" si="19"/>
        <v>156SENSUNTEPEQUE</v>
      </c>
      <c r="B417" s="207">
        <v>156</v>
      </c>
      <c r="C417" s="206" t="s">
        <v>181</v>
      </c>
      <c r="D417" s="229" t="s">
        <v>315</v>
      </c>
      <c r="E417" s="226">
        <v>17.166666666666668</v>
      </c>
      <c r="F417" s="226">
        <v>16.5</v>
      </c>
      <c r="G417" s="226">
        <v>18.5</v>
      </c>
      <c r="H417" s="226"/>
      <c r="I417" s="226"/>
      <c r="J417" s="226"/>
      <c r="L417" s="55" t="str">
        <f t="shared" si="18"/>
        <v>159SANTA ROSA DE LIMA</v>
      </c>
      <c r="M417" s="208">
        <v>159</v>
      </c>
      <c r="N417" s="206" t="s">
        <v>198</v>
      </c>
      <c r="O417" s="229" t="s">
        <v>294</v>
      </c>
      <c r="P417" s="226">
        <v>25.25</v>
      </c>
      <c r="Q417" s="226">
        <v>24</v>
      </c>
      <c r="R417" s="226">
        <v>26</v>
      </c>
      <c r="S417" s="226"/>
      <c r="T417" s="226"/>
      <c r="U417" s="226"/>
    </row>
    <row r="418" spans="1:21" ht="15.75">
      <c r="A418" s="178" t="str">
        <f t="shared" si="19"/>
        <v>157SAN MIGUEL</v>
      </c>
      <c r="B418" s="208">
        <v>157</v>
      </c>
      <c r="C418" s="206" t="s">
        <v>174</v>
      </c>
      <c r="D418" s="229" t="s">
        <v>293</v>
      </c>
      <c r="E418" s="226">
        <v>20.375</v>
      </c>
      <c r="F418" s="226">
        <v>19.75</v>
      </c>
      <c r="G418" s="226">
        <v>21</v>
      </c>
      <c r="H418" s="226"/>
      <c r="I418" s="226"/>
      <c r="J418" s="226"/>
      <c r="L418" s="55" t="str">
        <f t="shared" si="18"/>
        <v>159COJUTEPEQUE</v>
      </c>
      <c r="M418" s="207">
        <v>159</v>
      </c>
      <c r="N418" s="206" t="s">
        <v>179</v>
      </c>
      <c r="O418" s="229" t="s">
        <v>294</v>
      </c>
      <c r="P418" s="226">
        <v>25</v>
      </c>
      <c r="Q418" s="226">
        <v>25</v>
      </c>
      <c r="R418" s="226">
        <v>25</v>
      </c>
      <c r="S418" s="226"/>
      <c r="T418" s="226"/>
      <c r="U418" s="226"/>
    </row>
    <row r="419" spans="1:21" ht="15.75">
      <c r="A419" s="178" t="str">
        <f t="shared" si="19"/>
        <v>157SENSUNTEPEQUE</v>
      </c>
      <c r="B419" s="207">
        <v>157</v>
      </c>
      <c r="C419" s="206" t="s">
        <v>181</v>
      </c>
      <c r="D419" s="229" t="s">
        <v>293</v>
      </c>
      <c r="E419" s="226">
        <v>19.75</v>
      </c>
      <c r="F419" s="226">
        <v>19</v>
      </c>
      <c r="G419" s="226">
        <v>20.5</v>
      </c>
      <c r="H419" s="226"/>
      <c r="I419" s="226"/>
      <c r="J419" s="226"/>
      <c r="L419" s="55" t="str">
        <f t="shared" si="18"/>
        <v>160SANTA ROSA DE LIMA</v>
      </c>
      <c r="M419" s="207">
        <v>160</v>
      </c>
      <c r="N419" s="206" t="s">
        <v>198</v>
      </c>
      <c r="O419" s="229" t="s">
        <v>295</v>
      </c>
      <c r="P419" s="226">
        <v>35.125</v>
      </c>
      <c r="Q419" s="226">
        <v>34.5</v>
      </c>
      <c r="R419" s="226">
        <v>36</v>
      </c>
      <c r="S419" s="226"/>
      <c r="T419" s="226"/>
      <c r="U419" s="226"/>
    </row>
    <row r="420" spans="1:21" ht="15.75">
      <c r="A420" s="178" t="str">
        <f t="shared" si="19"/>
        <v>158SAN MIGUEL</v>
      </c>
      <c r="B420" s="208">
        <v>158</v>
      </c>
      <c r="C420" s="206" t="s">
        <v>174</v>
      </c>
      <c r="D420" s="229" t="s">
        <v>322</v>
      </c>
      <c r="E420" s="226">
        <v>21</v>
      </c>
      <c r="F420" s="226">
        <v>21</v>
      </c>
      <c r="G420" s="226">
        <v>21</v>
      </c>
      <c r="H420" s="226"/>
      <c r="I420" s="226"/>
      <c r="J420" s="226"/>
      <c r="L420" s="55" t="str">
        <f t="shared" si="18"/>
        <v>161SANTA ROSA DE LIMA</v>
      </c>
      <c r="M420" s="208">
        <v>161</v>
      </c>
      <c r="N420" s="206" t="s">
        <v>198</v>
      </c>
      <c r="O420" s="229" t="s">
        <v>296</v>
      </c>
      <c r="P420" s="226">
        <v>34.875</v>
      </c>
      <c r="Q420" s="226">
        <v>34</v>
      </c>
      <c r="R420" s="226">
        <v>36</v>
      </c>
      <c r="S420" s="226"/>
      <c r="T420" s="226"/>
      <c r="U420" s="226"/>
    </row>
    <row r="421" spans="1:21" ht="15.75">
      <c r="A421" s="178" t="str">
        <f t="shared" si="19"/>
        <v>158SENSUNTEPEQUE</v>
      </c>
      <c r="B421" s="207">
        <v>158</v>
      </c>
      <c r="C421" s="206" t="s">
        <v>181</v>
      </c>
      <c r="D421" s="229" t="s">
        <v>322</v>
      </c>
      <c r="E421" s="226">
        <v>21</v>
      </c>
      <c r="F421" s="226">
        <v>21</v>
      </c>
      <c r="G421" s="226">
        <v>21</v>
      </c>
      <c r="H421" s="226"/>
      <c r="I421" s="226"/>
      <c r="J421" s="226"/>
      <c r="L421" s="55" t="str">
        <f t="shared" si="18"/>
        <v>161COJUTEPEQUE</v>
      </c>
      <c r="M421" s="207">
        <v>161</v>
      </c>
      <c r="N421" s="206" t="s">
        <v>179</v>
      </c>
      <c r="O421" s="229" t="s">
        <v>296</v>
      </c>
      <c r="P421" s="226">
        <v>35.5</v>
      </c>
      <c r="Q421" s="226">
        <v>35.5</v>
      </c>
      <c r="R421" s="226">
        <v>35.5</v>
      </c>
      <c r="S421" s="226"/>
      <c r="T421" s="226"/>
      <c r="U421" s="226"/>
    </row>
    <row r="422" spans="1:21" ht="15.75">
      <c r="A422" s="178" t="str">
        <f t="shared" si="19"/>
        <v>159SANTA ANA</v>
      </c>
      <c r="B422" s="208">
        <v>159</v>
      </c>
      <c r="C422" s="206" t="s">
        <v>172</v>
      </c>
      <c r="D422" s="229" t="s">
        <v>294</v>
      </c>
      <c r="E422" s="226">
        <v>26</v>
      </c>
      <c r="F422" s="226">
        <v>26</v>
      </c>
      <c r="G422" s="226">
        <v>26</v>
      </c>
      <c r="H422" s="226"/>
      <c r="I422" s="226"/>
      <c r="J422" s="226"/>
      <c r="L422" s="55" t="str">
        <f t="shared" si="18"/>
        <v>162SANTA ROSA DE LIMA</v>
      </c>
      <c r="M422" s="207">
        <v>162</v>
      </c>
      <c r="N422" s="206" t="s">
        <v>198</v>
      </c>
      <c r="O422" s="229" t="s">
        <v>323</v>
      </c>
      <c r="P422" s="226">
        <v>34.5</v>
      </c>
      <c r="Q422" s="226">
        <v>34.5</v>
      </c>
      <c r="R422" s="226">
        <v>34.5</v>
      </c>
      <c r="S422" s="226"/>
      <c r="T422" s="226"/>
      <c r="U422" s="226"/>
    </row>
    <row r="423" spans="1:21" ht="15.75">
      <c r="A423" s="178" t="str">
        <f t="shared" si="19"/>
        <v>159SAN MIGUEL</v>
      </c>
      <c r="B423" s="208">
        <v>159</v>
      </c>
      <c r="C423" s="206" t="s">
        <v>174</v>
      </c>
      <c r="D423" s="229" t="s">
        <v>294</v>
      </c>
      <c r="E423" s="226">
        <v>24.996666666666666</v>
      </c>
      <c r="F423" s="226">
        <v>22.99</v>
      </c>
      <c r="G423" s="226">
        <v>27</v>
      </c>
      <c r="H423" s="226"/>
      <c r="I423" s="226"/>
      <c r="J423" s="226"/>
      <c r="L423" s="55" t="str">
        <f t="shared" si="18"/>
        <v>163SANTA ROSA DE LIMA</v>
      </c>
      <c r="M423" s="207">
        <v>163</v>
      </c>
      <c r="N423" s="206" t="s">
        <v>198</v>
      </c>
      <c r="O423" s="229" t="s">
        <v>297</v>
      </c>
      <c r="P423" s="226">
        <v>35.166666666666664</v>
      </c>
      <c r="Q423" s="226">
        <v>34.5</v>
      </c>
      <c r="R423" s="226">
        <v>36</v>
      </c>
      <c r="S423" s="226"/>
      <c r="T423" s="226"/>
      <c r="U423" s="226"/>
    </row>
    <row r="424" spans="1:21" ht="15.75">
      <c r="A424" s="178" t="str">
        <f t="shared" si="19"/>
        <v>159SENSUNTEPEQUE</v>
      </c>
      <c r="B424" s="207">
        <v>159</v>
      </c>
      <c r="C424" s="206" t="s">
        <v>181</v>
      </c>
      <c r="D424" s="229" t="s">
        <v>294</v>
      </c>
      <c r="E424" s="226">
        <v>24.125</v>
      </c>
      <c r="F424" s="226">
        <v>23.75</v>
      </c>
      <c r="G424" s="226">
        <v>24.5</v>
      </c>
      <c r="H424" s="226"/>
      <c r="I424" s="226"/>
      <c r="J424" s="226"/>
      <c r="L424" s="55" t="str">
        <f t="shared" si="18"/>
        <v>164COJUTEPEQUE</v>
      </c>
      <c r="M424" s="207">
        <v>164</v>
      </c>
      <c r="N424" s="206" t="s">
        <v>179</v>
      </c>
      <c r="O424" s="229" t="s">
        <v>309</v>
      </c>
      <c r="P424" s="226">
        <v>9.5</v>
      </c>
      <c r="Q424" s="226">
        <v>9.5</v>
      </c>
      <c r="R424" s="226">
        <v>9.5</v>
      </c>
      <c r="S424" s="226"/>
      <c r="T424" s="226"/>
      <c r="U424" s="226"/>
    </row>
    <row r="425" spans="1:21" ht="15.75">
      <c r="A425" s="178" t="str">
        <f t="shared" si="19"/>
        <v>160SENSUNTEPEQUE</v>
      </c>
      <c r="B425" s="207">
        <v>160</v>
      </c>
      <c r="C425" s="206" t="s">
        <v>181</v>
      </c>
      <c r="D425" s="229" t="s">
        <v>295</v>
      </c>
      <c r="E425" s="226">
        <v>31.5</v>
      </c>
      <c r="F425" s="226">
        <v>31.5</v>
      </c>
      <c r="G425" s="226">
        <v>31.5</v>
      </c>
      <c r="H425" s="226"/>
      <c r="I425" s="226"/>
      <c r="J425" s="226"/>
      <c r="L425" s="55" t="str">
        <f t="shared" si="18"/>
        <v>166SANTA ROSA DE LIMA</v>
      </c>
      <c r="M425" s="208">
        <v>166</v>
      </c>
      <c r="N425" s="206" t="s">
        <v>198</v>
      </c>
      <c r="O425" s="229" t="s">
        <v>298</v>
      </c>
      <c r="P425" s="226">
        <v>58</v>
      </c>
      <c r="Q425" s="226">
        <v>56</v>
      </c>
      <c r="R425" s="226">
        <v>59</v>
      </c>
      <c r="S425" s="226"/>
      <c r="T425" s="226"/>
      <c r="U425" s="226"/>
    </row>
    <row r="426" spans="1:21" ht="15.75">
      <c r="A426" s="178" t="str">
        <f t="shared" si="19"/>
        <v>161SENSUNTEPEQUE</v>
      </c>
      <c r="B426" s="207">
        <v>161</v>
      </c>
      <c r="C426" s="206" t="s">
        <v>181</v>
      </c>
      <c r="D426" s="229" t="s">
        <v>296</v>
      </c>
      <c r="E426" s="226">
        <v>31</v>
      </c>
      <c r="F426" s="226">
        <v>30</v>
      </c>
      <c r="G426" s="226">
        <v>32</v>
      </c>
      <c r="H426" s="226"/>
      <c r="I426" s="226"/>
      <c r="J426" s="226"/>
      <c r="L426" s="55" t="str">
        <f t="shared" si="18"/>
        <v>166COJUTEPEQUE</v>
      </c>
      <c r="M426" s="207">
        <v>166</v>
      </c>
      <c r="N426" s="206" t="s">
        <v>179</v>
      </c>
      <c r="O426" s="229" t="s">
        <v>298</v>
      </c>
      <c r="P426" s="226">
        <v>63</v>
      </c>
      <c r="Q426" s="226">
        <v>63</v>
      </c>
      <c r="R426" s="226">
        <v>63</v>
      </c>
      <c r="S426" s="226"/>
      <c r="T426" s="226"/>
      <c r="U426" s="226"/>
    </row>
    <row r="427" spans="1:21" ht="15.75">
      <c r="A427" s="178" t="str">
        <f t="shared" si="19"/>
        <v>164SANTA ANA</v>
      </c>
      <c r="B427" s="208">
        <v>164</v>
      </c>
      <c r="C427" s="206" t="s">
        <v>172</v>
      </c>
      <c r="D427" s="229" t="s">
        <v>309</v>
      </c>
      <c r="E427" s="226">
        <v>10.083333333333334</v>
      </c>
      <c r="F427" s="226">
        <v>9.5</v>
      </c>
      <c r="G427" s="226">
        <v>10.75</v>
      </c>
      <c r="H427" s="226"/>
      <c r="I427" s="226"/>
      <c r="J427" s="226"/>
      <c r="L427" s="55" t="str">
        <f t="shared" si="18"/>
        <v>169SANTA ROSA DE LIMA</v>
      </c>
      <c r="M427" s="208">
        <v>169</v>
      </c>
      <c r="N427" s="206" t="s">
        <v>198</v>
      </c>
      <c r="O427" s="229" t="s">
        <v>304</v>
      </c>
      <c r="P427" s="226">
        <v>46.5</v>
      </c>
      <c r="Q427" s="226">
        <v>46</v>
      </c>
      <c r="R427" s="226">
        <v>47</v>
      </c>
      <c r="S427" s="226"/>
      <c r="T427" s="226"/>
      <c r="U427" s="226"/>
    </row>
    <row r="428" spans="1:21" ht="15.75">
      <c r="A428" s="178" t="str">
        <f t="shared" si="19"/>
        <v>164SAN MIGUEL</v>
      </c>
      <c r="B428" s="207">
        <v>164</v>
      </c>
      <c r="C428" s="206" t="s">
        <v>174</v>
      </c>
      <c r="D428" s="229" t="s">
        <v>309</v>
      </c>
      <c r="E428" s="226">
        <v>8</v>
      </c>
      <c r="F428" s="226">
        <v>8</v>
      </c>
      <c r="G428" s="226">
        <v>8</v>
      </c>
      <c r="H428" s="226"/>
      <c r="I428" s="226"/>
      <c r="J428" s="226"/>
      <c r="L428" s="55" t="str">
        <f t="shared" si="18"/>
        <v>169COJUTEPEQUE</v>
      </c>
      <c r="M428" s="207">
        <v>169</v>
      </c>
      <c r="N428" s="206" t="s">
        <v>179</v>
      </c>
      <c r="O428" s="229" t="s">
        <v>304</v>
      </c>
      <c r="P428" s="226">
        <v>50</v>
      </c>
      <c r="Q428" s="226">
        <v>50</v>
      </c>
      <c r="R428" s="226">
        <v>50</v>
      </c>
      <c r="S428" s="226"/>
      <c r="T428" s="226"/>
      <c r="U428" s="226"/>
    </row>
    <row r="429" spans="1:21" ht="15.75">
      <c r="A429" s="178" t="str">
        <f t="shared" si="19"/>
        <v>166SANTA ANA</v>
      </c>
      <c r="B429" s="208">
        <v>166</v>
      </c>
      <c r="C429" s="206" t="s">
        <v>172</v>
      </c>
      <c r="D429" s="229" t="s">
        <v>298</v>
      </c>
      <c r="E429" s="226">
        <v>55.333333333333336</v>
      </c>
      <c r="F429" s="226">
        <v>55</v>
      </c>
      <c r="G429" s="226">
        <v>56</v>
      </c>
      <c r="H429" s="226"/>
      <c r="I429" s="226"/>
      <c r="J429" s="226"/>
      <c r="L429" s="55" t="str">
        <f t="shared" si="18"/>
        <v>172COJUTEPEQUE</v>
      </c>
      <c r="M429" s="207">
        <v>172</v>
      </c>
      <c r="N429" s="206" t="s">
        <v>179</v>
      </c>
      <c r="O429" s="229" t="s">
        <v>320</v>
      </c>
      <c r="P429" s="226">
        <v>75</v>
      </c>
      <c r="Q429" s="226">
        <v>75</v>
      </c>
      <c r="R429" s="226">
        <v>75</v>
      </c>
      <c r="S429" s="226"/>
      <c r="T429" s="226"/>
      <c r="U429" s="226"/>
    </row>
    <row r="430" spans="1:21" ht="15.75">
      <c r="A430" s="178" t="str">
        <f t="shared" si="19"/>
        <v>166SAN MIGUEL</v>
      </c>
      <c r="B430" s="208">
        <v>166</v>
      </c>
      <c r="C430" s="206" t="s">
        <v>174</v>
      </c>
      <c r="D430" s="229" t="s">
        <v>298</v>
      </c>
      <c r="E430" s="226">
        <v>58</v>
      </c>
      <c r="F430" s="226">
        <v>51</v>
      </c>
      <c r="G430" s="226">
        <v>62</v>
      </c>
      <c r="H430" s="226"/>
      <c r="I430" s="226"/>
      <c r="J430" s="226"/>
      <c r="L430" s="55" t="str">
        <f t="shared" si="18"/>
        <v>174SANTA ROSA DE LIMA</v>
      </c>
      <c r="M430" s="208">
        <v>174</v>
      </c>
      <c r="N430" s="206" t="s">
        <v>198</v>
      </c>
      <c r="O430" s="229" t="s">
        <v>299</v>
      </c>
      <c r="P430" s="226">
        <v>27.375</v>
      </c>
      <c r="Q430" s="226">
        <v>27</v>
      </c>
      <c r="R430" s="226">
        <v>28</v>
      </c>
      <c r="S430" s="226"/>
      <c r="T430" s="226"/>
      <c r="U430" s="226"/>
    </row>
    <row r="431" spans="1:21" ht="15.75">
      <c r="A431" s="178" t="str">
        <f t="shared" si="19"/>
        <v>166SENSUNTEPEQUE</v>
      </c>
      <c r="B431" s="207">
        <v>166</v>
      </c>
      <c r="C431" s="206" t="s">
        <v>181</v>
      </c>
      <c r="D431" s="229" t="s">
        <v>298</v>
      </c>
      <c r="E431" s="226">
        <v>60</v>
      </c>
      <c r="F431" s="226">
        <v>60</v>
      </c>
      <c r="G431" s="226">
        <v>60</v>
      </c>
      <c r="H431" s="226"/>
      <c r="I431" s="226"/>
      <c r="J431" s="226"/>
      <c r="L431" s="55" t="str">
        <f t="shared" si="18"/>
        <v>174COJUTEPEQUE</v>
      </c>
      <c r="M431" s="207">
        <v>174</v>
      </c>
      <c r="N431" s="206" t="s">
        <v>179</v>
      </c>
      <c r="O431" s="229" t="s">
        <v>299</v>
      </c>
      <c r="P431" s="226">
        <v>30</v>
      </c>
      <c r="Q431" s="226">
        <v>30</v>
      </c>
      <c r="R431" s="226">
        <v>30</v>
      </c>
      <c r="S431" s="226"/>
      <c r="T431" s="226"/>
      <c r="U431" s="226"/>
    </row>
    <row r="432" spans="1:21" ht="15.75">
      <c r="A432" s="178" t="str">
        <f t="shared" si="19"/>
        <v>169SANTA ANA</v>
      </c>
      <c r="B432" s="208">
        <v>169</v>
      </c>
      <c r="C432" s="206" t="s">
        <v>172</v>
      </c>
      <c r="D432" s="229" t="s">
        <v>304</v>
      </c>
      <c r="E432" s="226">
        <v>49.166666666666664</v>
      </c>
      <c r="F432" s="226">
        <v>45.5</v>
      </c>
      <c r="G432" s="226">
        <v>52</v>
      </c>
      <c r="H432" s="226"/>
      <c r="I432" s="226"/>
      <c r="J432" s="226"/>
      <c r="L432" s="55" t="str">
        <f t="shared" si="18"/>
        <v>177SANTA ROSA DE LIMA</v>
      </c>
      <c r="M432" s="208">
        <v>177</v>
      </c>
      <c r="N432" s="206" t="s">
        <v>198</v>
      </c>
      <c r="O432" s="229" t="s">
        <v>312</v>
      </c>
      <c r="P432" s="226">
        <v>57.5</v>
      </c>
      <c r="Q432" s="226">
        <v>57</v>
      </c>
      <c r="R432" s="226">
        <v>58</v>
      </c>
      <c r="S432" s="226"/>
      <c r="T432" s="226"/>
      <c r="U432" s="226"/>
    </row>
    <row r="433" spans="1:24" ht="15.75">
      <c r="A433" s="178" t="str">
        <f t="shared" si="19"/>
        <v>169SAN MIGUEL</v>
      </c>
      <c r="B433" s="208">
        <v>169</v>
      </c>
      <c r="C433" s="206" t="s">
        <v>174</v>
      </c>
      <c r="D433" s="229" t="s">
        <v>304</v>
      </c>
      <c r="E433" s="226">
        <v>51.5</v>
      </c>
      <c r="F433" s="226">
        <v>50</v>
      </c>
      <c r="G433" s="226">
        <v>53</v>
      </c>
      <c r="H433" s="226"/>
      <c r="I433" s="226"/>
      <c r="J433" s="226"/>
      <c r="L433" s="55" t="str">
        <f t="shared" si="18"/>
        <v>177COJUTEPEQUE</v>
      </c>
      <c r="M433" s="207">
        <v>177</v>
      </c>
      <c r="N433" s="206" t="s">
        <v>179</v>
      </c>
      <c r="O433" s="229" t="s">
        <v>312</v>
      </c>
      <c r="P433" s="226">
        <v>63</v>
      </c>
      <c r="Q433" s="226">
        <v>63</v>
      </c>
      <c r="R433" s="226">
        <v>63</v>
      </c>
      <c r="S433" s="226"/>
      <c r="T433" s="226"/>
      <c r="U433" s="226"/>
    </row>
    <row r="434" spans="1:24" ht="15.75">
      <c r="A434" s="178" t="str">
        <f t="shared" si="19"/>
        <v>169SENSUNTEPEQUE</v>
      </c>
      <c r="B434" s="207">
        <v>169</v>
      </c>
      <c r="C434" s="206" t="s">
        <v>181</v>
      </c>
      <c r="D434" s="229" t="s">
        <v>304</v>
      </c>
      <c r="E434" s="226">
        <v>49</v>
      </c>
      <c r="F434" s="226">
        <v>49</v>
      </c>
      <c r="G434" s="226">
        <v>49</v>
      </c>
      <c r="H434" s="226"/>
      <c r="I434" s="226"/>
      <c r="J434" s="226"/>
      <c r="L434" s="55" t="str">
        <f t="shared" si="18"/>
        <v>182COJUTEPEQUE</v>
      </c>
      <c r="M434" s="207">
        <v>182</v>
      </c>
      <c r="N434" s="206" t="s">
        <v>179</v>
      </c>
      <c r="O434" s="229" t="s">
        <v>313</v>
      </c>
      <c r="P434" s="226">
        <v>6.5</v>
      </c>
      <c r="Q434" s="226">
        <v>6.5</v>
      </c>
      <c r="R434" s="226">
        <v>6.5</v>
      </c>
      <c r="S434" s="226"/>
      <c r="T434" s="226"/>
      <c r="U434" s="226"/>
    </row>
    <row r="435" spans="1:24" ht="15.75">
      <c r="A435" s="178" t="str">
        <f t="shared" si="19"/>
        <v>173SANTA ANA</v>
      </c>
      <c r="B435" s="208">
        <v>173</v>
      </c>
      <c r="C435" s="206" t="s">
        <v>172</v>
      </c>
      <c r="D435" s="229" t="s">
        <v>314</v>
      </c>
      <c r="E435" s="226">
        <v>25.166666666666668</v>
      </c>
      <c r="F435" s="226">
        <v>23</v>
      </c>
      <c r="G435" s="226">
        <v>26.5</v>
      </c>
      <c r="H435" s="226"/>
      <c r="I435" s="226"/>
      <c r="J435" s="226"/>
      <c r="L435" s="55" t="str">
        <f t="shared" si="18"/>
        <v>184COJUTEPEQUE</v>
      </c>
      <c r="M435" s="207">
        <v>184</v>
      </c>
      <c r="N435" s="206" t="s">
        <v>179</v>
      </c>
      <c r="O435" s="229" t="s">
        <v>311</v>
      </c>
      <c r="P435" s="226">
        <v>15</v>
      </c>
      <c r="Q435" s="226">
        <v>15</v>
      </c>
      <c r="R435" s="226">
        <v>15</v>
      </c>
      <c r="S435" s="226"/>
      <c r="T435" s="226"/>
      <c r="U435" s="226"/>
    </row>
    <row r="436" spans="1:24" ht="15.75">
      <c r="A436" s="178" t="str">
        <f t="shared" si="19"/>
        <v>173SENSUNTEPEQUE</v>
      </c>
      <c r="B436" s="207">
        <v>173</v>
      </c>
      <c r="C436" s="206" t="s">
        <v>181</v>
      </c>
      <c r="D436" s="229" t="s">
        <v>314</v>
      </c>
      <c r="E436" s="226">
        <v>28</v>
      </c>
      <c r="F436" s="226">
        <v>28</v>
      </c>
      <c r="G436" s="226">
        <v>28</v>
      </c>
      <c r="H436" s="226"/>
      <c r="I436" s="226"/>
      <c r="J436" s="226"/>
      <c r="L436" s="55" t="str">
        <f t="shared" si="18"/>
        <v>186SANTA ROSA DE LIMA</v>
      </c>
      <c r="M436" s="208">
        <v>186</v>
      </c>
      <c r="N436" s="206" t="s">
        <v>198</v>
      </c>
      <c r="O436" s="229" t="s">
        <v>300</v>
      </c>
      <c r="P436" s="226">
        <v>6.625</v>
      </c>
      <c r="Q436" s="226">
        <v>6</v>
      </c>
      <c r="R436" s="226">
        <v>7</v>
      </c>
      <c r="S436" s="226"/>
      <c r="T436" s="226"/>
      <c r="U436" s="226"/>
    </row>
    <row r="437" spans="1:24" ht="15.75">
      <c r="A437" s="178" t="str">
        <f t="shared" si="19"/>
        <v>174SANTA ANA</v>
      </c>
      <c r="B437" s="208">
        <v>174</v>
      </c>
      <c r="C437" s="206" t="s">
        <v>172</v>
      </c>
      <c r="D437" s="229" t="s">
        <v>299</v>
      </c>
      <c r="E437" s="226">
        <v>30.666666666666668</v>
      </c>
      <c r="F437" s="226">
        <v>30</v>
      </c>
      <c r="G437" s="226">
        <v>32</v>
      </c>
      <c r="H437" s="226"/>
      <c r="I437" s="226"/>
      <c r="J437" s="226"/>
      <c r="L437" s="55" t="str">
        <f t="shared" si="18"/>
        <v>186COJUTEPEQUE</v>
      </c>
      <c r="M437" s="207">
        <v>186</v>
      </c>
      <c r="N437" s="206" t="s">
        <v>179</v>
      </c>
      <c r="O437" s="229" t="s">
        <v>300</v>
      </c>
      <c r="P437" s="226">
        <v>7</v>
      </c>
      <c r="Q437" s="226">
        <v>7</v>
      </c>
      <c r="R437" s="226">
        <v>7</v>
      </c>
      <c r="S437" s="226"/>
      <c r="T437" s="226"/>
      <c r="U437" s="226"/>
    </row>
    <row r="438" spans="1:24" ht="15.75">
      <c r="A438" s="178" t="str">
        <f t="shared" si="19"/>
        <v>174SAN MIGUEL</v>
      </c>
      <c r="B438" s="208">
        <v>174</v>
      </c>
      <c r="C438" s="206" t="s">
        <v>174</v>
      </c>
      <c r="D438" s="229" t="s">
        <v>299</v>
      </c>
      <c r="E438" s="226">
        <v>29.25</v>
      </c>
      <c r="F438" s="226">
        <v>28</v>
      </c>
      <c r="G438" s="226">
        <v>31</v>
      </c>
      <c r="H438" s="226"/>
      <c r="I438" s="226"/>
      <c r="J438" s="226"/>
      <c r="L438" s="55" t="str">
        <f t="shared" si="18"/>
        <v>187SANTA ROSA DE LIMA</v>
      </c>
      <c r="M438" s="208">
        <v>187</v>
      </c>
      <c r="N438" s="206" t="s">
        <v>198</v>
      </c>
      <c r="O438" s="229" t="s">
        <v>301</v>
      </c>
      <c r="P438" s="226">
        <v>8.625</v>
      </c>
      <c r="Q438" s="226">
        <v>8</v>
      </c>
      <c r="R438" s="226">
        <v>9</v>
      </c>
      <c r="S438" s="226"/>
      <c r="T438" s="226"/>
      <c r="U438" s="226"/>
    </row>
    <row r="439" spans="1:24" ht="15.75">
      <c r="A439" s="178" t="str">
        <f t="shared" si="19"/>
        <v>174SENSUNTEPEQUE</v>
      </c>
      <c r="B439" s="207">
        <v>174</v>
      </c>
      <c r="C439" s="206" t="s">
        <v>181</v>
      </c>
      <c r="D439" s="229" t="s">
        <v>299</v>
      </c>
      <c r="E439" s="226">
        <v>29.25</v>
      </c>
      <c r="F439" s="226">
        <v>29</v>
      </c>
      <c r="G439" s="226">
        <v>29.5</v>
      </c>
      <c r="H439" s="226"/>
      <c r="I439" s="226"/>
      <c r="J439" s="226"/>
      <c r="L439" s="55" t="str">
        <f t="shared" si="18"/>
        <v>187COJUTEPEQUE</v>
      </c>
      <c r="M439" s="207">
        <v>187</v>
      </c>
      <c r="N439" s="206" t="s">
        <v>179</v>
      </c>
      <c r="O439" s="229" t="s">
        <v>301</v>
      </c>
      <c r="P439" s="226">
        <v>8</v>
      </c>
      <c r="Q439" s="226">
        <v>8</v>
      </c>
      <c r="R439" s="226">
        <v>8</v>
      </c>
      <c r="S439" s="226"/>
      <c r="T439" s="226"/>
      <c r="U439" s="226"/>
    </row>
    <row r="440" spans="1:24" ht="15.75">
      <c r="A440" s="178" t="str">
        <f t="shared" si="19"/>
        <v>177SANTA ANA</v>
      </c>
      <c r="B440" s="208">
        <v>177</v>
      </c>
      <c r="C440" s="206" t="s">
        <v>172</v>
      </c>
      <c r="D440" s="229" t="s">
        <v>312</v>
      </c>
      <c r="E440" s="226">
        <v>58.166666666666664</v>
      </c>
      <c r="F440" s="226">
        <v>55</v>
      </c>
      <c r="G440" s="226">
        <v>63</v>
      </c>
      <c r="H440" s="226"/>
      <c r="I440" s="226"/>
      <c r="J440" s="226"/>
      <c r="L440" s="55" t="str">
        <f t="shared" si="18"/>
        <v>190SANTA ROSA DE LIMA</v>
      </c>
      <c r="M440" s="208">
        <v>190</v>
      </c>
      <c r="N440" s="206" t="s">
        <v>198</v>
      </c>
      <c r="O440" s="229" t="s">
        <v>302</v>
      </c>
      <c r="P440" s="226">
        <v>5.75</v>
      </c>
      <c r="Q440" s="226">
        <v>5</v>
      </c>
      <c r="R440" s="226">
        <v>6.5</v>
      </c>
      <c r="S440" s="226"/>
      <c r="T440" s="226"/>
      <c r="U440" s="226"/>
    </row>
    <row r="441" spans="1:24" ht="15.75">
      <c r="A441" s="178" t="str">
        <f t="shared" si="19"/>
        <v>177SAN MIGUEL</v>
      </c>
      <c r="B441" s="208">
        <v>177</v>
      </c>
      <c r="C441" s="206" t="s">
        <v>174</v>
      </c>
      <c r="D441" s="229" t="s">
        <v>312</v>
      </c>
      <c r="E441" s="226">
        <v>57</v>
      </c>
      <c r="F441" s="226">
        <v>57</v>
      </c>
      <c r="G441" s="226">
        <v>57</v>
      </c>
      <c r="H441" s="226"/>
      <c r="I441" s="226"/>
      <c r="J441" s="226"/>
      <c r="L441" s="55" t="str">
        <f t="shared" si="18"/>
        <v>190COJUTEPEQUE</v>
      </c>
      <c r="M441" s="207">
        <v>190</v>
      </c>
      <c r="N441" s="206" t="s">
        <v>179</v>
      </c>
      <c r="O441" s="229" t="s">
        <v>302</v>
      </c>
      <c r="P441" s="226">
        <v>6</v>
      </c>
      <c r="Q441" s="226">
        <v>6</v>
      </c>
      <c r="R441" s="226">
        <v>6</v>
      </c>
      <c r="S441" s="226"/>
      <c r="T441" s="226"/>
      <c r="U441" s="226"/>
    </row>
    <row r="442" spans="1:24" ht="15.75">
      <c r="A442" s="178" t="str">
        <f t="shared" si="19"/>
        <v>177SENSUNTEPEQUE</v>
      </c>
      <c r="B442" s="207">
        <v>177</v>
      </c>
      <c r="C442" s="206" t="s">
        <v>181</v>
      </c>
      <c r="D442" s="229" t="s">
        <v>312</v>
      </c>
      <c r="E442" s="226">
        <v>61</v>
      </c>
      <c r="F442" s="226">
        <v>60</v>
      </c>
      <c r="G442" s="226">
        <v>62</v>
      </c>
      <c r="H442" s="226"/>
      <c r="I442" s="226"/>
      <c r="J442" s="226"/>
      <c r="L442" s="55" t="str">
        <f t="shared" si="18"/>
        <v>191COJUTEPEQUE</v>
      </c>
      <c r="M442" s="207">
        <v>191</v>
      </c>
      <c r="N442" s="206" t="s">
        <v>179</v>
      </c>
      <c r="O442" s="229" t="s">
        <v>305</v>
      </c>
      <c r="P442" s="226">
        <v>25</v>
      </c>
      <c r="Q442" s="226">
        <v>25</v>
      </c>
      <c r="R442" s="226">
        <v>25</v>
      </c>
      <c r="S442" s="226"/>
      <c r="T442" s="226"/>
      <c r="U442" s="226"/>
    </row>
    <row r="443" spans="1:24" ht="15.75">
      <c r="A443" s="178" t="str">
        <f t="shared" si="19"/>
        <v>182SAN MIGUEL</v>
      </c>
      <c r="B443" s="208">
        <v>182</v>
      </c>
      <c r="C443" s="206" t="s">
        <v>174</v>
      </c>
      <c r="D443" s="229" t="s">
        <v>313</v>
      </c>
      <c r="E443" s="226">
        <v>7</v>
      </c>
      <c r="F443" s="226">
        <v>7</v>
      </c>
      <c r="G443" s="226">
        <v>7</v>
      </c>
      <c r="H443" s="226"/>
      <c r="I443" s="226"/>
      <c r="J443" s="226"/>
      <c r="L443" s="55" t="str">
        <f t="shared" si="18"/>
        <v>193SANTA ROSA DE LIMA</v>
      </c>
      <c r="M443" s="208">
        <v>193</v>
      </c>
      <c r="N443" s="206" t="s">
        <v>198</v>
      </c>
      <c r="O443" s="229" t="s">
        <v>303</v>
      </c>
      <c r="P443" s="226">
        <v>12.5</v>
      </c>
      <c r="Q443" s="226">
        <v>12</v>
      </c>
      <c r="R443" s="226">
        <v>13</v>
      </c>
      <c r="S443" s="226"/>
      <c r="T443" s="226"/>
      <c r="U443" s="226"/>
    </row>
    <row r="444" spans="1:24" ht="15.75">
      <c r="A444" s="178" t="str">
        <f t="shared" si="19"/>
        <v>182SENSUNTEPEQUE</v>
      </c>
      <c r="B444" s="207">
        <v>182</v>
      </c>
      <c r="C444" s="206" t="s">
        <v>181</v>
      </c>
      <c r="D444" s="229" t="s">
        <v>313</v>
      </c>
      <c r="E444" s="226">
        <v>8.5</v>
      </c>
      <c r="F444" s="226">
        <v>8</v>
      </c>
      <c r="G444" s="226">
        <v>9</v>
      </c>
      <c r="H444" s="226"/>
      <c r="I444" s="226"/>
      <c r="J444" s="226"/>
      <c r="L444" s="55" t="str">
        <f t="shared" si="18"/>
        <v>193COJUTEPEQUE</v>
      </c>
      <c r="M444" s="207">
        <v>193</v>
      </c>
      <c r="N444" s="206" t="s">
        <v>179</v>
      </c>
      <c r="O444" s="229" t="s">
        <v>303</v>
      </c>
      <c r="P444" s="226">
        <v>11</v>
      </c>
      <c r="Q444" s="226">
        <v>11</v>
      </c>
      <c r="R444" s="226">
        <v>11</v>
      </c>
      <c r="S444" s="226"/>
      <c r="T444" s="226"/>
      <c r="U444" s="226"/>
    </row>
    <row r="445" spans="1:24" ht="15.75">
      <c r="A445" s="178" t="str">
        <f t="shared" si="19"/>
        <v>184SAN MIGUEL</v>
      </c>
      <c r="B445" s="207">
        <v>184</v>
      </c>
      <c r="C445" s="206" t="s">
        <v>174</v>
      </c>
      <c r="D445" s="229" t="s">
        <v>311</v>
      </c>
      <c r="E445" s="226">
        <v>13.7475</v>
      </c>
      <c r="F445" s="226">
        <v>12</v>
      </c>
      <c r="G445" s="226">
        <v>14.99</v>
      </c>
      <c r="H445" s="226"/>
      <c r="I445" s="226"/>
      <c r="J445" s="226"/>
      <c r="L445" s="55" t="str">
        <f t="shared" si="18"/>
        <v>195SANTA ROSA DE LIMA</v>
      </c>
      <c r="M445" s="207">
        <v>195</v>
      </c>
      <c r="N445" s="206" t="s">
        <v>198</v>
      </c>
      <c r="O445" s="229" t="s">
        <v>308</v>
      </c>
      <c r="P445" s="226">
        <v>2.875</v>
      </c>
      <c r="Q445" s="226">
        <v>2.75</v>
      </c>
      <c r="R445" s="226">
        <v>3</v>
      </c>
      <c r="S445" s="226"/>
      <c r="T445" s="226"/>
      <c r="U445" s="226"/>
      <c r="V445" s="195"/>
      <c r="W445" s="195"/>
      <c r="X445" s="196"/>
    </row>
    <row r="446" spans="1:24" ht="15.75">
      <c r="A446" s="178" t="str">
        <f t="shared" si="19"/>
        <v>186SANTA ANA</v>
      </c>
      <c r="B446" s="208">
        <v>186</v>
      </c>
      <c r="C446" s="206" t="s">
        <v>172</v>
      </c>
      <c r="D446" s="229" t="s">
        <v>300</v>
      </c>
      <c r="E446" s="226">
        <v>6.25</v>
      </c>
      <c r="F446" s="226">
        <v>6</v>
      </c>
      <c r="G446" s="226">
        <v>6.5</v>
      </c>
      <c r="H446" s="226"/>
      <c r="I446" s="226"/>
      <c r="J446" s="226"/>
      <c r="L446" s="55" t="str">
        <f t="shared" si="18"/>
        <v>196COJUTEPEQUE</v>
      </c>
      <c r="M446" s="207">
        <v>196</v>
      </c>
      <c r="N446" s="206" t="s">
        <v>179</v>
      </c>
      <c r="O446" s="229" t="s">
        <v>310</v>
      </c>
      <c r="P446" s="226">
        <v>1.25</v>
      </c>
      <c r="Q446" s="226">
        <v>1.25</v>
      </c>
      <c r="R446" s="226">
        <v>1.25</v>
      </c>
      <c r="S446" s="226"/>
      <c r="T446" s="226"/>
      <c r="U446" s="226"/>
      <c r="V446" s="195"/>
      <c r="W446" s="195"/>
      <c r="X446" s="196"/>
    </row>
    <row r="447" spans="1:24" ht="15.75">
      <c r="A447" s="178" t="str">
        <f t="shared" si="19"/>
        <v>186SAN MIGUEL</v>
      </c>
      <c r="B447" s="208">
        <v>186</v>
      </c>
      <c r="C447" s="206" t="s">
        <v>174</v>
      </c>
      <c r="D447" s="229" t="s">
        <v>300</v>
      </c>
      <c r="E447" s="226">
        <v>6.1225000000000005</v>
      </c>
      <c r="F447" s="226">
        <v>5.99</v>
      </c>
      <c r="G447" s="226">
        <v>6.5</v>
      </c>
      <c r="H447" s="226"/>
      <c r="I447" s="226"/>
      <c r="J447" s="226"/>
      <c r="L447" s="55" t="str">
        <f t="shared" si="18"/>
        <v>213SANTA ROSA DE LIMA</v>
      </c>
      <c r="M447" s="208">
        <v>213</v>
      </c>
      <c r="N447" s="206" t="s">
        <v>198</v>
      </c>
      <c r="O447" s="229" t="s">
        <v>306</v>
      </c>
      <c r="P447" s="226">
        <v>8</v>
      </c>
      <c r="Q447" s="226">
        <v>8</v>
      </c>
      <c r="R447" s="226">
        <v>8</v>
      </c>
      <c r="S447" s="226"/>
      <c r="T447" s="226"/>
      <c r="U447" s="226"/>
      <c r="V447" s="195"/>
      <c r="W447" s="195"/>
      <c r="X447" s="196"/>
    </row>
    <row r="448" spans="1:24" ht="15.75">
      <c r="A448" s="178" t="str">
        <f t="shared" si="19"/>
        <v>186SENSUNTEPEQUE</v>
      </c>
      <c r="B448" s="207">
        <v>186</v>
      </c>
      <c r="C448" s="206" t="s">
        <v>181</v>
      </c>
      <c r="D448" s="229" t="s">
        <v>300</v>
      </c>
      <c r="E448" s="226">
        <v>6.166666666666667</v>
      </c>
      <c r="F448" s="226">
        <v>6</v>
      </c>
      <c r="G448" s="226">
        <v>6.5</v>
      </c>
      <c r="H448" s="226"/>
      <c r="I448" s="226"/>
      <c r="J448" s="226"/>
      <c r="L448" s="55" t="str">
        <f t="shared" si="18"/>
        <v>213COJUTEPEQUE</v>
      </c>
      <c r="M448" s="207">
        <v>213</v>
      </c>
      <c r="N448" s="206" t="s">
        <v>179</v>
      </c>
      <c r="O448" s="229" t="s">
        <v>306</v>
      </c>
      <c r="P448" s="226">
        <v>4</v>
      </c>
      <c r="Q448" s="226">
        <v>4</v>
      </c>
      <c r="R448" s="226">
        <v>4</v>
      </c>
      <c r="S448" s="226"/>
      <c r="T448" s="226"/>
      <c r="U448" s="226"/>
      <c r="V448" s="195"/>
      <c r="W448" s="195"/>
      <c r="X448" s="196"/>
    </row>
    <row r="449" spans="1:24" ht="15.75">
      <c r="A449" s="178" t="str">
        <f t="shared" si="19"/>
        <v>187SANTA ANA</v>
      </c>
      <c r="B449" s="208">
        <v>187</v>
      </c>
      <c r="C449" s="206" t="s">
        <v>172</v>
      </c>
      <c r="D449" s="229" t="s">
        <v>301</v>
      </c>
      <c r="E449" s="226">
        <v>8.25</v>
      </c>
      <c r="F449" s="226">
        <v>7</v>
      </c>
      <c r="G449" s="226">
        <v>9.5</v>
      </c>
      <c r="H449" s="226"/>
      <c r="I449" s="226"/>
      <c r="J449" s="226"/>
      <c r="L449" s="55" t="str">
        <f t="shared" si="18"/>
        <v>214COJUTEPEQUE</v>
      </c>
      <c r="M449" s="207">
        <v>214</v>
      </c>
      <c r="N449" s="206" t="s">
        <v>179</v>
      </c>
      <c r="O449" s="229" t="s">
        <v>321</v>
      </c>
      <c r="P449" s="226">
        <v>75</v>
      </c>
      <c r="Q449" s="226">
        <v>75</v>
      </c>
      <c r="R449" s="226">
        <v>75</v>
      </c>
      <c r="S449" s="226"/>
      <c r="T449" s="226"/>
      <c r="U449" s="226"/>
      <c r="V449" s="195"/>
      <c r="W449" s="195"/>
      <c r="X449" s="196"/>
    </row>
    <row r="450" spans="1:24" ht="15.75">
      <c r="A450" s="178" t="str">
        <f t="shared" si="19"/>
        <v>187SAN MIGUEL</v>
      </c>
      <c r="B450" s="208">
        <v>187</v>
      </c>
      <c r="C450" s="206" t="s">
        <v>174</v>
      </c>
      <c r="D450" s="229" t="s">
        <v>301</v>
      </c>
      <c r="E450" s="226">
        <v>9.375</v>
      </c>
      <c r="F450" s="226">
        <v>9</v>
      </c>
      <c r="G450" s="226">
        <v>10</v>
      </c>
      <c r="H450" s="226"/>
      <c r="I450" s="226"/>
      <c r="J450" s="226"/>
      <c r="L450" s="55" t="str">
        <f t="shared" si="18"/>
        <v>215SANTA ROSA DE LIMA</v>
      </c>
      <c r="M450" s="208">
        <v>215</v>
      </c>
      <c r="N450" s="206" t="s">
        <v>198</v>
      </c>
      <c r="O450" s="229" t="s">
        <v>307</v>
      </c>
      <c r="P450" s="226">
        <v>8</v>
      </c>
      <c r="Q450" s="226">
        <v>8</v>
      </c>
      <c r="R450" s="226">
        <v>8</v>
      </c>
      <c r="S450" s="226"/>
      <c r="T450" s="226"/>
      <c r="U450" s="226"/>
      <c r="V450" s="195"/>
      <c r="W450" s="195"/>
      <c r="X450" s="196"/>
    </row>
    <row r="451" spans="1:24" ht="15.75">
      <c r="A451" s="178" t="str">
        <f t="shared" si="19"/>
        <v>187SENSUNTEPEQUE</v>
      </c>
      <c r="B451" s="207">
        <v>187</v>
      </c>
      <c r="C451" s="206" t="s">
        <v>181</v>
      </c>
      <c r="D451" s="229" t="s">
        <v>301</v>
      </c>
      <c r="E451" s="226">
        <v>8.8333333333333339</v>
      </c>
      <c r="F451" s="226">
        <v>8</v>
      </c>
      <c r="G451" s="226">
        <v>9.5</v>
      </c>
      <c r="H451" s="226"/>
      <c r="I451" s="226"/>
      <c r="J451" s="226"/>
      <c r="L451" s="55" t="str">
        <f t="shared" si="18"/>
        <v>215COJUTEPEQUE</v>
      </c>
      <c r="M451" s="207">
        <v>215</v>
      </c>
      <c r="N451" s="206" t="s">
        <v>179</v>
      </c>
      <c r="O451" s="229" t="s">
        <v>307</v>
      </c>
      <c r="P451" s="226">
        <v>6.5</v>
      </c>
      <c r="Q451" s="226">
        <v>6.5</v>
      </c>
      <c r="R451" s="226">
        <v>6.5</v>
      </c>
      <c r="S451" s="226"/>
      <c r="T451" s="226"/>
      <c r="U451" s="226"/>
      <c r="V451" s="195"/>
      <c r="W451" s="195"/>
      <c r="X451" s="196"/>
    </row>
    <row r="452" spans="1:24" ht="15.75">
      <c r="A452" s="178" t="str">
        <f t="shared" si="19"/>
        <v>190SANTA ANA</v>
      </c>
      <c r="B452" s="208">
        <v>190</v>
      </c>
      <c r="C452" s="206" t="s">
        <v>172</v>
      </c>
      <c r="D452" s="229" t="s">
        <v>302</v>
      </c>
      <c r="E452" s="226">
        <v>6</v>
      </c>
      <c r="F452" s="226">
        <v>6</v>
      </c>
      <c r="G452" s="226">
        <v>6</v>
      </c>
      <c r="H452" s="226"/>
      <c r="I452" s="226"/>
      <c r="J452" s="226"/>
      <c r="L452" s="55" t="str">
        <f t="shared" si="18"/>
        <v>39TIENDONA</v>
      </c>
      <c r="M452" s="207">
        <v>39</v>
      </c>
      <c r="N452" s="206" t="s">
        <v>190</v>
      </c>
      <c r="O452" s="229" t="s">
        <v>77</v>
      </c>
      <c r="P452" s="226">
        <v>38.5</v>
      </c>
      <c r="Q452" s="226">
        <v>38</v>
      </c>
      <c r="R452" s="226">
        <v>39</v>
      </c>
      <c r="S452" s="226"/>
      <c r="T452" s="226"/>
      <c r="U452" s="226"/>
      <c r="V452" s="195"/>
      <c r="W452" s="195"/>
      <c r="X452" s="196"/>
    </row>
    <row r="453" spans="1:24" ht="15.75">
      <c r="A453" s="178" t="str">
        <f t="shared" si="19"/>
        <v>190SAN MIGUEL</v>
      </c>
      <c r="B453" s="208">
        <v>190</v>
      </c>
      <c r="C453" s="206" t="s">
        <v>174</v>
      </c>
      <c r="D453" s="229" t="s">
        <v>302</v>
      </c>
      <c r="E453" s="226">
        <v>5.4975000000000005</v>
      </c>
      <c r="F453" s="226">
        <v>5</v>
      </c>
      <c r="G453" s="226">
        <v>6</v>
      </c>
      <c r="H453" s="226"/>
      <c r="I453" s="226"/>
      <c r="J453" s="226"/>
      <c r="L453" s="55" t="str">
        <f t="shared" ref="L453:L516" si="20">+M453&amp;N453</f>
        <v>35CHALATENANGO</v>
      </c>
      <c r="M453" s="207">
        <v>35</v>
      </c>
      <c r="N453" s="206" t="s">
        <v>176</v>
      </c>
      <c r="O453" s="229" t="s">
        <v>326</v>
      </c>
      <c r="P453" s="226">
        <v>12</v>
      </c>
      <c r="Q453" s="226">
        <v>12</v>
      </c>
      <c r="R453" s="226">
        <v>12</v>
      </c>
      <c r="S453" s="226"/>
      <c r="T453" s="226"/>
      <c r="U453" s="226"/>
      <c r="V453" s="195"/>
      <c r="W453" s="195"/>
      <c r="X453" s="196"/>
    </row>
    <row r="454" spans="1:24" ht="15.75">
      <c r="A454" s="178" t="str">
        <f t="shared" si="19"/>
        <v>190SENSUNTEPEQUE</v>
      </c>
      <c r="B454" s="207">
        <v>190</v>
      </c>
      <c r="C454" s="206" t="s">
        <v>181</v>
      </c>
      <c r="D454" s="229" t="s">
        <v>302</v>
      </c>
      <c r="E454" s="226">
        <v>6.333333333333333</v>
      </c>
      <c r="F454" s="226">
        <v>6</v>
      </c>
      <c r="G454" s="226">
        <v>7</v>
      </c>
      <c r="H454" s="226"/>
      <c r="I454" s="226"/>
      <c r="J454" s="226"/>
      <c r="L454" s="55" t="str">
        <f t="shared" si="20"/>
        <v/>
      </c>
      <c r="M454" s="208"/>
      <c r="N454" s="206"/>
      <c r="O454" s="228"/>
      <c r="P454" s="226"/>
      <c r="Q454" s="226"/>
      <c r="R454" s="226"/>
      <c r="S454" s="226"/>
      <c r="T454" s="226"/>
      <c r="U454" s="226"/>
      <c r="V454" s="195"/>
      <c r="W454" s="195"/>
      <c r="X454" s="196"/>
    </row>
    <row r="455" spans="1:24" ht="15.75">
      <c r="A455" s="178" t="str">
        <f t="shared" si="19"/>
        <v>191SAN MIGUEL</v>
      </c>
      <c r="B455" s="208">
        <v>191</v>
      </c>
      <c r="C455" s="206" t="s">
        <v>174</v>
      </c>
      <c r="D455" s="229" t="s">
        <v>305</v>
      </c>
      <c r="E455" s="226">
        <v>25</v>
      </c>
      <c r="F455" s="226">
        <v>25</v>
      </c>
      <c r="G455" s="226">
        <v>25</v>
      </c>
      <c r="H455" s="226"/>
      <c r="I455" s="226"/>
      <c r="J455" s="226"/>
      <c r="L455" s="55" t="str">
        <f t="shared" si="20"/>
        <v/>
      </c>
      <c r="M455" s="208"/>
      <c r="N455" s="206"/>
      <c r="O455" s="228"/>
      <c r="P455" s="226"/>
      <c r="Q455" s="226"/>
      <c r="R455" s="226"/>
      <c r="S455" s="226"/>
      <c r="T455" s="226"/>
      <c r="U455" s="226"/>
      <c r="V455" s="195"/>
      <c r="W455" s="195"/>
      <c r="X455" s="196"/>
    </row>
    <row r="456" spans="1:24" ht="15.75">
      <c r="A456" s="178" t="str">
        <f t="shared" si="19"/>
        <v>191SENSUNTEPEQUE</v>
      </c>
      <c r="B456" s="207">
        <v>191</v>
      </c>
      <c r="C456" s="206" t="s">
        <v>181</v>
      </c>
      <c r="D456" s="229" t="s">
        <v>305</v>
      </c>
      <c r="E456" s="226">
        <v>26</v>
      </c>
      <c r="F456" s="226">
        <v>26</v>
      </c>
      <c r="G456" s="226">
        <v>26</v>
      </c>
      <c r="H456" s="226"/>
      <c r="I456" s="226"/>
      <c r="J456" s="226"/>
      <c r="L456" s="55" t="str">
        <f t="shared" si="20"/>
        <v/>
      </c>
      <c r="M456" s="207"/>
      <c r="N456" s="206"/>
      <c r="O456" s="228"/>
      <c r="P456" s="226"/>
      <c r="Q456" s="226"/>
      <c r="R456" s="226"/>
      <c r="S456" s="226"/>
      <c r="T456" s="226"/>
      <c r="U456" s="226"/>
      <c r="V456" s="195"/>
      <c r="W456" s="195"/>
      <c r="X456" s="196"/>
    </row>
    <row r="457" spans="1:24" ht="15.75">
      <c r="A457" s="178" t="str">
        <f t="shared" si="19"/>
        <v>193SAN MIGUEL</v>
      </c>
      <c r="B457" s="208">
        <v>193</v>
      </c>
      <c r="C457" s="206" t="s">
        <v>174</v>
      </c>
      <c r="D457" s="229" t="s">
        <v>303</v>
      </c>
      <c r="E457" s="226">
        <v>12</v>
      </c>
      <c r="F457" s="226">
        <v>12</v>
      </c>
      <c r="G457" s="226">
        <v>12</v>
      </c>
      <c r="H457" s="226"/>
      <c r="I457" s="226"/>
      <c r="J457" s="226"/>
      <c r="L457" s="55" t="str">
        <f t="shared" si="20"/>
        <v/>
      </c>
      <c r="M457" s="208"/>
      <c r="N457" s="206"/>
      <c r="O457" s="228"/>
      <c r="P457" s="226"/>
      <c r="Q457" s="226"/>
      <c r="R457" s="226"/>
      <c r="S457" s="226"/>
      <c r="T457" s="226"/>
      <c r="U457" s="226"/>
      <c r="V457" s="195"/>
      <c r="W457" s="195"/>
      <c r="X457" s="196"/>
    </row>
    <row r="458" spans="1:24" ht="15.75">
      <c r="A458" s="178" t="str">
        <f t="shared" si="19"/>
        <v>193SENSUNTEPEQUE</v>
      </c>
      <c r="B458" s="207">
        <v>193</v>
      </c>
      <c r="C458" s="206" t="s">
        <v>181</v>
      </c>
      <c r="D458" s="229" t="s">
        <v>303</v>
      </c>
      <c r="E458" s="226">
        <v>13.333333333333334</v>
      </c>
      <c r="F458" s="226">
        <v>12</v>
      </c>
      <c r="G458" s="226">
        <v>16</v>
      </c>
      <c r="H458" s="226"/>
      <c r="I458" s="226"/>
      <c r="J458" s="226"/>
      <c r="L458" s="55" t="str">
        <f t="shared" si="20"/>
        <v/>
      </c>
      <c r="M458" s="208"/>
      <c r="N458" s="206"/>
      <c r="O458" s="228"/>
      <c r="P458" s="226"/>
      <c r="Q458" s="226"/>
      <c r="R458" s="226"/>
      <c r="S458" s="226"/>
      <c r="T458" s="226"/>
      <c r="U458" s="226"/>
      <c r="V458" s="195"/>
      <c r="W458" s="195"/>
      <c r="X458" s="196"/>
    </row>
    <row r="459" spans="1:24" ht="15.75">
      <c r="A459" s="178" t="str">
        <f t="shared" si="19"/>
        <v>195SAN MIGUEL</v>
      </c>
      <c r="B459" s="208">
        <v>195</v>
      </c>
      <c r="C459" s="206" t="s">
        <v>174</v>
      </c>
      <c r="D459" s="229" t="s">
        <v>308</v>
      </c>
      <c r="E459" s="226">
        <v>2.875</v>
      </c>
      <c r="F459" s="226">
        <v>2.75</v>
      </c>
      <c r="G459" s="226">
        <v>3</v>
      </c>
      <c r="H459" s="226"/>
      <c r="I459" s="226"/>
      <c r="J459" s="226"/>
      <c r="L459" s="55" t="str">
        <f t="shared" si="20"/>
        <v/>
      </c>
      <c r="M459" s="208"/>
      <c r="N459" s="206"/>
      <c r="O459" s="228"/>
      <c r="P459" s="226"/>
      <c r="Q459" s="226"/>
      <c r="R459" s="226"/>
      <c r="S459" s="226"/>
      <c r="T459" s="226"/>
      <c r="U459" s="226"/>
      <c r="V459" s="195"/>
      <c r="W459" s="195"/>
      <c r="X459" s="196"/>
    </row>
    <row r="460" spans="1:24" ht="15.75">
      <c r="A460" s="178" t="str">
        <f t="shared" si="19"/>
        <v>195SENSUNTEPEQUE</v>
      </c>
      <c r="B460" s="207">
        <v>195</v>
      </c>
      <c r="C460" s="206" t="s">
        <v>181</v>
      </c>
      <c r="D460" s="229" t="s">
        <v>308</v>
      </c>
      <c r="E460" s="226">
        <v>3.4166666666666665</v>
      </c>
      <c r="F460" s="226">
        <v>3</v>
      </c>
      <c r="G460" s="226">
        <v>4</v>
      </c>
      <c r="H460" s="226"/>
      <c r="I460" s="226"/>
      <c r="J460" s="226"/>
      <c r="L460" s="55" t="str">
        <f t="shared" si="20"/>
        <v/>
      </c>
      <c r="M460" s="208"/>
      <c r="N460" s="206"/>
      <c r="O460" s="228"/>
      <c r="P460" s="226"/>
      <c r="Q460" s="226"/>
      <c r="R460" s="226"/>
      <c r="S460" s="226"/>
      <c r="T460" s="226"/>
      <c r="U460" s="226"/>
      <c r="V460" s="195"/>
      <c r="W460" s="195"/>
      <c r="X460" s="196"/>
    </row>
    <row r="461" spans="1:24" ht="15.75">
      <c r="A461" s="178" t="str">
        <f t="shared" si="19"/>
        <v>196SENSUNTEPEQUE</v>
      </c>
      <c r="B461" s="207">
        <v>196</v>
      </c>
      <c r="C461" s="206" t="s">
        <v>181</v>
      </c>
      <c r="D461" s="229" t="s">
        <v>310</v>
      </c>
      <c r="E461" s="226">
        <v>1.2166666666666666</v>
      </c>
      <c r="F461" s="226">
        <v>1.1499999999999999</v>
      </c>
      <c r="G461" s="226">
        <v>1.25</v>
      </c>
      <c r="H461" s="226"/>
      <c r="I461" s="226"/>
      <c r="J461" s="226"/>
      <c r="L461" s="55" t="str">
        <f t="shared" si="20"/>
        <v/>
      </c>
      <c r="M461" s="208"/>
      <c r="N461" s="206"/>
      <c r="O461" s="228"/>
      <c r="P461" s="226"/>
      <c r="Q461" s="226"/>
      <c r="R461" s="226"/>
      <c r="S461" s="226"/>
      <c r="T461" s="226"/>
      <c r="U461" s="226"/>
      <c r="V461" s="195"/>
      <c r="W461" s="195"/>
      <c r="X461" s="196"/>
    </row>
    <row r="462" spans="1:24" ht="15.75">
      <c r="A462" s="178" t="str">
        <f t="shared" si="19"/>
        <v>211SENSUNTEPEQUE</v>
      </c>
      <c r="B462" s="207">
        <v>211</v>
      </c>
      <c r="C462" s="206" t="s">
        <v>181</v>
      </c>
      <c r="D462" s="229" t="s">
        <v>316</v>
      </c>
      <c r="E462" s="226">
        <v>9</v>
      </c>
      <c r="F462" s="226">
        <v>9</v>
      </c>
      <c r="G462" s="226">
        <v>9</v>
      </c>
      <c r="H462" s="226"/>
      <c r="I462" s="226"/>
      <c r="J462" s="226"/>
      <c r="L462" s="55" t="str">
        <f t="shared" si="20"/>
        <v/>
      </c>
      <c r="M462" s="207"/>
      <c r="N462" s="206"/>
      <c r="O462" s="228"/>
      <c r="P462" s="226"/>
      <c r="Q462" s="226"/>
      <c r="R462" s="226"/>
      <c r="S462" s="226"/>
      <c r="T462" s="226"/>
      <c r="U462" s="226"/>
      <c r="V462" s="195"/>
      <c r="W462" s="195"/>
      <c r="X462" s="196"/>
    </row>
    <row r="463" spans="1:24" ht="15.75">
      <c r="A463" s="178" t="str">
        <f t="shared" si="19"/>
        <v>213SAN MIGUEL</v>
      </c>
      <c r="B463" s="208">
        <v>213</v>
      </c>
      <c r="C463" s="206" t="s">
        <v>174</v>
      </c>
      <c r="D463" s="229" t="s">
        <v>306</v>
      </c>
      <c r="E463" s="226">
        <v>5.05</v>
      </c>
      <c r="F463" s="226">
        <v>4.5</v>
      </c>
      <c r="G463" s="226">
        <v>5.6</v>
      </c>
      <c r="H463" s="226"/>
      <c r="I463" s="226"/>
      <c r="J463" s="226"/>
      <c r="L463" s="55" t="str">
        <f t="shared" si="20"/>
        <v/>
      </c>
      <c r="M463" s="208"/>
      <c r="N463" s="206"/>
      <c r="O463" s="228"/>
      <c r="P463" s="226"/>
      <c r="Q463" s="226"/>
      <c r="R463" s="226"/>
      <c r="S463" s="226"/>
      <c r="T463" s="226"/>
      <c r="U463" s="226"/>
      <c r="V463" s="195"/>
      <c r="W463" s="195"/>
      <c r="X463" s="196"/>
    </row>
    <row r="464" spans="1:24" ht="15.75">
      <c r="A464" s="178" t="str">
        <f t="shared" si="19"/>
        <v>213SENSUNTEPEQUE</v>
      </c>
      <c r="B464" s="207">
        <v>213</v>
      </c>
      <c r="C464" s="206" t="s">
        <v>181</v>
      </c>
      <c r="D464" s="229" t="s">
        <v>306</v>
      </c>
      <c r="E464" s="226">
        <v>6</v>
      </c>
      <c r="F464" s="226">
        <v>5</v>
      </c>
      <c r="G464" s="226">
        <v>7</v>
      </c>
      <c r="H464" s="226"/>
      <c r="I464" s="226"/>
      <c r="J464" s="226"/>
      <c r="L464" s="55" t="str">
        <f t="shared" si="20"/>
        <v/>
      </c>
      <c r="M464" s="208"/>
      <c r="N464" s="206"/>
      <c r="O464" s="228"/>
      <c r="P464" s="226"/>
      <c r="Q464" s="226"/>
      <c r="R464" s="226"/>
      <c r="S464" s="226"/>
      <c r="T464" s="226"/>
      <c r="U464" s="226"/>
      <c r="V464" s="195"/>
      <c r="W464" s="195"/>
      <c r="X464" s="196"/>
    </row>
    <row r="465" spans="1:24" ht="15.75">
      <c r="A465" s="178" t="str">
        <f t="shared" si="19"/>
        <v>214SAN MIGUEL</v>
      </c>
      <c r="B465" s="207">
        <v>214</v>
      </c>
      <c r="C465" s="206" t="s">
        <v>174</v>
      </c>
      <c r="D465" s="229" t="s">
        <v>321</v>
      </c>
      <c r="E465" s="226">
        <v>62</v>
      </c>
      <c r="F465" s="226">
        <v>59</v>
      </c>
      <c r="G465" s="226">
        <v>65</v>
      </c>
      <c r="H465" s="226"/>
      <c r="I465" s="226"/>
      <c r="J465" s="226"/>
      <c r="L465" s="55" t="str">
        <f t="shared" si="20"/>
        <v/>
      </c>
      <c r="M465" s="208"/>
      <c r="N465" s="206"/>
      <c r="O465" s="228"/>
      <c r="P465" s="226"/>
      <c r="Q465" s="226"/>
      <c r="R465" s="226"/>
      <c r="S465" s="226"/>
      <c r="T465" s="226"/>
      <c r="U465" s="226"/>
      <c r="V465" s="195"/>
      <c r="W465" s="195"/>
      <c r="X465" s="196"/>
    </row>
    <row r="466" spans="1:24" ht="15.75">
      <c r="A466" s="178" t="str">
        <f t="shared" si="19"/>
        <v>215SAN MIGUEL</v>
      </c>
      <c r="B466" s="208">
        <v>215</v>
      </c>
      <c r="C466" s="206" t="s">
        <v>174</v>
      </c>
      <c r="D466" s="229" t="s">
        <v>307</v>
      </c>
      <c r="E466" s="226">
        <v>6.2249999999999996</v>
      </c>
      <c r="F466" s="226">
        <v>5</v>
      </c>
      <c r="G466" s="226">
        <v>7.45</v>
      </c>
      <c r="H466" s="226"/>
      <c r="I466" s="226"/>
      <c r="J466" s="226"/>
      <c r="L466" s="55" t="str">
        <f t="shared" si="20"/>
        <v/>
      </c>
      <c r="M466" s="208"/>
      <c r="N466" s="206"/>
      <c r="O466" s="228"/>
      <c r="P466" s="226"/>
      <c r="Q466" s="226"/>
      <c r="R466" s="226"/>
      <c r="S466" s="226"/>
      <c r="T466" s="226"/>
      <c r="U466" s="226"/>
      <c r="V466" s="195"/>
      <c r="W466" s="195"/>
      <c r="X466" s="196"/>
    </row>
    <row r="467" spans="1:24" ht="15.75">
      <c r="A467" s="178" t="str">
        <f t="shared" ref="A467:A530" si="21">+B467&amp;C467</f>
        <v>215SENSUNTEPEQUE</v>
      </c>
      <c r="B467" s="207">
        <v>215</v>
      </c>
      <c r="C467" s="206" t="s">
        <v>181</v>
      </c>
      <c r="D467" s="229" t="s">
        <v>307</v>
      </c>
      <c r="E467" s="226">
        <v>7.666666666666667</v>
      </c>
      <c r="F467" s="226">
        <v>7</v>
      </c>
      <c r="G467" s="226">
        <v>9</v>
      </c>
      <c r="H467" s="226"/>
      <c r="I467" s="226"/>
      <c r="J467" s="226"/>
      <c r="L467" s="55" t="str">
        <f t="shared" si="20"/>
        <v/>
      </c>
      <c r="M467" s="207"/>
      <c r="N467" s="206"/>
      <c r="O467" s="228"/>
      <c r="P467" s="226"/>
      <c r="Q467" s="226"/>
      <c r="R467" s="226"/>
      <c r="S467" s="226"/>
      <c r="T467" s="226"/>
      <c r="U467" s="226"/>
      <c r="V467" s="195"/>
      <c r="W467" s="195"/>
      <c r="X467" s="196"/>
    </row>
    <row r="468" spans="1:24" ht="15.75">
      <c r="A468" s="178" t="str">
        <f t="shared" si="21"/>
        <v>216SENSUNTEPEQUE</v>
      </c>
      <c r="B468" s="207">
        <v>216</v>
      </c>
      <c r="C468" s="206" t="s">
        <v>181</v>
      </c>
      <c r="D468" s="229" t="s">
        <v>317</v>
      </c>
      <c r="E468" s="226">
        <v>8</v>
      </c>
      <c r="F468" s="226">
        <v>7</v>
      </c>
      <c r="G468" s="226">
        <v>9</v>
      </c>
      <c r="H468" s="226"/>
      <c r="I468" s="226"/>
      <c r="J468" s="226"/>
      <c r="L468" s="55" t="str">
        <f t="shared" si="20"/>
        <v/>
      </c>
      <c r="M468" s="208"/>
      <c r="N468" s="206"/>
      <c r="O468" s="228"/>
      <c r="P468" s="226"/>
      <c r="Q468" s="226"/>
      <c r="R468" s="226"/>
      <c r="S468" s="226"/>
      <c r="T468" s="226"/>
      <c r="U468" s="226"/>
      <c r="V468" s="195"/>
      <c r="W468" s="195"/>
      <c r="X468" s="196"/>
    </row>
    <row r="469" spans="1:24" ht="15.75">
      <c r="A469" s="178" t="str">
        <f t="shared" si="21"/>
        <v>217SENSUNTEPEQUE</v>
      </c>
      <c r="B469" s="207">
        <v>217</v>
      </c>
      <c r="C469" s="206" t="s">
        <v>181</v>
      </c>
      <c r="D469" s="229" t="s">
        <v>318</v>
      </c>
      <c r="E469" s="226">
        <v>3.5</v>
      </c>
      <c r="F469" s="226">
        <v>3</v>
      </c>
      <c r="G469" s="226">
        <v>4</v>
      </c>
      <c r="H469" s="226"/>
      <c r="I469" s="226"/>
      <c r="J469" s="226"/>
      <c r="L469" s="55" t="str">
        <f t="shared" si="20"/>
        <v/>
      </c>
      <c r="M469" s="208"/>
      <c r="N469" s="206"/>
      <c r="O469" s="228"/>
      <c r="P469" s="226"/>
      <c r="Q469" s="226"/>
      <c r="R469" s="226"/>
      <c r="S469" s="226"/>
      <c r="T469" s="226"/>
      <c r="U469" s="226"/>
      <c r="V469" s="195"/>
      <c r="W469" s="195"/>
      <c r="X469" s="196"/>
    </row>
    <row r="470" spans="1:24" ht="15.75">
      <c r="A470" s="178" t="str">
        <f t="shared" si="21"/>
        <v>218SENSUNTEPEQUE</v>
      </c>
      <c r="B470" s="207">
        <v>218</v>
      </c>
      <c r="C470" s="206" t="s">
        <v>181</v>
      </c>
      <c r="D470" s="229" t="s">
        <v>319</v>
      </c>
      <c r="E470" s="226">
        <v>9</v>
      </c>
      <c r="F470" s="226">
        <v>9</v>
      </c>
      <c r="G470" s="226">
        <v>9</v>
      </c>
      <c r="H470" s="226"/>
      <c r="I470" s="226"/>
      <c r="J470" s="226"/>
      <c r="L470" s="55" t="str">
        <f t="shared" si="20"/>
        <v/>
      </c>
      <c r="M470" s="208"/>
      <c r="N470" s="206"/>
      <c r="O470" s="228"/>
      <c r="P470" s="226"/>
      <c r="Q470" s="226"/>
      <c r="R470" s="226"/>
      <c r="S470" s="226"/>
      <c r="T470" s="226"/>
      <c r="U470" s="226"/>
      <c r="V470" s="195"/>
      <c r="W470" s="195"/>
      <c r="X470" s="196"/>
    </row>
    <row r="471" spans="1:24" ht="15.75">
      <c r="A471" s="178" t="str">
        <f t="shared" si="21"/>
        <v>39TIENDONA</v>
      </c>
      <c r="B471" s="207">
        <v>39</v>
      </c>
      <c r="C471" s="206" t="s">
        <v>190</v>
      </c>
      <c r="D471" s="229" t="s">
        <v>77</v>
      </c>
      <c r="E471" s="226">
        <v>36</v>
      </c>
      <c r="F471" s="226">
        <v>36</v>
      </c>
      <c r="G471" s="226">
        <v>36</v>
      </c>
      <c r="H471" s="226"/>
      <c r="I471" s="226"/>
      <c r="J471" s="226"/>
      <c r="L471" s="55" t="str">
        <f t="shared" si="20"/>
        <v/>
      </c>
      <c r="M471" s="208"/>
      <c r="N471" s="206"/>
      <c r="O471" s="228"/>
      <c r="P471" s="226"/>
      <c r="Q471" s="226"/>
      <c r="R471" s="226"/>
      <c r="S471" s="226"/>
      <c r="T471" s="226"/>
      <c r="U471" s="226"/>
      <c r="V471" s="195"/>
      <c r="W471" s="195"/>
      <c r="X471" s="196"/>
    </row>
    <row r="472" spans="1:24" ht="15.75">
      <c r="A472" s="178" t="str">
        <f t="shared" si="21"/>
        <v>219SENSUNTEPEQUE</v>
      </c>
      <c r="B472" s="207">
        <v>219</v>
      </c>
      <c r="C472" s="206" t="s">
        <v>181</v>
      </c>
      <c r="D472" s="229" t="s">
        <v>327</v>
      </c>
      <c r="E472" s="226">
        <v>8.75</v>
      </c>
      <c r="F472" s="226">
        <v>8.5</v>
      </c>
      <c r="G472" s="226">
        <v>9</v>
      </c>
      <c r="H472" s="226"/>
      <c r="I472" s="226"/>
      <c r="J472" s="226"/>
      <c r="L472" s="55" t="str">
        <f t="shared" si="20"/>
        <v/>
      </c>
      <c r="M472" s="208"/>
      <c r="N472" s="206"/>
      <c r="O472" s="228"/>
      <c r="P472" s="226"/>
      <c r="Q472" s="226"/>
      <c r="R472" s="226"/>
      <c r="S472" s="226"/>
      <c r="T472" s="226"/>
      <c r="U472" s="226"/>
      <c r="V472" s="195"/>
      <c r="W472" s="195"/>
      <c r="X472" s="196"/>
    </row>
    <row r="473" spans="1:24" ht="15.75">
      <c r="A473" s="178" t="str">
        <f t="shared" si="21"/>
        <v>175SENSUNTEPEQUE</v>
      </c>
      <c r="B473" s="207">
        <v>175</v>
      </c>
      <c r="C473" s="206" t="s">
        <v>181</v>
      </c>
      <c r="D473" s="229" t="s">
        <v>328</v>
      </c>
      <c r="E473" s="226">
        <v>58</v>
      </c>
      <c r="F473" s="226">
        <v>58</v>
      </c>
      <c r="G473" s="226">
        <v>58</v>
      </c>
      <c r="H473" s="226"/>
      <c r="I473" s="226"/>
      <c r="J473" s="226"/>
      <c r="L473" s="55" t="str">
        <f t="shared" si="20"/>
        <v/>
      </c>
      <c r="M473" s="207"/>
      <c r="N473" s="206"/>
      <c r="O473" s="228"/>
      <c r="P473" s="226"/>
      <c r="Q473" s="226"/>
      <c r="R473" s="226"/>
      <c r="S473" s="226"/>
      <c r="T473" s="226"/>
      <c r="U473" s="226"/>
      <c r="V473" s="195"/>
      <c r="W473" s="195"/>
      <c r="X473" s="196"/>
    </row>
    <row r="474" spans="1:24" ht="15.75">
      <c r="A474" s="178" t="str">
        <f t="shared" si="21"/>
        <v/>
      </c>
      <c r="B474" s="208"/>
      <c r="C474" s="206"/>
      <c r="D474" s="228"/>
      <c r="E474" s="226"/>
      <c r="F474" s="226"/>
      <c r="G474" s="226"/>
      <c r="H474" s="226"/>
      <c r="I474" s="226"/>
      <c r="J474" s="226"/>
      <c r="L474" s="55" t="str">
        <f t="shared" si="20"/>
        <v/>
      </c>
      <c r="M474" s="208"/>
      <c r="N474" s="206"/>
      <c r="O474" s="228"/>
      <c r="P474" s="226"/>
      <c r="Q474" s="226"/>
      <c r="R474" s="226"/>
      <c r="S474" s="226"/>
      <c r="T474" s="226"/>
      <c r="U474" s="226"/>
      <c r="V474" s="195"/>
      <c r="W474" s="195"/>
      <c r="X474" s="196"/>
    </row>
    <row r="475" spans="1:24" ht="15.75">
      <c r="A475" s="178" t="str">
        <f t="shared" si="21"/>
        <v/>
      </c>
      <c r="B475" s="208"/>
      <c r="C475" s="206"/>
      <c r="D475" s="228"/>
      <c r="E475" s="226"/>
      <c r="F475" s="226"/>
      <c r="G475" s="226"/>
      <c r="H475" s="226"/>
      <c r="I475" s="226"/>
      <c r="J475" s="226"/>
      <c r="L475" s="55" t="str">
        <f t="shared" si="20"/>
        <v/>
      </c>
      <c r="M475" s="208"/>
      <c r="N475" s="206"/>
      <c r="O475" s="228"/>
      <c r="P475" s="226"/>
      <c r="Q475" s="226"/>
      <c r="R475" s="226"/>
      <c r="S475" s="226"/>
      <c r="T475" s="226"/>
      <c r="U475" s="226"/>
      <c r="V475" s="195"/>
      <c r="W475" s="195"/>
      <c r="X475" s="196"/>
    </row>
    <row r="476" spans="1:24" ht="15.75">
      <c r="A476" s="178" t="str">
        <f t="shared" si="21"/>
        <v/>
      </c>
      <c r="B476" s="208"/>
      <c r="C476" s="206"/>
      <c r="D476" s="228"/>
      <c r="E476" s="226"/>
      <c r="F476" s="226"/>
      <c r="G476" s="226"/>
      <c r="H476" s="226"/>
      <c r="I476" s="226"/>
      <c r="J476" s="226"/>
      <c r="L476" s="55" t="str">
        <f t="shared" si="20"/>
        <v/>
      </c>
      <c r="M476" s="208"/>
      <c r="N476" s="206"/>
      <c r="O476" s="228"/>
      <c r="P476" s="226"/>
      <c r="Q476" s="226"/>
      <c r="R476" s="226"/>
      <c r="S476" s="226"/>
      <c r="T476" s="226"/>
      <c r="U476" s="226"/>
      <c r="V476" s="195"/>
      <c r="W476" s="195"/>
      <c r="X476" s="196"/>
    </row>
    <row r="477" spans="1:24" ht="15.75">
      <c r="A477" s="178" t="str">
        <f t="shared" si="21"/>
        <v/>
      </c>
      <c r="B477" s="208"/>
      <c r="C477" s="206"/>
      <c r="D477" s="228"/>
      <c r="E477" s="226"/>
      <c r="F477" s="226"/>
      <c r="G477" s="226"/>
      <c r="H477" s="226"/>
      <c r="I477" s="226"/>
      <c r="J477" s="226"/>
      <c r="L477" s="55" t="str">
        <f t="shared" si="20"/>
        <v/>
      </c>
      <c r="M477" s="208"/>
      <c r="N477" s="206"/>
      <c r="O477" s="228"/>
      <c r="P477" s="226"/>
      <c r="Q477" s="226"/>
      <c r="R477" s="226"/>
      <c r="S477" s="226"/>
      <c r="T477" s="226"/>
      <c r="U477" s="226"/>
      <c r="V477" s="195"/>
      <c r="W477" s="195"/>
      <c r="X477" s="196"/>
    </row>
    <row r="478" spans="1:24" ht="15.75">
      <c r="A478" s="178" t="str">
        <f t="shared" si="21"/>
        <v/>
      </c>
      <c r="B478" s="207"/>
      <c r="C478" s="206"/>
      <c r="D478" s="228"/>
      <c r="E478" s="226"/>
      <c r="F478" s="226"/>
      <c r="G478" s="226"/>
      <c r="H478" s="226"/>
      <c r="I478" s="226"/>
      <c r="J478" s="226"/>
      <c r="L478" s="55" t="str">
        <f t="shared" si="20"/>
        <v/>
      </c>
      <c r="M478" s="207"/>
      <c r="N478" s="206"/>
      <c r="O478" s="228"/>
      <c r="P478" s="226"/>
      <c r="Q478" s="226"/>
      <c r="R478" s="226"/>
      <c r="S478" s="226"/>
      <c r="T478" s="226"/>
      <c r="U478" s="226"/>
      <c r="V478" s="195"/>
      <c r="W478" s="195"/>
      <c r="X478" s="196"/>
    </row>
    <row r="479" spans="1:24" ht="15.75">
      <c r="A479" s="178" t="str">
        <f t="shared" si="21"/>
        <v/>
      </c>
      <c r="B479" s="208"/>
      <c r="C479" s="206"/>
      <c r="D479" s="228"/>
      <c r="E479" s="226"/>
      <c r="F479" s="226"/>
      <c r="G479" s="226"/>
      <c r="H479" s="226"/>
      <c r="I479" s="226"/>
      <c r="J479" s="226"/>
      <c r="L479" s="55" t="str">
        <f t="shared" si="20"/>
        <v/>
      </c>
      <c r="M479" s="208"/>
      <c r="N479" s="206"/>
      <c r="O479" s="228"/>
      <c r="P479" s="226"/>
      <c r="Q479" s="226"/>
      <c r="R479" s="226"/>
      <c r="S479" s="226"/>
      <c r="T479" s="226"/>
      <c r="U479" s="226"/>
      <c r="V479" s="195"/>
      <c r="W479" s="195"/>
      <c r="X479" s="196"/>
    </row>
    <row r="480" spans="1:24" ht="15.75">
      <c r="A480" s="178" t="str">
        <f t="shared" si="21"/>
        <v/>
      </c>
      <c r="B480" s="208"/>
      <c r="C480" s="206"/>
      <c r="D480" s="228"/>
      <c r="E480" s="226"/>
      <c r="F480" s="226"/>
      <c r="G480" s="226"/>
      <c r="H480" s="226"/>
      <c r="I480" s="226"/>
      <c r="J480" s="226"/>
      <c r="L480" s="55" t="str">
        <f t="shared" si="20"/>
        <v/>
      </c>
      <c r="M480" s="208"/>
      <c r="N480" s="206"/>
      <c r="O480" s="228"/>
      <c r="P480" s="226"/>
      <c r="Q480" s="226"/>
      <c r="R480" s="226"/>
      <c r="S480" s="226"/>
      <c r="T480" s="226"/>
      <c r="U480" s="226"/>
      <c r="V480" s="195"/>
      <c r="W480" s="195"/>
      <c r="X480" s="196"/>
    </row>
    <row r="481" spans="1:24" ht="15.75">
      <c r="A481" s="178" t="str">
        <f t="shared" si="21"/>
        <v/>
      </c>
      <c r="B481" s="208"/>
      <c r="C481" s="206"/>
      <c r="D481" s="228"/>
      <c r="E481" s="226"/>
      <c r="F481" s="226"/>
      <c r="G481" s="226"/>
      <c r="H481" s="226"/>
      <c r="I481" s="226"/>
      <c r="J481" s="226"/>
      <c r="L481" s="55" t="str">
        <f t="shared" si="20"/>
        <v/>
      </c>
      <c r="M481" s="208"/>
      <c r="N481" s="206"/>
      <c r="O481" s="228"/>
      <c r="P481" s="226"/>
      <c r="Q481" s="226"/>
      <c r="R481" s="226"/>
      <c r="S481" s="226"/>
      <c r="T481" s="226"/>
      <c r="U481" s="226"/>
      <c r="V481" s="195"/>
      <c r="W481" s="195"/>
      <c r="X481" s="196"/>
    </row>
    <row r="482" spans="1:24" ht="15.75">
      <c r="A482" s="178" t="str">
        <f t="shared" si="21"/>
        <v/>
      </c>
      <c r="B482" s="208"/>
      <c r="C482" s="206"/>
      <c r="D482" s="228"/>
      <c r="E482" s="226"/>
      <c r="F482" s="226"/>
      <c r="G482" s="226"/>
      <c r="H482" s="226"/>
      <c r="I482" s="226"/>
      <c r="J482" s="226"/>
      <c r="L482" s="55" t="str">
        <f t="shared" si="20"/>
        <v/>
      </c>
      <c r="M482" s="208"/>
      <c r="N482" s="206"/>
      <c r="O482" s="228"/>
      <c r="P482" s="226"/>
      <c r="Q482" s="226"/>
      <c r="R482" s="226"/>
      <c r="S482" s="226"/>
      <c r="T482" s="226"/>
      <c r="U482" s="226"/>
      <c r="V482" s="195"/>
      <c r="W482" s="195"/>
      <c r="X482" s="196"/>
    </row>
    <row r="483" spans="1:24" ht="15.75">
      <c r="A483" s="178" t="str">
        <f t="shared" si="21"/>
        <v/>
      </c>
      <c r="B483" s="208"/>
      <c r="C483" s="206"/>
      <c r="D483" s="228"/>
      <c r="E483" s="226"/>
      <c r="F483" s="226"/>
      <c r="G483" s="226"/>
      <c r="H483" s="226"/>
      <c r="I483" s="226"/>
      <c r="J483" s="226"/>
      <c r="L483" s="55" t="str">
        <f t="shared" si="20"/>
        <v/>
      </c>
      <c r="M483" s="208"/>
      <c r="N483" s="206"/>
      <c r="O483" s="228"/>
      <c r="P483" s="226"/>
      <c r="Q483" s="226"/>
      <c r="R483" s="226"/>
      <c r="S483" s="226"/>
      <c r="T483" s="226"/>
      <c r="U483" s="226"/>
      <c r="V483" s="195"/>
      <c r="W483" s="195"/>
      <c r="X483" s="196"/>
    </row>
    <row r="484" spans="1:24" ht="15.75">
      <c r="A484" s="178" t="str">
        <f t="shared" si="21"/>
        <v/>
      </c>
      <c r="B484" s="207"/>
      <c r="C484" s="206"/>
      <c r="D484" s="228"/>
      <c r="E484" s="226"/>
      <c r="F484" s="226"/>
      <c r="G484" s="226"/>
      <c r="H484" s="226"/>
      <c r="I484" s="226"/>
      <c r="J484" s="226"/>
      <c r="L484" s="55" t="str">
        <f t="shared" si="20"/>
        <v/>
      </c>
      <c r="M484" s="207"/>
      <c r="N484" s="206"/>
      <c r="O484" s="228"/>
      <c r="P484" s="226"/>
      <c r="Q484" s="226"/>
      <c r="R484" s="226"/>
      <c r="S484" s="226"/>
      <c r="T484" s="226"/>
      <c r="U484" s="226"/>
      <c r="V484" s="195"/>
      <c r="W484" s="195"/>
      <c r="X484" s="196"/>
    </row>
    <row r="485" spans="1:24" ht="15.75">
      <c r="A485" s="178" t="str">
        <f t="shared" si="21"/>
        <v/>
      </c>
      <c r="B485" s="208"/>
      <c r="C485" s="206"/>
      <c r="D485" s="228"/>
      <c r="E485" s="226"/>
      <c r="F485" s="226"/>
      <c r="G485" s="226"/>
      <c r="H485" s="226"/>
      <c r="I485" s="226"/>
      <c r="J485" s="226"/>
      <c r="L485" s="55" t="str">
        <f t="shared" si="20"/>
        <v/>
      </c>
      <c r="M485" s="208"/>
      <c r="N485" s="206"/>
      <c r="O485" s="228"/>
      <c r="P485" s="226"/>
      <c r="Q485" s="226"/>
      <c r="R485" s="226"/>
      <c r="S485" s="226"/>
      <c r="T485" s="226"/>
      <c r="U485" s="226"/>
      <c r="V485" s="195"/>
      <c r="W485" s="195"/>
      <c r="X485" s="196"/>
    </row>
    <row r="486" spans="1:24" ht="15.75">
      <c r="A486" s="178" t="str">
        <f t="shared" si="21"/>
        <v/>
      </c>
      <c r="B486" s="208"/>
      <c r="C486" s="206"/>
      <c r="D486" s="228"/>
      <c r="E486" s="226"/>
      <c r="F486" s="226"/>
      <c r="G486" s="226"/>
      <c r="H486" s="226"/>
      <c r="I486" s="226"/>
      <c r="J486" s="226"/>
      <c r="L486" s="55" t="str">
        <f t="shared" si="20"/>
        <v/>
      </c>
      <c r="M486" s="208"/>
      <c r="N486" s="206"/>
      <c r="O486" s="228"/>
      <c r="P486" s="226"/>
      <c r="Q486" s="226"/>
      <c r="R486" s="226"/>
      <c r="S486" s="226"/>
      <c r="T486" s="226"/>
      <c r="U486" s="226"/>
      <c r="V486" s="195"/>
      <c r="W486" s="195"/>
      <c r="X486" s="196"/>
    </row>
    <row r="487" spans="1:24" ht="15.75">
      <c r="A487" s="178" t="str">
        <f t="shared" si="21"/>
        <v/>
      </c>
      <c r="B487" s="208"/>
      <c r="C487" s="206"/>
      <c r="D487" s="228"/>
      <c r="E487" s="226"/>
      <c r="F487" s="226"/>
      <c r="G487" s="226"/>
      <c r="H487" s="226"/>
      <c r="I487" s="226"/>
      <c r="J487" s="226"/>
      <c r="L487" s="55" t="str">
        <f t="shared" si="20"/>
        <v/>
      </c>
      <c r="M487" s="208"/>
      <c r="N487" s="206"/>
      <c r="O487" s="228"/>
      <c r="P487" s="226"/>
      <c r="Q487" s="226"/>
      <c r="R487" s="226"/>
      <c r="S487" s="226"/>
      <c r="T487" s="226"/>
      <c r="U487" s="226"/>
      <c r="V487" s="195"/>
      <c r="W487" s="195"/>
      <c r="X487" s="196"/>
    </row>
    <row r="488" spans="1:24" ht="15.75">
      <c r="A488" s="178" t="str">
        <f t="shared" si="21"/>
        <v/>
      </c>
      <c r="B488" s="208"/>
      <c r="C488" s="206"/>
      <c r="D488" s="228"/>
      <c r="E488" s="226"/>
      <c r="F488" s="226"/>
      <c r="G488" s="226"/>
      <c r="H488" s="226"/>
      <c r="I488" s="226"/>
      <c r="J488" s="226"/>
      <c r="L488" s="55" t="str">
        <f t="shared" si="20"/>
        <v/>
      </c>
      <c r="M488" s="208"/>
      <c r="N488" s="206"/>
      <c r="O488" s="228"/>
      <c r="P488" s="226"/>
      <c r="Q488" s="226"/>
      <c r="R488" s="226"/>
      <c r="S488" s="226"/>
      <c r="T488" s="226"/>
      <c r="U488" s="226"/>
      <c r="V488" s="195"/>
      <c r="W488" s="195"/>
      <c r="X488" s="196"/>
    </row>
    <row r="489" spans="1:24" ht="15.75">
      <c r="A489" s="178" t="str">
        <f t="shared" si="21"/>
        <v/>
      </c>
      <c r="B489" s="208"/>
      <c r="C489" s="206"/>
      <c r="D489" s="228"/>
      <c r="E489" s="226"/>
      <c r="F489" s="226"/>
      <c r="G489" s="226"/>
      <c r="H489" s="226"/>
      <c r="I489" s="226"/>
      <c r="J489" s="226"/>
      <c r="L489" s="55" t="str">
        <f t="shared" si="20"/>
        <v/>
      </c>
      <c r="M489" s="208"/>
      <c r="N489" s="206"/>
      <c r="O489" s="228"/>
      <c r="P489" s="226"/>
      <c r="Q489" s="226"/>
      <c r="R489" s="226"/>
      <c r="S489" s="226"/>
      <c r="T489" s="226"/>
      <c r="U489" s="226"/>
      <c r="V489" s="195"/>
      <c r="W489" s="195"/>
      <c r="X489" s="196"/>
    </row>
    <row r="490" spans="1:24" ht="15.75">
      <c r="A490" s="178" t="str">
        <f t="shared" si="21"/>
        <v/>
      </c>
      <c r="B490" s="207"/>
      <c r="C490" s="206"/>
      <c r="D490" s="228"/>
      <c r="E490" s="226"/>
      <c r="F490" s="226"/>
      <c r="G490" s="226"/>
      <c r="H490" s="226"/>
      <c r="I490" s="226"/>
      <c r="J490" s="226"/>
      <c r="L490" s="55" t="str">
        <f t="shared" si="20"/>
        <v/>
      </c>
      <c r="M490" s="207"/>
      <c r="N490" s="206"/>
      <c r="O490" s="228"/>
      <c r="P490" s="226"/>
      <c r="Q490" s="226"/>
      <c r="R490" s="226"/>
      <c r="S490" s="226"/>
      <c r="T490" s="226"/>
      <c r="U490" s="226"/>
      <c r="V490" s="195"/>
      <c r="W490" s="195"/>
      <c r="X490" s="196"/>
    </row>
    <row r="491" spans="1:24" ht="15.75">
      <c r="A491" s="178" t="str">
        <f t="shared" si="21"/>
        <v/>
      </c>
      <c r="B491" s="208"/>
      <c r="C491" s="206"/>
      <c r="D491" s="228"/>
      <c r="E491" s="226"/>
      <c r="F491" s="226"/>
      <c r="G491" s="226"/>
      <c r="H491" s="226"/>
      <c r="I491" s="226"/>
      <c r="J491" s="226"/>
      <c r="L491" s="55" t="str">
        <f t="shared" si="20"/>
        <v/>
      </c>
      <c r="M491" s="208"/>
      <c r="N491" s="206"/>
      <c r="O491" s="228"/>
      <c r="P491" s="226"/>
      <c r="Q491" s="226"/>
      <c r="R491" s="226"/>
      <c r="S491" s="226"/>
      <c r="T491" s="226"/>
      <c r="U491" s="226"/>
      <c r="V491" s="195"/>
      <c r="W491" s="195"/>
      <c r="X491" s="196"/>
    </row>
    <row r="492" spans="1:24" ht="15.75">
      <c r="A492" s="178" t="str">
        <f t="shared" si="21"/>
        <v/>
      </c>
      <c r="B492" s="208"/>
      <c r="C492" s="206"/>
      <c r="D492" s="228"/>
      <c r="E492" s="226"/>
      <c r="F492" s="226"/>
      <c r="G492" s="226"/>
      <c r="H492" s="226"/>
      <c r="I492" s="226"/>
      <c r="J492" s="226"/>
      <c r="L492" s="55" t="str">
        <f t="shared" si="20"/>
        <v/>
      </c>
      <c r="M492" s="208"/>
      <c r="N492" s="206"/>
      <c r="O492" s="228"/>
      <c r="P492" s="226"/>
      <c r="Q492" s="226"/>
      <c r="R492" s="226"/>
      <c r="S492" s="226"/>
      <c r="T492" s="226"/>
      <c r="U492" s="226"/>
      <c r="V492" s="195"/>
      <c r="W492" s="195"/>
      <c r="X492" s="196"/>
    </row>
    <row r="493" spans="1:24" ht="15.75">
      <c r="A493" s="178" t="str">
        <f t="shared" si="21"/>
        <v/>
      </c>
      <c r="B493" s="208"/>
      <c r="C493" s="206"/>
      <c r="D493" s="228"/>
      <c r="E493" s="226"/>
      <c r="F493" s="226"/>
      <c r="G493" s="226"/>
      <c r="H493" s="226"/>
      <c r="I493" s="226"/>
      <c r="J493" s="226"/>
      <c r="L493" s="55" t="str">
        <f t="shared" si="20"/>
        <v/>
      </c>
      <c r="M493" s="208"/>
      <c r="N493" s="206"/>
      <c r="O493" s="228"/>
      <c r="P493" s="226"/>
      <c r="Q493" s="226"/>
      <c r="R493" s="226"/>
      <c r="S493" s="226"/>
      <c r="T493" s="226"/>
      <c r="U493" s="226"/>
      <c r="V493" s="195"/>
      <c r="W493" s="195"/>
      <c r="X493" s="196"/>
    </row>
    <row r="494" spans="1:24" ht="15.75">
      <c r="A494" s="178" t="str">
        <f t="shared" si="21"/>
        <v/>
      </c>
      <c r="B494" s="207"/>
      <c r="C494" s="206"/>
      <c r="D494" s="228"/>
      <c r="E494" s="226"/>
      <c r="F494" s="226"/>
      <c r="G494" s="226"/>
      <c r="H494" s="226"/>
      <c r="I494" s="226"/>
      <c r="J494" s="226"/>
      <c r="L494" s="55" t="str">
        <f t="shared" si="20"/>
        <v/>
      </c>
      <c r="M494" s="207"/>
      <c r="N494" s="206"/>
      <c r="O494" s="228"/>
      <c r="P494" s="226"/>
      <c r="Q494" s="226"/>
      <c r="R494" s="226"/>
      <c r="S494" s="226"/>
      <c r="T494" s="226"/>
      <c r="U494" s="226"/>
      <c r="V494" s="195"/>
      <c r="W494" s="195"/>
      <c r="X494" s="196"/>
    </row>
    <row r="495" spans="1:24" ht="15.75">
      <c r="A495" s="178" t="str">
        <f t="shared" si="21"/>
        <v/>
      </c>
      <c r="B495" s="208"/>
      <c r="C495" s="206"/>
      <c r="D495" s="228"/>
      <c r="E495" s="226"/>
      <c r="F495" s="226"/>
      <c r="G495" s="226"/>
      <c r="H495" s="226"/>
      <c r="I495" s="226"/>
      <c r="J495" s="226"/>
      <c r="L495" s="55" t="str">
        <f t="shared" si="20"/>
        <v/>
      </c>
      <c r="M495" s="208"/>
      <c r="N495" s="206"/>
      <c r="O495" s="228"/>
      <c r="P495" s="226"/>
      <c r="Q495" s="226"/>
      <c r="R495" s="226"/>
      <c r="S495" s="226"/>
      <c r="T495" s="226"/>
      <c r="U495" s="226"/>
      <c r="V495" s="195"/>
      <c r="W495" s="195"/>
      <c r="X495" s="196"/>
    </row>
    <row r="496" spans="1:24" ht="15.75">
      <c r="A496" s="178" t="str">
        <f t="shared" si="21"/>
        <v/>
      </c>
      <c r="B496" s="208"/>
      <c r="C496" s="206"/>
      <c r="D496" s="228"/>
      <c r="E496" s="226"/>
      <c r="F496" s="226"/>
      <c r="G496" s="226"/>
      <c r="H496" s="226"/>
      <c r="I496" s="226"/>
      <c r="J496" s="226"/>
      <c r="L496" s="55" t="str">
        <f t="shared" si="20"/>
        <v/>
      </c>
      <c r="M496" s="208"/>
      <c r="N496" s="206"/>
      <c r="O496" s="228"/>
      <c r="P496" s="226"/>
      <c r="Q496" s="226"/>
      <c r="R496" s="226"/>
      <c r="S496" s="226"/>
      <c r="T496" s="226"/>
      <c r="U496" s="226"/>
      <c r="V496" s="195"/>
      <c r="W496" s="195"/>
      <c r="X496" s="196"/>
    </row>
    <row r="497" spans="1:24" ht="15.75">
      <c r="A497" s="178" t="str">
        <f t="shared" si="21"/>
        <v/>
      </c>
      <c r="B497" s="208"/>
      <c r="C497" s="206"/>
      <c r="D497" s="228"/>
      <c r="E497" s="226"/>
      <c r="F497" s="226"/>
      <c r="G497" s="226"/>
      <c r="H497" s="226"/>
      <c r="I497" s="226"/>
      <c r="J497" s="226"/>
      <c r="L497" s="55" t="str">
        <f t="shared" si="20"/>
        <v/>
      </c>
      <c r="M497" s="208"/>
      <c r="N497" s="206"/>
      <c r="O497" s="228"/>
      <c r="P497" s="226"/>
      <c r="Q497" s="226"/>
      <c r="R497" s="226"/>
      <c r="S497" s="226"/>
      <c r="T497" s="226"/>
      <c r="U497" s="226"/>
      <c r="V497" s="195"/>
      <c r="W497" s="195"/>
      <c r="X497" s="196"/>
    </row>
    <row r="498" spans="1:24" ht="15.75">
      <c r="A498" s="178" t="str">
        <f t="shared" si="21"/>
        <v/>
      </c>
      <c r="B498" s="207"/>
      <c r="C498" s="206"/>
      <c r="D498" s="228"/>
      <c r="E498" s="226"/>
      <c r="F498" s="226"/>
      <c r="G498" s="226"/>
      <c r="H498" s="226"/>
      <c r="I498" s="226"/>
      <c r="J498" s="226"/>
      <c r="L498" s="55" t="str">
        <f t="shared" si="20"/>
        <v/>
      </c>
      <c r="M498" s="207"/>
      <c r="N498" s="206"/>
      <c r="O498" s="228"/>
      <c r="P498" s="226"/>
      <c r="Q498" s="226"/>
      <c r="R498" s="226"/>
      <c r="S498" s="226"/>
      <c r="T498" s="226"/>
      <c r="U498" s="226"/>
      <c r="V498" s="195"/>
      <c r="W498" s="195"/>
      <c r="X498" s="196"/>
    </row>
    <row r="499" spans="1:24" ht="15.75">
      <c r="A499" s="178" t="str">
        <f t="shared" si="21"/>
        <v/>
      </c>
      <c r="B499" s="208"/>
      <c r="C499" s="206"/>
      <c r="D499" s="228"/>
      <c r="E499" s="226"/>
      <c r="F499" s="226"/>
      <c r="G499" s="226"/>
      <c r="H499" s="226"/>
      <c r="I499" s="226"/>
      <c r="J499" s="226"/>
      <c r="L499" s="55" t="str">
        <f t="shared" si="20"/>
        <v/>
      </c>
      <c r="M499" s="208"/>
      <c r="N499" s="206"/>
      <c r="O499" s="228"/>
      <c r="P499" s="226"/>
      <c r="Q499" s="226"/>
      <c r="R499" s="226"/>
      <c r="S499" s="226"/>
      <c r="T499" s="226"/>
      <c r="U499" s="226"/>
      <c r="V499" s="195"/>
      <c r="W499" s="195"/>
      <c r="X499" s="196"/>
    </row>
    <row r="500" spans="1:24" ht="15.75">
      <c r="A500" s="178" t="str">
        <f t="shared" si="21"/>
        <v/>
      </c>
      <c r="B500" s="208"/>
      <c r="C500" s="206"/>
      <c r="D500" s="228"/>
      <c r="E500" s="226"/>
      <c r="F500" s="226"/>
      <c r="G500" s="226"/>
      <c r="H500" s="226"/>
      <c r="I500" s="226"/>
      <c r="J500" s="226"/>
      <c r="L500" s="55" t="str">
        <f t="shared" si="20"/>
        <v/>
      </c>
      <c r="M500" s="208"/>
      <c r="N500" s="206"/>
      <c r="O500" s="228"/>
      <c r="P500" s="226"/>
      <c r="Q500" s="226"/>
      <c r="R500" s="226"/>
      <c r="S500" s="226"/>
      <c r="T500" s="226"/>
      <c r="U500" s="226"/>
      <c r="V500" s="195"/>
      <c r="W500" s="195"/>
      <c r="X500" s="196"/>
    </row>
    <row r="501" spans="1:24" ht="15.75">
      <c r="A501" s="178" t="str">
        <f t="shared" si="21"/>
        <v/>
      </c>
      <c r="B501" s="208"/>
      <c r="C501" s="206"/>
      <c r="D501" s="228"/>
      <c r="E501" s="226"/>
      <c r="F501" s="226"/>
      <c r="G501" s="226"/>
      <c r="H501" s="226"/>
      <c r="I501" s="226"/>
      <c r="J501" s="226"/>
      <c r="L501" s="55" t="str">
        <f t="shared" si="20"/>
        <v/>
      </c>
      <c r="M501" s="208"/>
      <c r="N501" s="206"/>
      <c r="O501" s="228"/>
      <c r="P501" s="226"/>
      <c r="Q501" s="226"/>
      <c r="R501" s="226"/>
      <c r="S501" s="226"/>
      <c r="T501" s="226"/>
      <c r="U501" s="226"/>
      <c r="V501" s="195"/>
      <c r="W501" s="195"/>
      <c r="X501" s="196"/>
    </row>
    <row r="502" spans="1:24" ht="15.75">
      <c r="A502" s="178" t="str">
        <f t="shared" si="21"/>
        <v/>
      </c>
      <c r="B502" s="208"/>
      <c r="C502" s="206"/>
      <c r="D502" s="228"/>
      <c r="E502" s="226"/>
      <c r="F502" s="226"/>
      <c r="G502" s="226"/>
      <c r="H502" s="226"/>
      <c r="I502" s="226"/>
      <c r="J502" s="226"/>
      <c r="L502" s="55" t="str">
        <f t="shared" si="20"/>
        <v/>
      </c>
      <c r="M502" s="208"/>
      <c r="N502" s="206"/>
      <c r="O502" s="228"/>
      <c r="P502" s="226"/>
      <c r="Q502" s="226"/>
      <c r="R502" s="226"/>
      <c r="S502" s="226"/>
      <c r="T502" s="226"/>
      <c r="U502" s="226"/>
      <c r="V502" s="195"/>
      <c r="W502" s="195"/>
      <c r="X502" s="196"/>
    </row>
    <row r="503" spans="1:24" ht="15.75">
      <c r="A503" s="178" t="str">
        <f t="shared" si="21"/>
        <v/>
      </c>
      <c r="B503" s="207"/>
      <c r="C503" s="206"/>
      <c r="D503" s="228"/>
      <c r="E503" s="226"/>
      <c r="F503" s="226"/>
      <c r="G503" s="226"/>
      <c r="H503" s="226"/>
      <c r="I503" s="226"/>
      <c r="J503" s="226"/>
      <c r="L503" s="55" t="str">
        <f t="shared" si="20"/>
        <v/>
      </c>
      <c r="M503" s="207"/>
      <c r="N503" s="206"/>
      <c r="O503" s="228"/>
      <c r="P503" s="226"/>
      <c r="Q503" s="226"/>
      <c r="R503" s="226"/>
      <c r="S503" s="226"/>
      <c r="T503" s="226"/>
      <c r="U503" s="226"/>
      <c r="V503" s="195"/>
      <c r="W503" s="195"/>
      <c r="X503" s="196"/>
    </row>
    <row r="504" spans="1:24" ht="15.75">
      <c r="A504" s="178" t="str">
        <f t="shared" si="21"/>
        <v/>
      </c>
      <c r="B504" s="208"/>
      <c r="C504" s="206"/>
      <c r="D504" s="228"/>
      <c r="E504" s="226"/>
      <c r="F504" s="226"/>
      <c r="G504" s="226"/>
      <c r="H504" s="226"/>
      <c r="I504" s="226"/>
      <c r="J504" s="226"/>
      <c r="L504" s="55" t="str">
        <f t="shared" si="20"/>
        <v/>
      </c>
      <c r="M504" s="208"/>
      <c r="N504" s="206"/>
      <c r="O504" s="228"/>
      <c r="P504" s="226"/>
      <c r="Q504" s="226"/>
      <c r="R504" s="226"/>
      <c r="S504" s="226"/>
      <c r="T504" s="226"/>
      <c r="U504" s="226"/>
      <c r="V504" s="195"/>
      <c r="W504" s="195"/>
      <c r="X504" s="196"/>
    </row>
    <row r="505" spans="1:24" ht="15.75">
      <c r="A505" s="178" t="str">
        <f t="shared" si="21"/>
        <v/>
      </c>
      <c r="B505" s="208"/>
      <c r="C505" s="206"/>
      <c r="D505" s="228"/>
      <c r="E505" s="226"/>
      <c r="F505" s="226"/>
      <c r="G505" s="226"/>
      <c r="H505" s="226"/>
      <c r="I505" s="226"/>
      <c r="J505" s="226"/>
      <c r="L505" s="55" t="str">
        <f t="shared" si="20"/>
        <v/>
      </c>
      <c r="M505" s="208"/>
      <c r="N505" s="206"/>
      <c r="O505" s="228"/>
      <c r="P505" s="226"/>
      <c r="Q505" s="226"/>
      <c r="R505" s="226"/>
      <c r="S505" s="226"/>
      <c r="T505" s="226"/>
      <c r="U505" s="226"/>
      <c r="V505" s="195"/>
      <c r="W505" s="195"/>
      <c r="X505" s="196"/>
    </row>
    <row r="506" spans="1:24" ht="15.75">
      <c r="A506" s="178" t="str">
        <f t="shared" si="21"/>
        <v/>
      </c>
      <c r="B506" s="208"/>
      <c r="C506" s="206"/>
      <c r="D506" s="228"/>
      <c r="E506" s="226"/>
      <c r="F506" s="226"/>
      <c r="G506" s="226"/>
      <c r="H506" s="226"/>
      <c r="I506" s="226"/>
      <c r="J506" s="226"/>
      <c r="L506" s="55" t="str">
        <f t="shared" si="20"/>
        <v/>
      </c>
      <c r="M506" s="208"/>
      <c r="N506" s="206"/>
      <c r="O506" s="228"/>
      <c r="P506" s="226"/>
      <c r="Q506" s="226"/>
      <c r="R506" s="226"/>
      <c r="S506" s="226"/>
      <c r="T506" s="226"/>
      <c r="U506" s="226"/>
      <c r="V506" s="195"/>
      <c r="W506" s="195"/>
      <c r="X506" s="196"/>
    </row>
    <row r="507" spans="1:24" ht="15.75">
      <c r="A507" s="178" t="str">
        <f t="shared" si="21"/>
        <v/>
      </c>
      <c r="B507" s="208"/>
      <c r="C507" s="206"/>
      <c r="D507" s="228"/>
      <c r="E507" s="226"/>
      <c r="F507" s="226"/>
      <c r="G507" s="226"/>
      <c r="H507" s="226"/>
      <c r="I507" s="226"/>
      <c r="J507" s="226"/>
      <c r="L507" s="55" t="str">
        <f t="shared" si="20"/>
        <v/>
      </c>
      <c r="M507" s="208"/>
      <c r="N507" s="206"/>
      <c r="O507" s="228"/>
      <c r="P507" s="226"/>
      <c r="Q507" s="226"/>
      <c r="R507" s="226"/>
      <c r="S507" s="226"/>
      <c r="T507" s="226"/>
      <c r="U507" s="226"/>
      <c r="V507" s="195"/>
      <c r="W507" s="195"/>
      <c r="X507" s="196"/>
    </row>
    <row r="508" spans="1:24" ht="15.75">
      <c r="A508" s="178" t="str">
        <f t="shared" si="21"/>
        <v/>
      </c>
      <c r="B508" s="207"/>
      <c r="C508" s="206"/>
      <c r="D508" s="228"/>
      <c r="E508" s="226"/>
      <c r="F508" s="226"/>
      <c r="G508" s="226"/>
      <c r="H508" s="226"/>
      <c r="I508" s="226"/>
      <c r="J508" s="226"/>
      <c r="L508" s="55" t="str">
        <f t="shared" si="20"/>
        <v/>
      </c>
      <c r="M508" s="207"/>
      <c r="N508" s="206"/>
      <c r="O508" s="228"/>
      <c r="P508" s="226"/>
      <c r="Q508" s="226"/>
      <c r="R508" s="226"/>
      <c r="S508" s="226"/>
      <c r="T508" s="226"/>
      <c r="U508" s="226"/>
      <c r="V508" s="195"/>
      <c r="W508" s="195"/>
      <c r="X508" s="196"/>
    </row>
    <row r="509" spans="1:24" ht="15.75">
      <c r="A509" s="178" t="str">
        <f t="shared" si="21"/>
        <v/>
      </c>
      <c r="B509" s="208"/>
      <c r="C509" s="206"/>
      <c r="D509" s="228"/>
      <c r="E509" s="226"/>
      <c r="F509" s="226"/>
      <c r="G509" s="226"/>
      <c r="H509" s="226"/>
      <c r="I509" s="226"/>
      <c r="J509" s="226"/>
      <c r="L509" s="55" t="str">
        <f t="shared" si="20"/>
        <v/>
      </c>
      <c r="M509" s="208"/>
      <c r="N509" s="206"/>
      <c r="O509" s="228"/>
      <c r="P509" s="226"/>
      <c r="Q509" s="226"/>
      <c r="R509" s="226"/>
      <c r="S509" s="226"/>
      <c r="T509" s="226"/>
      <c r="U509" s="226"/>
      <c r="V509" s="195"/>
      <c r="W509" s="195"/>
      <c r="X509" s="196"/>
    </row>
    <row r="510" spans="1:24" ht="15.75">
      <c r="A510" s="178" t="str">
        <f t="shared" si="21"/>
        <v/>
      </c>
      <c r="B510" s="208"/>
      <c r="C510" s="206"/>
      <c r="D510" s="228"/>
      <c r="E510" s="226"/>
      <c r="F510" s="226"/>
      <c r="G510" s="226"/>
      <c r="H510" s="226"/>
      <c r="I510" s="226"/>
      <c r="J510" s="226"/>
      <c r="L510" s="55" t="str">
        <f t="shared" si="20"/>
        <v/>
      </c>
      <c r="M510" s="208"/>
      <c r="N510" s="206"/>
      <c r="O510" s="228"/>
      <c r="P510" s="226"/>
      <c r="Q510" s="226"/>
      <c r="R510" s="226"/>
      <c r="S510" s="226"/>
      <c r="T510" s="226"/>
      <c r="U510" s="226"/>
      <c r="V510" s="195"/>
      <c r="W510" s="195"/>
      <c r="X510" s="196"/>
    </row>
    <row r="511" spans="1:24" ht="15.75">
      <c r="A511" s="178" t="str">
        <f t="shared" si="21"/>
        <v/>
      </c>
      <c r="B511" s="208"/>
      <c r="C511" s="206"/>
      <c r="D511" s="228"/>
      <c r="E511" s="226"/>
      <c r="F511" s="226"/>
      <c r="G511" s="226"/>
      <c r="H511" s="226"/>
      <c r="I511" s="226"/>
      <c r="J511" s="226"/>
      <c r="L511" s="55" t="str">
        <f t="shared" si="20"/>
        <v/>
      </c>
      <c r="M511" s="208"/>
      <c r="N511" s="206"/>
      <c r="O511" s="228"/>
      <c r="P511" s="226"/>
      <c r="Q511" s="226"/>
      <c r="R511" s="226"/>
      <c r="S511" s="226"/>
      <c r="T511" s="226"/>
      <c r="U511" s="226"/>
      <c r="V511" s="195"/>
      <c r="W511" s="195"/>
      <c r="X511" s="196"/>
    </row>
    <row r="512" spans="1:24" ht="15.75">
      <c r="A512" s="178" t="str">
        <f t="shared" si="21"/>
        <v/>
      </c>
      <c r="B512" s="208"/>
      <c r="C512" s="206"/>
      <c r="D512" s="228"/>
      <c r="E512" s="226"/>
      <c r="F512" s="226"/>
      <c r="G512" s="226"/>
      <c r="H512" s="226"/>
      <c r="I512" s="226"/>
      <c r="J512" s="226"/>
      <c r="L512" s="55" t="str">
        <f t="shared" si="20"/>
        <v/>
      </c>
      <c r="M512" s="208"/>
      <c r="N512" s="206"/>
      <c r="O512" s="228"/>
      <c r="P512" s="226"/>
      <c r="Q512" s="226"/>
      <c r="R512" s="226"/>
      <c r="S512" s="226"/>
      <c r="T512" s="226"/>
      <c r="U512" s="226"/>
      <c r="V512" s="195"/>
      <c r="W512" s="195"/>
      <c r="X512" s="196"/>
    </row>
    <row r="513" spans="1:24" ht="15.75">
      <c r="A513" s="178" t="str">
        <f t="shared" si="21"/>
        <v/>
      </c>
      <c r="B513" s="207"/>
      <c r="C513" s="206"/>
      <c r="D513" s="228"/>
      <c r="E513" s="226"/>
      <c r="F513" s="226"/>
      <c r="G513" s="226"/>
      <c r="H513" s="226"/>
      <c r="I513" s="226"/>
      <c r="J513" s="226"/>
      <c r="L513" s="55" t="str">
        <f t="shared" si="20"/>
        <v/>
      </c>
      <c r="M513" s="207"/>
      <c r="N513" s="206"/>
      <c r="O513" s="228"/>
      <c r="P513" s="226"/>
      <c r="Q513" s="226"/>
      <c r="R513" s="226"/>
      <c r="S513" s="226"/>
      <c r="T513" s="226"/>
      <c r="U513" s="226"/>
      <c r="V513" s="195"/>
      <c r="W513" s="195"/>
      <c r="X513" s="196"/>
    </row>
    <row r="514" spans="1:24" ht="15.75">
      <c r="A514" s="178" t="str">
        <f t="shared" si="21"/>
        <v/>
      </c>
      <c r="B514" s="208"/>
      <c r="C514" s="206"/>
      <c r="D514" s="228"/>
      <c r="E514" s="226"/>
      <c r="F514" s="226"/>
      <c r="G514" s="226"/>
      <c r="H514" s="226"/>
      <c r="I514" s="226"/>
      <c r="J514" s="226"/>
      <c r="L514" s="55" t="str">
        <f t="shared" si="20"/>
        <v/>
      </c>
      <c r="M514" s="208"/>
      <c r="N514" s="206"/>
      <c r="O514" s="228"/>
      <c r="P514" s="226"/>
      <c r="Q514" s="226"/>
      <c r="R514" s="226"/>
      <c r="S514" s="226"/>
      <c r="T514" s="226"/>
      <c r="U514" s="226"/>
      <c r="V514" s="195"/>
      <c r="W514" s="195"/>
      <c r="X514" s="196"/>
    </row>
    <row r="515" spans="1:24" ht="15.75">
      <c r="A515" s="178" t="str">
        <f t="shared" si="21"/>
        <v/>
      </c>
      <c r="B515" s="208"/>
      <c r="C515" s="206"/>
      <c r="D515" s="228"/>
      <c r="E515" s="226"/>
      <c r="F515" s="226"/>
      <c r="G515" s="226"/>
      <c r="H515" s="226"/>
      <c r="I515" s="226"/>
      <c r="J515" s="226"/>
      <c r="L515" s="55" t="str">
        <f t="shared" si="20"/>
        <v/>
      </c>
      <c r="M515" s="208"/>
      <c r="N515" s="206"/>
      <c r="O515" s="228"/>
      <c r="P515" s="226"/>
      <c r="Q515" s="226"/>
      <c r="R515" s="226"/>
      <c r="S515" s="226"/>
      <c r="T515" s="226"/>
      <c r="U515" s="226"/>
      <c r="V515" s="195"/>
      <c r="W515" s="195"/>
      <c r="X515" s="196"/>
    </row>
    <row r="516" spans="1:24" ht="15.75">
      <c r="A516" s="178" t="str">
        <f t="shared" si="21"/>
        <v/>
      </c>
      <c r="B516" s="208"/>
      <c r="C516" s="206"/>
      <c r="D516" s="228"/>
      <c r="E516" s="226"/>
      <c r="F516" s="226"/>
      <c r="G516" s="226"/>
      <c r="H516" s="226"/>
      <c r="I516" s="226"/>
      <c r="J516" s="226"/>
      <c r="L516" s="55" t="str">
        <f t="shared" si="20"/>
        <v/>
      </c>
      <c r="M516" s="208"/>
      <c r="N516" s="206"/>
      <c r="O516" s="228"/>
      <c r="P516" s="226"/>
      <c r="Q516" s="226"/>
      <c r="R516" s="226"/>
      <c r="S516" s="226"/>
      <c r="T516" s="226"/>
      <c r="U516" s="226"/>
      <c r="V516" s="195"/>
      <c r="W516" s="195"/>
      <c r="X516" s="196"/>
    </row>
    <row r="517" spans="1:24" ht="15.75">
      <c r="A517" s="178" t="str">
        <f t="shared" si="21"/>
        <v/>
      </c>
      <c r="B517" s="208"/>
      <c r="C517" s="206"/>
      <c r="D517" s="228"/>
      <c r="E517" s="226"/>
      <c r="F517" s="226"/>
      <c r="G517" s="226"/>
      <c r="H517" s="226"/>
      <c r="I517" s="226"/>
      <c r="J517" s="226"/>
      <c r="L517" s="55" t="str">
        <f t="shared" ref="L517:L580" si="22">+M517&amp;N517</f>
        <v/>
      </c>
      <c r="M517" s="208"/>
      <c r="N517" s="206"/>
      <c r="O517" s="228"/>
      <c r="P517" s="226"/>
      <c r="Q517" s="226"/>
      <c r="R517" s="226"/>
      <c r="S517" s="226"/>
      <c r="T517" s="226"/>
      <c r="U517" s="226"/>
      <c r="V517" s="195"/>
      <c r="W517" s="195"/>
      <c r="X517" s="196"/>
    </row>
    <row r="518" spans="1:24" ht="15.75">
      <c r="A518" s="178" t="str">
        <f t="shared" si="21"/>
        <v/>
      </c>
      <c r="B518" s="207"/>
      <c r="C518" s="206"/>
      <c r="D518" s="228"/>
      <c r="E518" s="226"/>
      <c r="F518" s="226"/>
      <c r="G518" s="226"/>
      <c r="H518" s="226"/>
      <c r="I518" s="226"/>
      <c r="J518" s="226"/>
      <c r="L518" s="55" t="str">
        <f t="shared" si="22"/>
        <v/>
      </c>
      <c r="M518" s="207"/>
      <c r="N518" s="206"/>
      <c r="O518" s="228"/>
      <c r="P518" s="226"/>
      <c r="Q518" s="226"/>
      <c r="R518" s="226"/>
      <c r="S518" s="226"/>
      <c r="T518" s="226"/>
      <c r="U518" s="226"/>
      <c r="V518" s="195"/>
      <c r="W518" s="195"/>
      <c r="X518" s="196"/>
    </row>
    <row r="519" spans="1:24" ht="15.75">
      <c r="A519" s="178" t="str">
        <f t="shared" si="21"/>
        <v/>
      </c>
      <c r="B519" s="208"/>
      <c r="C519" s="206"/>
      <c r="D519" s="228"/>
      <c r="E519" s="226"/>
      <c r="F519" s="226"/>
      <c r="G519" s="226"/>
      <c r="H519" s="226"/>
      <c r="I519" s="226"/>
      <c r="J519" s="226"/>
      <c r="L519" s="55" t="str">
        <f t="shared" si="22"/>
        <v/>
      </c>
      <c r="M519" s="208"/>
      <c r="N519" s="206"/>
      <c r="O519" s="228"/>
      <c r="P519" s="226"/>
      <c r="Q519" s="226"/>
      <c r="R519" s="226"/>
      <c r="S519" s="226"/>
      <c r="T519" s="226"/>
      <c r="U519" s="226"/>
      <c r="V519" s="195"/>
      <c r="W519" s="195"/>
      <c r="X519" s="196"/>
    </row>
    <row r="520" spans="1:24" ht="15.75">
      <c r="A520" s="178" t="str">
        <f t="shared" si="21"/>
        <v/>
      </c>
      <c r="B520" s="208"/>
      <c r="C520" s="206"/>
      <c r="D520" s="228"/>
      <c r="E520" s="226"/>
      <c r="F520" s="226"/>
      <c r="G520" s="226"/>
      <c r="H520" s="226"/>
      <c r="I520" s="226"/>
      <c r="J520" s="226"/>
      <c r="L520" s="55" t="str">
        <f t="shared" si="22"/>
        <v/>
      </c>
      <c r="M520" s="208"/>
      <c r="N520" s="206"/>
      <c r="O520" s="228"/>
      <c r="P520" s="226"/>
      <c r="Q520" s="226"/>
      <c r="R520" s="226"/>
      <c r="S520" s="226"/>
      <c r="T520" s="226"/>
      <c r="U520" s="226"/>
      <c r="V520" s="195"/>
      <c r="W520" s="195"/>
      <c r="X520" s="196"/>
    </row>
    <row r="521" spans="1:24" ht="15.75">
      <c r="A521" s="178" t="str">
        <f t="shared" si="21"/>
        <v/>
      </c>
      <c r="B521" s="208"/>
      <c r="C521" s="206"/>
      <c r="D521" s="228"/>
      <c r="E521" s="226"/>
      <c r="F521" s="226"/>
      <c r="G521" s="226"/>
      <c r="H521" s="226"/>
      <c r="I521" s="226"/>
      <c r="J521" s="226"/>
      <c r="L521" s="55" t="str">
        <f t="shared" si="22"/>
        <v/>
      </c>
      <c r="M521" s="208"/>
      <c r="N521" s="206"/>
      <c r="O521" s="228"/>
      <c r="P521" s="226"/>
      <c r="Q521" s="226"/>
      <c r="R521" s="226"/>
      <c r="S521" s="226"/>
      <c r="T521" s="226"/>
      <c r="U521" s="226"/>
      <c r="V521" s="195"/>
      <c r="W521" s="195"/>
      <c r="X521" s="196"/>
    </row>
    <row r="522" spans="1:24" ht="15.75">
      <c r="A522" s="178" t="str">
        <f t="shared" si="21"/>
        <v/>
      </c>
      <c r="B522" s="207"/>
      <c r="C522" s="206"/>
      <c r="D522" s="228"/>
      <c r="E522" s="226"/>
      <c r="F522" s="226"/>
      <c r="G522" s="226"/>
      <c r="H522" s="226"/>
      <c r="I522" s="226"/>
      <c r="J522" s="226"/>
      <c r="L522" s="55" t="str">
        <f t="shared" si="22"/>
        <v/>
      </c>
      <c r="M522" s="207"/>
      <c r="N522" s="206"/>
      <c r="O522" s="228"/>
      <c r="P522" s="226"/>
      <c r="Q522" s="226"/>
      <c r="R522" s="226"/>
      <c r="S522" s="226"/>
      <c r="T522" s="226"/>
      <c r="U522" s="226"/>
      <c r="V522" s="195"/>
      <c r="W522" s="195"/>
      <c r="X522" s="196"/>
    </row>
    <row r="523" spans="1:24" ht="15.75">
      <c r="A523" s="178" t="str">
        <f t="shared" si="21"/>
        <v/>
      </c>
      <c r="B523" s="208"/>
      <c r="C523" s="206"/>
      <c r="D523" s="228"/>
      <c r="E523" s="226"/>
      <c r="F523" s="226"/>
      <c r="G523" s="226"/>
      <c r="H523" s="226"/>
      <c r="I523" s="226"/>
      <c r="J523" s="226"/>
      <c r="L523" s="55" t="str">
        <f t="shared" si="22"/>
        <v/>
      </c>
      <c r="M523" s="208"/>
      <c r="N523" s="206"/>
      <c r="O523" s="228"/>
      <c r="P523" s="226"/>
      <c r="Q523" s="226"/>
      <c r="R523" s="226"/>
      <c r="S523" s="226"/>
      <c r="T523" s="226"/>
      <c r="U523" s="226"/>
      <c r="V523" s="195"/>
      <c r="W523" s="195"/>
      <c r="X523" s="196"/>
    </row>
    <row r="524" spans="1:24" ht="15.75">
      <c r="A524" s="178" t="str">
        <f t="shared" si="21"/>
        <v/>
      </c>
      <c r="B524" s="208"/>
      <c r="C524" s="206"/>
      <c r="D524" s="228"/>
      <c r="E524" s="226"/>
      <c r="F524" s="226"/>
      <c r="G524" s="226"/>
      <c r="H524" s="226"/>
      <c r="I524" s="226"/>
      <c r="J524" s="226"/>
      <c r="L524" s="55" t="str">
        <f t="shared" si="22"/>
        <v/>
      </c>
      <c r="M524" s="208"/>
      <c r="N524" s="206"/>
      <c r="O524" s="228"/>
      <c r="P524" s="226"/>
      <c r="Q524" s="226"/>
      <c r="R524" s="226"/>
      <c r="S524" s="226"/>
      <c r="T524" s="226"/>
      <c r="U524" s="226"/>
      <c r="V524" s="195"/>
      <c r="W524" s="195"/>
      <c r="X524" s="196"/>
    </row>
    <row r="525" spans="1:24" ht="15.75">
      <c r="A525" s="178" t="str">
        <f t="shared" si="21"/>
        <v/>
      </c>
      <c r="B525" s="208"/>
      <c r="C525" s="206"/>
      <c r="D525" s="228"/>
      <c r="E525" s="226"/>
      <c r="F525" s="226"/>
      <c r="G525" s="226"/>
      <c r="H525" s="226"/>
      <c r="I525" s="226"/>
      <c r="J525" s="226"/>
      <c r="L525" s="55" t="str">
        <f t="shared" si="22"/>
        <v/>
      </c>
      <c r="M525" s="208"/>
      <c r="N525" s="206"/>
      <c r="O525" s="228"/>
      <c r="P525" s="226"/>
      <c r="Q525" s="226"/>
      <c r="R525" s="226"/>
      <c r="S525" s="226"/>
      <c r="T525" s="226"/>
      <c r="U525" s="226"/>
      <c r="V525" s="195"/>
      <c r="W525" s="195"/>
      <c r="X525" s="196"/>
    </row>
    <row r="526" spans="1:24" ht="15.75">
      <c r="A526" s="178" t="str">
        <f t="shared" si="21"/>
        <v/>
      </c>
      <c r="B526" s="207"/>
      <c r="C526" s="206"/>
      <c r="D526" s="228"/>
      <c r="E526" s="226"/>
      <c r="F526" s="226"/>
      <c r="G526" s="226"/>
      <c r="H526" s="226"/>
      <c r="I526" s="226"/>
      <c r="J526" s="226"/>
      <c r="L526" s="55" t="str">
        <f t="shared" si="22"/>
        <v/>
      </c>
      <c r="M526" s="207"/>
      <c r="N526" s="206"/>
      <c r="O526" s="228"/>
      <c r="P526" s="226"/>
      <c r="Q526" s="226"/>
      <c r="R526" s="226"/>
      <c r="S526" s="226"/>
      <c r="T526" s="226"/>
      <c r="U526" s="226"/>
      <c r="V526" s="195"/>
      <c r="W526" s="195"/>
      <c r="X526" s="196"/>
    </row>
    <row r="527" spans="1:24" ht="15.75">
      <c r="A527" s="178" t="str">
        <f t="shared" si="21"/>
        <v/>
      </c>
      <c r="B527" s="208"/>
      <c r="C527" s="206"/>
      <c r="D527" s="228"/>
      <c r="E527" s="226"/>
      <c r="F527" s="226"/>
      <c r="G527" s="226"/>
      <c r="H527" s="226"/>
      <c r="I527" s="226"/>
      <c r="J527" s="226"/>
      <c r="L527" s="55" t="str">
        <f t="shared" si="22"/>
        <v/>
      </c>
      <c r="M527" s="208"/>
      <c r="N527" s="206"/>
      <c r="O527" s="228"/>
      <c r="P527" s="226"/>
      <c r="Q527" s="226"/>
      <c r="R527" s="226"/>
      <c r="S527" s="226"/>
      <c r="T527" s="226"/>
      <c r="U527" s="226"/>
      <c r="V527" s="195"/>
      <c r="W527" s="195"/>
      <c r="X527" s="196"/>
    </row>
    <row r="528" spans="1:24" ht="15.75">
      <c r="A528" s="178" t="str">
        <f t="shared" si="21"/>
        <v/>
      </c>
      <c r="B528" s="207"/>
      <c r="C528" s="206"/>
      <c r="D528" s="228"/>
      <c r="E528" s="226"/>
      <c r="F528" s="226"/>
      <c r="G528" s="226"/>
      <c r="H528" s="226"/>
      <c r="I528" s="226"/>
      <c r="J528" s="226"/>
      <c r="L528" s="55" t="str">
        <f t="shared" si="22"/>
        <v/>
      </c>
      <c r="M528" s="207"/>
      <c r="N528" s="206"/>
      <c r="O528" s="228"/>
      <c r="P528" s="226"/>
      <c r="Q528" s="226"/>
      <c r="R528" s="226"/>
      <c r="S528" s="226"/>
      <c r="T528" s="226"/>
      <c r="U528" s="226"/>
      <c r="V528" s="195"/>
      <c r="W528" s="195"/>
      <c r="X528" s="196"/>
    </row>
    <row r="529" spans="1:24" ht="15.75">
      <c r="A529" s="178" t="str">
        <f t="shared" si="21"/>
        <v/>
      </c>
      <c r="B529" s="207"/>
      <c r="C529" s="206"/>
      <c r="D529" s="228"/>
      <c r="E529" s="226"/>
      <c r="F529" s="226"/>
      <c r="G529" s="226"/>
      <c r="H529" s="226"/>
      <c r="I529" s="226"/>
      <c r="J529" s="226"/>
      <c r="L529" s="55" t="str">
        <f t="shared" si="22"/>
        <v/>
      </c>
      <c r="M529" s="207"/>
      <c r="N529" s="206"/>
      <c r="O529" s="228"/>
      <c r="P529" s="226"/>
      <c r="Q529" s="226"/>
      <c r="R529" s="226"/>
      <c r="S529" s="226"/>
      <c r="T529" s="226"/>
      <c r="U529" s="226"/>
      <c r="V529" s="195"/>
      <c r="W529" s="195"/>
      <c r="X529" s="196"/>
    </row>
    <row r="530" spans="1:24" ht="15.75">
      <c r="A530" s="178" t="str">
        <f t="shared" si="21"/>
        <v/>
      </c>
      <c r="B530" s="208"/>
      <c r="C530" s="206"/>
      <c r="D530" s="228"/>
      <c r="E530" s="226"/>
      <c r="F530" s="226"/>
      <c r="G530" s="226"/>
      <c r="H530" s="226"/>
      <c r="I530" s="226"/>
      <c r="J530" s="226"/>
      <c r="L530" s="55" t="str">
        <f t="shared" si="22"/>
        <v/>
      </c>
      <c r="M530" s="208"/>
      <c r="N530" s="206"/>
      <c r="O530" s="228"/>
      <c r="P530" s="226"/>
      <c r="Q530" s="226"/>
      <c r="R530" s="226"/>
      <c r="S530" s="226"/>
      <c r="T530" s="226"/>
      <c r="U530" s="226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08"/>
      <c r="C531" s="206"/>
      <c r="D531" s="228"/>
      <c r="E531" s="226"/>
      <c r="F531" s="226"/>
      <c r="G531" s="226"/>
      <c r="H531" s="226"/>
      <c r="I531" s="226"/>
      <c r="J531" s="226"/>
      <c r="L531" s="55" t="str">
        <f t="shared" si="22"/>
        <v/>
      </c>
      <c r="M531" s="208"/>
      <c r="N531" s="206"/>
      <c r="O531" s="228"/>
      <c r="P531" s="226"/>
      <c r="Q531" s="226"/>
      <c r="R531" s="226"/>
      <c r="S531" s="226"/>
      <c r="T531" s="226"/>
      <c r="U531" s="226"/>
      <c r="V531" s="195"/>
      <c r="W531" s="195"/>
      <c r="X531" s="196"/>
    </row>
    <row r="532" spans="1:24" ht="15.75">
      <c r="A532" s="178" t="str">
        <f t="shared" si="23"/>
        <v/>
      </c>
      <c r="B532" s="207"/>
      <c r="C532" s="206"/>
      <c r="D532" s="228"/>
      <c r="E532" s="226"/>
      <c r="F532" s="226"/>
      <c r="G532" s="226"/>
      <c r="H532" s="226"/>
      <c r="I532" s="226"/>
      <c r="J532" s="226"/>
      <c r="L532" s="55" t="str">
        <f t="shared" si="22"/>
        <v/>
      </c>
      <c r="M532" s="207"/>
      <c r="N532" s="206"/>
      <c r="O532" s="228"/>
      <c r="P532" s="226"/>
      <c r="Q532" s="226"/>
      <c r="R532" s="226"/>
      <c r="S532" s="226"/>
      <c r="T532" s="226"/>
      <c r="U532" s="226"/>
      <c r="V532" s="195"/>
      <c r="W532" s="195"/>
      <c r="X532" s="196"/>
    </row>
    <row r="533" spans="1:24" ht="15.75">
      <c r="A533" s="178" t="str">
        <f t="shared" si="23"/>
        <v/>
      </c>
      <c r="B533" s="208"/>
      <c r="C533" s="206"/>
      <c r="D533" s="228"/>
      <c r="E533" s="226"/>
      <c r="F533" s="226"/>
      <c r="G533" s="226"/>
      <c r="H533" s="226"/>
      <c r="I533" s="226"/>
      <c r="J533" s="226"/>
      <c r="L533" s="55" t="str">
        <f t="shared" si="22"/>
        <v/>
      </c>
      <c r="M533" s="208"/>
      <c r="N533" s="206"/>
      <c r="O533" s="228"/>
      <c r="P533" s="226"/>
      <c r="Q533" s="226"/>
      <c r="R533" s="226"/>
      <c r="S533" s="226"/>
      <c r="T533" s="226"/>
      <c r="U533" s="226"/>
      <c r="V533" s="195"/>
      <c r="W533" s="195"/>
      <c r="X533" s="196"/>
    </row>
    <row r="534" spans="1:24" ht="15.75">
      <c r="A534" s="178" t="str">
        <f t="shared" si="23"/>
        <v/>
      </c>
      <c r="B534" s="207"/>
      <c r="C534" s="206"/>
      <c r="D534" s="228"/>
      <c r="E534" s="226"/>
      <c r="F534" s="226"/>
      <c r="G534" s="226"/>
      <c r="H534" s="226"/>
      <c r="I534" s="226"/>
      <c r="J534" s="226"/>
      <c r="L534" s="55" t="str">
        <f t="shared" si="22"/>
        <v/>
      </c>
      <c r="M534" s="207"/>
      <c r="N534" s="206"/>
      <c r="O534" s="228"/>
      <c r="P534" s="226"/>
      <c r="Q534" s="226"/>
      <c r="R534" s="226"/>
      <c r="S534" s="226"/>
      <c r="T534" s="226"/>
      <c r="U534" s="226"/>
      <c r="V534" s="195"/>
      <c r="W534" s="195"/>
      <c r="X534" s="196"/>
    </row>
    <row r="535" spans="1:24" ht="15.75">
      <c r="A535" s="178" t="str">
        <f t="shared" si="23"/>
        <v/>
      </c>
      <c r="B535" s="208"/>
      <c r="C535" s="206"/>
      <c r="D535" s="228"/>
      <c r="E535" s="226"/>
      <c r="F535" s="226"/>
      <c r="G535" s="226"/>
      <c r="H535" s="226"/>
      <c r="I535" s="226"/>
      <c r="J535" s="226"/>
      <c r="L535" s="55" t="str">
        <f t="shared" si="22"/>
        <v/>
      </c>
      <c r="M535" s="208"/>
      <c r="N535" s="206"/>
      <c r="O535" s="228"/>
      <c r="P535" s="226"/>
      <c r="Q535" s="226"/>
      <c r="R535" s="226"/>
      <c r="S535" s="226"/>
      <c r="T535" s="226"/>
      <c r="U535" s="226"/>
      <c r="V535" s="195"/>
      <c r="W535" s="195"/>
      <c r="X535" s="196"/>
    </row>
    <row r="536" spans="1:24" ht="15.75">
      <c r="A536" s="178" t="str">
        <f t="shared" si="23"/>
        <v/>
      </c>
      <c r="B536" s="208"/>
      <c r="C536" s="206"/>
      <c r="D536" s="228"/>
      <c r="E536" s="226"/>
      <c r="F536" s="226"/>
      <c r="G536" s="226"/>
      <c r="H536" s="226"/>
      <c r="I536" s="226"/>
      <c r="J536" s="226"/>
      <c r="L536" s="55" t="str">
        <f t="shared" si="22"/>
        <v/>
      </c>
      <c r="M536" s="208"/>
      <c r="N536" s="206"/>
      <c r="O536" s="228"/>
      <c r="P536" s="226"/>
      <c r="Q536" s="226"/>
      <c r="R536" s="226"/>
      <c r="S536" s="226"/>
      <c r="T536" s="226"/>
      <c r="U536" s="226"/>
      <c r="V536" s="195"/>
      <c r="W536" s="195"/>
      <c r="X536" s="196"/>
    </row>
    <row r="537" spans="1:24" ht="15.75">
      <c r="A537" s="178" t="str">
        <f t="shared" si="23"/>
        <v/>
      </c>
      <c r="B537" s="207"/>
      <c r="C537" s="206"/>
      <c r="D537" s="228"/>
      <c r="E537" s="226"/>
      <c r="F537" s="226"/>
      <c r="G537" s="226"/>
      <c r="H537" s="226"/>
      <c r="I537" s="226"/>
      <c r="J537" s="226"/>
      <c r="L537" s="55" t="str">
        <f t="shared" si="22"/>
        <v/>
      </c>
      <c r="M537" s="207"/>
      <c r="N537" s="206"/>
      <c r="O537" s="228"/>
      <c r="P537" s="226"/>
      <c r="Q537" s="226"/>
      <c r="R537" s="226"/>
      <c r="S537" s="226"/>
      <c r="T537" s="226"/>
      <c r="U537" s="226"/>
      <c r="V537" s="195"/>
      <c r="W537" s="195"/>
      <c r="X537" s="196"/>
    </row>
    <row r="538" spans="1:24" ht="15.75">
      <c r="A538" s="178" t="str">
        <f t="shared" si="23"/>
        <v/>
      </c>
      <c r="B538" s="207"/>
      <c r="C538" s="206"/>
      <c r="D538" s="228"/>
      <c r="E538" s="226"/>
      <c r="F538" s="226"/>
      <c r="G538" s="226"/>
      <c r="H538" s="226"/>
      <c r="I538" s="226"/>
      <c r="J538" s="226"/>
      <c r="L538" s="55" t="str">
        <f t="shared" si="22"/>
        <v/>
      </c>
      <c r="M538" s="207"/>
      <c r="N538" s="206"/>
      <c r="O538" s="228"/>
      <c r="P538" s="226"/>
      <c r="Q538" s="226"/>
      <c r="R538" s="226"/>
      <c r="S538" s="226"/>
      <c r="T538" s="226"/>
      <c r="U538" s="226"/>
      <c r="V538" s="195"/>
      <c r="W538" s="195"/>
      <c r="X538" s="196"/>
    </row>
    <row r="539" spans="1:24" ht="15.75">
      <c r="A539" s="178" t="str">
        <f t="shared" si="23"/>
        <v/>
      </c>
      <c r="B539" s="208"/>
      <c r="C539" s="206"/>
      <c r="D539" s="228"/>
      <c r="E539" s="226"/>
      <c r="F539" s="226"/>
      <c r="G539" s="226"/>
      <c r="H539" s="226"/>
      <c r="I539" s="226"/>
      <c r="J539" s="226"/>
      <c r="L539" s="55" t="str">
        <f t="shared" si="22"/>
        <v/>
      </c>
      <c r="M539" s="208"/>
      <c r="N539" s="206"/>
      <c r="O539" s="228"/>
      <c r="P539" s="226"/>
      <c r="Q539" s="226"/>
      <c r="R539" s="226"/>
      <c r="S539" s="226"/>
      <c r="T539" s="226"/>
      <c r="U539" s="226"/>
      <c r="V539" s="195"/>
      <c r="W539" s="195"/>
      <c r="X539" s="196"/>
    </row>
    <row r="540" spans="1:24" ht="15.75">
      <c r="A540" s="178" t="str">
        <f t="shared" si="23"/>
        <v/>
      </c>
      <c r="B540" s="208"/>
      <c r="C540" s="206"/>
      <c r="D540" s="228"/>
      <c r="E540" s="226"/>
      <c r="F540" s="226"/>
      <c r="G540" s="226"/>
      <c r="H540" s="226"/>
      <c r="I540" s="226"/>
      <c r="J540" s="226"/>
      <c r="L540" s="55" t="str">
        <f t="shared" si="22"/>
        <v/>
      </c>
      <c r="M540" s="208"/>
      <c r="N540" s="206"/>
      <c r="O540" s="228"/>
      <c r="P540" s="226"/>
      <c r="Q540" s="226"/>
      <c r="R540" s="226"/>
      <c r="S540" s="226"/>
      <c r="T540" s="226"/>
      <c r="U540" s="226"/>
      <c r="V540" s="195"/>
      <c r="W540" s="195"/>
      <c r="X540" s="196"/>
    </row>
    <row r="541" spans="1:24" ht="15.75">
      <c r="A541" s="178" t="str">
        <f t="shared" si="23"/>
        <v/>
      </c>
      <c r="B541" s="207"/>
      <c r="C541" s="206"/>
      <c r="D541" s="228"/>
      <c r="E541" s="226"/>
      <c r="F541" s="226"/>
      <c r="G541" s="226"/>
      <c r="H541" s="226"/>
      <c r="I541" s="226"/>
      <c r="J541" s="226"/>
      <c r="L541" s="55" t="str">
        <f t="shared" si="22"/>
        <v/>
      </c>
      <c r="M541" s="207"/>
      <c r="N541" s="206"/>
      <c r="O541" s="228"/>
      <c r="P541" s="226"/>
      <c r="Q541" s="226"/>
      <c r="R541" s="226"/>
      <c r="S541" s="226"/>
      <c r="T541" s="226"/>
      <c r="U541" s="226"/>
      <c r="V541" s="195"/>
      <c r="W541" s="195"/>
      <c r="X541" s="196"/>
    </row>
    <row r="542" spans="1:24" ht="15.75">
      <c r="A542" s="178" t="str">
        <f t="shared" si="23"/>
        <v/>
      </c>
      <c r="B542" s="208"/>
      <c r="C542" s="206"/>
      <c r="D542" s="228"/>
      <c r="E542" s="226"/>
      <c r="F542" s="226"/>
      <c r="G542" s="226"/>
      <c r="H542" s="226"/>
      <c r="I542" s="226"/>
      <c r="J542" s="226"/>
      <c r="L542" s="55" t="str">
        <f t="shared" si="22"/>
        <v/>
      </c>
      <c r="M542" s="208"/>
      <c r="N542" s="206"/>
      <c r="O542" s="228"/>
      <c r="P542" s="226"/>
      <c r="Q542" s="226"/>
      <c r="R542" s="226"/>
      <c r="S542" s="226"/>
      <c r="T542" s="226"/>
      <c r="U542" s="226"/>
      <c r="V542" s="195"/>
      <c r="W542" s="195"/>
      <c r="X542" s="196"/>
    </row>
    <row r="543" spans="1:24" ht="15.75">
      <c r="A543" s="178" t="str">
        <f t="shared" si="23"/>
        <v/>
      </c>
      <c r="B543" s="207"/>
      <c r="C543" s="206"/>
      <c r="D543" s="228"/>
      <c r="E543" s="226"/>
      <c r="F543" s="226"/>
      <c r="G543" s="226"/>
      <c r="H543" s="226"/>
      <c r="I543" s="226"/>
      <c r="J543" s="226"/>
      <c r="L543" s="55" t="str">
        <f t="shared" si="22"/>
        <v/>
      </c>
      <c r="M543" s="207"/>
      <c r="N543" s="206"/>
      <c r="O543" s="228"/>
      <c r="P543" s="226"/>
      <c r="Q543" s="226"/>
      <c r="R543" s="226"/>
      <c r="S543" s="226"/>
      <c r="T543" s="226"/>
      <c r="U543" s="226"/>
      <c r="V543" s="195"/>
      <c r="W543" s="195"/>
      <c r="X543" s="196"/>
    </row>
    <row r="544" spans="1:24" ht="15.75">
      <c r="A544" s="178" t="str">
        <f t="shared" si="23"/>
        <v/>
      </c>
      <c r="B544" s="208"/>
      <c r="C544" s="206"/>
      <c r="D544" s="228"/>
      <c r="E544" s="226"/>
      <c r="F544" s="226"/>
      <c r="G544" s="226"/>
      <c r="H544" s="226"/>
      <c r="I544" s="226"/>
      <c r="J544" s="226"/>
      <c r="L544" s="55" t="str">
        <f t="shared" si="22"/>
        <v/>
      </c>
      <c r="M544" s="208"/>
      <c r="N544" s="206"/>
      <c r="O544" s="228"/>
      <c r="P544" s="226"/>
      <c r="Q544" s="226"/>
      <c r="R544" s="226"/>
      <c r="S544" s="226"/>
      <c r="T544" s="226"/>
      <c r="U544" s="226"/>
      <c r="V544" s="195"/>
      <c r="W544" s="195"/>
      <c r="X544" s="196"/>
    </row>
    <row r="545" spans="1:24" ht="15.75">
      <c r="A545" s="178" t="str">
        <f t="shared" si="23"/>
        <v/>
      </c>
      <c r="B545" s="208"/>
      <c r="C545" s="206"/>
      <c r="D545" s="228"/>
      <c r="E545" s="226"/>
      <c r="F545" s="226"/>
      <c r="G545" s="226"/>
      <c r="H545" s="226"/>
      <c r="I545" s="226"/>
      <c r="J545" s="226"/>
      <c r="L545" s="55" t="str">
        <f t="shared" si="22"/>
        <v/>
      </c>
      <c r="M545" s="208"/>
      <c r="N545" s="206"/>
      <c r="O545" s="228"/>
      <c r="P545" s="226"/>
      <c r="Q545" s="226"/>
      <c r="R545" s="226"/>
      <c r="S545" s="226"/>
      <c r="T545" s="226"/>
      <c r="U545" s="226"/>
      <c r="V545" s="195"/>
      <c r="W545" s="195"/>
      <c r="X545" s="196"/>
    </row>
    <row r="546" spans="1:24" ht="15.75">
      <c r="A546" s="178" t="str">
        <f t="shared" si="23"/>
        <v/>
      </c>
      <c r="B546" s="207"/>
      <c r="C546" s="206"/>
      <c r="D546" s="228"/>
      <c r="E546" s="226"/>
      <c r="F546" s="226"/>
      <c r="G546" s="226"/>
      <c r="H546" s="226"/>
      <c r="I546" s="226"/>
      <c r="J546" s="226"/>
      <c r="L546" s="55" t="str">
        <f t="shared" si="22"/>
        <v/>
      </c>
      <c r="M546" s="207"/>
      <c r="N546" s="206"/>
      <c r="O546" s="228"/>
      <c r="P546" s="226"/>
      <c r="Q546" s="226"/>
      <c r="R546" s="226"/>
      <c r="S546" s="226"/>
      <c r="T546" s="226"/>
      <c r="U546" s="226"/>
      <c r="V546" s="195"/>
      <c r="W546" s="195"/>
      <c r="X546" s="196"/>
    </row>
    <row r="547" spans="1:24" ht="15.75">
      <c r="A547" s="178" t="str">
        <f t="shared" si="23"/>
        <v/>
      </c>
      <c r="B547" s="207"/>
      <c r="C547" s="206"/>
      <c r="D547" s="228"/>
      <c r="E547" s="226"/>
      <c r="F547" s="226"/>
      <c r="G547" s="226"/>
      <c r="H547" s="226"/>
      <c r="I547" s="226"/>
      <c r="J547" s="226"/>
      <c r="L547" s="55" t="str">
        <f t="shared" si="22"/>
        <v/>
      </c>
      <c r="M547" s="207"/>
      <c r="N547" s="206"/>
      <c r="O547" s="228"/>
      <c r="P547" s="226"/>
      <c r="Q547" s="226"/>
      <c r="R547" s="226"/>
      <c r="S547" s="226"/>
      <c r="T547" s="226"/>
      <c r="U547" s="226"/>
      <c r="V547" s="195"/>
      <c r="W547" s="195"/>
      <c r="X547" s="196"/>
    </row>
    <row r="548" spans="1:24" ht="15.75">
      <c r="A548" s="178" t="str">
        <f t="shared" si="23"/>
        <v/>
      </c>
      <c r="B548" s="207"/>
      <c r="C548" s="206"/>
      <c r="D548" s="228"/>
      <c r="E548" s="226"/>
      <c r="F548" s="226"/>
      <c r="G548" s="226"/>
      <c r="H548" s="226"/>
      <c r="I548" s="226"/>
      <c r="J548" s="226"/>
      <c r="L548" s="55" t="str">
        <f t="shared" si="22"/>
        <v/>
      </c>
      <c r="M548" s="207"/>
      <c r="N548" s="206"/>
      <c r="O548" s="228"/>
      <c r="P548" s="226"/>
      <c r="Q548" s="226"/>
      <c r="R548" s="226"/>
      <c r="S548" s="226"/>
      <c r="T548" s="226"/>
      <c r="U548" s="226"/>
      <c r="V548" s="195"/>
      <c r="W548" s="195"/>
      <c r="X548" s="196"/>
    </row>
    <row r="549" spans="1:24" ht="15.75">
      <c r="A549" s="178" t="str">
        <f t="shared" si="23"/>
        <v/>
      </c>
      <c r="B549" s="208"/>
      <c r="C549" s="206"/>
      <c r="D549" s="228"/>
      <c r="E549" s="226"/>
      <c r="F549" s="226"/>
      <c r="G549" s="226"/>
      <c r="H549" s="226"/>
      <c r="I549" s="226"/>
      <c r="J549" s="226"/>
      <c r="L549" s="55" t="str">
        <f t="shared" si="22"/>
        <v/>
      </c>
      <c r="M549" s="208"/>
      <c r="N549" s="206"/>
      <c r="O549" s="228"/>
      <c r="P549" s="226"/>
      <c r="Q549" s="226"/>
      <c r="R549" s="226"/>
      <c r="S549" s="226"/>
      <c r="T549" s="226"/>
      <c r="U549" s="226"/>
      <c r="V549" s="195"/>
      <c r="W549" s="195"/>
      <c r="X549" s="196"/>
    </row>
    <row r="550" spans="1:24" ht="15.75">
      <c r="A550" s="178" t="str">
        <f t="shared" si="23"/>
        <v/>
      </c>
      <c r="B550" s="208"/>
      <c r="C550" s="206"/>
      <c r="D550" s="228"/>
      <c r="E550" s="226"/>
      <c r="F550" s="226"/>
      <c r="G550" s="226"/>
      <c r="H550" s="226"/>
      <c r="I550" s="226"/>
      <c r="J550" s="226"/>
      <c r="L550" s="55" t="str">
        <f t="shared" si="22"/>
        <v/>
      </c>
      <c r="M550" s="208"/>
      <c r="N550" s="206"/>
      <c r="O550" s="228"/>
      <c r="P550" s="226"/>
      <c r="Q550" s="226"/>
      <c r="R550" s="226"/>
      <c r="S550" s="226"/>
      <c r="T550" s="226"/>
      <c r="U550" s="226"/>
      <c r="V550" s="195"/>
      <c r="W550" s="195"/>
      <c r="X550" s="196"/>
    </row>
    <row r="551" spans="1:24" ht="15.75">
      <c r="A551" s="178" t="str">
        <f t="shared" si="23"/>
        <v/>
      </c>
      <c r="B551" s="208"/>
      <c r="C551" s="206"/>
      <c r="D551" s="228"/>
      <c r="E551" s="226"/>
      <c r="F551" s="226"/>
      <c r="G551" s="226"/>
      <c r="H551" s="226"/>
      <c r="I551" s="226"/>
      <c r="J551" s="226"/>
      <c r="L551" s="55" t="str">
        <f t="shared" si="22"/>
        <v/>
      </c>
      <c r="M551" s="208"/>
      <c r="N551" s="206"/>
      <c r="O551" s="228"/>
      <c r="P551" s="226"/>
      <c r="Q551" s="226"/>
      <c r="R551" s="226"/>
      <c r="S551" s="226"/>
      <c r="T551" s="226"/>
      <c r="U551" s="226"/>
      <c r="V551" s="195"/>
      <c r="W551" s="195"/>
      <c r="X551" s="196"/>
    </row>
    <row r="552" spans="1:24" ht="15.75">
      <c r="A552" s="178" t="str">
        <f t="shared" si="23"/>
        <v/>
      </c>
      <c r="B552" s="208"/>
      <c r="C552" s="206"/>
      <c r="D552" s="228"/>
      <c r="E552" s="226"/>
      <c r="F552" s="226"/>
      <c r="G552" s="226"/>
      <c r="H552" s="226"/>
      <c r="I552" s="226"/>
      <c r="J552" s="226"/>
      <c r="L552" s="55" t="str">
        <f t="shared" si="22"/>
        <v/>
      </c>
      <c r="M552" s="208"/>
      <c r="N552" s="206"/>
      <c r="O552" s="228"/>
      <c r="P552" s="226"/>
      <c r="Q552" s="226"/>
      <c r="R552" s="226"/>
      <c r="S552" s="226"/>
      <c r="T552" s="226"/>
      <c r="U552" s="226"/>
      <c r="V552" s="195"/>
      <c r="W552" s="195"/>
      <c r="X552" s="196"/>
    </row>
    <row r="553" spans="1:24" ht="15.75">
      <c r="A553" s="178" t="str">
        <f t="shared" si="23"/>
        <v/>
      </c>
      <c r="B553" s="207"/>
      <c r="C553" s="206"/>
      <c r="D553" s="228"/>
      <c r="E553" s="226"/>
      <c r="F553" s="226"/>
      <c r="G553" s="226"/>
      <c r="H553" s="226"/>
      <c r="I553" s="226"/>
      <c r="J553" s="226"/>
      <c r="L553" s="55" t="str">
        <f t="shared" si="22"/>
        <v/>
      </c>
      <c r="M553" s="207"/>
      <c r="N553" s="206"/>
      <c r="O553" s="228"/>
      <c r="P553" s="226"/>
      <c r="Q553" s="226"/>
      <c r="R553" s="226"/>
      <c r="S553" s="226"/>
      <c r="T553" s="226"/>
      <c r="U553" s="226"/>
      <c r="V553" s="195"/>
      <c r="W553" s="195"/>
      <c r="X553" s="196"/>
    </row>
    <row r="554" spans="1:24" ht="15.75">
      <c r="A554" s="178" t="str">
        <f t="shared" si="23"/>
        <v/>
      </c>
      <c r="B554" s="208"/>
      <c r="C554" s="206"/>
      <c r="D554" s="228"/>
      <c r="E554" s="226"/>
      <c r="F554" s="226"/>
      <c r="G554" s="226"/>
      <c r="H554" s="226"/>
      <c r="I554" s="226"/>
      <c r="J554" s="226"/>
      <c r="L554" s="55" t="str">
        <f t="shared" si="22"/>
        <v/>
      </c>
      <c r="M554" s="208"/>
      <c r="N554" s="206"/>
      <c r="O554" s="228"/>
      <c r="P554" s="226"/>
      <c r="Q554" s="226"/>
      <c r="R554" s="226"/>
      <c r="S554" s="226"/>
      <c r="T554" s="226"/>
      <c r="U554" s="226"/>
      <c r="V554" s="195"/>
      <c r="W554" s="195"/>
      <c r="X554" s="196"/>
    </row>
    <row r="555" spans="1:24" ht="15.75">
      <c r="A555" s="178" t="str">
        <f t="shared" si="23"/>
        <v/>
      </c>
      <c r="B555" s="208"/>
      <c r="C555" s="206"/>
      <c r="D555" s="228"/>
      <c r="E555" s="226"/>
      <c r="F555" s="226"/>
      <c r="G555" s="226"/>
      <c r="H555" s="226"/>
      <c r="I555" s="226"/>
      <c r="J555" s="226"/>
      <c r="L555" s="55" t="str">
        <f t="shared" si="22"/>
        <v/>
      </c>
      <c r="M555" s="208"/>
      <c r="N555" s="206"/>
      <c r="O555" s="228"/>
      <c r="P555" s="226"/>
      <c r="Q555" s="226"/>
      <c r="R555" s="226"/>
      <c r="S555" s="226"/>
      <c r="T555" s="226"/>
      <c r="U555" s="226"/>
      <c r="V555" s="195"/>
      <c r="W555" s="195"/>
      <c r="X555" s="196"/>
    </row>
    <row r="556" spans="1:24" ht="15.75">
      <c r="A556" s="178" t="str">
        <f t="shared" si="23"/>
        <v/>
      </c>
      <c r="B556" s="208"/>
      <c r="C556" s="206"/>
      <c r="D556" s="228"/>
      <c r="E556" s="226"/>
      <c r="F556" s="226"/>
      <c r="G556" s="226"/>
      <c r="H556" s="226"/>
      <c r="I556" s="226"/>
      <c r="J556" s="226"/>
      <c r="L556" s="55" t="str">
        <f t="shared" si="22"/>
        <v/>
      </c>
      <c r="M556" s="208"/>
      <c r="N556" s="206"/>
      <c r="O556" s="228"/>
      <c r="P556" s="226"/>
      <c r="Q556" s="226"/>
      <c r="R556" s="226"/>
      <c r="S556" s="226"/>
      <c r="T556" s="226"/>
      <c r="U556" s="226"/>
      <c r="V556" s="195"/>
      <c r="W556" s="195"/>
      <c r="X556" s="196"/>
    </row>
    <row r="557" spans="1:24" ht="15.75">
      <c r="A557" s="178" t="str">
        <f t="shared" si="23"/>
        <v/>
      </c>
      <c r="B557" s="208"/>
      <c r="C557" s="206"/>
      <c r="D557" s="228"/>
      <c r="E557" s="226"/>
      <c r="F557" s="226"/>
      <c r="G557" s="226"/>
      <c r="H557" s="226"/>
      <c r="I557" s="226"/>
      <c r="J557" s="226"/>
      <c r="L557" s="55" t="str">
        <f t="shared" si="22"/>
        <v/>
      </c>
      <c r="M557" s="208"/>
      <c r="N557" s="206"/>
      <c r="O557" s="228"/>
      <c r="P557" s="226"/>
      <c r="Q557" s="226"/>
      <c r="R557" s="226"/>
      <c r="S557" s="226"/>
      <c r="T557" s="226"/>
      <c r="U557" s="226"/>
      <c r="V557" s="195"/>
      <c r="W557" s="195"/>
      <c r="X557" s="196"/>
    </row>
    <row r="558" spans="1:24" ht="15.75">
      <c r="A558" s="178" t="str">
        <f t="shared" si="23"/>
        <v/>
      </c>
      <c r="B558" s="207"/>
      <c r="C558" s="206"/>
      <c r="D558" s="228"/>
      <c r="E558" s="226"/>
      <c r="F558" s="226"/>
      <c r="G558" s="226"/>
      <c r="H558" s="226"/>
      <c r="I558" s="226"/>
      <c r="J558" s="226"/>
      <c r="L558" s="55" t="str">
        <f t="shared" si="22"/>
        <v/>
      </c>
      <c r="M558" s="207"/>
      <c r="N558" s="206"/>
      <c r="O558" s="228"/>
      <c r="P558" s="226"/>
      <c r="Q558" s="226"/>
      <c r="R558" s="226"/>
      <c r="S558" s="226"/>
      <c r="T558" s="226"/>
      <c r="U558" s="226"/>
      <c r="V558" s="195"/>
      <c r="W558" s="195"/>
      <c r="X558" s="196"/>
    </row>
    <row r="559" spans="1:24" ht="15.75">
      <c r="A559" s="178" t="str">
        <f t="shared" si="23"/>
        <v/>
      </c>
      <c r="B559" s="208"/>
      <c r="C559" s="206"/>
      <c r="D559" s="228"/>
      <c r="E559" s="226"/>
      <c r="F559" s="226"/>
      <c r="G559" s="226"/>
      <c r="H559" s="226"/>
      <c r="I559" s="226"/>
      <c r="J559" s="226"/>
      <c r="L559" s="55" t="str">
        <f t="shared" si="22"/>
        <v/>
      </c>
      <c r="M559" s="208"/>
      <c r="N559" s="206"/>
      <c r="O559" s="228"/>
      <c r="P559" s="226"/>
      <c r="Q559" s="226"/>
      <c r="R559" s="226"/>
      <c r="S559" s="226"/>
      <c r="T559" s="226"/>
      <c r="U559" s="226"/>
      <c r="V559" s="195"/>
      <c r="W559" s="195"/>
      <c r="X559" s="196"/>
    </row>
    <row r="560" spans="1:24" ht="15.75">
      <c r="A560" s="178" t="str">
        <f t="shared" si="23"/>
        <v/>
      </c>
      <c r="B560" s="208"/>
      <c r="C560" s="206"/>
      <c r="D560" s="228"/>
      <c r="E560" s="226"/>
      <c r="F560" s="226"/>
      <c r="G560" s="226"/>
      <c r="H560" s="226"/>
      <c r="I560" s="226"/>
      <c r="J560" s="226"/>
      <c r="L560" s="55" t="str">
        <f t="shared" si="22"/>
        <v/>
      </c>
      <c r="M560" s="208"/>
      <c r="N560" s="206"/>
      <c r="O560" s="228"/>
      <c r="P560" s="226"/>
      <c r="Q560" s="226"/>
      <c r="R560" s="226"/>
      <c r="S560" s="226"/>
      <c r="T560" s="226"/>
      <c r="U560" s="226"/>
      <c r="V560" s="195"/>
      <c r="W560" s="195"/>
      <c r="X560" s="196"/>
    </row>
    <row r="561" spans="1:24" ht="15.75">
      <c r="A561" s="178" t="str">
        <f t="shared" si="23"/>
        <v/>
      </c>
      <c r="B561" s="208"/>
      <c r="C561" s="206"/>
      <c r="D561" s="228"/>
      <c r="E561" s="226"/>
      <c r="F561" s="226"/>
      <c r="G561" s="226"/>
      <c r="H561" s="226"/>
      <c r="I561" s="226"/>
      <c r="J561" s="226"/>
      <c r="L561" s="55" t="str">
        <f t="shared" si="22"/>
        <v/>
      </c>
      <c r="M561" s="208"/>
      <c r="N561" s="206"/>
      <c r="O561" s="228"/>
      <c r="P561" s="226"/>
      <c r="Q561" s="226"/>
      <c r="R561" s="226"/>
      <c r="S561" s="226"/>
      <c r="T561" s="226"/>
      <c r="U561" s="226"/>
      <c r="V561" s="195"/>
      <c r="W561" s="195"/>
      <c r="X561" s="196"/>
    </row>
    <row r="562" spans="1:24" ht="15.75">
      <c r="A562" s="178" t="str">
        <f t="shared" si="23"/>
        <v/>
      </c>
      <c r="B562" s="208"/>
      <c r="C562" s="206"/>
      <c r="D562" s="228"/>
      <c r="E562" s="226"/>
      <c r="F562" s="226"/>
      <c r="G562" s="226"/>
      <c r="H562" s="226"/>
      <c r="I562" s="226"/>
      <c r="J562" s="226"/>
      <c r="L562" s="55" t="str">
        <f t="shared" si="22"/>
        <v/>
      </c>
      <c r="M562" s="208"/>
      <c r="N562" s="206"/>
      <c r="O562" s="228"/>
      <c r="P562" s="226"/>
      <c r="Q562" s="226"/>
      <c r="R562" s="226"/>
      <c r="S562" s="226"/>
      <c r="T562" s="226"/>
      <c r="U562" s="226"/>
      <c r="V562" s="195"/>
      <c r="W562" s="195"/>
      <c r="X562" s="196"/>
    </row>
    <row r="563" spans="1:24" ht="15.75">
      <c r="A563" s="178" t="str">
        <f t="shared" si="23"/>
        <v/>
      </c>
      <c r="B563" s="207"/>
      <c r="C563" s="206"/>
      <c r="D563" s="228"/>
      <c r="E563" s="226"/>
      <c r="F563" s="226"/>
      <c r="G563" s="226"/>
      <c r="H563" s="226"/>
      <c r="I563" s="226"/>
      <c r="J563" s="226"/>
      <c r="L563" s="55" t="str">
        <f t="shared" si="22"/>
        <v/>
      </c>
      <c r="M563" s="207"/>
      <c r="N563" s="206"/>
      <c r="O563" s="228"/>
      <c r="P563" s="226"/>
      <c r="Q563" s="226"/>
      <c r="R563" s="226"/>
      <c r="S563" s="226"/>
      <c r="T563" s="226"/>
      <c r="U563" s="226"/>
      <c r="V563" s="195"/>
      <c r="W563" s="195"/>
      <c r="X563" s="196"/>
    </row>
    <row r="564" spans="1:24" ht="15.75">
      <c r="A564" s="178" t="str">
        <f t="shared" si="23"/>
        <v/>
      </c>
      <c r="B564" s="207"/>
      <c r="C564" s="206"/>
      <c r="D564" s="228"/>
      <c r="E564" s="226"/>
      <c r="F564" s="226"/>
      <c r="G564" s="226"/>
      <c r="H564" s="226"/>
      <c r="I564" s="226"/>
      <c r="J564" s="226"/>
      <c r="L564" s="55" t="str">
        <f t="shared" si="22"/>
        <v/>
      </c>
      <c r="M564" s="207"/>
      <c r="N564" s="206"/>
      <c r="O564" s="228"/>
      <c r="P564" s="226"/>
      <c r="Q564" s="226"/>
      <c r="R564" s="226"/>
      <c r="S564" s="226"/>
      <c r="T564" s="226"/>
      <c r="U564" s="226"/>
      <c r="V564" s="195"/>
      <c r="W564" s="195"/>
      <c r="X564" s="196"/>
    </row>
    <row r="565" spans="1:24" ht="15.75">
      <c r="A565" s="178" t="str">
        <f t="shared" si="23"/>
        <v/>
      </c>
      <c r="B565" s="208"/>
      <c r="C565" s="206"/>
      <c r="D565" s="228"/>
      <c r="E565" s="226"/>
      <c r="F565" s="226"/>
      <c r="G565" s="226"/>
      <c r="H565" s="226"/>
      <c r="I565" s="226"/>
      <c r="J565" s="226"/>
      <c r="L565" s="55" t="str">
        <f t="shared" si="22"/>
        <v/>
      </c>
      <c r="M565" s="208"/>
      <c r="N565" s="206"/>
      <c r="O565" s="228"/>
      <c r="P565" s="226"/>
      <c r="Q565" s="226"/>
      <c r="R565" s="226"/>
      <c r="S565" s="226"/>
      <c r="T565" s="226"/>
      <c r="U565" s="226"/>
      <c r="V565" s="195"/>
      <c r="W565" s="195"/>
      <c r="X565" s="196"/>
    </row>
    <row r="566" spans="1:24" ht="15.75">
      <c r="A566" s="178" t="str">
        <f t="shared" si="23"/>
        <v/>
      </c>
      <c r="B566" s="208"/>
      <c r="C566" s="206"/>
      <c r="D566" s="228"/>
      <c r="E566" s="226"/>
      <c r="F566" s="226"/>
      <c r="G566" s="226"/>
      <c r="H566" s="226"/>
      <c r="I566" s="226"/>
      <c r="J566" s="226"/>
      <c r="L566" s="55" t="str">
        <f t="shared" si="22"/>
        <v/>
      </c>
      <c r="M566" s="208"/>
      <c r="N566" s="206"/>
      <c r="O566" s="228"/>
      <c r="P566" s="226"/>
      <c r="Q566" s="226"/>
      <c r="R566" s="226"/>
      <c r="S566" s="226"/>
      <c r="T566" s="226"/>
      <c r="U566" s="226"/>
      <c r="V566" s="195"/>
      <c r="W566" s="195"/>
      <c r="X566" s="196"/>
    </row>
    <row r="567" spans="1:24" ht="15.75">
      <c r="A567" s="178" t="str">
        <f t="shared" si="23"/>
        <v/>
      </c>
      <c r="B567" s="207"/>
      <c r="C567" s="206"/>
      <c r="D567" s="228"/>
      <c r="E567" s="226"/>
      <c r="F567" s="226"/>
      <c r="G567" s="226"/>
      <c r="H567" s="226"/>
      <c r="I567" s="226"/>
      <c r="J567" s="226"/>
      <c r="L567" s="55" t="str">
        <f t="shared" si="22"/>
        <v/>
      </c>
      <c r="M567" s="207"/>
      <c r="N567" s="206"/>
      <c r="O567" s="228"/>
      <c r="P567" s="226"/>
      <c r="Q567" s="226"/>
      <c r="R567" s="226"/>
      <c r="S567" s="226"/>
      <c r="T567" s="226"/>
      <c r="U567" s="226"/>
      <c r="V567" s="195"/>
      <c r="W567" s="195"/>
      <c r="X567" s="196"/>
    </row>
    <row r="568" spans="1:24" ht="15.75">
      <c r="A568" s="178" t="str">
        <f t="shared" si="23"/>
        <v/>
      </c>
      <c r="B568" s="208"/>
      <c r="C568" s="206"/>
      <c r="D568" s="228"/>
      <c r="E568" s="226"/>
      <c r="F568" s="226"/>
      <c r="G568" s="226"/>
      <c r="H568" s="226"/>
      <c r="I568" s="226"/>
      <c r="J568" s="226"/>
      <c r="L568" s="55" t="str">
        <f t="shared" si="22"/>
        <v/>
      </c>
      <c r="M568" s="208"/>
      <c r="N568" s="206"/>
      <c r="O568" s="228"/>
      <c r="P568" s="226"/>
      <c r="Q568" s="226"/>
      <c r="R568" s="226"/>
      <c r="S568" s="226"/>
      <c r="T568" s="226"/>
      <c r="U568" s="226"/>
      <c r="V568" s="195"/>
      <c r="W568" s="195"/>
      <c r="X568" s="196"/>
    </row>
    <row r="569" spans="1:24" ht="15.75">
      <c r="A569" s="178" t="str">
        <f t="shared" si="23"/>
        <v/>
      </c>
      <c r="B569" s="208"/>
      <c r="C569" s="206"/>
      <c r="D569" s="228"/>
      <c r="E569" s="226"/>
      <c r="F569" s="226"/>
      <c r="G569" s="226"/>
      <c r="H569" s="226"/>
      <c r="I569" s="226"/>
      <c r="J569" s="226"/>
      <c r="L569" s="55" t="str">
        <f t="shared" si="22"/>
        <v/>
      </c>
      <c r="M569" s="208"/>
      <c r="N569" s="206"/>
      <c r="O569" s="228"/>
      <c r="P569" s="226"/>
      <c r="Q569" s="226"/>
      <c r="R569" s="226"/>
      <c r="S569" s="226"/>
      <c r="T569" s="226"/>
      <c r="U569" s="226"/>
      <c r="V569" s="195"/>
      <c r="W569" s="195"/>
      <c r="X569" s="196"/>
    </row>
    <row r="570" spans="1:24" ht="15.75">
      <c r="A570" s="178" t="str">
        <f t="shared" si="23"/>
        <v/>
      </c>
      <c r="B570" s="208"/>
      <c r="C570" s="206"/>
      <c r="D570" s="228"/>
      <c r="E570" s="226"/>
      <c r="F570" s="226"/>
      <c r="G570" s="226"/>
      <c r="H570" s="226"/>
      <c r="I570" s="226"/>
      <c r="J570" s="226"/>
      <c r="L570" s="55" t="str">
        <f t="shared" si="22"/>
        <v/>
      </c>
      <c r="M570" s="208"/>
      <c r="N570" s="206"/>
      <c r="O570" s="228"/>
      <c r="P570" s="226"/>
      <c r="Q570" s="226"/>
      <c r="R570" s="226"/>
      <c r="S570" s="226"/>
      <c r="T570" s="226"/>
      <c r="U570" s="226"/>
      <c r="V570" s="195"/>
      <c r="W570" s="195"/>
      <c r="X570" s="196"/>
    </row>
    <row r="571" spans="1:24" ht="15.75">
      <c r="A571" s="178" t="str">
        <f t="shared" si="23"/>
        <v/>
      </c>
      <c r="B571" s="208"/>
      <c r="C571" s="206"/>
      <c r="D571" s="228"/>
      <c r="E571" s="226"/>
      <c r="F571" s="226"/>
      <c r="G571" s="226"/>
      <c r="H571" s="226"/>
      <c r="I571" s="226"/>
      <c r="J571" s="226"/>
      <c r="L571" s="55" t="str">
        <f t="shared" si="22"/>
        <v/>
      </c>
      <c r="M571" s="208"/>
      <c r="N571" s="206"/>
      <c r="O571" s="228"/>
      <c r="P571" s="226"/>
      <c r="Q571" s="226"/>
      <c r="R571" s="226"/>
      <c r="S571" s="226"/>
      <c r="T571" s="226"/>
      <c r="U571" s="226"/>
      <c r="V571" s="195"/>
      <c r="W571" s="195"/>
      <c r="X571" s="196"/>
    </row>
    <row r="572" spans="1:24" ht="15.75">
      <c r="A572" s="178" t="str">
        <f t="shared" si="23"/>
        <v/>
      </c>
      <c r="B572" s="207"/>
      <c r="C572" s="206"/>
      <c r="D572" s="228"/>
      <c r="E572" s="226"/>
      <c r="F572" s="226"/>
      <c r="G572" s="226"/>
      <c r="H572" s="226"/>
      <c r="I572" s="226"/>
      <c r="J572" s="226"/>
      <c r="L572" s="55" t="str">
        <f t="shared" si="22"/>
        <v/>
      </c>
      <c r="M572" s="207"/>
      <c r="N572" s="206"/>
      <c r="O572" s="228"/>
      <c r="P572" s="226"/>
      <c r="Q572" s="226"/>
      <c r="R572" s="226"/>
      <c r="S572" s="226"/>
      <c r="T572" s="226"/>
      <c r="U572" s="226"/>
      <c r="V572" s="195"/>
      <c r="W572" s="195"/>
      <c r="X572" s="196"/>
    </row>
    <row r="573" spans="1:24" ht="15.75">
      <c r="A573" s="178" t="str">
        <f t="shared" si="23"/>
        <v/>
      </c>
      <c r="B573" s="208"/>
      <c r="C573" s="206"/>
      <c r="D573" s="228"/>
      <c r="E573" s="226"/>
      <c r="F573" s="226"/>
      <c r="G573" s="226"/>
      <c r="H573" s="226"/>
      <c r="I573" s="226"/>
      <c r="J573" s="226"/>
      <c r="L573" s="55" t="str">
        <f t="shared" si="22"/>
        <v/>
      </c>
      <c r="M573" s="208"/>
      <c r="N573" s="206"/>
      <c r="O573" s="228"/>
      <c r="P573" s="226"/>
      <c r="Q573" s="226"/>
      <c r="R573" s="226"/>
      <c r="S573" s="226"/>
      <c r="T573" s="226"/>
      <c r="U573" s="226"/>
      <c r="V573" s="195"/>
      <c r="W573" s="195"/>
      <c r="X573" s="196"/>
    </row>
    <row r="574" spans="1:24" ht="15.75">
      <c r="A574" s="178" t="str">
        <f t="shared" si="23"/>
        <v/>
      </c>
      <c r="B574" s="208"/>
      <c r="C574" s="206"/>
      <c r="D574" s="228"/>
      <c r="E574" s="226"/>
      <c r="F574" s="226"/>
      <c r="G574" s="226"/>
      <c r="H574" s="226"/>
      <c r="I574" s="226"/>
      <c r="J574" s="226"/>
      <c r="L574" s="55" t="str">
        <f t="shared" si="22"/>
        <v/>
      </c>
      <c r="M574" s="208"/>
      <c r="N574" s="206"/>
      <c r="O574" s="228"/>
      <c r="P574" s="226"/>
      <c r="Q574" s="226"/>
      <c r="R574" s="226"/>
      <c r="S574" s="226"/>
      <c r="T574" s="226"/>
      <c r="U574" s="226"/>
      <c r="V574" s="195"/>
      <c r="W574" s="195"/>
      <c r="X574" s="196"/>
    </row>
    <row r="575" spans="1:24" ht="15.75">
      <c r="A575" s="178" t="str">
        <f t="shared" si="23"/>
        <v/>
      </c>
      <c r="B575" s="208"/>
      <c r="C575" s="206"/>
      <c r="D575" s="228"/>
      <c r="E575" s="226"/>
      <c r="F575" s="226"/>
      <c r="G575" s="226"/>
      <c r="H575" s="226"/>
      <c r="I575" s="226"/>
      <c r="J575" s="226"/>
      <c r="L575" s="55" t="str">
        <f t="shared" si="22"/>
        <v/>
      </c>
      <c r="M575" s="208"/>
      <c r="N575" s="206"/>
      <c r="O575" s="228"/>
      <c r="P575" s="226"/>
      <c r="Q575" s="226"/>
      <c r="R575" s="226"/>
      <c r="S575" s="226"/>
      <c r="T575" s="226"/>
      <c r="U575" s="226"/>
      <c r="V575" s="195"/>
      <c r="W575" s="195"/>
      <c r="X575" s="196"/>
    </row>
    <row r="576" spans="1:24" ht="15.75">
      <c r="A576" s="178" t="str">
        <f t="shared" si="23"/>
        <v/>
      </c>
      <c r="B576" s="207"/>
      <c r="C576" s="206"/>
      <c r="D576" s="228"/>
      <c r="E576" s="226"/>
      <c r="F576" s="226"/>
      <c r="G576" s="226"/>
      <c r="H576" s="226"/>
      <c r="I576" s="226"/>
      <c r="J576" s="226"/>
      <c r="L576" s="55" t="str">
        <f t="shared" si="22"/>
        <v/>
      </c>
      <c r="M576" s="207"/>
      <c r="N576" s="206"/>
      <c r="O576" s="228"/>
      <c r="P576" s="226"/>
      <c r="Q576" s="226"/>
      <c r="R576" s="226"/>
      <c r="S576" s="226"/>
      <c r="T576" s="226"/>
      <c r="U576" s="226"/>
      <c r="V576" s="195"/>
      <c r="W576" s="195"/>
      <c r="X576" s="196"/>
    </row>
    <row r="577" spans="1:24" ht="15.75">
      <c r="A577" s="178" t="str">
        <f t="shared" si="23"/>
        <v/>
      </c>
      <c r="B577" s="208"/>
      <c r="C577" s="206"/>
      <c r="D577" s="228"/>
      <c r="E577" s="226"/>
      <c r="F577" s="226"/>
      <c r="G577" s="226"/>
      <c r="H577" s="226"/>
      <c r="I577" s="226"/>
      <c r="J577" s="226"/>
      <c r="L577" s="55" t="str">
        <f t="shared" si="22"/>
        <v/>
      </c>
      <c r="M577" s="208"/>
      <c r="N577" s="206"/>
      <c r="O577" s="228"/>
      <c r="P577" s="226"/>
      <c r="Q577" s="226"/>
      <c r="R577" s="226"/>
      <c r="S577" s="226"/>
      <c r="T577" s="226"/>
      <c r="U577" s="226"/>
      <c r="V577" s="195"/>
      <c r="W577" s="195"/>
      <c r="X577" s="196"/>
    </row>
    <row r="578" spans="1:24" ht="15.75">
      <c r="A578" s="178" t="str">
        <f t="shared" si="23"/>
        <v/>
      </c>
      <c r="B578" s="208"/>
      <c r="C578" s="206"/>
      <c r="D578" s="228"/>
      <c r="E578" s="226"/>
      <c r="F578" s="226"/>
      <c r="G578" s="226"/>
      <c r="H578" s="226"/>
      <c r="I578" s="226"/>
      <c r="J578" s="226"/>
      <c r="L578" s="55" t="str">
        <f t="shared" si="22"/>
        <v/>
      </c>
      <c r="M578" s="208"/>
      <c r="N578" s="206"/>
      <c r="O578" s="228"/>
      <c r="P578" s="226"/>
      <c r="Q578" s="226"/>
      <c r="R578" s="226"/>
      <c r="S578" s="226"/>
      <c r="T578" s="226"/>
      <c r="U578" s="226"/>
      <c r="V578" s="195"/>
      <c r="W578" s="195"/>
      <c r="X578" s="196"/>
    </row>
    <row r="579" spans="1:24" ht="15.75">
      <c r="A579" s="178" t="str">
        <f t="shared" si="23"/>
        <v/>
      </c>
      <c r="B579" s="207"/>
      <c r="C579" s="206"/>
      <c r="D579" s="228"/>
      <c r="E579" s="226"/>
      <c r="F579" s="226"/>
      <c r="G579" s="226"/>
      <c r="H579" s="226"/>
      <c r="I579" s="226"/>
      <c r="J579" s="226"/>
      <c r="L579" s="55" t="str">
        <f t="shared" si="22"/>
        <v/>
      </c>
      <c r="M579" s="207"/>
      <c r="N579" s="206"/>
      <c r="O579" s="228"/>
      <c r="P579" s="226"/>
      <c r="Q579" s="226"/>
      <c r="R579" s="226"/>
      <c r="S579" s="226"/>
      <c r="T579" s="226"/>
      <c r="U579" s="226"/>
      <c r="V579" s="195"/>
      <c r="W579" s="195"/>
      <c r="X579" s="196"/>
    </row>
    <row r="580" spans="1:24" ht="15.75">
      <c r="A580" s="178" t="str">
        <f t="shared" si="23"/>
        <v/>
      </c>
      <c r="B580" s="208"/>
      <c r="C580" s="206"/>
      <c r="D580" s="228"/>
      <c r="E580" s="226"/>
      <c r="F580" s="226"/>
      <c r="G580" s="226"/>
      <c r="H580" s="226"/>
      <c r="I580" s="226"/>
      <c r="J580" s="226"/>
      <c r="L580" s="55" t="str">
        <f t="shared" si="22"/>
        <v/>
      </c>
      <c r="M580" s="208"/>
      <c r="N580" s="206"/>
      <c r="O580" s="228"/>
      <c r="P580" s="226"/>
      <c r="Q580" s="226"/>
      <c r="R580" s="226"/>
      <c r="S580" s="226"/>
      <c r="T580" s="226"/>
      <c r="U580" s="226"/>
      <c r="V580" s="195"/>
      <c r="W580" s="195"/>
      <c r="X580" s="196"/>
    </row>
    <row r="581" spans="1:24" ht="15.75">
      <c r="A581" s="178" t="str">
        <f t="shared" si="23"/>
        <v/>
      </c>
      <c r="B581" s="208"/>
      <c r="C581" s="206"/>
      <c r="D581" s="228"/>
      <c r="E581" s="226"/>
      <c r="F581" s="226"/>
      <c r="G581" s="226"/>
      <c r="H581" s="226"/>
      <c r="I581" s="226"/>
      <c r="J581" s="226"/>
      <c r="L581" s="55" t="str">
        <f t="shared" ref="L581:L598" si="24">+M581&amp;N581</f>
        <v/>
      </c>
      <c r="M581" s="208"/>
      <c r="N581" s="206"/>
      <c r="O581" s="228"/>
      <c r="P581" s="226"/>
      <c r="Q581" s="226"/>
      <c r="R581" s="226"/>
      <c r="S581" s="226"/>
      <c r="T581" s="226"/>
      <c r="U581" s="226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08"/>
      <c r="C582" s="206"/>
      <c r="D582" s="228"/>
      <c r="E582" s="226"/>
      <c r="F582" s="226"/>
      <c r="G582" s="226"/>
      <c r="H582" s="226"/>
      <c r="I582" s="226"/>
      <c r="J582" s="226"/>
      <c r="L582" s="55" t="str">
        <f t="shared" si="24"/>
        <v/>
      </c>
      <c r="M582" s="208"/>
      <c r="N582" s="206"/>
      <c r="O582" s="228"/>
      <c r="P582" s="226"/>
      <c r="Q582" s="226"/>
      <c r="R582" s="226"/>
      <c r="S582" s="226"/>
      <c r="T582" s="226"/>
      <c r="U582" s="226"/>
      <c r="V582" s="195"/>
      <c r="W582" s="195"/>
      <c r="X582" s="196"/>
    </row>
    <row r="583" spans="1:24" ht="15.75">
      <c r="A583" s="178" t="str">
        <f t="shared" si="25"/>
        <v/>
      </c>
      <c r="B583" s="207"/>
      <c r="C583" s="206"/>
      <c r="D583" s="228"/>
      <c r="E583" s="226"/>
      <c r="F583" s="226"/>
      <c r="G583" s="226"/>
      <c r="H583" s="226"/>
      <c r="I583" s="226"/>
      <c r="J583" s="226"/>
      <c r="L583" s="55" t="str">
        <f t="shared" si="24"/>
        <v/>
      </c>
      <c r="M583" s="207"/>
      <c r="N583" s="206"/>
      <c r="O583" s="228"/>
      <c r="P583" s="226"/>
      <c r="Q583" s="226"/>
      <c r="R583" s="226"/>
      <c r="S583" s="226"/>
      <c r="T583" s="226"/>
      <c r="U583" s="226"/>
      <c r="V583" s="195"/>
      <c r="W583" s="195"/>
      <c r="X583" s="196"/>
    </row>
    <row r="584" spans="1:24" ht="15.75">
      <c r="A584" s="178" t="str">
        <f t="shared" si="25"/>
        <v/>
      </c>
      <c r="B584" s="208"/>
      <c r="C584" s="206"/>
      <c r="D584" s="228"/>
      <c r="E584" s="226"/>
      <c r="F584" s="226"/>
      <c r="G584" s="226"/>
      <c r="H584" s="226"/>
      <c r="I584" s="226"/>
      <c r="J584" s="226"/>
      <c r="L584" s="55" t="str">
        <f t="shared" si="24"/>
        <v/>
      </c>
      <c r="M584" s="208"/>
      <c r="N584" s="206"/>
      <c r="O584" s="228"/>
      <c r="P584" s="226"/>
      <c r="Q584" s="226"/>
      <c r="R584" s="226"/>
      <c r="S584" s="226"/>
      <c r="T584" s="226"/>
      <c r="U584" s="226"/>
      <c r="V584" s="195"/>
      <c r="W584" s="195"/>
      <c r="X584" s="196"/>
    </row>
    <row r="585" spans="1:24" ht="15.75">
      <c r="A585" s="178" t="str">
        <f t="shared" si="25"/>
        <v/>
      </c>
      <c r="B585" s="208"/>
      <c r="C585" s="206"/>
      <c r="D585" s="228"/>
      <c r="E585" s="226"/>
      <c r="F585" s="226"/>
      <c r="G585" s="226"/>
      <c r="H585" s="226"/>
      <c r="I585" s="226"/>
      <c r="J585" s="226"/>
      <c r="L585" s="55" t="str">
        <f t="shared" si="24"/>
        <v/>
      </c>
      <c r="M585" s="208"/>
      <c r="N585" s="206"/>
      <c r="O585" s="228"/>
      <c r="P585" s="226"/>
      <c r="Q585" s="226"/>
      <c r="R585" s="226"/>
      <c r="S585" s="226"/>
      <c r="T585" s="226"/>
      <c r="U585" s="226"/>
      <c r="V585" s="195"/>
      <c r="W585" s="195"/>
      <c r="X585" s="196"/>
    </row>
    <row r="586" spans="1:24" ht="15.75">
      <c r="A586" s="178" t="str">
        <f t="shared" si="25"/>
        <v/>
      </c>
      <c r="B586" s="208"/>
      <c r="C586" s="206"/>
      <c r="D586" s="228"/>
      <c r="E586" s="226"/>
      <c r="F586" s="226"/>
      <c r="G586" s="226"/>
      <c r="H586" s="226"/>
      <c r="I586" s="226"/>
      <c r="J586" s="226"/>
      <c r="L586" s="55" t="str">
        <f t="shared" si="24"/>
        <v/>
      </c>
      <c r="M586" s="208"/>
      <c r="N586" s="206"/>
      <c r="O586" s="228"/>
      <c r="P586" s="226"/>
      <c r="Q586" s="226"/>
      <c r="R586" s="226"/>
      <c r="S586" s="226"/>
      <c r="T586" s="226"/>
      <c r="U586" s="226"/>
      <c r="V586" s="195"/>
      <c r="W586" s="195"/>
      <c r="X586" s="196"/>
    </row>
    <row r="587" spans="1:24" ht="15.75">
      <c r="A587" s="178" t="str">
        <f t="shared" si="25"/>
        <v/>
      </c>
      <c r="B587" s="208"/>
      <c r="C587" s="206"/>
      <c r="D587" s="228"/>
      <c r="E587" s="226"/>
      <c r="F587" s="226"/>
      <c r="G587" s="226"/>
      <c r="H587" s="226"/>
      <c r="I587" s="226"/>
      <c r="J587" s="226"/>
      <c r="L587" s="55" t="str">
        <f t="shared" si="24"/>
        <v/>
      </c>
      <c r="M587" s="208"/>
      <c r="N587" s="206"/>
      <c r="O587" s="228"/>
      <c r="P587" s="226"/>
      <c r="Q587" s="226"/>
      <c r="R587" s="226"/>
      <c r="S587" s="226"/>
      <c r="T587" s="226"/>
      <c r="U587" s="226"/>
      <c r="V587" s="195"/>
      <c r="W587" s="195"/>
      <c r="X587" s="196"/>
    </row>
    <row r="588" spans="1:24" ht="15.75">
      <c r="A588" s="55" t="str">
        <f t="shared" si="25"/>
        <v/>
      </c>
      <c r="B588" s="207"/>
      <c r="C588" s="206"/>
      <c r="D588" s="228"/>
      <c r="E588" s="226"/>
      <c r="F588" s="226"/>
      <c r="G588" s="226"/>
      <c r="H588" s="226"/>
      <c r="I588" s="226"/>
      <c r="J588" s="226"/>
      <c r="L588" s="55" t="str">
        <f t="shared" si="24"/>
        <v/>
      </c>
      <c r="M588" s="207"/>
      <c r="N588" s="206"/>
      <c r="O588" s="228"/>
      <c r="P588" s="226"/>
      <c r="Q588" s="226"/>
      <c r="R588" s="226"/>
      <c r="S588" s="226"/>
      <c r="T588" s="226"/>
      <c r="U588" s="226"/>
      <c r="V588" s="195"/>
      <c r="W588" s="195"/>
      <c r="X588" s="196"/>
    </row>
    <row r="589" spans="1:24" ht="15.75">
      <c r="A589" s="55" t="str">
        <f t="shared" si="25"/>
        <v/>
      </c>
      <c r="B589" s="208"/>
      <c r="C589" s="206"/>
      <c r="D589" s="228"/>
      <c r="E589" s="226"/>
      <c r="F589" s="226"/>
      <c r="G589" s="226"/>
      <c r="H589" s="226"/>
      <c r="I589" s="226"/>
      <c r="J589" s="226"/>
      <c r="L589" s="55" t="str">
        <f t="shared" si="24"/>
        <v/>
      </c>
      <c r="M589" s="208"/>
      <c r="N589" s="206"/>
      <c r="O589" s="228"/>
      <c r="P589" s="226"/>
      <c r="Q589" s="226"/>
      <c r="R589" s="226"/>
      <c r="S589" s="226"/>
      <c r="T589" s="226"/>
      <c r="U589" s="226"/>
      <c r="V589" s="195"/>
      <c r="W589" s="195"/>
      <c r="X589" s="196"/>
    </row>
    <row r="590" spans="1:24" ht="15.75">
      <c r="A590" s="55" t="str">
        <f t="shared" si="25"/>
        <v/>
      </c>
      <c r="B590" s="208"/>
      <c r="C590" s="206"/>
      <c r="D590" s="228"/>
      <c r="E590" s="226"/>
      <c r="F590" s="226"/>
      <c r="G590" s="226"/>
      <c r="H590" s="226"/>
      <c r="I590" s="226"/>
      <c r="J590" s="226"/>
      <c r="L590" s="55" t="str">
        <f t="shared" si="24"/>
        <v/>
      </c>
      <c r="M590" s="208"/>
      <c r="N590" s="206"/>
      <c r="O590" s="228"/>
      <c r="P590" s="226"/>
      <c r="Q590" s="226"/>
      <c r="R590" s="226"/>
      <c r="S590" s="226"/>
      <c r="T590" s="226"/>
      <c r="U590" s="226"/>
      <c r="V590" s="195"/>
      <c r="W590" s="195"/>
      <c r="X590" s="196"/>
    </row>
    <row r="591" spans="1:24" ht="15.75">
      <c r="A591" s="55" t="str">
        <f t="shared" si="25"/>
        <v/>
      </c>
      <c r="B591" s="208"/>
      <c r="C591" s="206"/>
      <c r="D591" s="228"/>
      <c r="E591" s="226"/>
      <c r="F591" s="226"/>
      <c r="G591" s="226"/>
      <c r="H591" s="226"/>
      <c r="I591" s="226"/>
      <c r="J591" s="226"/>
      <c r="L591" s="55" t="str">
        <f t="shared" si="24"/>
        <v/>
      </c>
      <c r="M591" s="208"/>
      <c r="N591" s="206"/>
      <c r="O591" s="228"/>
      <c r="P591" s="226"/>
      <c r="Q591" s="226"/>
      <c r="R591" s="226"/>
      <c r="S591" s="226"/>
      <c r="T591" s="226"/>
      <c r="U591" s="226"/>
      <c r="V591" s="195"/>
      <c r="W591" s="195"/>
      <c r="X591" s="196"/>
    </row>
    <row r="592" spans="1:24" ht="15.75">
      <c r="A592" s="55" t="str">
        <f t="shared" si="25"/>
        <v/>
      </c>
      <c r="B592" s="208"/>
      <c r="C592" s="206"/>
      <c r="D592" s="228"/>
      <c r="E592" s="226"/>
      <c r="F592" s="226"/>
      <c r="G592" s="226"/>
      <c r="H592" s="226"/>
      <c r="I592" s="226"/>
      <c r="J592" s="226"/>
      <c r="L592" s="55" t="str">
        <f t="shared" si="24"/>
        <v/>
      </c>
      <c r="M592" s="208"/>
      <c r="N592" s="206"/>
      <c r="O592" s="228"/>
      <c r="P592" s="226"/>
      <c r="Q592" s="226"/>
      <c r="R592" s="226"/>
      <c r="S592" s="226"/>
      <c r="T592" s="226"/>
      <c r="U592" s="226"/>
      <c r="V592" s="195"/>
      <c r="W592" s="195"/>
      <c r="X592" s="196"/>
    </row>
    <row r="593" spans="1:24" ht="15.75">
      <c r="A593" s="55" t="str">
        <f t="shared" si="25"/>
        <v/>
      </c>
      <c r="B593" s="207"/>
      <c r="C593" s="206"/>
      <c r="D593" s="228"/>
      <c r="E593" s="226"/>
      <c r="F593" s="226"/>
      <c r="G593" s="226"/>
      <c r="H593" s="226"/>
      <c r="I593" s="226"/>
      <c r="J593" s="226"/>
      <c r="L593" s="55" t="str">
        <f t="shared" si="24"/>
        <v/>
      </c>
      <c r="M593" s="207"/>
      <c r="N593" s="206"/>
      <c r="O593" s="228"/>
      <c r="P593" s="226"/>
      <c r="Q593" s="226"/>
      <c r="R593" s="226"/>
      <c r="S593" s="226"/>
      <c r="T593" s="226"/>
      <c r="U593" s="226"/>
      <c r="V593" s="195"/>
      <c r="W593" s="195"/>
      <c r="X593" s="196"/>
    </row>
    <row r="594" spans="1:24" ht="15.75">
      <c r="A594" s="55" t="str">
        <f t="shared" si="25"/>
        <v/>
      </c>
      <c r="B594" s="208"/>
      <c r="C594" s="206"/>
      <c r="D594" s="228"/>
      <c r="E594" s="226"/>
      <c r="F594" s="226"/>
      <c r="G594" s="226"/>
      <c r="H594" s="226"/>
      <c r="I594" s="226"/>
      <c r="J594" s="226"/>
      <c r="L594" s="55" t="str">
        <f t="shared" si="24"/>
        <v/>
      </c>
      <c r="M594" s="208"/>
      <c r="N594" s="206"/>
      <c r="O594" s="228"/>
      <c r="P594" s="226"/>
      <c r="Q594" s="226"/>
      <c r="R594" s="226"/>
      <c r="S594" s="226"/>
      <c r="T594" s="226"/>
      <c r="U594" s="226"/>
      <c r="V594" s="195"/>
      <c r="W594" s="195"/>
      <c r="X594" s="196"/>
    </row>
    <row r="595" spans="1:24" ht="15.75">
      <c r="A595" s="55" t="str">
        <f t="shared" si="25"/>
        <v/>
      </c>
      <c r="B595" s="208"/>
      <c r="C595" s="206"/>
      <c r="D595" s="228"/>
      <c r="E595" s="226"/>
      <c r="F595" s="226"/>
      <c r="G595" s="226"/>
      <c r="H595" s="226"/>
      <c r="I595" s="226"/>
      <c r="J595" s="226"/>
      <c r="L595" s="55" t="str">
        <f t="shared" si="24"/>
        <v/>
      </c>
      <c r="M595" s="208"/>
      <c r="N595" s="206"/>
      <c r="O595" s="228"/>
      <c r="P595" s="226"/>
      <c r="Q595" s="226"/>
      <c r="R595" s="226"/>
      <c r="S595" s="226"/>
      <c r="T595" s="226"/>
      <c r="U595" s="226"/>
      <c r="V595" s="195"/>
      <c r="W595" s="195"/>
      <c r="X595" s="196"/>
    </row>
    <row r="596" spans="1:24" ht="15.75">
      <c r="A596" s="55" t="str">
        <f t="shared" si="25"/>
        <v/>
      </c>
      <c r="B596" s="208"/>
      <c r="C596" s="206"/>
      <c r="D596" s="228"/>
      <c r="E596" s="226"/>
      <c r="F596" s="226"/>
      <c r="G596" s="226"/>
      <c r="H596" s="226"/>
      <c r="I596" s="226"/>
      <c r="J596" s="226"/>
      <c r="L596" s="55" t="str">
        <f t="shared" si="24"/>
        <v/>
      </c>
      <c r="M596" s="208"/>
      <c r="N596" s="206"/>
      <c r="O596" s="228"/>
      <c r="P596" s="226"/>
      <c r="Q596" s="226"/>
      <c r="R596" s="226"/>
      <c r="S596" s="226"/>
      <c r="T596" s="226"/>
      <c r="U596" s="226"/>
      <c r="V596" s="195"/>
      <c r="W596" s="195"/>
      <c r="X596" s="196"/>
    </row>
    <row r="597" spans="1:24" ht="15.75">
      <c r="A597" s="55" t="str">
        <f t="shared" si="25"/>
        <v/>
      </c>
      <c r="B597" s="208"/>
      <c r="C597" s="206"/>
      <c r="D597" s="228"/>
      <c r="E597" s="226"/>
      <c r="F597" s="226"/>
      <c r="G597" s="226"/>
      <c r="H597" s="226"/>
      <c r="I597" s="226"/>
      <c r="J597" s="226"/>
      <c r="L597" s="55" t="str">
        <f t="shared" si="24"/>
        <v/>
      </c>
      <c r="M597" s="208"/>
      <c r="N597" s="206"/>
      <c r="O597" s="228"/>
      <c r="P597" s="226"/>
      <c r="Q597" s="226"/>
      <c r="R597" s="226"/>
      <c r="S597" s="226"/>
      <c r="T597" s="226"/>
      <c r="U597" s="226"/>
      <c r="V597" s="195"/>
      <c r="W597" s="195"/>
      <c r="X597" s="196"/>
    </row>
    <row r="598" spans="1:24" ht="15.75">
      <c r="A598" s="55" t="str">
        <f t="shared" si="25"/>
        <v/>
      </c>
      <c r="B598" s="207"/>
      <c r="C598" s="206"/>
      <c r="D598" s="228"/>
      <c r="E598" s="226"/>
      <c r="F598" s="226"/>
      <c r="G598" s="226"/>
      <c r="H598" s="226"/>
      <c r="I598" s="226"/>
      <c r="J598" s="226"/>
      <c r="L598" s="55" t="str">
        <f t="shared" si="24"/>
        <v/>
      </c>
      <c r="M598" s="207"/>
      <c r="N598" s="206"/>
      <c r="O598" s="228"/>
      <c r="P598" s="226"/>
      <c r="Q598" s="226"/>
      <c r="R598" s="226"/>
      <c r="S598" s="226"/>
      <c r="T598" s="226"/>
      <c r="U598" s="226"/>
      <c r="V598" s="195"/>
      <c r="W598" s="195"/>
      <c r="X598" s="196"/>
    </row>
    <row r="599" spans="1:24">
      <c r="B599" s="208"/>
      <c r="C599" s="206"/>
      <c r="D599" s="228"/>
      <c r="E599" s="226"/>
      <c r="F599" s="226"/>
      <c r="G599" s="226"/>
      <c r="H599" s="226"/>
      <c r="I599" s="226"/>
      <c r="J599" s="226"/>
      <c r="M599" s="208"/>
      <c r="N599" s="206"/>
      <c r="O599" s="228"/>
      <c r="P599" s="226"/>
      <c r="Q599" s="226"/>
      <c r="R599" s="226"/>
      <c r="S599" s="226"/>
      <c r="T599" s="226"/>
      <c r="U599" s="226"/>
    </row>
    <row r="600" spans="1:24">
      <c r="B600" s="208"/>
      <c r="C600" s="206"/>
      <c r="D600" s="228"/>
      <c r="E600" s="226"/>
      <c r="F600" s="226"/>
      <c r="G600" s="226"/>
      <c r="H600" s="226"/>
      <c r="I600" s="226"/>
      <c r="J600" s="226"/>
      <c r="M600" s="208"/>
      <c r="N600" s="206"/>
      <c r="O600" s="228"/>
      <c r="P600" s="226"/>
      <c r="Q600" s="226"/>
      <c r="R600" s="226"/>
      <c r="S600" s="226"/>
      <c r="T600" s="226"/>
      <c r="U600" s="226"/>
    </row>
    <row r="601" spans="1:24">
      <c r="B601" s="208"/>
      <c r="C601" s="206"/>
      <c r="D601" s="228"/>
      <c r="E601" s="226"/>
      <c r="F601" s="226"/>
      <c r="G601" s="226"/>
      <c r="H601" s="226"/>
      <c r="I601" s="226"/>
      <c r="J601" s="226"/>
      <c r="M601" s="208"/>
      <c r="N601" s="206"/>
      <c r="O601" s="228"/>
      <c r="P601" s="226"/>
      <c r="Q601" s="226"/>
      <c r="R601" s="226"/>
      <c r="S601" s="226"/>
      <c r="T601" s="226"/>
      <c r="U601" s="226"/>
    </row>
    <row r="602" spans="1:24">
      <c r="B602" s="207"/>
      <c r="C602" s="206"/>
      <c r="D602" s="228"/>
      <c r="E602" s="226"/>
      <c r="F602" s="226"/>
      <c r="G602" s="226"/>
      <c r="H602" s="226"/>
      <c r="I602" s="226"/>
      <c r="J602" s="226"/>
      <c r="M602" s="207"/>
      <c r="N602" s="206"/>
      <c r="O602" s="228"/>
      <c r="P602" s="226"/>
      <c r="Q602" s="226"/>
      <c r="R602" s="226"/>
      <c r="S602" s="226"/>
      <c r="T602" s="226"/>
      <c r="U602" s="226"/>
    </row>
    <row r="603" spans="1:24">
      <c r="B603" s="208"/>
      <c r="C603" s="206"/>
      <c r="D603" s="228"/>
      <c r="E603" s="226"/>
      <c r="F603" s="226"/>
      <c r="G603" s="226"/>
      <c r="H603" s="226"/>
      <c r="I603" s="226"/>
      <c r="J603" s="226"/>
      <c r="M603" s="208"/>
      <c r="N603" s="206"/>
      <c r="O603" s="228"/>
      <c r="P603" s="226"/>
      <c r="Q603" s="226"/>
      <c r="R603" s="226"/>
      <c r="S603" s="226"/>
      <c r="T603" s="226"/>
      <c r="U603" s="226"/>
    </row>
    <row r="604" spans="1:24">
      <c r="B604" s="208"/>
      <c r="C604" s="206"/>
      <c r="D604" s="228"/>
      <c r="E604" s="226"/>
      <c r="F604" s="226"/>
      <c r="G604" s="226"/>
      <c r="H604" s="226"/>
      <c r="I604" s="226"/>
      <c r="J604" s="226"/>
      <c r="M604" s="208"/>
      <c r="N604" s="206"/>
      <c r="O604" s="228"/>
      <c r="P604" s="226"/>
      <c r="Q604" s="226"/>
      <c r="R604" s="226"/>
      <c r="S604" s="226"/>
      <c r="T604" s="226"/>
      <c r="U604" s="226"/>
    </row>
    <row r="605" spans="1:24">
      <c r="B605" s="208"/>
      <c r="C605" s="206"/>
      <c r="D605" s="228"/>
      <c r="E605" s="226"/>
      <c r="F605" s="226"/>
      <c r="G605" s="226"/>
      <c r="H605" s="226"/>
      <c r="I605" s="226"/>
      <c r="J605" s="226"/>
      <c r="M605" s="208"/>
      <c r="N605" s="206"/>
      <c r="O605" s="228"/>
      <c r="P605" s="226"/>
      <c r="Q605" s="226"/>
      <c r="R605" s="226"/>
      <c r="S605" s="226"/>
      <c r="T605" s="226"/>
      <c r="U605" s="226"/>
    </row>
    <row r="606" spans="1:24">
      <c r="B606" s="207"/>
      <c r="C606" s="206"/>
      <c r="D606" s="228"/>
      <c r="E606" s="226"/>
      <c r="F606" s="226"/>
      <c r="G606" s="226"/>
      <c r="H606" s="226"/>
      <c r="I606" s="226"/>
      <c r="J606" s="226"/>
      <c r="M606" s="207"/>
      <c r="N606" s="206"/>
      <c r="O606" s="228"/>
      <c r="P606" s="226"/>
      <c r="Q606" s="226"/>
      <c r="R606" s="226"/>
      <c r="S606" s="226"/>
      <c r="T606" s="226"/>
      <c r="U606" s="226"/>
    </row>
    <row r="607" spans="1:24">
      <c r="B607" s="208"/>
      <c r="C607" s="206"/>
      <c r="D607" s="228"/>
      <c r="E607" s="226"/>
      <c r="F607" s="226"/>
      <c r="G607" s="226"/>
      <c r="H607" s="226"/>
      <c r="I607" s="226"/>
      <c r="J607" s="226"/>
      <c r="M607" s="208"/>
      <c r="N607" s="206"/>
      <c r="O607" s="228"/>
      <c r="P607" s="226"/>
      <c r="Q607" s="226"/>
      <c r="R607" s="226"/>
      <c r="S607" s="226"/>
      <c r="T607" s="226"/>
      <c r="U607" s="226"/>
    </row>
    <row r="608" spans="1:24">
      <c r="B608" s="208"/>
      <c r="C608" s="206"/>
      <c r="D608" s="228"/>
      <c r="E608" s="226"/>
      <c r="F608" s="226"/>
      <c r="G608" s="226"/>
      <c r="H608" s="226"/>
      <c r="I608" s="226"/>
      <c r="J608" s="226"/>
      <c r="M608" s="208"/>
      <c r="N608" s="206"/>
      <c r="O608" s="228"/>
      <c r="P608" s="226"/>
      <c r="Q608" s="226"/>
      <c r="R608" s="226"/>
      <c r="S608" s="226"/>
      <c r="T608" s="226"/>
      <c r="U608" s="226"/>
    </row>
    <row r="609" spans="2:21">
      <c r="B609" s="208"/>
      <c r="C609" s="206"/>
      <c r="D609" s="228"/>
      <c r="E609" s="226"/>
      <c r="F609" s="226"/>
      <c r="G609" s="226"/>
      <c r="H609" s="226"/>
      <c r="I609" s="226"/>
      <c r="J609" s="226"/>
      <c r="M609" s="208"/>
      <c r="N609" s="206"/>
      <c r="O609" s="228"/>
      <c r="P609" s="226"/>
      <c r="Q609" s="226"/>
      <c r="R609" s="226"/>
      <c r="S609" s="226"/>
      <c r="T609" s="226"/>
      <c r="U609" s="226"/>
    </row>
    <row r="610" spans="2:21">
      <c r="B610" s="207"/>
      <c r="C610" s="206"/>
      <c r="D610" s="228"/>
      <c r="E610" s="226"/>
      <c r="F610" s="226"/>
      <c r="G610" s="226"/>
      <c r="H610" s="226"/>
      <c r="I610" s="226"/>
      <c r="J610" s="226"/>
      <c r="M610" s="207"/>
      <c r="N610" s="206"/>
      <c r="O610" s="228"/>
      <c r="P610" s="226"/>
      <c r="Q610" s="226"/>
      <c r="R610" s="226"/>
      <c r="S610" s="226"/>
      <c r="T610" s="226"/>
      <c r="U610" s="226"/>
    </row>
    <row r="611" spans="2:21">
      <c r="B611" s="208"/>
      <c r="C611" s="206"/>
      <c r="D611" s="228"/>
      <c r="E611" s="226"/>
      <c r="F611" s="226"/>
      <c r="G611" s="226"/>
      <c r="H611" s="226"/>
      <c r="I611" s="226"/>
      <c r="J611" s="226"/>
      <c r="M611" s="208"/>
      <c r="N611" s="206"/>
      <c r="O611" s="228"/>
      <c r="P611" s="226"/>
      <c r="Q611" s="226"/>
      <c r="R611" s="226"/>
      <c r="S611" s="226"/>
      <c r="T611" s="226"/>
      <c r="U611" s="226"/>
    </row>
    <row r="612" spans="2:21">
      <c r="B612" s="208"/>
      <c r="C612" s="206"/>
      <c r="D612" s="228"/>
      <c r="E612" s="226"/>
      <c r="F612" s="226"/>
      <c r="G612" s="226"/>
      <c r="H612" s="226"/>
      <c r="I612" s="226"/>
      <c r="J612" s="226"/>
      <c r="M612" s="208"/>
      <c r="N612" s="206"/>
      <c r="O612" s="228"/>
      <c r="P612" s="226"/>
      <c r="Q612" s="226"/>
      <c r="R612" s="226"/>
      <c r="S612" s="226"/>
      <c r="T612" s="226"/>
      <c r="U612" s="226"/>
    </row>
    <row r="613" spans="2:21">
      <c r="B613" s="207"/>
      <c r="C613" s="206"/>
      <c r="D613" s="228"/>
      <c r="E613" s="226"/>
      <c r="F613" s="226"/>
      <c r="G613" s="226"/>
      <c r="H613" s="226"/>
      <c r="I613" s="226"/>
      <c r="J613" s="226"/>
      <c r="M613" s="207"/>
      <c r="N613" s="206"/>
      <c r="O613" s="228"/>
      <c r="P613" s="226"/>
      <c r="Q613" s="226"/>
      <c r="R613" s="226"/>
      <c r="S613" s="226"/>
      <c r="T613" s="226"/>
      <c r="U613" s="226"/>
    </row>
    <row r="614" spans="2:21">
      <c r="B614" s="207"/>
      <c r="C614" s="206"/>
      <c r="D614" s="228"/>
      <c r="E614" s="226"/>
      <c r="F614" s="226"/>
      <c r="G614" s="226"/>
      <c r="H614" s="226"/>
      <c r="I614" s="226"/>
      <c r="J614" s="226"/>
      <c r="M614" s="207"/>
      <c r="N614" s="206"/>
      <c r="O614" s="228"/>
      <c r="P614" s="226"/>
      <c r="Q614" s="226"/>
      <c r="R614" s="226"/>
      <c r="S614" s="226"/>
      <c r="T614" s="226"/>
      <c r="U614" s="226"/>
    </row>
    <row r="615" spans="2:21">
      <c r="B615" s="207"/>
      <c r="C615" s="206"/>
      <c r="D615" s="228"/>
      <c r="E615" s="226"/>
      <c r="F615" s="226"/>
      <c r="G615" s="226"/>
      <c r="H615" s="226"/>
      <c r="I615" s="226"/>
      <c r="J615" s="226"/>
      <c r="M615" s="207"/>
      <c r="N615" s="206"/>
      <c r="O615" s="228"/>
      <c r="P615" s="226"/>
      <c r="Q615" s="226"/>
      <c r="R615" s="226"/>
      <c r="S615" s="226"/>
      <c r="T615" s="226"/>
      <c r="U615" s="226"/>
    </row>
    <row r="616" spans="2:21">
      <c r="B616" s="208"/>
      <c r="C616" s="206"/>
      <c r="D616" s="228"/>
      <c r="E616" s="226"/>
      <c r="F616" s="226"/>
      <c r="G616" s="226"/>
      <c r="H616" s="226"/>
      <c r="I616" s="226"/>
      <c r="J616" s="226"/>
      <c r="M616" s="208"/>
      <c r="N616" s="206"/>
      <c r="O616" s="228"/>
      <c r="P616" s="226"/>
      <c r="Q616" s="226"/>
      <c r="R616" s="226"/>
      <c r="S616" s="226"/>
      <c r="T616" s="226"/>
      <c r="U616" s="226"/>
    </row>
    <row r="617" spans="2:21">
      <c r="B617" s="207"/>
      <c r="C617" s="206"/>
      <c r="D617" s="228"/>
      <c r="E617" s="226"/>
      <c r="F617" s="226"/>
      <c r="G617" s="226"/>
      <c r="H617" s="226"/>
      <c r="I617" s="226"/>
      <c r="J617" s="226"/>
      <c r="M617" s="207"/>
      <c r="N617" s="206"/>
      <c r="O617" s="228"/>
      <c r="P617" s="226"/>
      <c r="Q617" s="226"/>
      <c r="R617" s="226"/>
      <c r="S617" s="226"/>
      <c r="T617" s="226"/>
      <c r="U617" s="226"/>
    </row>
    <row r="618" spans="2:21">
      <c r="B618" s="207"/>
      <c r="C618" s="206"/>
      <c r="D618" s="228"/>
      <c r="E618" s="226"/>
      <c r="F618" s="226"/>
      <c r="G618" s="226"/>
      <c r="H618" s="226"/>
      <c r="I618" s="226"/>
      <c r="J618" s="226"/>
      <c r="M618" s="207"/>
      <c r="N618" s="206"/>
      <c r="O618" s="228"/>
      <c r="P618" s="226"/>
      <c r="Q618" s="226"/>
      <c r="R618" s="226"/>
      <c r="S618" s="226"/>
      <c r="T618" s="226"/>
      <c r="U618" s="226"/>
    </row>
    <row r="619" spans="2:21">
      <c r="B619" s="208"/>
      <c r="C619" s="206"/>
      <c r="D619" s="228"/>
      <c r="E619" s="226"/>
      <c r="F619" s="226"/>
      <c r="G619" s="226"/>
      <c r="H619" s="226"/>
      <c r="I619" s="226"/>
      <c r="J619" s="226"/>
      <c r="M619" s="208"/>
      <c r="N619" s="206"/>
      <c r="O619" s="228"/>
      <c r="P619" s="226"/>
      <c r="Q619" s="226"/>
      <c r="R619" s="226"/>
      <c r="S619" s="226"/>
      <c r="T619" s="226"/>
      <c r="U619" s="226"/>
    </row>
    <row r="620" spans="2:21">
      <c r="B620" s="207"/>
      <c r="C620" s="206"/>
      <c r="D620" s="228"/>
      <c r="E620" s="226"/>
      <c r="F620" s="226"/>
      <c r="G620" s="226"/>
      <c r="H620" s="226"/>
      <c r="I620" s="226"/>
      <c r="J620" s="226"/>
      <c r="M620" s="207"/>
      <c r="N620" s="206"/>
      <c r="O620" s="228"/>
      <c r="P620" s="226"/>
      <c r="Q620" s="226"/>
      <c r="R620" s="226"/>
      <c r="S620" s="226"/>
      <c r="T620" s="226"/>
      <c r="U620" s="226"/>
    </row>
    <row r="621" spans="2:21">
      <c r="B621" s="207"/>
      <c r="C621" s="206"/>
      <c r="D621" s="228"/>
      <c r="E621" s="226"/>
      <c r="F621" s="226"/>
      <c r="G621" s="226"/>
      <c r="H621" s="226"/>
      <c r="I621" s="226"/>
      <c r="J621" s="226"/>
      <c r="M621" s="207"/>
      <c r="N621" s="206"/>
      <c r="O621" s="228"/>
      <c r="P621" s="226"/>
      <c r="Q621" s="226"/>
      <c r="R621" s="226"/>
      <c r="S621" s="226"/>
      <c r="T621" s="226"/>
      <c r="U621" s="226"/>
    </row>
    <row r="622" spans="2:21">
      <c r="B622" s="207"/>
      <c r="C622" s="206"/>
      <c r="D622" s="228"/>
      <c r="E622" s="226"/>
      <c r="F622" s="226"/>
      <c r="G622" s="226"/>
      <c r="H622" s="226"/>
      <c r="I622" s="226"/>
      <c r="J622" s="226"/>
      <c r="M622" s="207"/>
      <c r="N622" s="206"/>
      <c r="O622" s="228"/>
      <c r="P622" s="226"/>
      <c r="Q622" s="226"/>
      <c r="R622" s="226"/>
      <c r="S622" s="226"/>
      <c r="T622" s="226"/>
      <c r="U622" s="226"/>
    </row>
    <row r="623" spans="2:21">
      <c r="B623" s="207"/>
      <c r="C623" s="206"/>
      <c r="D623" s="228"/>
      <c r="E623" s="226"/>
      <c r="F623" s="226"/>
      <c r="G623" s="226"/>
      <c r="H623" s="226"/>
      <c r="I623" s="226"/>
      <c r="J623" s="226"/>
      <c r="M623" s="207"/>
      <c r="N623" s="206"/>
      <c r="O623" s="228"/>
      <c r="P623" s="226"/>
      <c r="Q623" s="226"/>
      <c r="R623" s="226"/>
      <c r="S623" s="226"/>
      <c r="T623" s="226"/>
      <c r="U623" s="226"/>
    </row>
    <row r="624" spans="2:21">
      <c r="B624" s="207"/>
      <c r="C624" s="206"/>
      <c r="D624" s="228"/>
      <c r="E624" s="226"/>
      <c r="F624" s="226"/>
      <c r="G624" s="226"/>
      <c r="H624" s="226"/>
      <c r="I624" s="226"/>
      <c r="J624" s="226"/>
      <c r="M624" s="207"/>
      <c r="N624" s="206"/>
      <c r="O624" s="228"/>
      <c r="P624" s="226"/>
      <c r="Q624" s="226"/>
      <c r="R624" s="226"/>
      <c r="S624" s="226"/>
      <c r="T624" s="226"/>
      <c r="U624" s="226"/>
    </row>
    <row r="625" spans="2:21">
      <c r="B625" s="207"/>
      <c r="C625" s="206"/>
      <c r="D625" s="228"/>
      <c r="E625" s="226"/>
      <c r="F625" s="226"/>
      <c r="G625" s="226"/>
      <c r="H625" s="226"/>
      <c r="I625" s="226"/>
      <c r="J625" s="226"/>
      <c r="M625" s="207"/>
      <c r="N625" s="206"/>
      <c r="O625" s="228"/>
      <c r="P625" s="226"/>
      <c r="Q625" s="226"/>
      <c r="R625" s="226"/>
      <c r="S625" s="226"/>
      <c r="T625" s="226"/>
      <c r="U625" s="226"/>
    </row>
    <row r="626" spans="2:21">
      <c r="B626" s="207"/>
      <c r="C626" s="206"/>
      <c r="D626" s="228"/>
      <c r="E626" s="226"/>
      <c r="F626" s="226"/>
      <c r="G626" s="226"/>
      <c r="H626" s="226"/>
      <c r="I626" s="226"/>
      <c r="J626" s="226"/>
      <c r="M626" s="207"/>
      <c r="N626" s="206"/>
      <c r="O626" s="228"/>
      <c r="P626" s="226"/>
      <c r="Q626" s="226"/>
      <c r="R626" s="226"/>
      <c r="S626" s="226"/>
      <c r="T626" s="226"/>
      <c r="U626" s="226"/>
    </row>
    <row r="627" spans="2:21">
      <c r="B627" s="207"/>
      <c r="C627" s="206"/>
      <c r="D627" s="228"/>
      <c r="E627" s="226"/>
      <c r="F627" s="226"/>
      <c r="G627" s="226"/>
      <c r="H627" s="226"/>
      <c r="I627" s="226"/>
      <c r="J627" s="226"/>
      <c r="M627" s="207"/>
      <c r="N627" s="206"/>
      <c r="O627" s="228"/>
      <c r="P627" s="226"/>
      <c r="Q627" s="226"/>
      <c r="R627" s="226"/>
      <c r="S627" s="226"/>
      <c r="T627" s="226"/>
      <c r="U627" s="226"/>
    </row>
    <row r="628" spans="2:21">
      <c r="B628" s="207"/>
      <c r="C628" s="206"/>
      <c r="D628" s="228"/>
      <c r="E628" s="226"/>
      <c r="F628" s="226"/>
      <c r="G628" s="226"/>
      <c r="H628" s="226"/>
      <c r="I628" s="226"/>
      <c r="J628" s="226"/>
      <c r="M628" s="207"/>
      <c r="N628" s="206"/>
      <c r="O628" s="228"/>
      <c r="P628" s="226"/>
      <c r="Q628" s="226"/>
      <c r="R628" s="226"/>
      <c r="S628" s="226"/>
      <c r="T628" s="226"/>
      <c r="U628" s="226"/>
    </row>
    <row r="629" spans="2:21">
      <c r="B629" s="207"/>
      <c r="C629" s="206"/>
      <c r="D629" s="228"/>
      <c r="E629" s="226"/>
      <c r="F629" s="226"/>
      <c r="G629" s="226"/>
      <c r="H629" s="226"/>
      <c r="I629" s="226"/>
      <c r="J629" s="226"/>
      <c r="M629" s="207"/>
      <c r="N629" s="206"/>
      <c r="O629" s="228"/>
      <c r="P629" s="226"/>
      <c r="Q629" s="226"/>
      <c r="R629" s="226"/>
      <c r="S629" s="226"/>
      <c r="T629" s="226"/>
      <c r="U629" s="226"/>
    </row>
    <row r="630" spans="2:21">
      <c r="B630" s="207"/>
      <c r="C630" s="206"/>
      <c r="D630" s="228"/>
      <c r="E630" s="226"/>
      <c r="F630" s="226"/>
      <c r="G630" s="226"/>
      <c r="H630" s="226"/>
      <c r="I630" s="226"/>
      <c r="J630" s="226"/>
      <c r="M630" s="207"/>
      <c r="N630" s="206"/>
      <c r="O630" s="228"/>
      <c r="P630" s="226"/>
      <c r="Q630" s="226"/>
      <c r="R630" s="226"/>
      <c r="S630" s="226"/>
      <c r="T630" s="226"/>
      <c r="U630" s="226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282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283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284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285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282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283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284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285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282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283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284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285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282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283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284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285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282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283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284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285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282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283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284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285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282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283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284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285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282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283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284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285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282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283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284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285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282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283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284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285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282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283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284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285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282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283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284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285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282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283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284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285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282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283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284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285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283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284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285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282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283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284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285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282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283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284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285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282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284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285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282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283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284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285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282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283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284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285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282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283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284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285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282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283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284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285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282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283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284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282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283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284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285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282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283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284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285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282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283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284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285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282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283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284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285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282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283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284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285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282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283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284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285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282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283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284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285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282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283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284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285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282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283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284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285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282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282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283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284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282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283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284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285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282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283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285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282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283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284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285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282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283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284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285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282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283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284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285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282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283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284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285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282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283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284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285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282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283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284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285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282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283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284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285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282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283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284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285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282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283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284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285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282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283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284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285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282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283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284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285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282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283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284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285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282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283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284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285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282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283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284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285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24" zoomScale="80" zoomScaleNormal="80" workbookViewId="0">
      <selection activeCell="B7" sqref="B7:J473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482" s="213" customFormat="1"/>
    <row r="2" spans="1:482">
      <c r="A2"/>
      <c r="B2"/>
    </row>
    <row r="3" spans="1:482">
      <c r="A3"/>
      <c r="B3"/>
    </row>
    <row r="4" spans="1:482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482">
      <c r="A5" s="212" t="s">
        <v>272</v>
      </c>
      <c r="B5" s="212" t="s">
        <v>273</v>
      </c>
      <c r="C5" s="212" t="s">
        <v>274</v>
      </c>
      <c r="D5" s="229" t="s">
        <v>275</v>
      </c>
      <c r="E5" s="229" t="s">
        <v>276</v>
      </c>
      <c r="F5" s="229" t="s">
        <v>277</v>
      </c>
      <c r="G5" s="229" t="s">
        <v>324</v>
      </c>
      <c r="H5" s="229" t="s">
        <v>325</v>
      </c>
      <c r="I5" s="229" t="s">
        <v>278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29">
        <v>1</v>
      </c>
      <c r="B6" s="229" t="s">
        <v>262</v>
      </c>
      <c r="C6" s="229" t="s">
        <v>124</v>
      </c>
      <c r="D6" s="226">
        <v>46.454545454545453</v>
      </c>
      <c r="E6" s="226">
        <v>44</v>
      </c>
      <c r="F6" s="226">
        <v>48</v>
      </c>
      <c r="G6" s="226">
        <v>0.5</v>
      </c>
      <c r="H6" s="226">
        <v>0.5</v>
      </c>
      <c r="I6" s="226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29">
        <v>1</v>
      </c>
      <c r="B7" s="229" t="s">
        <v>172</v>
      </c>
      <c r="C7" s="229" t="s">
        <v>124</v>
      </c>
      <c r="D7" s="226">
        <v>48</v>
      </c>
      <c r="E7" s="226">
        <v>48</v>
      </c>
      <c r="F7" s="226">
        <v>48</v>
      </c>
      <c r="G7" s="226">
        <v>0.6</v>
      </c>
      <c r="H7" s="226">
        <v>0.6</v>
      </c>
      <c r="I7" s="226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29">
        <v>1</v>
      </c>
      <c r="B8" s="229" t="s">
        <v>174</v>
      </c>
      <c r="C8" s="229" t="s">
        <v>124</v>
      </c>
      <c r="D8" s="226">
        <v>46.125</v>
      </c>
      <c r="E8" s="226">
        <v>44</v>
      </c>
      <c r="F8" s="226">
        <v>51</v>
      </c>
      <c r="G8" s="226">
        <v>0.51249999999999996</v>
      </c>
      <c r="H8" s="226">
        <v>0.5</v>
      </c>
      <c r="I8" s="226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29">
        <v>1</v>
      </c>
      <c r="B9" s="229" t="s">
        <v>181</v>
      </c>
      <c r="C9" s="229" t="s">
        <v>124</v>
      </c>
      <c r="D9" s="226">
        <v>47.666666666666664</v>
      </c>
      <c r="E9" s="226">
        <v>46</v>
      </c>
      <c r="F9" s="226">
        <v>49</v>
      </c>
      <c r="G9" s="226">
        <v>0.55000000000000004</v>
      </c>
      <c r="H9" s="226">
        <v>0.5</v>
      </c>
      <c r="I9" s="226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29">
        <v>2</v>
      </c>
      <c r="B10" s="229" t="s">
        <v>262</v>
      </c>
      <c r="C10" s="229" t="s">
        <v>125</v>
      </c>
      <c r="D10" s="226">
        <v>41.25</v>
      </c>
      <c r="E10" s="226">
        <v>41</v>
      </c>
      <c r="F10" s="226">
        <v>42</v>
      </c>
      <c r="G10" s="226">
        <v>0.5</v>
      </c>
      <c r="H10" s="226">
        <v>0.5</v>
      </c>
      <c r="I10" s="226">
        <v>0.5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29">
        <v>2</v>
      </c>
      <c r="B11" s="229" t="s">
        <v>172</v>
      </c>
      <c r="C11" s="229" t="s">
        <v>125</v>
      </c>
      <c r="D11" s="226">
        <v>45.5</v>
      </c>
      <c r="E11" s="226">
        <v>45</v>
      </c>
      <c r="F11" s="226">
        <v>46</v>
      </c>
      <c r="G11" s="226">
        <v>0.55000000000000004</v>
      </c>
      <c r="H11" s="226">
        <v>0.55000000000000004</v>
      </c>
      <c r="I11" s="226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29">
        <v>3</v>
      </c>
      <c r="B12" s="229" t="s">
        <v>262</v>
      </c>
      <c r="C12" s="229" t="s">
        <v>126</v>
      </c>
      <c r="D12" s="226">
        <v>80.375</v>
      </c>
      <c r="E12" s="226">
        <v>78</v>
      </c>
      <c r="F12" s="226">
        <v>85</v>
      </c>
      <c r="G12" s="226">
        <v>0.9</v>
      </c>
      <c r="H12" s="226">
        <v>0.9</v>
      </c>
      <c r="I12" s="226">
        <v>0.9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29">
        <v>3</v>
      </c>
      <c r="B13" s="229" t="s">
        <v>174</v>
      </c>
      <c r="C13" s="229" t="s">
        <v>126</v>
      </c>
      <c r="D13" s="226">
        <v>78</v>
      </c>
      <c r="E13" s="226">
        <v>75</v>
      </c>
      <c r="F13" s="226">
        <v>80</v>
      </c>
      <c r="G13" s="226">
        <v>0.85624999999999984</v>
      </c>
      <c r="H13" s="226">
        <v>0.85</v>
      </c>
      <c r="I13" s="226">
        <v>0.9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29">
        <v>3</v>
      </c>
      <c r="B14" s="229" t="s">
        <v>181</v>
      </c>
      <c r="C14" s="229" t="s">
        <v>126</v>
      </c>
      <c r="D14" s="226">
        <v>80</v>
      </c>
      <c r="E14" s="226">
        <v>80</v>
      </c>
      <c r="F14" s="226">
        <v>80</v>
      </c>
      <c r="G14" s="226">
        <v>1.2</v>
      </c>
      <c r="H14" s="226">
        <v>1.2</v>
      </c>
      <c r="I14" s="226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29">
        <v>4</v>
      </c>
      <c r="B15" s="229" t="s">
        <v>262</v>
      </c>
      <c r="C15" s="229" t="s">
        <v>127</v>
      </c>
      <c r="D15" s="226">
        <v>83.75</v>
      </c>
      <c r="E15" s="226">
        <v>80</v>
      </c>
      <c r="F15" s="226">
        <v>90</v>
      </c>
      <c r="G15" s="226">
        <v>0.91428571428571437</v>
      </c>
      <c r="H15" s="226">
        <v>0.8</v>
      </c>
      <c r="I15" s="226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29">
        <v>4</v>
      </c>
      <c r="B16" s="229" t="s">
        <v>172</v>
      </c>
      <c r="C16" s="229" t="s">
        <v>127</v>
      </c>
      <c r="D16" s="226">
        <v>79.400000000000006</v>
      </c>
      <c r="E16" s="226">
        <v>78</v>
      </c>
      <c r="F16" s="226">
        <v>83</v>
      </c>
      <c r="G16" s="226">
        <v>1</v>
      </c>
      <c r="H16" s="226">
        <v>1</v>
      </c>
      <c r="I16" s="226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29">
        <v>4</v>
      </c>
      <c r="B17" s="229" t="s">
        <v>174</v>
      </c>
      <c r="C17" s="229" t="s">
        <v>127</v>
      </c>
      <c r="D17" s="226">
        <v>76.666666666666671</v>
      </c>
      <c r="E17" s="226">
        <v>75</v>
      </c>
      <c r="F17" s="226">
        <v>80</v>
      </c>
      <c r="G17" s="226">
        <v>0.85</v>
      </c>
      <c r="H17" s="226">
        <v>0.85</v>
      </c>
      <c r="I17" s="226">
        <v>0.85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29">
        <v>4</v>
      </c>
      <c r="B18" s="229" t="s">
        <v>181</v>
      </c>
      <c r="C18" s="229" t="s">
        <v>127</v>
      </c>
      <c r="D18" s="226">
        <v>94</v>
      </c>
      <c r="E18" s="226">
        <v>88</v>
      </c>
      <c r="F18" s="226">
        <v>95</v>
      </c>
      <c r="G18" s="226">
        <v>1.2</v>
      </c>
      <c r="H18" s="226">
        <v>1</v>
      </c>
      <c r="I18" s="226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29">
        <v>5</v>
      </c>
      <c r="B19" s="229" t="s">
        <v>262</v>
      </c>
      <c r="C19" s="229" t="s">
        <v>131</v>
      </c>
      <c r="D19" s="226">
        <v>77.2</v>
      </c>
      <c r="E19" s="226">
        <v>76</v>
      </c>
      <c r="F19" s="226">
        <v>80</v>
      </c>
      <c r="G19" s="226">
        <v>0.9</v>
      </c>
      <c r="H19" s="226">
        <v>0.9</v>
      </c>
      <c r="I19" s="226">
        <v>0.9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29">
        <v>5</v>
      </c>
      <c r="B20" s="229" t="s">
        <v>174</v>
      </c>
      <c r="C20" s="229" t="s">
        <v>131</v>
      </c>
      <c r="D20" s="226">
        <v>75</v>
      </c>
      <c r="E20" s="226">
        <v>75</v>
      </c>
      <c r="F20" s="226">
        <v>75</v>
      </c>
      <c r="G20" s="226">
        <v>0.85</v>
      </c>
      <c r="H20" s="226">
        <v>0.85</v>
      </c>
      <c r="I20" s="226">
        <v>0.85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29">
        <v>5</v>
      </c>
      <c r="B21" s="229" t="s">
        <v>181</v>
      </c>
      <c r="C21" s="229" t="s">
        <v>131</v>
      </c>
      <c r="D21" s="226">
        <v>75</v>
      </c>
      <c r="E21" s="226">
        <v>75</v>
      </c>
      <c r="F21" s="226">
        <v>75</v>
      </c>
      <c r="G21" s="226">
        <v>1</v>
      </c>
      <c r="H21" s="226">
        <v>1</v>
      </c>
      <c r="I21" s="226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29">
        <v>6</v>
      </c>
      <c r="B22" s="229" t="s">
        <v>262</v>
      </c>
      <c r="C22" s="229" t="s">
        <v>128</v>
      </c>
      <c r="D22" s="226">
        <v>80.400000000000006</v>
      </c>
      <c r="E22" s="226">
        <v>76</v>
      </c>
      <c r="F22" s="226">
        <v>85</v>
      </c>
      <c r="G22" s="226">
        <v>0.88749999999999996</v>
      </c>
      <c r="H22" s="226">
        <v>0.85</v>
      </c>
      <c r="I22" s="226">
        <v>0.9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29">
        <v>6</v>
      </c>
      <c r="B23" s="229" t="s">
        <v>172</v>
      </c>
      <c r="C23" s="229" t="s">
        <v>128</v>
      </c>
      <c r="D23" s="226">
        <v>74.599999999999994</v>
      </c>
      <c r="E23" s="226">
        <v>74</v>
      </c>
      <c r="F23" s="226">
        <v>75</v>
      </c>
      <c r="G23" s="226">
        <v>0.9</v>
      </c>
      <c r="H23" s="226">
        <v>0.9</v>
      </c>
      <c r="I23" s="226">
        <v>0.9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29">
        <v>6</v>
      </c>
      <c r="B24" s="229" t="s">
        <v>181</v>
      </c>
      <c r="C24" s="229" t="s">
        <v>128</v>
      </c>
      <c r="D24" s="226">
        <v>88.6</v>
      </c>
      <c r="E24" s="226">
        <v>85</v>
      </c>
      <c r="F24" s="226">
        <v>90</v>
      </c>
      <c r="G24" s="226">
        <v>1.1599999999999999</v>
      </c>
      <c r="H24" s="226">
        <v>1.1000000000000001</v>
      </c>
      <c r="I24" s="226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29">
        <v>7</v>
      </c>
      <c r="B25" s="229" t="s">
        <v>262</v>
      </c>
      <c r="C25" s="229" t="s">
        <v>168</v>
      </c>
      <c r="D25" s="226">
        <v>170.71428571428572</v>
      </c>
      <c r="E25" s="226">
        <v>160</v>
      </c>
      <c r="F25" s="226">
        <v>185</v>
      </c>
      <c r="G25" s="226">
        <v>1.9624999999999999</v>
      </c>
      <c r="H25" s="226">
        <v>1.85</v>
      </c>
      <c r="I25" s="226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29">
        <v>7</v>
      </c>
      <c r="B26" s="229" t="s">
        <v>181</v>
      </c>
      <c r="C26" s="229" t="s">
        <v>168</v>
      </c>
      <c r="D26" s="226">
        <v>176.66666666666666</v>
      </c>
      <c r="E26" s="226">
        <v>170</v>
      </c>
      <c r="F26" s="226">
        <v>190</v>
      </c>
      <c r="G26" s="226">
        <v>2.0499999999999998</v>
      </c>
      <c r="H26" s="226">
        <v>1.75</v>
      </c>
      <c r="I26" s="226">
        <v>2.25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29">
        <v>9</v>
      </c>
      <c r="B27" s="229" t="s">
        <v>262</v>
      </c>
      <c r="C27" s="229" t="s">
        <v>129</v>
      </c>
      <c r="D27" s="226">
        <v>29.7</v>
      </c>
      <c r="E27" s="226">
        <v>29</v>
      </c>
      <c r="F27" s="226">
        <v>31</v>
      </c>
      <c r="G27" s="226">
        <v>0.35000000000000003</v>
      </c>
      <c r="H27" s="226">
        <v>0.35</v>
      </c>
      <c r="I27" s="226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29">
        <v>9</v>
      </c>
      <c r="B28" s="229" t="s">
        <v>172</v>
      </c>
      <c r="C28" s="229" t="s">
        <v>129</v>
      </c>
      <c r="D28" s="226">
        <v>29.4</v>
      </c>
      <c r="E28" s="226">
        <v>28</v>
      </c>
      <c r="F28" s="226">
        <v>30</v>
      </c>
      <c r="G28" s="226">
        <v>0.35</v>
      </c>
      <c r="H28" s="226">
        <v>0.35</v>
      </c>
      <c r="I28" s="226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29">
        <v>9</v>
      </c>
      <c r="B29" s="229" t="s">
        <v>174</v>
      </c>
      <c r="C29" s="229" t="s">
        <v>129</v>
      </c>
      <c r="D29" s="226">
        <v>29.964285714285715</v>
      </c>
      <c r="E29" s="226">
        <v>28.5</v>
      </c>
      <c r="F29" s="226">
        <v>32</v>
      </c>
      <c r="G29" s="226">
        <v>0.35000000000000003</v>
      </c>
      <c r="H29" s="226">
        <v>0.35</v>
      </c>
      <c r="I29" s="226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29">
        <v>9</v>
      </c>
      <c r="B30" s="229" t="s">
        <v>181</v>
      </c>
      <c r="C30" s="229" t="s">
        <v>129</v>
      </c>
      <c r="D30" s="226">
        <v>28.5</v>
      </c>
      <c r="E30" s="226">
        <v>28</v>
      </c>
      <c r="F30" s="226">
        <v>29</v>
      </c>
      <c r="G30" s="226">
        <v>0.35</v>
      </c>
      <c r="H30" s="226">
        <v>0.35</v>
      </c>
      <c r="I30" s="226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29">
        <v>10</v>
      </c>
      <c r="B31" s="229" t="s">
        <v>262</v>
      </c>
      <c r="C31" s="229" t="s">
        <v>263</v>
      </c>
      <c r="D31" s="226">
        <v>41.555555555555557</v>
      </c>
      <c r="E31" s="226">
        <v>40</v>
      </c>
      <c r="F31" s="226">
        <v>42</v>
      </c>
      <c r="G31" s="226">
        <v>0.46000000000000008</v>
      </c>
      <c r="H31" s="226">
        <v>0.45</v>
      </c>
      <c r="I31" s="226">
        <v>0.5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29">
        <v>10</v>
      </c>
      <c r="B32" s="229" t="s">
        <v>172</v>
      </c>
      <c r="C32" s="229" t="s">
        <v>263</v>
      </c>
      <c r="D32" s="226">
        <v>40.4</v>
      </c>
      <c r="E32" s="226">
        <v>40</v>
      </c>
      <c r="F32" s="226">
        <v>41</v>
      </c>
      <c r="G32" s="226">
        <v>0.5</v>
      </c>
      <c r="H32" s="226">
        <v>0.5</v>
      </c>
      <c r="I32" s="226">
        <v>0.5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29">
        <v>10</v>
      </c>
      <c r="B33" s="229" t="s">
        <v>174</v>
      </c>
      <c r="C33" s="229" t="s">
        <v>263</v>
      </c>
      <c r="D33" s="226">
        <v>40.299999999999997</v>
      </c>
      <c r="E33" s="226">
        <v>39</v>
      </c>
      <c r="F33" s="226">
        <v>44</v>
      </c>
      <c r="G33" s="226">
        <v>0.46111111111111114</v>
      </c>
      <c r="H33" s="226">
        <v>0.45</v>
      </c>
      <c r="I33" s="226">
        <v>0.5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29">
        <v>10</v>
      </c>
      <c r="B34" s="229" t="s">
        <v>181</v>
      </c>
      <c r="C34" s="229" t="s">
        <v>263</v>
      </c>
      <c r="D34" s="226">
        <v>41.166666666666664</v>
      </c>
      <c r="E34" s="226">
        <v>40</v>
      </c>
      <c r="F34" s="226">
        <v>43</v>
      </c>
      <c r="G34" s="226">
        <v>0.5</v>
      </c>
      <c r="H34" s="226">
        <v>0.5</v>
      </c>
      <c r="I34" s="226">
        <v>0.5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29">
        <v>11</v>
      </c>
      <c r="B35" s="229" t="s">
        <v>190</v>
      </c>
      <c r="C35" s="229" t="s">
        <v>53</v>
      </c>
      <c r="D35" s="226">
        <v>12</v>
      </c>
      <c r="E35" s="226">
        <v>12</v>
      </c>
      <c r="F35" s="226">
        <v>12</v>
      </c>
      <c r="G35" s="226"/>
      <c r="H35" s="226"/>
      <c r="I35" s="226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29">
        <v>11</v>
      </c>
      <c r="B36" s="229" t="s">
        <v>172</v>
      </c>
      <c r="C36" s="229" t="s">
        <v>53</v>
      </c>
      <c r="D36" s="226">
        <v>12.5</v>
      </c>
      <c r="E36" s="226">
        <v>12</v>
      </c>
      <c r="F36" s="226">
        <v>13</v>
      </c>
      <c r="G36" s="226"/>
      <c r="H36" s="226"/>
      <c r="I36" s="22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29">
        <v>11</v>
      </c>
      <c r="B37" s="229" t="s">
        <v>174</v>
      </c>
      <c r="C37" s="229" t="s">
        <v>53</v>
      </c>
      <c r="D37" s="226">
        <v>13</v>
      </c>
      <c r="E37" s="226">
        <v>12</v>
      </c>
      <c r="F37" s="226">
        <v>14</v>
      </c>
      <c r="G37" s="226"/>
      <c r="H37" s="226"/>
      <c r="I37" s="226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29">
        <v>11</v>
      </c>
      <c r="B38" s="229" t="s">
        <v>181</v>
      </c>
      <c r="C38" s="229" t="s">
        <v>53</v>
      </c>
      <c r="D38" s="226">
        <v>13</v>
      </c>
      <c r="E38" s="226">
        <v>12</v>
      </c>
      <c r="F38" s="226">
        <v>14</v>
      </c>
      <c r="G38" s="226"/>
      <c r="H38" s="226"/>
      <c r="I38" s="226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29">
        <v>12</v>
      </c>
      <c r="B39" s="229" t="s">
        <v>190</v>
      </c>
      <c r="C39" s="229" t="s">
        <v>54</v>
      </c>
      <c r="D39" s="226">
        <v>17</v>
      </c>
      <c r="E39" s="226">
        <v>17</v>
      </c>
      <c r="F39" s="226">
        <v>17</v>
      </c>
      <c r="G39" s="226"/>
      <c r="H39" s="226"/>
      <c r="I39" s="226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29">
        <v>12</v>
      </c>
      <c r="B40" s="229" t="s">
        <v>174</v>
      </c>
      <c r="C40" s="229" t="s">
        <v>54</v>
      </c>
      <c r="D40" s="226">
        <v>14.75</v>
      </c>
      <c r="E40" s="226">
        <v>14</v>
      </c>
      <c r="F40" s="226">
        <v>16</v>
      </c>
      <c r="G40" s="226"/>
      <c r="H40" s="226"/>
      <c r="I40" s="226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29">
        <v>13</v>
      </c>
      <c r="B41" s="229" t="s">
        <v>190</v>
      </c>
      <c r="C41" s="229" t="s">
        <v>55</v>
      </c>
      <c r="D41" s="226">
        <v>55</v>
      </c>
      <c r="E41" s="226">
        <v>55</v>
      </c>
      <c r="F41" s="226">
        <v>55</v>
      </c>
      <c r="G41" s="226"/>
      <c r="H41" s="226"/>
      <c r="I41" s="226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29">
        <v>14</v>
      </c>
      <c r="B42" s="229" t="s">
        <v>190</v>
      </c>
      <c r="C42" s="229" t="s">
        <v>56</v>
      </c>
      <c r="D42" s="226">
        <v>15.5</v>
      </c>
      <c r="E42" s="226">
        <v>15</v>
      </c>
      <c r="F42" s="226">
        <v>16</v>
      </c>
      <c r="G42" s="226"/>
      <c r="H42" s="226"/>
      <c r="I42" s="226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29">
        <v>14</v>
      </c>
      <c r="B43" s="229" t="s">
        <v>172</v>
      </c>
      <c r="C43" s="229" t="s">
        <v>56</v>
      </c>
      <c r="D43" s="226">
        <v>17</v>
      </c>
      <c r="E43" s="226">
        <v>17</v>
      </c>
      <c r="F43" s="226">
        <v>17</v>
      </c>
      <c r="G43" s="226"/>
      <c r="H43" s="226"/>
      <c r="I43" s="226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29">
        <v>14</v>
      </c>
      <c r="B44" s="229" t="s">
        <v>174</v>
      </c>
      <c r="C44" s="229" t="s">
        <v>56</v>
      </c>
      <c r="D44" s="226">
        <v>12</v>
      </c>
      <c r="E44" s="226">
        <v>12</v>
      </c>
      <c r="F44" s="226">
        <v>12</v>
      </c>
      <c r="G44" s="226"/>
      <c r="H44" s="226"/>
      <c r="I44" s="226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29">
        <v>14</v>
      </c>
      <c r="B45" s="229" t="s">
        <v>181</v>
      </c>
      <c r="C45" s="229" t="s">
        <v>56</v>
      </c>
      <c r="D45" s="226">
        <v>17.5</v>
      </c>
      <c r="E45" s="226">
        <v>17</v>
      </c>
      <c r="F45" s="226">
        <v>18</v>
      </c>
      <c r="G45" s="226"/>
      <c r="H45" s="226"/>
      <c r="I45" s="226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29">
        <v>15</v>
      </c>
      <c r="B46" s="229" t="s">
        <v>190</v>
      </c>
      <c r="C46" s="229" t="s">
        <v>57</v>
      </c>
      <c r="D46" s="226">
        <v>38.333333333333336</v>
      </c>
      <c r="E46" s="226">
        <v>35</v>
      </c>
      <c r="F46" s="226">
        <v>40</v>
      </c>
      <c r="G46" s="226"/>
      <c r="H46" s="226"/>
      <c r="I46" s="22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29">
        <v>16</v>
      </c>
      <c r="B47" s="229" t="s">
        <v>172</v>
      </c>
      <c r="C47" s="229" t="s">
        <v>58</v>
      </c>
      <c r="D47" s="226">
        <v>11.666666666666666</v>
      </c>
      <c r="E47" s="226">
        <v>11</v>
      </c>
      <c r="F47" s="226">
        <v>12</v>
      </c>
      <c r="G47" s="226"/>
      <c r="H47" s="226"/>
      <c r="I47" s="226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29">
        <v>17</v>
      </c>
      <c r="B48" s="229" t="s">
        <v>190</v>
      </c>
      <c r="C48" s="229" t="s">
        <v>59</v>
      </c>
      <c r="D48" s="226">
        <v>6.75</v>
      </c>
      <c r="E48" s="226">
        <v>6</v>
      </c>
      <c r="F48" s="226">
        <v>7</v>
      </c>
      <c r="G48" s="226"/>
      <c r="H48" s="226"/>
      <c r="I48" s="226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29">
        <v>17</v>
      </c>
      <c r="B49" s="229" t="s">
        <v>174</v>
      </c>
      <c r="C49" s="229" t="s">
        <v>59</v>
      </c>
      <c r="D49" s="226">
        <v>9.5</v>
      </c>
      <c r="E49" s="226">
        <v>9</v>
      </c>
      <c r="F49" s="226">
        <v>10</v>
      </c>
      <c r="G49" s="226"/>
      <c r="H49" s="226"/>
      <c r="I49" s="226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29">
        <v>17</v>
      </c>
      <c r="B50" s="229" t="s">
        <v>181</v>
      </c>
      <c r="C50" s="229" t="s">
        <v>59</v>
      </c>
      <c r="D50" s="226">
        <v>8</v>
      </c>
      <c r="E50" s="226">
        <v>8</v>
      </c>
      <c r="F50" s="226">
        <v>8</v>
      </c>
      <c r="G50" s="226"/>
      <c r="H50" s="226"/>
      <c r="I50" s="226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29">
        <v>18</v>
      </c>
      <c r="B51" s="229" t="s">
        <v>190</v>
      </c>
      <c r="C51" s="229" t="s">
        <v>60</v>
      </c>
      <c r="D51" s="226">
        <v>9.5</v>
      </c>
      <c r="E51" s="226">
        <v>9</v>
      </c>
      <c r="F51" s="226">
        <v>10</v>
      </c>
      <c r="G51" s="226"/>
      <c r="H51" s="226"/>
      <c r="I51" s="226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29">
        <v>18</v>
      </c>
      <c r="B52" s="229" t="s">
        <v>172</v>
      </c>
      <c r="C52" s="229" t="s">
        <v>60</v>
      </c>
      <c r="D52" s="226">
        <v>9.5</v>
      </c>
      <c r="E52" s="226">
        <v>9</v>
      </c>
      <c r="F52" s="226">
        <v>10</v>
      </c>
      <c r="G52" s="226"/>
      <c r="H52" s="226"/>
      <c r="I52" s="226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29">
        <v>18</v>
      </c>
      <c r="B53" s="229" t="s">
        <v>181</v>
      </c>
      <c r="C53" s="229" t="s">
        <v>60</v>
      </c>
      <c r="D53" s="226">
        <v>8</v>
      </c>
      <c r="E53" s="226">
        <v>8</v>
      </c>
      <c r="F53" s="226">
        <v>8</v>
      </c>
      <c r="G53" s="226"/>
      <c r="H53" s="226"/>
      <c r="I53" s="226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29">
        <v>19</v>
      </c>
      <c r="B54" s="229" t="s">
        <v>190</v>
      </c>
      <c r="C54" s="229" t="s">
        <v>137</v>
      </c>
      <c r="D54" s="226">
        <v>7</v>
      </c>
      <c r="E54" s="226">
        <v>7</v>
      </c>
      <c r="F54" s="226">
        <v>7</v>
      </c>
      <c r="G54" s="226"/>
      <c r="H54" s="226"/>
      <c r="I54" s="226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29">
        <v>20</v>
      </c>
      <c r="B55" s="229" t="s">
        <v>190</v>
      </c>
      <c r="C55" s="229" t="s">
        <v>61</v>
      </c>
      <c r="D55" s="226">
        <v>40</v>
      </c>
      <c r="E55" s="226">
        <v>40</v>
      </c>
      <c r="F55" s="226">
        <v>40</v>
      </c>
      <c r="G55" s="226"/>
      <c r="H55" s="226"/>
      <c r="I55" s="226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29">
        <v>20</v>
      </c>
      <c r="B56" s="229" t="s">
        <v>172</v>
      </c>
      <c r="C56" s="229" t="s">
        <v>61</v>
      </c>
      <c r="D56" s="226">
        <v>42</v>
      </c>
      <c r="E56" s="226">
        <v>40</v>
      </c>
      <c r="F56" s="226">
        <v>44</v>
      </c>
      <c r="G56" s="226"/>
      <c r="H56" s="226"/>
      <c r="I56" s="22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29">
        <v>20</v>
      </c>
      <c r="B57" s="229" t="s">
        <v>174</v>
      </c>
      <c r="C57" s="229" t="s">
        <v>61</v>
      </c>
      <c r="D57" s="226">
        <v>41.25</v>
      </c>
      <c r="E57" s="226">
        <v>40</v>
      </c>
      <c r="F57" s="226">
        <v>43</v>
      </c>
      <c r="G57" s="226"/>
      <c r="H57" s="226"/>
      <c r="I57" s="226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29">
        <v>20</v>
      </c>
      <c r="B58" s="229" t="s">
        <v>181</v>
      </c>
      <c r="C58" s="229" t="s">
        <v>61</v>
      </c>
      <c r="D58" s="226">
        <v>42.5</v>
      </c>
      <c r="E58" s="226">
        <v>40</v>
      </c>
      <c r="F58" s="226">
        <v>45</v>
      </c>
      <c r="G58" s="226"/>
      <c r="H58" s="226"/>
      <c r="I58" s="226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29">
        <v>21</v>
      </c>
      <c r="B59" s="229" t="s">
        <v>190</v>
      </c>
      <c r="C59" s="229" t="s">
        <v>62</v>
      </c>
      <c r="D59" s="226">
        <v>39</v>
      </c>
      <c r="E59" s="226">
        <v>39</v>
      </c>
      <c r="F59" s="226">
        <v>39</v>
      </c>
      <c r="G59" s="226"/>
      <c r="H59" s="226"/>
      <c r="I59" s="226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29">
        <v>22</v>
      </c>
      <c r="B60" s="229" t="s">
        <v>190</v>
      </c>
      <c r="C60" s="229" t="s">
        <v>264</v>
      </c>
      <c r="D60" s="226">
        <v>30</v>
      </c>
      <c r="E60" s="226">
        <v>30</v>
      </c>
      <c r="F60" s="226">
        <v>30</v>
      </c>
      <c r="G60" s="226"/>
      <c r="H60" s="226"/>
      <c r="I60" s="226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29">
        <v>22</v>
      </c>
      <c r="B61" s="229" t="s">
        <v>172</v>
      </c>
      <c r="C61" s="229" t="s">
        <v>264</v>
      </c>
      <c r="D61" s="226">
        <v>35</v>
      </c>
      <c r="E61" s="226">
        <v>35</v>
      </c>
      <c r="F61" s="226">
        <v>35</v>
      </c>
      <c r="G61" s="226"/>
      <c r="H61" s="226"/>
      <c r="I61" s="226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29">
        <v>22</v>
      </c>
      <c r="B62" s="229" t="s">
        <v>174</v>
      </c>
      <c r="C62" s="229" t="s">
        <v>264</v>
      </c>
      <c r="D62" s="226">
        <v>33</v>
      </c>
      <c r="E62" s="226">
        <v>32</v>
      </c>
      <c r="F62" s="226">
        <v>34</v>
      </c>
      <c r="G62" s="226"/>
      <c r="H62" s="226"/>
      <c r="I62" s="226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29">
        <v>22</v>
      </c>
      <c r="B63" s="229" t="s">
        <v>181</v>
      </c>
      <c r="C63" s="229" t="s">
        <v>264</v>
      </c>
      <c r="D63" s="226">
        <v>35</v>
      </c>
      <c r="E63" s="226">
        <v>35</v>
      </c>
      <c r="F63" s="226">
        <v>35</v>
      </c>
      <c r="G63" s="226"/>
      <c r="H63" s="226"/>
      <c r="I63" s="226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29">
        <v>23</v>
      </c>
      <c r="B64" s="229" t="s">
        <v>190</v>
      </c>
      <c r="C64" s="229" t="s">
        <v>64</v>
      </c>
      <c r="D64" s="226">
        <v>18</v>
      </c>
      <c r="E64" s="226">
        <v>18</v>
      </c>
      <c r="F64" s="226">
        <v>18</v>
      </c>
      <c r="G64" s="226"/>
      <c r="H64" s="226"/>
      <c r="I64" s="226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29">
        <v>24</v>
      </c>
      <c r="B65" s="229" t="s">
        <v>190</v>
      </c>
      <c r="C65" s="229" t="s">
        <v>65</v>
      </c>
      <c r="D65" s="226">
        <v>40</v>
      </c>
      <c r="E65" s="226">
        <v>40</v>
      </c>
      <c r="F65" s="226">
        <v>40</v>
      </c>
      <c r="G65" s="226"/>
      <c r="H65" s="226"/>
      <c r="I65" s="226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29">
        <v>24</v>
      </c>
      <c r="B66" s="229" t="s">
        <v>172</v>
      </c>
      <c r="C66" s="229" t="s">
        <v>65</v>
      </c>
      <c r="D66" s="226">
        <v>31</v>
      </c>
      <c r="E66" s="226">
        <v>30</v>
      </c>
      <c r="F66" s="226">
        <v>32</v>
      </c>
      <c r="G66" s="226"/>
      <c r="H66" s="226"/>
      <c r="I66" s="22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29">
        <v>24</v>
      </c>
      <c r="B67" s="229" t="s">
        <v>174</v>
      </c>
      <c r="C67" s="229" t="s">
        <v>65</v>
      </c>
      <c r="D67" s="226">
        <v>34.666666666666664</v>
      </c>
      <c r="E67" s="226">
        <v>34</v>
      </c>
      <c r="F67" s="226">
        <v>35</v>
      </c>
      <c r="G67" s="226"/>
      <c r="H67" s="226"/>
      <c r="I67" s="226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29">
        <v>24</v>
      </c>
      <c r="B68" s="229" t="s">
        <v>181</v>
      </c>
      <c r="C68" s="229" t="s">
        <v>65</v>
      </c>
      <c r="D68" s="226">
        <v>32</v>
      </c>
      <c r="E68" s="226">
        <v>32</v>
      </c>
      <c r="F68" s="226">
        <v>32</v>
      </c>
      <c r="G68" s="226"/>
      <c r="H68" s="226"/>
      <c r="I68" s="226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29">
        <v>25</v>
      </c>
      <c r="B69" s="229" t="s">
        <v>190</v>
      </c>
      <c r="C69" s="229" t="s">
        <v>66</v>
      </c>
      <c r="D69" s="226">
        <v>20</v>
      </c>
      <c r="E69" s="226">
        <v>20</v>
      </c>
      <c r="F69" s="226">
        <v>20</v>
      </c>
      <c r="G69" s="226"/>
      <c r="H69" s="226"/>
      <c r="I69" s="226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29">
        <v>25</v>
      </c>
      <c r="B70" s="229" t="s">
        <v>172</v>
      </c>
      <c r="C70" s="229" t="s">
        <v>66</v>
      </c>
      <c r="D70" s="226">
        <v>25.5</v>
      </c>
      <c r="E70" s="226">
        <v>25</v>
      </c>
      <c r="F70" s="226">
        <v>26</v>
      </c>
      <c r="G70" s="226"/>
      <c r="H70" s="226"/>
      <c r="I70" s="226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29">
        <v>25</v>
      </c>
      <c r="B71" s="229" t="s">
        <v>174</v>
      </c>
      <c r="C71" s="229" t="s">
        <v>66</v>
      </c>
      <c r="D71" s="226">
        <v>22.5</v>
      </c>
      <c r="E71" s="226">
        <v>16</v>
      </c>
      <c r="F71" s="226">
        <v>26</v>
      </c>
      <c r="G71" s="226"/>
      <c r="H71" s="226"/>
      <c r="I71" s="226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29">
        <v>25</v>
      </c>
      <c r="B72" s="229" t="s">
        <v>181</v>
      </c>
      <c r="C72" s="229" t="s">
        <v>66</v>
      </c>
      <c r="D72" s="226">
        <v>28</v>
      </c>
      <c r="E72" s="226">
        <v>28</v>
      </c>
      <c r="F72" s="226">
        <v>28</v>
      </c>
      <c r="G72" s="226"/>
      <c r="H72" s="226"/>
      <c r="I72" s="226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29">
        <v>26</v>
      </c>
      <c r="B73" s="229" t="s">
        <v>190</v>
      </c>
      <c r="C73" s="229" t="s">
        <v>67</v>
      </c>
      <c r="D73" s="226">
        <v>14</v>
      </c>
      <c r="E73" s="226">
        <v>14</v>
      </c>
      <c r="F73" s="226">
        <v>14</v>
      </c>
      <c r="G73" s="226"/>
      <c r="H73" s="226"/>
      <c r="I73" s="226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29">
        <v>26</v>
      </c>
      <c r="B74" s="229" t="s">
        <v>172</v>
      </c>
      <c r="C74" s="229" t="s">
        <v>67</v>
      </c>
      <c r="D74" s="226">
        <v>12.75</v>
      </c>
      <c r="E74" s="226">
        <v>12</v>
      </c>
      <c r="F74" s="226">
        <v>13</v>
      </c>
      <c r="G74" s="226"/>
      <c r="H74" s="226"/>
      <c r="I74" s="226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29">
        <v>26</v>
      </c>
      <c r="B75" s="229" t="s">
        <v>174</v>
      </c>
      <c r="C75" s="229" t="s">
        <v>67</v>
      </c>
      <c r="D75" s="226">
        <v>12.25</v>
      </c>
      <c r="E75" s="226">
        <v>12</v>
      </c>
      <c r="F75" s="226">
        <v>13</v>
      </c>
      <c r="G75" s="226"/>
      <c r="H75" s="226"/>
      <c r="I75" s="226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29">
        <v>26</v>
      </c>
      <c r="B76" s="229" t="s">
        <v>181</v>
      </c>
      <c r="C76" s="229" t="s">
        <v>67</v>
      </c>
      <c r="D76" s="226">
        <v>14</v>
      </c>
      <c r="E76" s="226">
        <v>14</v>
      </c>
      <c r="F76" s="226">
        <v>14</v>
      </c>
      <c r="G76" s="226"/>
      <c r="H76" s="226"/>
      <c r="I76" s="22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29">
        <v>27</v>
      </c>
      <c r="B77" s="229" t="s">
        <v>190</v>
      </c>
      <c r="C77" s="229" t="s">
        <v>68</v>
      </c>
      <c r="D77" s="226">
        <v>15</v>
      </c>
      <c r="E77" s="226">
        <v>15</v>
      </c>
      <c r="F77" s="226">
        <v>15</v>
      </c>
      <c r="G77" s="226"/>
      <c r="H77" s="226"/>
      <c r="I77" s="226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29">
        <v>27</v>
      </c>
      <c r="B78" s="229" t="s">
        <v>172</v>
      </c>
      <c r="C78" s="229" t="s">
        <v>68</v>
      </c>
      <c r="D78" s="226">
        <v>15</v>
      </c>
      <c r="E78" s="226">
        <v>15</v>
      </c>
      <c r="F78" s="226">
        <v>15</v>
      </c>
      <c r="G78" s="226"/>
      <c r="H78" s="226"/>
      <c r="I78" s="226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29">
        <v>27</v>
      </c>
      <c r="B79" s="229" t="s">
        <v>174</v>
      </c>
      <c r="C79" s="229" t="s">
        <v>68</v>
      </c>
      <c r="D79" s="226">
        <v>11.25</v>
      </c>
      <c r="E79" s="226">
        <v>10</v>
      </c>
      <c r="F79" s="226">
        <v>13</v>
      </c>
      <c r="G79" s="226"/>
      <c r="H79" s="226"/>
      <c r="I79" s="226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29">
        <v>27</v>
      </c>
      <c r="B80" s="229" t="s">
        <v>181</v>
      </c>
      <c r="C80" s="229" t="s">
        <v>68</v>
      </c>
      <c r="D80" s="226">
        <v>15</v>
      </c>
      <c r="E80" s="226">
        <v>13</v>
      </c>
      <c r="F80" s="226">
        <v>17</v>
      </c>
      <c r="G80" s="226"/>
      <c r="H80" s="226"/>
      <c r="I80" s="226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29">
        <v>28</v>
      </c>
      <c r="B81" s="229" t="s">
        <v>190</v>
      </c>
      <c r="C81" s="229" t="s">
        <v>69</v>
      </c>
      <c r="D81" s="226">
        <v>20</v>
      </c>
      <c r="E81" s="226">
        <v>20</v>
      </c>
      <c r="F81" s="226">
        <v>20</v>
      </c>
      <c r="G81" s="226"/>
      <c r="H81" s="226"/>
      <c r="I81" s="226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29">
        <v>29</v>
      </c>
      <c r="B82" s="229" t="s">
        <v>190</v>
      </c>
      <c r="C82" s="229" t="s">
        <v>70</v>
      </c>
      <c r="D82" s="226">
        <v>20</v>
      </c>
      <c r="E82" s="226">
        <v>20</v>
      </c>
      <c r="F82" s="226">
        <v>20</v>
      </c>
      <c r="G82" s="226"/>
      <c r="H82" s="226"/>
      <c r="I82" s="226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29">
        <v>29</v>
      </c>
      <c r="B83" s="229" t="s">
        <v>172</v>
      </c>
      <c r="C83" s="229" t="s">
        <v>70</v>
      </c>
      <c r="D83" s="226">
        <v>16</v>
      </c>
      <c r="E83" s="226">
        <v>15</v>
      </c>
      <c r="F83" s="226">
        <v>17</v>
      </c>
      <c r="G83" s="226"/>
      <c r="H83" s="226"/>
      <c r="I83" s="226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29">
        <v>29</v>
      </c>
      <c r="B84" s="229" t="s">
        <v>174</v>
      </c>
      <c r="C84" s="229" t="s">
        <v>70</v>
      </c>
      <c r="D84" s="226">
        <v>14</v>
      </c>
      <c r="E84" s="226">
        <v>14</v>
      </c>
      <c r="F84" s="226">
        <v>14</v>
      </c>
      <c r="G84" s="226"/>
      <c r="H84" s="226"/>
      <c r="I84" s="226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29">
        <v>29</v>
      </c>
      <c r="B85" s="229" t="s">
        <v>181</v>
      </c>
      <c r="C85" s="229" t="s">
        <v>70</v>
      </c>
      <c r="D85" s="226">
        <v>18</v>
      </c>
      <c r="E85" s="226">
        <v>18</v>
      </c>
      <c r="F85" s="226">
        <v>18</v>
      </c>
      <c r="G85" s="226"/>
      <c r="H85" s="226"/>
      <c r="I85" s="226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29">
        <v>30</v>
      </c>
      <c r="B86" s="229" t="s">
        <v>190</v>
      </c>
      <c r="C86" s="229" t="s">
        <v>70</v>
      </c>
      <c r="D86" s="226">
        <v>47</v>
      </c>
      <c r="E86" s="226">
        <v>45</v>
      </c>
      <c r="F86" s="226">
        <v>48</v>
      </c>
      <c r="G86" s="226"/>
      <c r="H86" s="226"/>
      <c r="I86" s="22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29">
        <v>30</v>
      </c>
      <c r="B87" s="229" t="s">
        <v>174</v>
      </c>
      <c r="C87" s="229" t="s">
        <v>70</v>
      </c>
      <c r="D87" s="226">
        <v>40</v>
      </c>
      <c r="E87" s="226">
        <v>40</v>
      </c>
      <c r="F87" s="226">
        <v>40</v>
      </c>
      <c r="G87" s="226"/>
      <c r="H87" s="226"/>
      <c r="I87" s="226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29">
        <v>31</v>
      </c>
      <c r="B88" s="229" t="s">
        <v>190</v>
      </c>
      <c r="C88" s="229" t="s">
        <v>71</v>
      </c>
      <c r="D88" s="226">
        <v>8</v>
      </c>
      <c r="E88" s="226">
        <v>8</v>
      </c>
      <c r="F88" s="226">
        <v>8</v>
      </c>
      <c r="G88" s="226"/>
      <c r="H88" s="226"/>
      <c r="I88" s="226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29">
        <v>31</v>
      </c>
      <c r="B89" s="229" t="s">
        <v>172</v>
      </c>
      <c r="C89" s="229" t="s">
        <v>71</v>
      </c>
      <c r="D89" s="226">
        <v>12</v>
      </c>
      <c r="E89" s="226">
        <v>10</v>
      </c>
      <c r="F89" s="226">
        <v>14</v>
      </c>
      <c r="G89" s="226"/>
      <c r="H89" s="226"/>
      <c r="I89" s="226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29">
        <v>31</v>
      </c>
      <c r="B90" s="229" t="s">
        <v>174</v>
      </c>
      <c r="C90" s="229" t="s">
        <v>71</v>
      </c>
      <c r="D90" s="226">
        <v>10.25</v>
      </c>
      <c r="E90" s="226">
        <v>9</v>
      </c>
      <c r="F90" s="226">
        <v>12</v>
      </c>
      <c r="G90" s="226"/>
      <c r="H90" s="226"/>
      <c r="I90" s="226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29">
        <v>31</v>
      </c>
      <c r="B91" s="229" t="s">
        <v>181</v>
      </c>
      <c r="C91" s="229" t="s">
        <v>71</v>
      </c>
      <c r="D91" s="226">
        <v>8</v>
      </c>
      <c r="E91" s="226">
        <v>8</v>
      </c>
      <c r="F91" s="226">
        <v>8</v>
      </c>
      <c r="G91" s="226"/>
      <c r="H91" s="226"/>
      <c r="I91" s="226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29">
        <v>32</v>
      </c>
      <c r="B92" s="229" t="s">
        <v>190</v>
      </c>
      <c r="C92" s="229" t="s">
        <v>72</v>
      </c>
      <c r="D92" s="226">
        <v>6.333333333333333</v>
      </c>
      <c r="E92" s="226">
        <v>6</v>
      </c>
      <c r="F92" s="226">
        <v>7</v>
      </c>
      <c r="G92" s="226"/>
      <c r="H92" s="226"/>
      <c r="I92" s="226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29">
        <v>33</v>
      </c>
      <c r="B93" s="229" t="s">
        <v>190</v>
      </c>
      <c r="C93" s="229" t="s">
        <v>73</v>
      </c>
      <c r="D93" s="226">
        <v>20</v>
      </c>
      <c r="E93" s="226">
        <v>20</v>
      </c>
      <c r="F93" s="226">
        <v>20</v>
      </c>
      <c r="G93" s="226"/>
      <c r="H93" s="226"/>
      <c r="I93" s="226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29">
        <v>33</v>
      </c>
      <c r="B94" s="229" t="s">
        <v>172</v>
      </c>
      <c r="C94" s="229" t="s">
        <v>73</v>
      </c>
      <c r="D94" s="226">
        <v>19</v>
      </c>
      <c r="E94" s="226">
        <v>18</v>
      </c>
      <c r="F94" s="226">
        <v>20</v>
      </c>
      <c r="G94" s="226"/>
      <c r="H94" s="226"/>
      <c r="I94" s="226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29">
        <v>33</v>
      </c>
      <c r="B95" s="229" t="s">
        <v>174</v>
      </c>
      <c r="C95" s="229" t="s">
        <v>73</v>
      </c>
      <c r="D95" s="226">
        <v>19</v>
      </c>
      <c r="E95" s="226">
        <v>18</v>
      </c>
      <c r="F95" s="226">
        <v>20</v>
      </c>
      <c r="G95" s="226"/>
      <c r="H95" s="226"/>
      <c r="I95" s="226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29">
        <v>33</v>
      </c>
      <c r="B96" s="229" t="s">
        <v>181</v>
      </c>
      <c r="C96" s="229" t="s">
        <v>73</v>
      </c>
      <c r="D96" s="226">
        <v>22</v>
      </c>
      <c r="E96" s="226">
        <v>22</v>
      </c>
      <c r="F96" s="226">
        <v>22</v>
      </c>
      <c r="G96" s="226"/>
      <c r="H96" s="226"/>
      <c r="I96" s="22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29">
        <v>34</v>
      </c>
      <c r="B97" s="229" t="s">
        <v>190</v>
      </c>
      <c r="C97" s="229" t="s">
        <v>74</v>
      </c>
      <c r="D97" s="226">
        <v>9</v>
      </c>
      <c r="E97" s="226">
        <v>9</v>
      </c>
      <c r="F97" s="226">
        <v>9</v>
      </c>
      <c r="G97" s="226"/>
      <c r="H97" s="226"/>
      <c r="I97" s="226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29">
        <v>34</v>
      </c>
      <c r="B98" s="229" t="s">
        <v>172</v>
      </c>
      <c r="C98" s="229" t="s">
        <v>74</v>
      </c>
      <c r="D98" s="226">
        <v>11.5</v>
      </c>
      <c r="E98" s="226">
        <v>10</v>
      </c>
      <c r="F98" s="226">
        <v>12</v>
      </c>
      <c r="G98" s="226"/>
      <c r="H98" s="226"/>
      <c r="I98" s="226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29">
        <v>34</v>
      </c>
      <c r="B99" s="229" t="s">
        <v>174</v>
      </c>
      <c r="C99" s="229" t="s">
        <v>74</v>
      </c>
      <c r="D99" s="226">
        <v>9.75</v>
      </c>
      <c r="E99" s="226">
        <v>8</v>
      </c>
      <c r="F99" s="226">
        <v>12</v>
      </c>
      <c r="G99" s="226"/>
      <c r="H99" s="226"/>
      <c r="I99" s="226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29">
        <v>34</v>
      </c>
      <c r="B100" s="229" t="s">
        <v>181</v>
      </c>
      <c r="C100" s="229" t="s">
        <v>74</v>
      </c>
      <c r="D100" s="226">
        <v>11.5</v>
      </c>
      <c r="E100" s="226">
        <v>10</v>
      </c>
      <c r="F100" s="226">
        <v>13</v>
      </c>
      <c r="G100" s="226"/>
      <c r="H100" s="226"/>
      <c r="I100" s="226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29">
        <v>36</v>
      </c>
      <c r="B101" s="229" t="s">
        <v>190</v>
      </c>
      <c r="C101" s="229" t="s">
        <v>138</v>
      </c>
      <c r="D101" s="226">
        <v>45</v>
      </c>
      <c r="E101" s="226">
        <v>45</v>
      </c>
      <c r="F101" s="226">
        <v>45</v>
      </c>
      <c r="G101" s="226"/>
      <c r="H101" s="226"/>
      <c r="I101" s="226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29">
        <v>37</v>
      </c>
      <c r="B102" s="229" t="s">
        <v>190</v>
      </c>
      <c r="C102" s="229" t="s">
        <v>75</v>
      </c>
      <c r="D102" s="226">
        <v>100</v>
      </c>
      <c r="E102" s="226">
        <v>100</v>
      </c>
      <c r="F102" s="226">
        <v>100</v>
      </c>
      <c r="G102" s="226"/>
      <c r="H102" s="226"/>
      <c r="I102" s="226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29">
        <v>37</v>
      </c>
      <c r="B103" s="229" t="s">
        <v>174</v>
      </c>
      <c r="C103" s="229" t="s">
        <v>75</v>
      </c>
      <c r="D103" s="226">
        <v>150</v>
      </c>
      <c r="E103" s="226">
        <v>150</v>
      </c>
      <c r="F103" s="226">
        <v>150</v>
      </c>
      <c r="G103" s="226"/>
      <c r="H103" s="226"/>
      <c r="I103" s="226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29">
        <v>38</v>
      </c>
      <c r="B104" s="229" t="s">
        <v>190</v>
      </c>
      <c r="C104" s="229" t="s">
        <v>76</v>
      </c>
      <c r="D104" s="226">
        <v>75</v>
      </c>
      <c r="E104" s="226">
        <v>75</v>
      </c>
      <c r="F104" s="226">
        <v>75</v>
      </c>
      <c r="G104" s="226"/>
      <c r="H104" s="226"/>
      <c r="I104" s="226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29">
        <v>38</v>
      </c>
      <c r="B105" s="229" t="s">
        <v>174</v>
      </c>
      <c r="C105" s="229" t="s">
        <v>76</v>
      </c>
      <c r="D105" s="226">
        <v>92.5</v>
      </c>
      <c r="E105" s="226">
        <v>85</v>
      </c>
      <c r="F105" s="226">
        <v>100</v>
      </c>
      <c r="G105" s="226"/>
      <c r="H105" s="226"/>
      <c r="I105" s="226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29">
        <v>40</v>
      </c>
      <c r="B106" s="229" t="s">
        <v>190</v>
      </c>
      <c r="C106" s="229" t="s">
        <v>78</v>
      </c>
      <c r="D106" s="226">
        <v>38</v>
      </c>
      <c r="E106" s="226">
        <v>38</v>
      </c>
      <c r="F106" s="226">
        <v>38</v>
      </c>
      <c r="G106" s="226"/>
      <c r="H106" s="226"/>
      <c r="I106" s="22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29">
        <v>40</v>
      </c>
      <c r="B107" s="229" t="s">
        <v>172</v>
      </c>
      <c r="C107" s="229" t="s">
        <v>78</v>
      </c>
      <c r="D107" s="226">
        <v>38.75</v>
      </c>
      <c r="E107" s="226">
        <v>38</v>
      </c>
      <c r="F107" s="226">
        <v>40</v>
      </c>
      <c r="G107" s="226"/>
      <c r="H107" s="226"/>
      <c r="I107" s="226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29">
        <v>40</v>
      </c>
      <c r="B108" s="229" t="s">
        <v>174</v>
      </c>
      <c r="C108" s="229" t="s">
        <v>78</v>
      </c>
      <c r="D108" s="226">
        <v>41</v>
      </c>
      <c r="E108" s="226">
        <v>38</v>
      </c>
      <c r="F108" s="226">
        <v>44</v>
      </c>
      <c r="G108" s="226"/>
      <c r="H108" s="226"/>
      <c r="I108" s="226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29">
        <v>40</v>
      </c>
      <c r="B109" s="229" t="s">
        <v>181</v>
      </c>
      <c r="C109" s="229" t="s">
        <v>78</v>
      </c>
      <c r="D109" s="226">
        <v>42</v>
      </c>
      <c r="E109" s="226">
        <v>42</v>
      </c>
      <c r="F109" s="226">
        <v>42</v>
      </c>
      <c r="G109" s="226"/>
      <c r="H109" s="226"/>
      <c r="I109" s="226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29">
        <v>41</v>
      </c>
      <c r="B110" s="229" t="s">
        <v>190</v>
      </c>
      <c r="C110" s="229" t="s">
        <v>79</v>
      </c>
      <c r="D110" s="226">
        <v>36</v>
      </c>
      <c r="E110" s="226">
        <v>36</v>
      </c>
      <c r="F110" s="226">
        <v>36</v>
      </c>
      <c r="G110" s="226"/>
      <c r="H110" s="226"/>
      <c r="I110" s="226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29">
        <v>41</v>
      </c>
      <c r="B111" s="229" t="s">
        <v>181</v>
      </c>
      <c r="C111" s="229" t="s">
        <v>79</v>
      </c>
      <c r="D111" s="226">
        <v>39</v>
      </c>
      <c r="E111" s="226">
        <v>39</v>
      </c>
      <c r="F111" s="226">
        <v>39</v>
      </c>
      <c r="G111" s="226"/>
      <c r="H111" s="226"/>
      <c r="I111" s="226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29">
        <v>42</v>
      </c>
      <c r="B112" s="229" t="s">
        <v>190</v>
      </c>
      <c r="C112" s="229" t="s">
        <v>80</v>
      </c>
      <c r="D112" s="226">
        <v>20</v>
      </c>
      <c r="E112" s="226">
        <v>20</v>
      </c>
      <c r="F112" s="226">
        <v>20</v>
      </c>
      <c r="G112" s="226"/>
      <c r="H112" s="226"/>
      <c r="I112" s="226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29">
        <v>42</v>
      </c>
      <c r="B113" s="229" t="s">
        <v>174</v>
      </c>
      <c r="C113" s="229" t="s">
        <v>80</v>
      </c>
      <c r="D113" s="226">
        <v>15</v>
      </c>
      <c r="E113" s="226">
        <v>14</v>
      </c>
      <c r="F113" s="226">
        <v>16</v>
      </c>
      <c r="G113" s="226"/>
      <c r="H113" s="226"/>
      <c r="I113" s="226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29">
        <v>42</v>
      </c>
      <c r="B114" s="229" t="s">
        <v>181</v>
      </c>
      <c r="C114" s="229" t="s">
        <v>80</v>
      </c>
      <c r="D114" s="226">
        <v>26</v>
      </c>
      <c r="E114" s="226">
        <v>26</v>
      </c>
      <c r="F114" s="226">
        <v>26</v>
      </c>
      <c r="G114" s="226"/>
      <c r="H114" s="226"/>
      <c r="I114" s="226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29">
        <v>43</v>
      </c>
      <c r="B115" s="229" t="s">
        <v>190</v>
      </c>
      <c r="C115" s="229" t="s">
        <v>81</v>
      </c>
      <c r="D115" s="226">
        <v>18</v>
      </c>
      <c r="E115" s="226">
        <v>18</v>
      </c>
      <c r="F115" s="226">
        <v>18</v>
      </c>
      <c r="G115" s="226"/>
      <c r="H115" s="226"/>
      <c r="I115" s="226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29">
        <v>44</v>
      </c>
      <c r="B116" s="229" t="s">
        <v>190</v>
      </c>
      <c r="C116" s="229" t="s">
        <v>82</v>
      </c>
      <c r="D116" s="226">
        <v>18</v>
      </c>
      <c r="E116" s="226">
        <v>18</v>
      </c>
      <c r="F116" s="226">
        <v>18</v>
      </c>
      <c r="G116" s="226"/>
      <c r="H116" s="226"/>
      <c r="I116" s="22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29">
        <v>44</v>
      </c>
      <c r="B117" s="229" t="s">
        <v>172</v>
      </c>
      <c r="C117" s="229" t="s">
        <v>82</v>
      </c>
      <c r="D117" s="226">
        <v>20</v>
      </c>
      <c r="E117" s="226">
        <v>20</v>
      </c>
      <c r="F117" s="226">
        <v>20</v>
      </c>
      <c r="G117" s="226"/>
      <c r="H117" s="226"/>
      <c r="I117" s="226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29">
        <v>44</v>
      </c>
      <c r="B118" s="229" t="s">
        <v>174</v>
      </c>
      <c r="C118" s="229" t="s">
        <v>82</v>
      </c>
      <c r="D118" s="226">
        <v>14</v>
      </c>
      <c r="E118" s="226">
        <v>14</v>
      </c>
      <c r="F118" s="226">
        <v>14</v>
      </c>
      <c r="G118" s="226"/>
      <c r="H118" s="226"/>
      <c r="I118" s="226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29">
        <v>45</v>
      </c>
      <c r="B119" s="229" t="s">
        <v>190</v>
      </c>
      <c r="C119" s="229" t="s">
        <v>83</v>
      </c>
      <c r="D119" s="226">
        <v>16</v>
      </c>
      <c r="E119" s="226">
        <v>16</v>
      </c>
      <c r="F119" s="226">
        <v>16</v>
      </c>
      <c r="G119" s="226"/>
      <c r="H119" s="226"/>
      <c r="I119" s="226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29">
        <v>45</v>
      </c>
      <c r="B120" s="229" t="s">
        <v>172</v>
      </c>
      <c r="C120" s="229" t="s">
        <v>83</v>
      </c>
      <c r="D120" s="226">
        <v>15</v>
      </c>
      <c r="E120" s="226">
        <v>15</v>
      </c>
      <c r="F120" s="226">
        <v>15</v>
      </c>
      <c r="G120" s="226"/>
      <c r="H120" s="226"/>
      <c r="I120" s="226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29">
        <v>45</v>
      </c>
      <c r="B121" s="229" t="s">
        <v>174</v>
      </c>
      <c r="C121" s="229" t="s">
        <v>83</v>
      </c>
      <c r="D121" s="226">
        <v>13.5</v>
      </c>
      <c r="E121" s="226">
        <v>13</v>
      </c>
      <c r="F121" s="226">
        <v>14</v>
      </c>
      <c r="G121" s="226"/>
      <c r="H121" s="226"/>
      <c r="I121" s="226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29">
        <v>45</v>
      </c>
      <c r="B122" s="229" t="s">
        <v>181</v>
      </c>
      <c r="C122" s="229" t="s">
        <v>83</v>
      </c>
      <c r="D122" s="226">
        <v>12</v>
      </c>
      <c r="E122" s="226">
        <v>12</v>
      </c>
      <c r="F122" s="226">
        <v>12</v>
      </c>
      <c r="G122" s="226"/>
      <c r="H122" s="226"/>
      <c r="I122" s="226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29">
        <v>46</v>
      </c>
      <c r="B123" s="229" t="s">
        <v>190</v>
      </c>
      <c r="C123" s="229" t="s">
        <v>84</v>
      </c>
      <c r="D123" s="226">
        <v>8.25</v>
      </c>
      <c r="E123" s="226">
        <v>8</v>
      </c>
      <c r="F123" s="226">
        <v>9</v>
      </c>
      <c r="G123" s="226"/>
      <c r="H123" s="226"/>
      <c r="I123" s="226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29">
        <v>46</v>
      </c>
      <c r="B124" s="229" t="s">
        <v>174</v>
      </c>
      <c r="C124" s="229" t="s">
        <v>84</v>
      </c>
      <c r="D124" s="226">
        <v>8.5</v>
      </c>
      <c r="E124" s="226">
        <v>8</v>
      </c>
      <c r="F124" s="226">
        <v>10</v>
      </c>
      <c r="G124" s="226"/>
      <c r="H124" s="226"/>
      <c r="I124" s="226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29">
        <v>46</v>
      </c>
      <c r="B125" s="229" t="s">
        <v>181</v>
      </c>
      <c r="C125" s="229" t="s">
        <v>84</v>
      </c>
      <c r="D125" s="226">
        <v>11</v>
      </c>
      <c r="E125" s="226">
        <v>11</v>
      </c>
      <c r="F125" s="226">
        <v>11</v>
      </c>
      <c r="G125" s="226"/>
      <c r="H125" s="226"/>
      <c r="I125" s="226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29">
        <v>47</v>
      </c>
      <c r="B126" s="229" t="s">
        <v>190</v>
      </c>
      <c r="C126" s="229" t="s">
        <v>85</v>
      </c>
      <c r="D126" s="226">
        <v>35</v>
      </c>
      <c r="E126" s="226">
        <v>35</v>
      </c>
      <c r="F126" s="226">
        <v>35</v>
      </c>
      <c r="G126" s="226"/>
      <c r="H126" s="226"/>
      <c r="I126" s="2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29">
        <v>48</v>
      </c>
      <c r="B127" s="229" t="s">
        <v>190</v>
      </c>
      <c r="C127" s="229" t="s">
        <v>86</v>
      </c>
      <c r="D127" s="226">
        <v>100</v>
      </c>
      <c r="E127" s="226">
        <v>100</v>
      </c>
      <c r="F127" s="226">
        <v>100</v>
      </c>
      <c r="G127" s="226"/>
      <c r="H127" s="226"/>
      <c r="I127" s="226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29">
        <v>49</v>
      </c>
      <c r="B128" s="229" t="s">
        <v>190</v>
      </c>
      <c r="C128" s="229" t="s">
        <v>86</v>
      </c>
      <c r="D128" s="226">
        <v>12.5</v>
      </c>
      <c r="E128" s="226">
        <v>12</v>
      </c>
      <c r="F128" s="226">
        <v>13</v>
      </c>
      <c r="G128" s="226"/>
      <c r="H128" s="226"/>
      <c r="I128" s="226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29">
        <v>49</v>
      </c>
      <c r="B129" s="229" t="s">
        <v>172</v>
      </c>
      <c r="C129" s="229" t="s">
        <v>86</v>
      </c>
      <c r="D129" s="226">
        <v>14.75</v>
      </c>
      <c r="E129" s="226">
        <v>14</v>
      </c>
      <c r="F129" s="226">
        <v>15</v>
      </c>
      <c r="G129" s="226"/>
      <c r="H129" s="226"/>
      <c r="I129" s="226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29">
        <v>49</v>
      </c>
      <c r="B130" s="229" t="s">
        <v>174</v>
      </c>
      <c r="C130" s="229" t="s">
        <v>86</v>
      </c>
      <c r="D130" s="226">
        <v>12.5</v>
      </c>
      <c r="E130" s="226">
        <v>12</v>
      </c>
      <c r="F130" s="226">
        <v>14</v>
      </c>
      <c r="G130" s="226"/>
      <c r="H130" s="226"/>
      <c r="I130" s="226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29">
        <v>49</v>
      </c>
      <c r="B131" s="229" t="s">
        <v>181</v>
      </c>
      <c r="C131" s="229" t="s">
        <v>86</v>
      </c>
      <c r="D131" s="226">
        <v>16</v>
      </c>
      <c r="E131" s="226">
        <v>15</v>
      </c>
      <c r="F131" s="226">
        <v>17</v>
      </c>
      <c r="G131" s="226"/>
      <c r="H131" s="226"/>
      <c r="I131" s="226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29">
        <v>50</v>
      </c>
      <c r="B132" s="229" t="s">
        <v>190</v>
      </c>
      <c r="C132" s="229" t="s">
        <v>87</v>
      </c>
      <c r="D132" s="226">
        <v>50</v>
      </c>
      <c r="E132" s="226">
        <v>50</v>
      </c>
      <c r="F132" s="226">
        <v>50</v>
      </c>
      <c r="G132" s="226"/>
      <c r="H132" s="226"/>
      <c r="I132" s="226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29">
        <v>51</v>
      </c>
      <c r="B133" s="229" t="s">
        <v>190</v>
      </c>
      <c r="C133" s="229" t="s">
        <v>87</v>
      </c>
      <c r="D133" s="226">
        <v>10.5</v>
      </c>
      <c r="E133" s="226">
        <v>10</v>
      </c>
      <c r="F133" s="226">
        <v>11</v>
      </c>
      <c r="G133" s="226"/>
      <c r="H133" s="226"/>
      <c r="I133" s="226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29">
        <v>51</v>
      </c>
      <c r="B134" s="229" t="s">
        <v>181</v>
      </c>
      <c r="C134" s="229" t="s">
        <v>87</v>
      </c>
      <c r="D134" s="226">
        <v>23</v>
      </c>
      <c r="E134" s="226">
        <v>23</v>
      </c>
      <c r="F134" s="226">
        <v>23</v>
      </c>
      <c r="G134" s="226"/>
      <c r="H134" s="226"/>
      <c r="I134" s="226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29">
        <v>52</v>
      </c>
      <c r="B135" s="229" t="s">
        <v>190</v>
      </c>
      <c r="C135" s="229" t="s">
        <v>88</v>
      </c>
      <c r="D135" s="226">
        <v>225</v>
      </c>
      <c r="E135" s="226">
        <v>225</v>
      </c>
      <c r="F135" s="226">
        <v>225</v>
      </c>
      <c r="G135" s="226"/>
      <c r="H135" s="226"/>
      <c r="I135" s="226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29">
        <v>52</v>
      </c>
      <c r="B136" s="229" t="s">
        <v>174</v>
      </c>
      <c r="C136" s="229" t="s">
        <v>88</v>
      </c>
      <c r="D136" s="226">
        <v>200</v>
      </c>
      <c r="E136" s="226">
        <v>200</v>
      </c>
      <c r="F136" s="226">
        <v>200</v>
      </c>
      <c r="G136" s="226"/>
      <c r="H136" s="226"/>
      <c r="I136" s="22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29">
        <v>53</v>
      </c>
      <c r="B137" s="229" t="s">
        <v>190</v>
      </c>
      <c r="C137" s="229" t="s">
        <v>89</v>
      </c>
      <c r="D137" s="226">
        <v>150</v>
      </c>
      <c r="E137" s="226">
        <v>150</v>
      </c>
      <c r="F137" s="226">
        <v>150</v>
      </c>
      <c r="G137" s="226"/>
      <c r="H137" s="226"/>
      <c r="I137" s="226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29">
        <v>53</v>
      </c>
      <c r="B138" s="229" t="s">
        <v>174</v>
      </c>
      <c r="C138" s="229" t="s">
        <v>89</v>
      </c>
      <c r="D138" s="226">
        <v>150</v>
      </c>
      <c r="E138" s="226">
        <v>150</v>
      </c>
      <c r="F138" s="226">
        <v>150</v>
      </c>
      <c r="G138" s="226"/>
      <c r="H138" s="226"/>
      <c r="I138" s="226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29">
        <v>54</v>
      </c>
      <c r="B139" s="229" t="s">
        <v>190</v>
      </c>
      <c r="C139" s="229" t="s">
        <v>90</v>
      </c>
      <c r="D139" s="226">
        <v>23.333333333333332</v>
      </c>
      <c r="E139" s="226">
        <v>20</v>
      </c>
      <c r="F139" s="226">
        <v>28</v>
      </c>
      <c r="G139" s="226"/>
      <c r="H139" s="226"/>
      <c r="I139" s="226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29">
        <v>54</v>
      </c>
      <c r="B140" s="229" t="s">
        <v>181</v>
      </c>
      <c r="C140" s="229" t="s">
        <v>90</v>
      </c>
      <c r="D140" s="226">
        <v>26</v>
      </c>
      <c r="E140" s="226">
        <v>26</v>
      </c>
      <c r="F140" s="226">
        <v>26</v>
      </c>
      <c r="G140" s="226"/>
      <c r="H140" s="226"/>
      <c r="I140" s="226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29">
        <v>56</v>
      </c>
      <c r="B141" s="229" t="s">
        <v>190</v>
      </c>
      <c r="C141" s="229" t="s">
        <v>91</v>
      </c>
      <c r="D141" s="226">
        <v>25.333333333333332</v>
      </c>
      <c r="E141" s="226">
        <v>22</v>
      </c>
      <c r="F141" s="226">
        <v>30</v>
      </c>
      <c r="G141" s="226"/>
      <c r="H141" s="226"/>
      <c r="I141" s="226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29">
        <v>56</v>
      </c>
      <c r="B142" s="229" t="s">
        <v>172</v>
      </c>
      <c r="C142" s="229" t="s">
        <v>91</v>
      </c>
      <c r="D142" s="226">
        <v>30.5</v>
      </c>
      <c r="E142" s="226">
        <v>30</v>
      </c>
      <c r="F142" s="226">
        <v>32</v>
      </c>
      <c r="G142" s="226"/>
      <c r="H142" s="226"/>
      <c r="I142" s="226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29">
        <v>56</v>
      </c>
      <c r="B143" s="229" t="s">
        <v>174</v>
      </c>
      <c r="C143" s="229" t="s">
        <v>91</v>
      </c>
      <c r="D143" s="226">
        <v>30.8</v>
      </c>
      <c r="E143" s="226">
        <v>30</v>
      </c>
      <c r="F143" s="226">
        <v>32</v>
      </c>
      <c r="G143" s="226"/>
      <c r="H143" s="226"/>
      <c r="I143" s="226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29">
        <v>56</v>
      </c>
      <c r="B144" s="229" t="s">
        <v>181</v>
      </c>
      <c r="C144" s="229" t="s">
        <v>91</v>
      </c>
      <c r="D144" s="226">
        <v>28</v>
      </c>
      <c r="E144" s="226">
        <v>28</v>
      </c>
      <c r="F144" s="226">
        <v>28</v>
      </c>
      <c r="G144" s="226"/>
      <c r="H144" s="226"/>
      <c r="I144" s="226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29">
        <v>57</v>
      </c>
      <c r="B145" s="229" t="s">
        <v>190</v>
      </c>
      <c r="C145" s="229" t="s">
        <v>92</v>
      </c>
      <c r="D145" s="226">
        <v>28</v>
      </c>
      <c r="E145" s="226">
        <v>28</v>
      </c>
      <c r="F145" s="226">
        <v>28</v>
      </c>
      <c r="G145" s="226"/>
      <c r="H145" s="226"/>
      <c r="I145" s="226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29">
        <v>57</v>
      </c>
      <c r="B146" s="229" t="s">
        <v>174</v>
      </c>
      <c r="C146" s="229" t="s">
        <v>92</v>
      </c>
      <c r="D146" s="226">
        <v>21.5</v>
      </c>
      <c r="E146" s="226">
        <v>21</v>
      </c>
      <c r="F146" s="226">
        <v>22</v>
      </c>
      <c r="G146" s="226"/>
      <c r="H146" s="226"/>
      <c r="I146" s="22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29">
        <v>57</v>
      </c>
      <c r="B147" s="229" t="s">
        <v>181</v>
      </c>
      <c r="C147" s="229" t="s">
        <v>92</v>
      </c>
      <c r="D147" s="226">
        <v>33.5</v>
      </c>
      <c r="E147" s="226">
        <v>33</v>
      </c>
      <c r="F147" s="226">
        <v>34</v>
      </c>
      <c r="G147" s="226"/>
      <c r="H147" s="226"/>
      <c r="I147" s="226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29">
        <v>58</v>
      </c>
      <c r="B148" s="229" t="s">
        <v>190</v>
      </c>
      <c r="C148" s="229" t="s">
        <v>93</v>
      </c>
      <c r="D148" s="226">
        <v>17.399999999999999</v>
      </c>
      <c r="E148" s="226">
        <v>16</v>
      </c>
      <c r="F148" s="226">
        <v>18</v>
      </c>
      <c r="G148" s="226"/>
      <c r="H148" s="226"/>
      <c r="I148" s="226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29">
        <v>58</v>
      </c>
      <c r="B149" s="229" t="s">
        <v>172</v>
      </c>
      <c r="C149" s="229" t="s">
        <v>93</v>
      </c>
      <c r="D149" s="226">
        <v>23.25</v>
      </c>
      <c r="E149" s="226">
        <v>22</v>
      </c>
      <c r="F149" s="226">
        <v>24</v>
      </c>
      <c r="G149" s="226"/>
      <c r="H149" s="226"/>
      <c r="I149" s="226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29">
        <v>58</v>
      </c>
      <c r="B150" s="229" t="s">
        <v>174</v>
      </c>
      <c r="C150" s="229" t="s">
        <v>93</v>
      </c>
      <c r="D150" s="226">
        <v>19.75</v>
      </c>
      <c r="E150" s="226">
        <v>18</v>
      </c>
      <c r="F150" s="226">
        <v>21</v>
      </c>
      <c r="G150" s="226"/>
      <c r="H150" s="226"/>
      <c r="I150" s="226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29">
        <v>58</v>
      </c>
      <c r="B151" s="229" t="s">
        <v>181</v>
      </c>
      <c r="C151" s="229" t="s">
        <v>93</v>
      </c>
      <c r="D151" s="226">
        <v>18</v>
      </c>
      <c r="E151" s="226">
        <v>18</v>
      </c>
      <c r="F151" s="226">
        <v>18</v>
      </c>
      <c r="G151" s="226"/>
      <c r="H151" s="226"/>
      <c r="I151" s="226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29">
        <v>59</v>
      </c>
      <c r="B152" s="229" t="s">
        <v>190</v>
      </c>
      <c r="C152" s="229" t="s">
        <v>94</v>
      </c>
      <c r="D152" s="226">
        <v>7</v>
      </c>
      <c r="E152" s="226">
        <v>7</v>
      </c>
      <c r="F152" s="226">
        <v>7</v>
      </c>
      <c r="G152" s="226"/>
      <c r="H152" s="226"/>
      <c r="I152" s="226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29">
        <v>59</v>
      </c>
      <c r="B153" s="229" t="s">
        <v>174</v>
      </c>
      <c r="C153" s="229" t="s">
        <v>94</v>
      </c>
      <c r="D153" s="226">
        <v>9.75</v>
      </c>
      <c r="E153" s="226">
        <v>9</v>
      </c>
      <c r="F153" s="226">
        <v>10</v>
      </c>
      <c r="G153" s="226"/>
      <c r="H153" s="226"/>
      <c r="I153" s="226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29">
        <v>59</v>
      </c>
      <c r="B154" s="229" t="s">
        <v>181</v>
      </c>
      <c r="C154" s="229" t="s">
        <v>94</v>
      </c>
      <c r="D154" s="226">
        <v>11</v>
      </c>
      <c r="E154" s="226">
        <v>10</v>
      </c>
      <c r="F154" s="226">
        <v>12</v>
      </c>
      <c r="G154" s="226"/>
      <c r="H154" s="226"/>
      <c r="I154" s="226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29">
        <v>60</v>
      </c>
      <c r="B155" s="229" t="s">
        <v>190</v>
      </c>
      <c r="C155" s="229" t="s">
        <v>95</v>
      </c>
      <c r="D155" s="226">
        <v>24</v>
      </c>
      <c r="E155" s="226">
        <v>24</v>
      </c>
      <c r="F155" s="226">
        <v>24</v>
      </c>
      <c r="G155" s="226"/>
      <c r="H155" s="226"/>
      <c r="I155" s="226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29">
        <v>61</v>
      </c>
      <c r="B156" s="229" t="s">
        <v>190</v>
      </c>
      <c r="C156" s="229" t="s">
        <v>136</v>
      </c>
      <c r="D156" s="226">
        <v>16</v>
      </c>
      <c r="E156" s="226">
        <v>16</v>
      </c>
      <c r="F156" s="226">
        <v>16</v>
      </c>
      <c r="G156" s="226"/>
      <c r="H156" s="226"/>
      <c r="I156" s="22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29">
        <v>62</v>
      </c>
      <c r="B157" s="229" t="s">
        <v>190</v>
      </c>
      <c r="C157" s="229" t="s">
        <v>96</v>
      </c>
      <c r="D157" s="226">
        <v>33.4</v>
      </c>
      <c r="E157" s="226">
        <v>33</v>
      </c>
      <c r="F157" s="226">
        <v>34</v>
      </c>
      <c r="G157" s="226"/>
      <c r="H157" s="226"/>
      <c r="I157" s="226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29">
        <v>63</v>
      </c>
      <c r="B158" s="229" t="s">
        <v>190</v>
      </c>
      <c r="C158" s="229" t="s">
        <v>97</v>
      </c>
      <c r="D158" s="226">
        <v>30.6</v>
      </c>
      <c r="E158" s="226">
        <v>30</v>
      </c>
      <c r="F158" s="226">
        <v>32</v>
      </c>
      <c r="G158" s="226"/>
      <c r="H158" s="226"/>
      <c r="I158" s="226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29">
        <v>63</v>
      </c>
      <c r="B159" s="229" t="s">
        <v>174</v>
      </c>
      <c r="C159" s="229" t="s">
        <v>97</v>
      </c>
      <c r="D159" s="226">
        <v>31</v>
      </c>
      <c r="E159" s="226">
        <v>30</v>
      </c>
      <c r="F159" s="226">
        <v>32</v>
      </c>
      <c r="G159" s="226"/>
      <c r="H159" s="226"/>
      <c r="I159" s="226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29">
        <v>63</v>
      </c>
      <c r="B160" s="229" t="s">
        <v>181</v>
      </c>
      <c r="C160" s="229" t="s">
        <v>97</v>
      </c>
      <c r="D160" s="226">
        <v>31</v>
      </c>
      <c r="E160" s="226">
        <v>30</v>
      </c>
      <c r="F160" s="226">
        <v>32</v>
      </c>
      <c r="G160" s="226"/>
      <c r="H160" s="226"/>
      <c r="I160" s="226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29">
        <v>64</v>
      </c>
      <c r="B161" s="229" t="s">
        <v>190</v>
      </c>
      <c r="C161" s="229" t="s">
        <v>98</v>
      </c>
      <c r="D161" s="226">
        <v>8.1999999999999993</v>
      </c>
      <c r="E161" s="226">
        <v>8</v>
      </c>
      <c r="F161" s="226">
        <v>9</v>
      </c>
      <c r="G161" s="226"/>
      <c r="H161" s="226"/>
      <c r="I161" s="226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29">
        <v>64</v>
      </c>
      <c r="B162" s="229" t="s">
        <v>172</v>
      </c>
      <c r="C162" s="229" t="s">
        <v>98</v>
      </c>
      <c r="D162" s="226">
        <v>10</v>
      </c>
      <c r="E162" s="226">
        <v>10</v>
      </c>
      <c r="F162" s="226">
        <v>10</v>
      </c>
      <c r="G162" s="226"/>
      <c r="H162" s="226"/>
      <c r="I162" s="226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29">
        <v>64</v>
      </c>
      <c r="B163" s="229" t="s">
        <v>174</v>
      </c>
      <c r="C163" s="229" t="s">
        <v>98</v>
      </c>
      <c r="D163" s="226">
        <v>9.1999999999999993</v>
      </c>
      <c r="E163" s="226">
        <v>8</v>
      </c>
      <c r="F163" s="226">
        <v>10</v>
      </c>
      <c r="G163" s="226"/>
      <c r="H163" s="226"/>
      <c r="I163" s="226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29">
        <v>64</v>
      </c>
      <c r="B164" s="229" t="s">
        <v>181</v>
      </c>
      <c r="C164" s="229" t="s">
        <v>98</v>
      </c>
      <c r="D164" s="226">
        <v>12</v>
      </c>
      <c r="E164" s="226">
        <v>12</v>
      </c>
      <c r="F164" s="226">
        <v>12</v>
      </c>
      <c r="G164" s="226"/>
      <c r="H164" s="226"/>
      <c r="I164" s="226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29">
        <v>65</v>
      </c>
      <c r="B165" s="229" t="s">
        <v>190</v>
      </c>
      <c r="C165" s="229" t="s">
        <v>98</v>
      </c>
      <c r="D165" s="226">
        <v>7</v>
      </c>
      <c r="E165" s="226">
        <v>7</v>
      </c>
      <c r="F165" s="226">
        <v>7</v>
      </c>
      <c r="G165" s="226"/>
      <c r="H165" s="226"/>
      <c r="I165" s="226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29">
        <v>65</v>
      </c>
      <c r="B166" s="229" t="s">
        <v>174</v>
      </c>
      <c r="C166" s="229" t="s">
        <v>98</v>
      </c>
      <c r="D166" s="226">
        <v>6.2</v>
      </c>
      <c r="E166" s="226">
        <v>6</v>
      </c>
      <c r="F166" s="226">
        <v>7</v>
      </c>
      <c r="G166" s="226"/>
      <c r="H166" s="226"/>
      <c r="I166" s="22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29">
        <v>65</v>
      </c>
      <c r="B167" s="229" t="s">
        <v>181</v>
      </c>
      <c r="C167" s="229" t="s">
        <v>98</v>
      </c>
      <c r="D167" s="226">
        <v>7</v>
      </c>
      <c r="E167" s="226">
        <v>7</v>
      </c>
      <c r="F167" s="226">
        <v>7</v>
      </c>
      <c r="G167" s="226"/>
      <c r="H167" s="226"/>
      <c r="I167" s="226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29">
        <v>66</v>
      </c>
      <c r="B168" s="229" t="s">
        <v>190</v>
      </c>
      <c r="C168" s="229" t="s">
        <v>99</v>
      </c>
      <c r="D168" s="226">
        <v>50</v>
      </c>
      <c r="E168" s="226">
        <v>50</v>
      </c>
      <c r="F168" s="226">
        <v>50</v>
      </c>
      <c r="G168" s="226"/>
      <c r="H168" s="226"/>
      <c r="I168" s="226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29">
        <v>66</v>
      </c>
      <c r="B169" s="229" t="s">
        <v>172</v>
      </c>
      <c r="C169" s="229" t="s">
        <v>99</v>
      </c>
      <c r="D169" s="226">
        <v>55</v>
      </c>
      <c r="E169" s="226">
        <v>55</v>
      </c>
      <c r="F169" s="226">
        <v>55</v>
      </c>
      <c r="G169" s="226"/>
      <c r="H169" s="226"/>
      <c r="I169" s="226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29">
        <v>66</v>
      </c>
      <c r="B170" s="229" t="s">
        <v>174</v>
      </c>
      <c r="C170" s="229" t="s">
        <v>99</v>
      </c>
      <c r="D170" s="226">
        <v>60</v>
      </c>
      <c r="E170" s="226">
        <v>60</v>
      </c>
      <c r="F170" s="226">
        <v>60</v>
      </c>
      <c r="G170" s="226"/>
      <c r="H170" s="226"/>
      <c r="I170" s="226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29">
        <v>67</v>
      </c>
      <c r="B171" s="229" t="s">
        <v>190</v>
      </c>
      <c r="C171" s="229" t="s">
        <v>100</v>
      </c>
      <c r="D171" s="226">
        <v>40</v>
      </c>
      <c r="E171" s="226">
        <v>40</v>
      </c>
      <c r="F171" s="226">
        <v>40</v>
      </c>
      <c r="G171" s="226"/>
      <c r="H171" s="226"/>
      <c r="I171" s="226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29">
        <v>68</v>
      </c>
      <c r="B172" s="229" t="s">
        <v>190</v>
      </c>
      <c r="C172" s="229" t="s">
        <v>101</v>
      </c>
      <c r="D172" s="226">
        <v>9</v>
      </c>
      <c r="E172" s="226">
        <v>9</v>
      </c>
      <c r="F172" s="226">
        <v>9</v>
      </c>
      <c r="G172" s="226"/>
      <c r="H172" s="226"/>
      <c r="I172" s="226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29">
        <v>68</v>
      </c>
      <c r="B173" s="229" t="s">
        <v>172</v>
      </c>
      <c r="C173" s="229" t="s">
        <v>101</v>
      </c>
      <c r="D173" s="226">
        <v>7</v>
      </c>
      <c r="E173" s="226">
        <v>7</v>
      </c>
      <c r="F173" s="226">
        <v>7</v>
      </c>
      <c r="G173" s="226"/>
      <c r="H173" s="226"/>
      <c r="I173" s="226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29">
        <v>68</v>
      </c>
      <c r="B174" s="229" t="s">
        <v>174</v>
      </c>
      <c r="C174" s="229" t="s">
        <v>101</v>
      </c>
      <c r="D174" s="226">
        <v>10.199999999999999</v>
      </c>
      <c r="E174" s="226">
        <v>9</v>
      </c>
      <c r="F174" s="226">
        <v>12</v>
      </c>
      <c r="G174" s="226"/>
      <c r="H174" s="226"/>
      <c r="I174" s="226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29">
        <v>68</v>
      </c>
      <c r="B175" s="229" t="s">
        <v>181</v>
      </c>
      <c r="C175" s="229" t="s">
        <v>101</v>
      </c>
      <c r="D175" s="226">
        <v>12</v>
      </c>
      <c r="E175" s="226">
        <v>12</v>
      </c>
      <c r="F175" s="226">
        <v>12</v>
      </c>
      <c r="G175" s="226"/>
      <c r="H175" s="226"/>
      <c r="I175" s="226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29">
        <v>69</v>
      </c>
      <c r="B176" s="229" t="s">
        <v>190</v>
      </c>
      <c r="C176" s="229" t="s">
        <v>102</v>
      </c>
      <c r="D176" s="226">
        <v>7.5</v>
      </c>
      <c r="E176" s="226">
        <v>7</v>
      </c>
      <c r="F176" s="226">
        <v>8</v>
      </c>
      <c r="G176" s="226"/>
      <c r="H176" s="226"/>
      <c r="I176" s="22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29">
        <v>69</v>
      </c>
      <c r="B177" s="229" t="s">
        <v>181</v>
      </c>
      <c r="C177" s="229" t="s">
        <v>102</v>
      </c>
      <c r="D177" s="226">
        <v>6</v>
      </c>
      <c r="E177" s="226">
        <v>6</v>
      </c>
      <c r="F177" s="226">
        <v>6</v>
      </c>
      <c r="G177" s="226"/>
      <c r="H177" s="226"/>
      <c r="I177" s="226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29">
        <v>71</v>
      </c>
      <c r="B178" s="229" t="s">
        <v>190</v>
      </c>
      <c r="C178" s="229" t="s">
        <v>133</v>
      </c>
      <c r="D178" s="226">
        <v>4</v>
      </c>
      <c r="E178" s="226">
        <v>4</v>
      </c>
      <c r="F178" s="226">
        <v>4</v>
      </c>
      <c r="G178" s="226"/>
      <c r="H178" s="226"/>
      <c r="I178" s="226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29">
        <v>72</v>
      </c>
      <c r="B179" s="229" t="s">
        <v>190</v>
      </c>
      <c r="C179" s="229" t="s">
        <v>103</v>
      </c>
      <c r="D179" s="226">
        <v>4</v>
      </c>
      <c r="E179" s="226">
        <v>4</v>
      </c>
      <c r="F179" s="226">
        <v>4</v>
      </c>
      <c r="G179" s="226"/>
      <c r="H179" s="226"/>
      <c r="I179" s="226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29">
        <v>72</v>
      </c>
      <c r="B180" s="229" t="s">
        <v>172</v>
      </c>
      <c r="C180" s="229" t="s">
        <v>103</v>
      </c>
      <c r="D180" s="226">
        <v>5</v>
      </c>
      <c r="E180" s="226">
        <v>5</v>
      </c>
      <c r="F180" s="226">
        <v>5</v>
      </c>
      <c r="G180" s="226"/>
      <c r="H180" s="226"/>
      <c r="I180" s="226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29">
        <v>72</v>
      </c>
      <c r="B181" s="229" t="s">
        <v>174</v>
      </c>
      <c r="C181" s="229" t="s">
        <v>103</v>
      </c>
      <c r="D181" s="226">
        <v>8</v>
      </c>
      <c r="E181" s="226">
        <v>8</v>
      </c>
      <c r="F181" s="226">
        <v>8</v>
      </c>
      <c r="G181" s="226"/>
      <c r="H181" s="226"/>
      <c r="I181" s="226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29">
        <v>72</v>
      </c>
      <c r="B182" s="229" t="s">
        <v>181</v>
      </c>
      <c r="C182" s="229" t="s">
        <v>103</v>
      </c>
      <c r="D182" s="226">
        <v>4</v>
      </c>
      <c r="E182" s="226">
        <v>4</v>
      </c>
      <c r="F182" s="226">
        <v>4</v>
      </c>
      <c r="G182" s="226"/>
      <c r="H182" s="226"/>
      <c r="I182" s="226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29">
        <v>73</v>
      </c>
      <c r="B183" s="229" t="s">
        <v>190</v>
      </c>
      <c r="C183" s="229" t="s">
        <v>104</v>
      </c>
      <c r="D183" s="226">
        <v>3</v>
      </c>
      <c r="E183" s="226">
        <v>3</v>
      </c>
      <c r="F183" s="226">
        <v>3</v>
      </c>
      <c r="G183" s="226"/>
      <c r="H183" s="226"/>
      <c r="I183" s="226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29">
        <v>75</v>
      </c>
      <c r="B184" s="229" t="s">
        <v>190</v>
      </c>
      <c r="C184" s="229" t="s">
        <v>106</v>
      </c>
      <c r="D184" s="226">
        <v>10</v>
      </c>
      <c r="E184" s="226">
        <v>10</v>
      </c>
      <c r="F184" s="226">
        <v>10</v>
      </c>
      <c r="G184" s="226"/>
      <c r="H184" s="226"/>
      <c r="I184" s="226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29">
        <v>75</v>
      </c>
      <c r="B185" s="229" t="s">
        <v>172</v>
      </c>
      <c r="C185" s="229" t="s">
        <v>106</v>
      </c>
      <c r="D185" s="226">
        <v>8</v>
      </c>
      <c r="E185" s="226">
        <v>8</v>
      </c>
      <c r="F185" s="226">
        <v>8</v>
      </c>
      <c r="G185" s="226"/>
      <c r="H185" s="226"/>
      <c r="I185" s="226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29">
        <v>76</v>
      </c>
      <c r="B186" s="229" t="s">
        <v>190</v>
      </c>
      <c r="C186" s="229" t="s">
        <v>107</v>
      </c>
      <c r="D186" s="226">
        <v>16</v>
      </c>
      <c r="E186" s="226">
        <v>16</v>
      </c>
      <c r="F186" s="226">
        <v>16</v>
      </c>
      <c r="G186" s="226"/>
      <c r="H186" s="226"/>
      <c r="I186" s="22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29">
        <v>77</v>
      </c>
      <c r="B187" s="229" t="s">
        <v>190</v>
      </c>
      <c r="C187" s="229" t="s">
        <v>108</v>
      </c>
      <c r="D187" s="226">
        <v>14</v>
      </c>
      <c r="E187" s="226">
        <v>14</v>
      </c>
      <c r="F187" s="226">
        <v>14</v>
      </c>
      <c r="G187" s="226"/>
      <c r="H187" s="226"/>
      <c r="I187" s="226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29">
        <v>77</v>
      </c>
      <c r="B188" s="229" t="s">
        <v>174</v>
      </c>
      <c r="C188" s="229" t="s">
        <v>108</v>
      </c>
      <c r="D188" s="226">
        <v>8</v>
      </c>
      <c r="E188" s="226">
        <v>8</v>
      </c>
      <c r="F188" s="226">
        <v>8</v>
      </c>
      <c r="G188" s="226"/>
      <c r="H188" s="226"/>
      <c r="I188" s="226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29">
        <v>78</v>
      </c>
      <c r="B189" s="229" t="s">
        <v>190</v>
      </c>
      <c r="C189" s="229" t="s">
        <v>109</v>
      </c>
      <c r="D189" s="226">
        <v>20</v>
      </c>
      <c r="E189" s="226">
        <v>20</v>
      </c>
      <c r="F189" s="226">
        <v>20</v>
      </c>
      <c r="G189" s="226"/>
      <c r="H189" s="226"/>
      <c r="I189" s="226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29">
        <v>78</v>
      </c>
      <c r="B190" s="229" t="s">
        <v>174</v>
      </c>
      <c r="C190" s="229" t="s">
        <v>109</v>
      </c>
      <c r="D190" s="226">
        <v>23.25</v>
      </c>
      <c r="E190" s="226">
        <v>22</v>
      </c>
      <c r="F190" s="226">
        <v>24</v>
      </c>
      <c r="G190" s="226"/>
      <c r="H190" s="226"/>
      <c r="I190" s="226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29">
        <v>78</v>
      </c>
      <c r="B191" s="229" t="s">
        <v>181</v>
      </c>
      <c r="C191" s="229" t="s">
        <v>109</v>
      </c>
      <c r="D191" s="226">
        <v>32</v>
      </c>
      <c r="E191" s="226">
        <v>30</v>
      </c>
      <c r="F191" s="226">
        <v>34</v>
      </c>
      <c r="G191" s="226"/>
      <c r="H191" s="226"/>
      <c r="I191" s="226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29">
        <v>79</v>
      </c>
      <c r="B192" s="229" t="s">
        <v>190</v>
      </c>
      <c r="C192" s="229" t="s">
        <v>110</v>
      </c>
      <c r="D192" s="226">
        <v>7.5</v>
      </c>
      <c r="E192" s="226">
        <v>7</v>
      </c>
      <c r="F192" s="226">
        <v>8</v>
      </c>
      <c r="G192" s="226"/>
      <c r="H192" s="226"/>
      <c r="I192" s="226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29">
        <v>79</v>
      </c>
      <c r="B193" s="229" t="s">
        <v>174</v>
      </c>
      <c r="C193" s="229" t="s">
        <v>110</v>
      </c>
      <c r="D193" s="226">
        <v>6.083333333333333</v>
      </c>
      <c r="E193" s="226">
        <v>6</v>
      </c>
      <c r="F193" s="226">
        <v>6.5</v>
      </c>
      <c r="G193" s="226"/>
      <c r="H193" s="226"/>
      <c r="I193" s="226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29">
        <v>79</v>
      </c>
      <c r="B194" s="229" t="s">
        <v>181</v>
      </c>
      <c r="C194" s="229" t="s">
        <v>110</v>
      </c>
      <c r="D194" s="226">
        <v>11</v>
      </c>
      <c r="E194" s="226">
        <v>11</v>
      </c>
      <c r="F194" s="226">
        <v>11</v>
      </c>
      <c r="G194" s="226"/>
      <c r="H194" s="226"/>
      <c r="I194" s="226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29">
        <v>80</v>
      </c>
      <c r="B195" s="229" t="s">
        <v>190</v>
      </c>
      <c r="C195" s="229" t="s">
        <v>111</v>
      </c>
      <c r="D195" s="226">
        <v>12.5</v>
      </c>
      <c r="E195" s="226">
        <v>12</v>
      </c>
      <c r="F195" s="226">
        <v>13</v>
      </c>
      <c r="G195" s="226"/>
      <c r="H195" s="226"/>
      <c r="I195" s="226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29">
        <v>80</v>
      </c>
      <c r="B196" s="229" t="s">
        <v>172</v>
      </c>
      <c r="C196" s="229" t="s">
        <v>111</v>
      </c>
      <c r="D196" s="226">
        <v>16</v>
      </c>
      <c r="E196" s="226">
        <v>16</v>
      </c>
      <c r="F196" s="226">
        <v>16</v>
      </c>
      <c r="G196" s="226"/>
      <c r="H196" s="226"/>
      <c r="I196" s="22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29">
        <v>80</v>
      </c>
      <c r="B197" s="229" t="s">
        <v>174</v>
      </c>
      <c r="C197" s="229" t="s">
        <v>111</v>
      </c>
      <c r="D197" s="226">
        <v>10.4</v>
      </c>
      <c r="E197" s="226">
        <v>10</v>
      </c>
      <c r="F197" s="226">
        <v>12</v>
      </c>
      <c r="G197" s="226"/>
      <c r="H197" s="226"/>
      <c r="I197" s="226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29">
        <v>80</v>
      </c>
      <c r="B198" s="229" t="s">
        <v>181</v>
      </c>
      <c r="C198" s="229" t="s">
        <v>111</v>
      </c>
      <c r="D198" s="226">
        <v>13</v>
      </c>
      <c r="E198" s="226">
        <v>12</v>
      </c>
      <c r="F198" s="226">
        <v>14</v>
      </c>
      <c r="G198" s="226"/>
      <c r="H198" s="226"/>
      <c r="I198" s="226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29">
        <v>81</v>
      </c>
      <c r="B199" s="229" t="s">
        <v>190</v>
      </c>
      <c r="C199" s="229" t="s">
        <v>112</v>
      </c>
      <c r="D199" s="226">
        <v>10</v>
      </c>
      <c r="E199" s="226">
        <v>10</v>
      </c>
      <c r="F199" s="226">
        <v>10</v>
      </c>
      <c r="G199" s="226"/>
      <c r="H199" s="226"/>
      <c r="I199" s="226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29">
        <v>81</v>
      </c>
      <c r="B200" s="229" t="s">
        <v>172</v>
      </c>
      <c r="C200" s="229" t="s">
        <v>112</v>
      </c>
      <c r="D200" s="226">
        <v>12</v>
      </c>
      <c r="E200" s="226">
        <v>12</v>
      </c>
      <c r="F200" s="226">
        <v>12</v>
      </c>
      <c r="G200" s="226"/>
      <c r="H200" s="226"/>
      <c r="I200" s="226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29">
        <v>82</v>
      </c>
      <c r="B201" s="229" t="s">
        <v>190</v>
      </c>
      <c r="C201" s="229" t="s">
        <v>113</v>
      </c>
      <c r="D201" s="226">
        <v>10</v>
      </c>
      <c r="E201" s="226">
        <v>10</v>
      </c>
      <c r="F201" s="226">
        <v>10</v>
      </c>
      <c r="G201" s="226"/>
      <c r="H201" s="226"/>
      <c r="I201" s="226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29">
        <v>84</v>
      </c>
      <c r="B202" s="229" t="s">
        <v>190</v>
      </c>
      <c r="C202" s="229" t="s">
        <v>115</v>
      </c>
      <c r="D202" s="226">
        <v>11.666666666666666</v>
      </c>
      <c r="E202" s="226">
        <v>11</v>
      </c>
      <c r="F202" s="226">
        <v>12</v>
      </c>
      <c r="G202" s="226"/>
      <c r="H202" s="226"/>
      <c r="I202" s="226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29">
        <v>84</v>
      </c>
      <c r="B203" s="229" t="s">
        <v>172</v>
      </c>
      <c r="C203" s="229" t="s">
        <v>115</v>
      </c>
      <c r="D203" s="226">
        <v>13</v>
      </c>
      <c r="E203" s="226">
        <v>13</v>
      </c>
      <c r="F203" s="226">
        <v>13</v>
      </c>
      <c r="G203" s="226"/>
      <c r="H203" s="226"/>
      <c r="I203" s="226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29">
        <v>84</v>
      </c>
      <c r="B204" s="229" t="s">
        <v>174</v>
      </c>
      <c r="C204" s="229" t="s">
        <v>115</v>
      </c>
      <c r="D204" s="226">
        <v>12.25</v>
      </c>
      <c r="E204" s="226">
        <v>11</v>
      </c>
      <c r="F204" s="226">
        <v>14</v>
      </c>
      <c r="G204" s="226"/>
      <c r="H204" s="226"/>
      <c r="I204" s="226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29">
        <v>84</v>
      </c>
      <c r="B205" s="229" t="s">
        <v>181</v>
      </c>
      <c r="C205" s="229" t="s">
        <v>115</v>
      </c>
      <c r="D205" s="226">
        <v>13</v>
      </c>
      <c r="E205" s="226">
        <v>12</v>
      </c>
      <c r="F205" s="226">
        <v>14</v>
      </c>
      <c r="G205" s="226"/>
      <c r="H205" s="226"/>
      <c r="I205" s="226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29">
        <v>85</v>
      </c>
      <c r="B206" s="229" t="s">
        <v>190</v>
      </c>
      <c r="C206" s="229" t="s">
        <v>116</v>
      </c>
      <c r="D206" s="226">
        <v>9.6666666666666661</v>
      </c>
      <c r="E206" s="226">
        <v>9</v>
      </c>
      <c r="F206" s="226">
        <v>10</v>
      </c>
      <c r="G206" s="226"/>
      <c r="H206" s="226"/>
      <c r="I206" s="22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29">
        <v>86</v>
      </c>
      <c r="B207" s="229" t="s">
        <v>190</v>
      </c>
      <c r="C207" s="229" t="s">
        <v>117</v>
      </c>
      <c r="D207" s="226">
        <v>200</v>
      </c>
      <c r="E207" s="226">
        <v>200</v>
      </c>
      <c r="F207" s="226">
        <v>200</v>
      </c>
      <c r="G207" s="226"/>
      <c r="H207" s="226"/>
      <c r="I207" s="226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29">
        <v>86</v>
      </c>
      <c r="B208" s="229" t="s">
        <v>172</v>
      </c>
      <c r="C208" s="229" t="s">
        <v>117</v>
      </c>
      <c r="D208" s="226">
        <v>200</v>
      </c>
      <c r="E208" s="226">
        <v>200</v>
      </c>
      <c r="F208" s="226">
        <v>200</v>
      </c>
      <c r="G208" s="226"/>
      <c r="H208" s="226"/>
      <c r="I208" s="226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29">
        <v>86</v>
      </c>
      <c r="B209" s="229" t="s">
        <v>174</v>
      </c>
      <c r="C209" s="229" t="s">
        <v>117</v>
      </c>
      <c r="D209" s="226">
        <v>201.25</v>
      </c>
      <c r="E209" s="226">
        <v>200</v>
      </c>
      <c r="F209" s="226">
        <v>205</v>
      </c>
      <c r="G209" s="226"/>
      <c r="H209" s="226"/>
      <c r="I209" s="226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29">
        <v>86</v>
      </c>
      <c r="B210" s="229" t="s">
        <v>181</v>
      </c>
      <c r="C210" s="229" t="s">
        <v>117</v>
      </c>
      <c r="D210" s="226">
        <v>202.5</v>
      </c>
      <c r="E210" s="226">
        <v>200</v>
      </c>
      <c r="F210" s="226">
        <v>205</v>
      </c>
      <c r="G210" s="226"/>
      <c r="H210" s="226"/>
      <c r="I210" s="226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29">
        <v>87</v>
      </c>
      <c r="B211" s="229" t="s">
        <v>190</v>
      </c>
      <c r="C211" s="229" t="s">
        <v>118</v>
      </c>
      <c r="D211" s="226">
        <v>150</v>
      </c>
      <c r="E211" s="226">
        <v>150</v>
      </c>
      <c r="F211" s="226">
        <v>150</v>
      </c>
      <c r="G211" s="226"/>
      <c r="H211" s="226"/>
      <c r="I211" s="226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29">
        <v>88</v>
      </c>
      <c r="B212" s="229" t="s">
        <v>190</v>
      </c>
      <c r="C212" s="229" t="s">
        <v>119</v>
      </c>
      <c r="D212" s="226">
        <v>125</v>
      </c>
      <c r="E212" s="226">
        <v>125</v>
      </c>
      <c r="F212" s="226">
        <v>125</v>
      </c>
      <c r="G212" s="226"/>
      <c r="H212" s="226"/>
      <c r="I212" s="226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29">
        <v>88</v>
      </c>
      <c r="B213" s="229" t="s">
        <v>172</v>
      </c>
      <c r="C213" s="229" t="s">
        <v>119</v>
      </c>
      <c r="D213" s="226">
        <v>100</v>
      </c>
      <c r="E213" s="226">
        <v>100</v>
      </c>
      <c r="F213" s="226">
        <v>100</v>
      </c>
      <c r="G213" s="226"/>
      <c r="H213" s="226"/>
      <c r="I213" s="226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29">
        <v>88</v>
      </c>
      <c r="B214" s="229" t="s">
        <v>174</v>
      </c>
      <c r="C214" s="229" t="s">
        <v>119</v>
      </c>
      <c r="D214" s="226">
        <v>102</v>
      </c>
      <c r="E214" s="226">
        <v>100</v>
      </c>
      <c r="F214" s="226">
        <v>110</v>
      </c>
      <c r="G214" s="226"/>
      <c r="H214" s="226"/>
      <c r="I214" s="226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29">
        <v>89</v>
      </c>
      <c r="B215" s="229" t="s">
        <v>190</v>
      </c>
      <c r="C215" s="229" t="s">
        <v>120</v>
      </c>
      <c r="D215" s="226">
        <v>20.25</v>
      </c>
      <c r="E215" s="226">
        <v>20</v>
      </c>
      <c r="F215" s="226">
        <v>21</v>
      </c>
      <c r="G215" s="226"/>
      <c r="H215" s="226"/>
      <c r="I215" s="226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29">
        <v>89</v>
      </c>
      <c r="B216" s="229" t="s">
        <v>172</v>
      </c>
      <c r="C216" s="229" t="s">
        <v>120</v>
      </c>
      <c r="D216" s="226">
        <v>20</v>
      </c>
      <c r="E216" s="226">
        <v>20</v>
      </c>
      <c r="F216" s="226">
        <v>20</v>
      </c>
      <c r="G216" s="226"/>
      <c r="H216" s="226"/>
      <c r="I216" s="22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29">
        <v>89</v>
      </c>
      <c r="B217" s="229" t="s">
        <v>174</v>
      </c>
      <c r="C217" s="229" t="s">
        <v>120</v>
      </c>
      <c r="D217" s="226">
        <v>20</v>
      </c>
      <c r="E217" s="226">
        <v>19</v>
      </c>
      <c r="F217" s="226">
        <v>21</v>
      </c>
      <c r="G217" s="226"/>
      <c r="H217" s="226"/>
      <c r="I217" s="226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29">
        <v>89</v>
      </c>
      <c r="B218" s="229" t="s">
        <v>181</v>
      </c>
      <c r="C218" s="229" t="s">
        <v>120</v>
      </c>
      <c r="D218" s="226">
        <v>21</v>
      </c>
      <c r="E218" s="226">
        <v>20</v>
      </c>
      <c r="F218" s="226">
        <v>22</v>
      </c>
      <c r="G218" s="226"/>
      <c r="H218" s="226"/>
      <c r="I218" s="226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29">
        <v>90</v>
      </c>
      <c r="B219" s="229" t="s">
        <v>190</v>
      </c>
      <c r="C219" s="229" t="s">
        <v>121</v>
      </c>
      <c r="D219" s="226">
        <v>13.5</v>
      </c>
      <c r="E219" s="226">
        <v>13</v>
      </c>
      <c r="F219" s="226">
        <v>14</v>
      </c>
      <c r="G219" s="226"/>
      <c r="H219" s="226"/>
      <c r="I219" s="226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29">
        <v>90</v>
      </c>
      <c r="B220" s="229" t="s">
        <v>174</v>
      </c>
      <c r="C220" s="229" t="s">
        <v>121</v>
      </c>
      <c r="D220" s="226">
        <v>15</v>
      </c>
      <c r="E220" s="226">
        <v>15</v>
      </c>
      <c r="F220" s="226">
        <v>15</v>
      </c>
      <c r="G220" s="226"/>
      <c r="H220" s="226"/>
      <c r="I220" s="226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29">
        <v>90</v>
      </c>
      <c r="B221" s="229" t="s">
        <v>181</v>
      </c>
      <c r="C221" s="229" t="s">
        <v>121</v>
      </c>
      <c r="D221" s="226">
        <v>18</v>
      </c>
      <c r="E221" s="226">
        <v>18</v>
      </c>
      <c r="F221" s="226">
        <v>18</v>
      </c>
      <c r="G221" s="226"/>
      <c r="H221" s="226"/>
      <c r="I221" s="226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29">
        <v>91</v>
      </c>
      <c r="B222" s="229" t="s">
        <v>172</v>
      </c>
      <c r="C222" s="229" t="s">
        <v>142</v>
      </c>
      <c r="D222" s="226">
        <v>40</v>
      </c>
      <c r="E222" s="226">
        <v>40</v>
      </c>
      <c r="F222" s="226">
        <v>40</v>
      </c>
      <c r="G222" s="226"/>
      <c r="H222" s="226"/>
      <c r="I222" s="226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29">
        <v>92</v>
      </c>
      <c r="B223" s="229" t="s">
        <v>190</v>
      </c>
      <c r="C223" s="229" t="s">
        <v>122</v>
      </c>
      <c r="D223" s="226">
        <v>85</v>
      </c>
      <c r="E223" s="226">
        <v>85</v>
      </c>
      <c r="F223" s="226">
        <v>85</v>
      </c>
      <c r="G223" s="226"/>
      <c r="H223" s="226"/>
      <c r="I223" s="226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29">
        <v>92</v>
      </c>
      <c r="B224" s="229" t="s">
        <v>174</v>
      </c>
      <c r="C224" s="229" t="s">
        <v>122</v>
      </c>
      <c r="D224" s="226">
        <v>105.75</v>
      </c>
      <c r="E224" s="226">
        <v>100</v>
      </c>
      <c r="F224" s="226">
        <v>110</v>
      </c>
      <c r="G224" s="226"/>
      <c r="H224" s="226"/>
      <c r="I224" s="226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29">
        <v>92</v>
      </c>
      <c r="B225" s="229" t="s">
        <v>181</v>
      </c>
      <c r="C225" s="229" t="s">
        <v>122</v>
      </c>
      <c r="D225" s="226">
        <v>87.5</v>
      </c>
      <c r="E225" s="226">
        <v>85</v>
      </c>
      <c r="F225" s="226">
        <v>90</v>
      </c>
      <c r="G225" s="226"/>
      <c r="H225" s="226"/>
      <c r="I225" s="226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29">
        <v>93</v>
      </c>
      <c r="B226" s="229" t="s">
        <v>190</v>
      </c>
      <c r="C226" s="229" t="s">
        <v>123</v>
      </c>
      <c r="D226" s="226">
        <v>23</v>
      </c>
      <c r="E226" s="226">
        <v>23</v>
      </c>
      <c r="F226" s="226">
        <v>23</v>
      </c>
      <c r="G226" s="226"/>
      <c r="H226" s="226"/>
      <c r="I226" s="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29">
        <v>94</v>
      </c>
      <c r="B227" s="229" t="s">
        <v>262</v>
      </c>
      <c r="C227" s="229" t="s">
        <v>265</v>
      </c>
      <c r="D227" s="226">
        <v>45</v>
      </c>
      <c r="E227" s="226">
        <v>45</v>
      </c>
      <c r="F227" s="226">
        <v>45</v>
      </c>
      <c r="G227" s="226"/>
      <c r="H227" s="226"/>
      <c r="I227" s="226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29">
        <v>95</v>
      </c>
      <c r="B228" s="229" t="s">
        <v>262</v>
      </c>
      <c r="C228" s="229" t="s">
        <v>204</v>
      </c>
      <c r="D228" s="226">
        <v>135</v>
      </c>
      <c r="E228" s="226">
        <v>130</v>
      </c>
      <c r="F228" s="226">
        <v>140</v>
      </c>
      <c r="G228" s="226">
        <v>1.5</v>
      </c>
      <c r="H228" s="226">
        <v>1.5</v>
      </c>
      <c r="I228" s="226">
        <v>1.5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29">
        <v>95</v>
      </c>
      <c r="B229" s="229" t="s">
        <v>174</v>
      </c>
      <c r="C229" s="229" t="s">
        <v>204</v>
      </c>
      <c r="D229" s="226">
        <v>175</v>
      </c>
      <c r="E229" s="226">
        <v>175</v>
      </c>
      <c r="F229" s="226">
        <v>175</v>
      </c>
      <c r="G229" s="226">
        <v>1.8</v>
      </c>
      <c r="H229" s="226">
        <v>1.75</v>
      </c>
      <c r="I229" s="226">
        <v>1.85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29">
        <v>95</v>
      </c>
      <c r="B230" s="229" t="s">
        <v>181</v>
      </c>
      <c r="C230" s="229" t="s">
        <v>204</v>
      </c>
      <c r="D230" s="226">
        <v>143.75</v>
      </c>
      <c r="E230" s="226">
        <v>135</v>
      </c>
      <c r="F230" s="226">
        <v>150</v>
      </c>
      <c r="G230" s="226">
        <v>1.7099999999999997</v>
      </c>
      <c r="H230" s="226">
        <v>1.6</v>
      </c>
      <c r="I230" s="226">
        <v>1.75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29">
        <v>96</v>
      </c>
      <c r="B231" s="229" t="s">
        <v>262</v>
      </c>
      <c r="C231" s="229" t="s">
        <v>205</v>
      </c>
      <c r="D231" s="226">
        <v>48</v>
      </c>
      <c r="E231" s="226">
        <v>48</v>
      </c>
      <c r="F231" s="226">
        <v>48</v>
      </c>
      <c r="G231" s="226">
        <v>0.5</v>
      </c>
      <c r="H231" s="226">
        <v>0.5</v>
      </c>
      <c r="I231" s="226">
        <v>0.5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29">
        <v>96</v>
      </c>
      <c r="B232" s="229" t="s">
        <v>172</v>
      </c>
      <c r="C232" s="229" t="s">
        <v>205</v>
      </c>
      <c r="D232" s="226">
        <v>48</v>
      </c>
      <c r="E232" s="226">
        <v>48</v>
      </c>
      <c r="F232" s="226">
        <v>48</v>
      </c>
      <c r="G232" s="226">
        <v>0.6</v>
      </c>
      <c r="H232" s="226">
        <v>0.6</v>
      </c>
      <c r="I232" s="226">
        <v>0.6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29">
        <v>96</v>
      </c>
      <c r="B233" s="229" t="s">
        <v>174</v>
      </c>
      <c r="C233" s="229" t="s">
        <v>205</v>
      </c>
      <c r="D233" s="226">
        <v>47.333333333333336</v>
      </c>
      <c r="E233" s="226">
        <v>47</v>
      </c>
      <c r="F233" s="226">
        <v>48</v>
      </c>
      <c r="G233" s="226">
        <v>0.51666666666666672</v>
      </c>
      <c r="H233" s="226">
        <v>0.5</v>
      </c>
      <c r="I233" s="226">
        <v>0.55000000000000004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29">
        <v>96</v>
      </c>
      <c r="B234" s="229" t="s">
        <v>181</v>
      </c>
      <c r="C234" s="229" t="s">
        <v>205</v>
      </c>
      <c r="D234" s="226">
        <v>48.166666666666664</v>
      </c>
      <c r="E234" s="226">
        <v>48</v>
      </c>
      <c r="F234" s="226">
        <v>49</v>
      </c>
      <c r="G234" s="226">
        <v>0.52499999999999991</v>
      </c>
      <c r="H234" s="226">
        <v>0.5</v>
      </c>
      <c r="I234" s="226">
        <v>0.55000000000000004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29">
        <v>97</v>
      </c>
      <c r="B235" s="229" t="s">
        <v>262</v>
      </c>
      <c r="C235" s="229" t="s">
        <v>206</v>
      </c>
      <c r="D235" s="226">
        <v>77</v>
      </c>
      <c r="E235" s="226">
        <v>76</v>
      </c>
      <c r="F235" s="226">
        <v>78</v>
      </c>
      <c r="G235" s="226">
        <v>0.9</v>
      </c>
      <c r="H235" s="226">
        <v>0.9</v>
      </c>
      <c r="I235" s="226">
        <v>0.9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29">
        <v>97</v>
      </c>
      <c r="B236" s="229" t="s">
        <v>174</v>
      </c>
      <c r="C236" s="229" t="s">
        <v>206</v>
      </c>
      <c r="D236" s="226">
        <v>78</v>
      </c>
      <c r="E236" s="226">
        <v>78</v>
      </c>
      <c r="F236" s="226">
        <v>78</v>
      </c>
      <c r="G236" s="226">
        <v>0.95</v>
      </c>
      <c r="H236" s="226">
        <v>0.9</v>
      </c>
      <c r="I236" s="226">
        <v>1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29">
        <v>97</v>
      </c>
      <c r="B237" s="229" t="s">
        <v>181</v>
      </c>
      <c r="C237" s="229" t="s">
        <v>206</v>
      </c>
      <c r="D237" s="226">
        <v>82.333333333333329</v>
      </c>
      <c r="E237" s="226">
        <v>80</v>
      </c>
      <c r="F237" s="226">
        <v>85</v>
      </c>
      <c r="G237" s="226">
        <v>1.1300000000000001</v>
      </c>
      <c r="H237" s="226">
        <v>1</v>
      </c>
      <c r="I237" s="226">
        <v>1.25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29">
        <v>98</v>
      </c>
      <c r="B238" s="229" t="s">
        <v>262</v>
      </c>
      <c r="C238" s="229" t="s">
        <v>266</v>
      </c>
      <c r="D238" s="226">
        <v>143.75</v>
      </c>
      <c r="E238" s="226">
        <v>140</v>
      </c>
      <c r="F238" s="226">
        <v>150</v>
      </c>
      <c r="G238" s="226">
        <v>1.6</v>
      </c>
      <c r="H238" s="226">
        <v>1.6</v>
      </c>
      <c r="I238" s="226">
        <v>1.6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29">
        <v>98</v>
      </c>
      <c r="B239" s="229" t="s">
        <v>174</v>
      </c>
      <c r="C239" s="229" t="s">
        <v>266</v>
      </c>
      <c r="D239" s="226">
        <v>145</v>
      </c>
      <c r="E239" s="226">
        <v>145</v>
      </c>
      <c r="F239" s="226">
        <v>145</v>
      </c>
      <c r="G239" s="226">
        <v>1.7250000000000001</v>
      </c>
      <c r="H239" s="226">
        <v>1.55</v>
      </c>
      <c r="I239" s="226">
        <v>1.9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29">
        <v>98</v>
      </c>
      <c r="B240" s="229" t="s">
        <v>181</v>
      </c>
      <c r="C240" s="229" t="s">
        <v>266</v>
      </c>
      <c r="D240" s="226">
        <v>146.66666666666666</v>
      </c>
      <c r="E240" s="226">
        <v>140</v>
      </c>
      <c r="F240" s="226">
        <v>150</v>
      </c>
      <c r="G240" s="226">
        <v>2</v>
      </c>
      <c r="H240" s="226">
        <v>2</v>
      </c>
      <c r="I240" s="226">
        <v>2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29">
        <v>99</v>
      </c>
      <c r="B241" s="229" t="s">
        <v>262</v>
      </c>
      <c r="C241" s="229" t="s">
        <v>208</v>
      </c>
      <c r="D241" s="226">
        <v>25</v>
      </c>
      <c r="E241" s="226">
        <v>25</v>
      </c>
      <c r="F241" s="226">
        <v>25</v>
      </c>
      <c r="G241" s="226"/>
      <c r="H241" s="226"/>
      <c r="I241" s="226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29">
        <v>99</v>
      </c>
      <c r="B242" s="229" t="s">
        <v>172</v>
      </c>
      <c r="C242" s="229" t="s">
        <v>208</v>
      </c>
      <c r="D242" s="226">
        <v>26</v>
      </c>
      <c r="E242" s="226">
        <v>26</v>
      </c>
      <c r="F242" s="226">
        <v>26</v>
      </c>
      <c r="G242" s="226"/>
      <c r="H242" s="226"/>
      <c r="I242" s="226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29">
        <v>100</v>
      </c>
      <c r="B243" s="229" t="s">
        <v>262</v>
      </c>
      <c r="C243" s="229" t="s">
        <v>209</v>
      </c>
      <c r="D243" s="226">
        <v>23.75</v>
      </c>
      <c r="E243" s="226">
        <v>23.75</v>
      </c>
      <c r="F243" s="226">
        <v>23.75</v>
      </c>
      <c r="G243" s="226"/>
      <c r="H243" s="226"/>
      <c r="I243" s="226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29">
        <v>100</v>
      </c>
      <c r="B244" s="229" t="s">
        <v>172</v>
      </c>
      <c r="C244" s="229" t="s">
        <v>209</v>
      </c>
      <c r="D244" s="226">
        <v>25</v>
      </c>
      <c r="E244" s="226">
        <v>25</v>
      </c>
      <c r="F244" s="226">
        <v>25</v>
      </c>
      <c r="G244" s="226"/>
      <c r="H244" s="226"/>
      <c r="I244" s="226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29">
        <v>100</v>
      </c>
      <c r="B245" s="229" t="s">
        <v>181</v>
      </c>
      <c r="C245" s="229" t="s">
        <v>209</v>
      </c>
      <c r="D245" s="226">
        <v>25</v>
      </c>
      <c r="E245" s="226">
        <v>25</v>
      </c>
      <c r="F245" s="226">
        <v>25</v>
      </c>
      <c r="G245" s="226">
        <v>0.55000000000000004</v>
      </c>
      <c r="H245" s="226">
        <v>0.55000000000000004</v>
      </c>
      <c r="I245" s="226">
        <v>0.55000000000000004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29">
        <v>101</v>
      </c>
      <c r="B246" s="229" t="s">
        <v>262</v>
      </c>
      <c r="C246" s="229" t="s">
        <v>210</v>
      </c>
      <c r="D246" s="226">
        <v>22</v>
      </c>
      <c r="E246" s="226">
        <v>22</v>
      </c>
      <c r="F246" s="226">
        <v>22</v>
      </c>
      <c r="G246" s="226"/>
      <c r="H246" s="226"/>
      <c r="I246" s="22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29">
        <v>101</v>
      </c>
      <c r="B247" s="229" t="s">
        <v>172</v>
      </c>
      <c r="C247" s="229" t="s">
        <v>210</v>
      </c>
      <c r="D247" s="226">
        <v>23.5</v>
      </c>
      <c r="E247" s="226">
        <v>23.5</v>
      </c>
      <c r="F247" s="226">
        <v>23.5</v>
      </c>
      <c r="G247" s="226"/>
      <c r="H247" s="226"/>
      <c r="I247" s="226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29">
        <v>101</v>
      </c>
      <c r="B248" s="229" t="s">
        <v>181</v>
      </c>
      <c r="C248" s="229" t="s">
        <v>210</v>
      </c>
      <c r="D248" s="226">
        <v>23.0625</v>
      </c>
      <c r="E248" s="226">
        <v>22.5</v>
      </c>
      <c r="F248" s="226">
        <v>24.5</v>
      </c>
      <c r="G248" s="226">
        <v>0.51249999999999996</v>
      </c>
      <c r="H248" s="226">
        <v>0.5</v>
      </c>
      <c r="I248" s="226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29">
        <v>102</v>
      </c>
      <c r="B249" s="229" t="s">
        <v>262</v>
      </c>
      <c r="C249" s="229" t="s">
        <v>211</v>
      </c>
      <c r="D249" s="226">
        <v>5</v>
      </c>
      <c r="E249" s="226">
        <v>5</v>
      </c>
      <c r="F249" s="226">
        <v>5</v>
      </c>
      <c r="G249" s="226"/>
      <c r="H249" s="226"/>
      <c r="I249" s="226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29">
        <v>102</v>
      </c>
      <c r="B250" s="229" t="s">
        <v>181</v>
      </c>
      <c r="C250" s="229" t="s">
        <v>211</v>
      </c>
      <c r="D250" s="226">
        <v>5</v>
      </c>
      <c r="E250" s="226">
        <v>5</v>
      </c>
      <c r="F250" s="226">
        <v>5</v>
      </c>
      <c r="G250" s="226"/>
      <c r="H250" s="226"/>
      <c r="I250" s="226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29">
        <v>103</v>
      </c>
      <c r="B251" s="229" t="s">
        <v>262</v>
      </c>
      <c r="C251" s="229" t="s">
        <v>212</v>
      </c>
      <c r="D251" s="226">
        <v>80</v>
      </c>
      <c r="E251" s="226">
        <v>80</v>
      </c>
      <c r="F251" s="226">
        <v>80</v>
      </c>
      <c r="G251" s="226"/>
      <c r="H251" s="226"/>
      <c r="I251" s="226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29">
        <v>103</v>
      </c>
      <c r="B252" s="229" t="s">
        <v>172</v>
      </c>
      <c r="C252" s="229" t="s">
        <v>212</v>
      </c>
      <c r="D252" s="226">
        <v>80</v>
      </c>
      <c r="E252" s="226">
        <v>80</v>
      </c>
      <c r="F252" s="226">
        <v>80</v>
      </c>
      <c r="G252" s="226">
        <v>0.96666666666666667</v>
      </c>
      <c r="H252" s="226">
        <v>0.9</v>
      </c>
      <c r="I252" s="226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29">
        <v>103</v>
      </c>
      <c r="B253" s="229" t="s">
        <v>181</v>
      </c>
      <c r="C253" s="229" t="s">
        <v>212</v>
      </c>
      <c r="D253" s="226"/>
      <c r="E253" s="226"/>
      <c r="F253" s="226"/>
      <c r="G253" s="226">
        <v>0.875</v>
      </c>
      <c r="H253" s="226">
        <v>0.75</v>
      </c>
      <c r="I253" s="226">
        <v>1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29">
        <v>104</v>
      </c>
      <c r="B254" s="229" t="s">
        <v>262</v>
      </c>
      <c r="C254" s="229" t="s">
        <v>213</v>
      </c>
      <c r="D254" s="226">
        <v>60</v>
      </c>
      <c r="E254" s="226">
        <v>60</v>
      </c>
      <c r="F254" s="226">
        <v>60</v>
      </c>
      <c r="G254" s="226"/>
      <c r="H254" s="226"/>
      <c r="I254" s="226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29">
        <v>104</v>
      </c>
      <c r="B255" s="229" t="s">
        <v>172</v>
      </c>
      <c r="C255" s="229" t="s">
        <v>213</v>
      </c>
      <c r="D255" s="226">
        <v>60</v>
      </c>
      <c r="E255" s="226">
        <v>60</v>
      </c>
      <c r="F255" s="226">
        <v>60</v>
      </c>
      <c r="G255" s="226">
        <v>0.8</v>
      </c>
      <c r="H255" s="226">
        <v>0.8</v>
      </c>
      <c r="I255" s="226">
        <v>0.8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29">
        <v>104</v>
      </c>
      <c r="B256" s="229" t="s">
        <v>181</v>
      </c>
      <c r="C256" s="229" t="s">
        <v>213</v>
      </c>
      <c r="D256" s="226"/>
      <c r="E256" s="226"/>
      <c r="F256" s="226"/>
      <c r="G256" s="226">
        <v>0.92500000000000004</v>
      </c>
      <c r="H256" s="226">
        <v>0.85</v>
      </c>
      <c r="I256" s="226">
        <v>1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29">
        <v>105</v>
      </c>
      <c r="B257" s="229" t="s">
        <v>262</v>
      </c>
      <c r="C257" s="229" t="s">
        <v>267</v>
      </c>
      <c r="D257" s="226">
        <v>11</v>
      </c>
      <c r="E257" s="226">
        <v>11</v>
      </c>
      <c r="F257" s="226">
        <v>11</v>
      </c>
      <c r="G257" s="226"/>
      <c r="H257" s="226"/>
      <c r="I257" s="226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29">
        <v>105</v>
      </c>
      <c r="B258" s="229" t="s">
        <v>172</v>
      </c>
      <c r="C258" s="229" t="s">
        <v>267</v>
      </c>
      <c r="D258" s="226">
        <v>12.2</v>
      </c>
      <c r="E258" s="226">
        <v>12</v>
      </c>
      <c r="F258" s="226">
        <v>13</v>
      </c>
      <c r="G258" s="226">
        <v>0.15999999999999998</v>
      </c>
      <c r="H258" s="226">
        <v>0.15</v>
      </c>
      <c r="I258" s="226">
        <v>0.2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29">
        <v>105</v>
      </c>
      <c r="B259" s="229" t="s">
        <v>174</v>
      </c>
      <c r="C259" s="229" t="s">
        <v>267</v>
      </c>
      <c r="D259" s="226">
        <v>12</v>
      </c>
      <c r="E259" s="226">
        <v>12</v>
      </c>
      <c r="F259" s="226">
        <v>12</v>
      </c>
      <c r="G259" s="226">
        <v>0.15</v>
      </c>
      <c r="H259" s="226">
        <v>0.15</v>
      </c>
      <c r="I259" s="226">
        <v>0.15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29">
        <v>105</v>
      </c>
      <c r="B260" s="229" t="s">
        <v>181</v>
      </c>
      <c r="C260" s="229" t="s">
        <v>267</v>
      </c>
      <c r="D260" s="226">
        <v>12.2</v>
      </c>
      <c r="E260" s="226">
        <v>11</v>
      </c>
      <c r="F260" s="226">
        <v>13</v>
      </c>
      <c r="G260" s="226">
        <v>0.19</v>
      </c>
      <c r="H260" s="226">
        <v>0.15</v>
      </c>
      <c r="I260" s="226">
        <v>0.25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29">
        <v>106</v>
      </c>
      <c r="B261" s="229" t="s">
        <v>262</v>
      </c>
      <c r="C261" s="229" t="s">
        <v>268</v>
      </c>
      <c r="D261" s="226">
        <v>55</v>
      </c>
      <c r="E261" s="226">
        <v>55</v>
      </c>
      <c r="F261" s="226">
        <v>55</v>
      </c>
      <c r="G261" s="226"/>
      <c r="H261" s="226"/>
      <c r="I261" s="226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29">
        <v>107</v>
      </c>
      <c r="B262" s="229" t="s">
        <v>262</v>
      </c>
      <c r="C262" s="229" t="s">
        <v>269</v>
      </c>
      <c r="D262" s="226">
        <v>35</v>
      </c>
      <c r="E262" s="226">
        <v>35</v>
      </c>
      <c r="F262" s="226">
        <v>35</v>
      </c>
      <c r="G262" s="226"/>
      <c r="H262" s="226"/>
      <c r="I262" s="226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29">
        <v>107</v>
      </c>
      <c r="B263" s="229" t="s">
        <v>181</v>
      </c>
      <c r="C263" s="229" t="s">
        <v>269</v>
      </c>
      <c r="D263" s="226">
        <v>50</v>
      </c>
      <c r="E263" s="226">
        <v>50</v>
      </c>
      <c r="F263" s="226">
        <v>50</v>
      </c>
      <c r="G263" s="226">
        <v>0.875</v>
      </c>
      <c r="H263" s="226">
        <v>0.75</v>
      </c>
      <c r="I263" s="226">
        <v>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29">
        <v>109</v>
      </c>
      <c r="B264" s="229" t="s">
        <v>262</v>
      </c>
      <c r="C264" s="229" t="s">
        <v>215</v>
      </c>
      <c r="D264" s="226">
        <v>5</v>
      </c>
      <c r="E264" s="226">
        <v>5</v>
      </c>
      <c r="F264" s="226">
        <v>5</v>
      </c>
      <c r="G264" s="226"/>
      <c r="H264" s="226"/>
      <c r="I264" s="226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29">
        <v>109</v>
      </c>
      <c r="B265" s="229" t="s">
        <v>172</v>
      </c>
      <c r="C265" s="229" t="s">
        <v>215</v>
      </c>
      <c r="D265" s="226">
        <v>4.375</v>
      </c>
      <c r="E265" s="226">
        <v>4.25</v>
      </c>
      <c r="F265" s="226">
        <v>4.5</v>
      </c>
      <c r="G265" s="226"/>
      <c r="H265" s="226"/>
      <c r="I265" s="226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29">
        <v>109</v>
      </c>
      <c r="B266" s="229" t="s">
        <v>174</v>
      </c>
      <c r="C266" s="229" t="s">
        <v>215</v>
      </c>
      <c r="D266" s="226">
        <v>4</v>
      </c>
      <c r="E266" s="226">
        <v>4</v>
      </c>
      <c r="F266" s="226">
        <v>4</v>
      </c>
      <c r="G266" s="226"/>
      <c r="H266" s="226"/>
      <c r="I266" s="22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29">
        <v>109</v>
      </c>
      <c r="B267" s="229" t="s">
        <v>181</v>
      </c>
      <c r="C267" s="229" t="s">
        <v>215</v>
      </c>
      <c r="D267" s="226">
        <v>5</v>
      </c>
      <c r="E267" s="226">
        <v>5</v>
      </c>
      <c r="F267" s="226">
        <v>5</v>
      </c>
      <c r="G267" s="226"/>
      <c r="H267" s="226"/>
      <c r="I267" s="226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29">
        <v>110</v>
      </c>
      <c r="B268" s="229" t="s">
        <v>262</v>
      </c>
      <c r="C268" s="229" t="s">
        <v>216</v>
      </c>
      <c r="D268" s="226">
        <v>4.75</v>
      </c>
      <c r="E268" s="226">
        <v>4.75</v>
      </c>
      <c r="F268" s="226">
        <v>4.75</v>
      </c>
      <c r="G268" s="226"/>
      <c r="H268" s="226"/>
      <c r="I268" s="226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29">
        <v>110</v>
      </c>
      <c r="B269" s="229" t="s">
        <v>172</v>
      </c>
      <c r="C269" s="229" t="s">
        <v>216</v>
      </c>
      <c r="D269" s="226">
        <v>4.333333333333333</v>
      </c>
      <c r="E269" s="226">
        <v>4.25</v>
      </c>
      <c r="F269" s="226">
        <v>4.5</v>
      </c>
      <c r="G269" s="226"/>
      <c r="H269" s="226"/>
      <c r="I269" s="226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29">
        <v>110</v>
      </c>
      <c r="B270" s="229" t="s">
        <v>174</v>
      </c>
      <c r="C270" s="229" t="s">
        <v>216</v>
      </c>
      <c r="D270" s="226">
        <v>4.5</v>
      </c>
      <c r="E270" s="226">
        <v>4.5</v>
      </c>
      <c r="F270" s="226">
        <v>4.5</v>
      </c>
      <c r="G270" s="226"/>
      <c r="H270" s="226"/>
      <c r="I270" s="226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29">
        <v>110</v>
      </c>
      <c r="B271" s="229" t="s">
        <v>181</v>
      </c>
      <c r="C271" s="229" t="s">
        <v>216</v>
      </c>
      <c r="D271" s="226">
        <v>4.5</v>
      </c>
      <c r="E271" s="226">
        <v>4.5</v>
      </c>
      <c r="F271" s="226">
        <v>4.5</v>
      </c>
      <c r="G271" s="226"/>
      <c r="H271" s="226"/>
      <c r="I271" s="226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29">
        <v>111</v>
      </c>
      <c r="B272" s="229" t="s">
        <v>262</v>
      </c>
      <c r="C272" s="229" t="s">
        <v>217</v>
      </c>
      <c r="D272" s="226">
        <v>4.75</v>
      </c>
      <c r="E272" s="226">
        <v>4.75</v>
      </c>
      <c r="F272" s="226">
        <v>4.75</v>
      </c>
      <c r="G272" s="226"/>
      <c r="H272" s="226"/>
      <c r="I272" s="226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29">
        <v>111</v>
      </c>
      <c r="B273" s="229" t="s">
        <v>172</v>
      </c>
      <c r="C273" s="229" t="s">
        <v>217</v>
      </c>
      <c r="D273" s="226">
        <v>4.333333333333333</v>
      </c>
      <c r="E273" s="226">
        <v>4.25</v>
      </c>
      <c r="F273" s="226">
        <v>4.5</v>
      </c>
      <c r="G273" s="226"/>
      <c r="H273" s="226"/>
      <c r="I273" s="226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29">
        <v>111</v>
      </c>
      <c r="B274" s="229" t="s">
        <v>174</v>
      </c>
      <c r="C274" s="229" t="s">
        <v>217</v>
      </c>
      <c r="D274" s="226">
        <v>4</v>
      </c>
      <c r="E274" s="226">
        <v>4</v>
      </c>
      <c r="F274" s="226">
        <v>4</v>
      </c>
      <c r="G274" s="226"/>
      <c r="H274" s="226"/>
      <c r="I274" s="226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29">
        <v>111</v>
      </c>
      <c r="B275" s="229" t="s">
        <v>181</v>
      </c>
      <c r="C275" s="229" t="s">
        <v>217</v>
      </c>
      <c r="D275" s="226">
        <v>4.5</v>
      </c>
      <c r="E275" s="226">
        <v>4.5</v>
      </c>
      <c r="F275" s="226">
        <v>4.5</v>
      </c>
      <c r="G275" s="226"/>
      <c r="H275" s="226"/>
      <c r="I275" s="226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29">
        <v>112</v>
      </c>
      <c r="B276" s="229" t="s">
        <v>262</v>
      </c>
      <c r="C276" s="229" t="s">
        <v>218</v>
      </c>
      <c r="D276" s="226">
        <v>3.8</v>
      </c>
      <c r="E276" s="226">
        <v>3.8</v>
      </c>
      <c r="F276" s="226">
        <v>3.8</v>
      </c>
      <c r="G276" s="226"/>
      <c r="H276" s="226"/>
      <c r="I276" s="22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29">
        <v>112</v>
      </c>
      <c r="B277" s="229" t="s">
        <v>172</v>
      </c>
      <c r="C277" s="229" t="s">
        <v>218</v>
      </c>
      <c r="D277" s="226">
        <v>3.5833333333333335</v>
      </c>
      <c r="E277" s="226">
        <v>3.5</v>
      </c>
      <c r="F277" s="226">
        <v>3.75</v>
      </c>
      <c r="G277" s="226"/>
      <c r="H277" s="226"/>
      <c r="I277" s="226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29">
        <v>112</v>
      </c>
      <c r="B278" s="229" t="s">
        <v>174</v>
      </c>
      <c r="C278" s="229" t="s">
        <v>218</v>
      </c>
      <c r="D278" s="226">
        <v>3.5</v>
      </c>
      <c r="E278" s="226">
        <v>3.5</v>
      </c>
      <c r="F278" s="226">
        <v>3.5</v>
      </c>
      <c r="G278" s="226"/>
      <c r="H278" s="226"/>
      <c r="I278" s="226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29">
        <v>112</v>
      </c>
      <c r="B279" s="229" t="s">
        <v>181</v>
      </c>
      <c r="C279" s="229" t="s">
        <v>218</v>
      </c>
      <c r="D279" s="226">
        <v>4</v>
      </c>
      <c r="E279" s="226">
        <v>4</v>
      </c>
      <c r="F279" s="226">
        <v>4</v>
      </c>
      <c r="G279" s="226"/>
      <c r="H279" s="226"/>
      <c r="I279" s="226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29">
        <v>113</v>
      </c>
      <c r="B280" s="229" t="s">
        <v>262</v>
      </c>
      <c r="C280" s="229" t="s">
        <v>219</v>
      </c>
      <c r="D280" s="226">
        <v>4</v>
      </c>
      <c r="E280" s="226">
        <v>4</v>
      </c>
      <c r="F280" s="226">
        <v>4</v>
      </c>
      <c r="G280" s="226"/>
      <c r="H280" s="226"/>
      <c r="I280" s="226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29">
        <v>113</v>
      </c>
      <c r="B281" s="229" t="s">
        <v>172</v>
      </c>
      <c r="C281" s="229" t="s">
        <v>219</v>
      </c>
      <c r="D281" s="226">
        <v>4</v>
      </c>
      <c r="E281" s="226">
        <v>4</v>
      </c>
      <c r="F281" s="226">
        <v>4</v>
      </c>
      <c r="G281" s="226"/>
      <c r="H281" s="226"/>
      <c r="I281" s="226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29">
        <v>113</v>
      </c>
      <c r="B282" s="229" t="s">
        <v>174</v>
      </c>
      <c r="C282" s="229" t="s">
        <v>219</v>
      </c>
      <c r="D282" s="226">
        <v>3.5</v>
      </c>
      <c r="E282" s="226">
        <v>3.5</v>
      </c>
      <c r="F282" s="226">
        <v>3.5</v>
      </c>
      <c r="G282" s="226"/>
      <c r="H282" s="226"/>
      <c r="I282" s="226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29">
        <v>113</v>
      </c>
      <c r="B283" s="229" t="s">
        <v>181</v>
      </c>
      <c r="C283" s="229" t="s">
        <v>219</v>
      </c>
      <c r="D283" s="226">
        <v>4.5</v>
      </c>
      <c r="E283" s="226">
        <v>4.5</v>
      </c>
      <c r="F283" s="226">
        <v>4.5</v>
      </c>
      <c r="G283" s="226"/>
      <c r="H283" s="226"/>
      <c r="I283" s="226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29">
        <v>114</v>
      </c>
      <c r="B284" s="229" t="s">
        <v>262</v>
      </c>
      <c r="C284" s="229" t="s">
        <v>220</v>
      </c>
      <c r="D284" s="226">
        <v>4.25</v>
      </c>
      <c r="E284" s="226">
        <v>4.25</v>
      </c>
      <c r="F284" s="226">
        <v>4.25</v>
      </c>
      <c r="G284" s="226"/>
      <c r="H284" s="226"/>
      <c r="I284" s="226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29">
        <v>114</v>
      </c>
      <c r="B285" s="229" t="s">
        <v>172</v>
      </c>
      <c r="C285" s="229" t="s">
        <v>220</v>
      </c>
      <c r="D285" s="226">
        <v>4</v>
      </c>
      <c r="E285" s="226">
        <v>4</v>
      </c>
      <c r="F285" s="226">
        <v>4</v>
      </c>
      <c r="G285" s="226"/>
      <c r="H285" s="226"/>
      <c r="I285" s="226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29">
        <v>114</v>
      </c>
      <c r="B286" s="229" t="s">
        <v>174</v>
      </c>
      <c r="C286" s="229" t="s">
        <v>220</v>
      </c>
      <c r="D286" s="226">
        <v>3.5</v>
      </c>
      <c r="E286" s="226">
        <v>3.5</v>
      </c>
      <c r="F286" s="226">
        <v>3.5</v>
      </c>
      <c r="G286" s="226"/>
      <c r="H286" s="226"/>
      <c r="I286" s="22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29">
        <v>114</v>
      </c>
      <c r="B287" s="229" t="s">
        <v>181</v>
      </c>
      <c r="C287" s="229" t="s">
        <v>220</v>
      </c>
      <c r="D287" s="226">
        <v>4.5</v>
      </c>
      <c r="E287" s="226">
        <v>4.5</v>
      </c>
      <c r="F287" s="226">
        <v>4.5</v>
      </c>
      <c r="G287" s="226"/>
      <c r="H287" s="226"/>
      <c r="I287" s="226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29">
        <v>115</v>
      </c>
      <c r="B288" s="229" t="s">
        <v>262</v>
      </c>
      <c r="C288" s="229" t="s">
        <v>221</v>
      </c>
      <c r="D288" s="226">
        <v>3.9</v>
      </c>
      <c r="E288" s="226">
        <v>3.9</v>
      </c>
      <c r="F288" s="226">
        <v>3.9</v>
      </c>
      <c r="G288" s="226"/>
      <c r="H288" s="226"/>
      <c r="I288" s="226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29">
        <v>115</v>
      </c>
      <c r="B289" s="229" t="s">
        <v>172</v>
      </c>
      <c r="C289" s="229" t="s">
        <v>221</v>
      </c>
      <c r="D289" s="226">
        <v>4</v>
      </c>
      <c r="E289" s="226">
        <v>4</v>
      </c>
      <c r="F289" s="226">
        <v>4</v>
      </c>
      <c r="G289" s="226"/>
      <c r="H289" s="226"/>
      <c r="I289" s="226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29">
        <v>115</v>
      </c>
      <c r="B290" s="229" t="s">
        <v>174</v>
      </c>
      <c r="C290" s="229" t="s">
        <v>221</v>
      </c>
      <c r="D290" s="226">
        <v>3.5</v>
      </c>
      <c r="E290" s="226">
        <v>3.5</v>
      </c>
      <c r="F290" s="226">
        <v>3.5</v>
      </c>
      <c r="G290" s="226"/>
      <c r="H290" s="226"/>
      <c r="I290" s="226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29">
        <v>115</v>
      </c>
      <c r="B291" s="229" t="s">
        <v>181</v>
      </c>
      <c r="C291" s="229" t="s">
        <v>221</v>
      </c>
      <c r="D291" s="226">
        <v>4</v>
      </c>
      <c r="E291" s="226">
        <v>4</v>
      </c>
      <c r="F291" s="226">
        <v>4</v>
      </c>
      <c r="G291" s="226"/>
      <c r="H291" s="226"/>
      <c r="I291" s="226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29">
        <v>116</v>
      </c>
      <c r="B292" s="229" t="s">
        <v>262</v>
      </c>
      <c r="C292" s="229" t="s">
        <v>222</v>
      </c>
      <c r="D292" s="226">
        <v>4.25</v>
      </c>
      <c r="E292" s="226">
        <v>4.25</v>
      </c>
      <c r="F292" s="226">
        <v>4.25</v>
      </c>
      <c r="G292" s="226"/>
      <c r="H292" s="226"/>
      <c r="I292" s="226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29">
        <v>116</v>
      </c>
      <c r="B293" s="229" t="s">
        <v>172</v>
      </c>
      <c r="C293" s="229" t="s">
        <v>222</v>
      </c>
      <c r="D293" s="226">
        <v>4</v>
      </c>
      <c r="E293" s="226">
        <v>4</v>
      </c>
      <c r="F293" s="226">
        <v>4</v>
      </c>
      <c r="G293" s="226"/>
      <c r="H293" s="226"/>
      <c r="I293" s="226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29">
        <v>116</v>
      </c>
      <c r="B294" s="229" t="s">
        <v>174</v>
      </c>
      <c r="C294" s="229" t="s">
        <v>222</v>
      </c>
      <c r="D294" s="226">
        <v>3.5</v>
      </c>
      <c r="E294" s="226">
        <v>3.5</v>
      </c>
      <c r="F294" s="226">
        <v>3.5</v>
      </c>
      <c r="G294" s="226"/>
      <c r="H294" s="226"/>
      <c r="I294" s="226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29">
        <v>116</v>
      </c>
      <c r="B295" s="229" t="s">
        <v>181</v>
      </c>
      <c r="C295" s="229" t="s">
        <v>222</v>
      </c>
      <c r="D295" s="226">
        <v>4</v>
      </c>
      <c r="E295" s="226">
        <v>4</v>
      </c>
      <c r="F295" s="226">
        <v>4</v>
      </c>
      <c r="G295" s="226"/>
      <c r="H295" s="226"/>
      <c r="I295" s="226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29">
        <v>119</v>
      </c>
      <c r="B296" s="229" t="s">
        <v>262</v>
      </c>
      <c r="C296" s="229" t="s">
        <v>144</v>
      </c>
      <c r="D296" s="226">
        <v>5.25</v>
      </c>
      <c r="E296" s="226">
        <v>5.25</v>
      </c>
      <c r="F296" s="226">
        <v>5.25</v>
      </c>
      <c r="G296" s="226"/>
      <c r="H296" s="226"/>
      <c r="I296" s="22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29">
        <v>119</v>
      </c>
      <c r="B297" s="229" t="s">
        <v>172</v>
      </c>
      <c r="C297" s="229" t="s">
        <v>144</v>
      </c>
      <c r="D297" s="226">
        <v>5</v>
      </c>
      <c r="E297" s="226">
        <v>5</v>
      </c>
      <c r="F297" s="226">
        <v>5</v>
      </c>
      <c r="G297" s="226"/>
      <c r="H297" s="226"/>
      <c r="I297" s="226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29">
        <v>119</v>
      </c>
      <c r="B298" s="229" t="s">
        <v>174</v>
      </c>
      <c r="C298" s="229" t="s">
        <v>144</v>
      </c>
      <c r="D298" s="226">
        <v>6</v>
      </c>
      <c r="E298" s="226">
        <v>6</v>
      </c>
      <c r="F298" s="226">
        <v>6</v>
      </c>
      <c r="G298" s="226"/>
      <c r="H298" s="226"/>
      <c r="I298" s="226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29">
        <v>119</v>
      </c>
      <c r="B299" s="229" t="s">
        <v>181</v>
      </c>
      <c r="C299" s="229" t="s">
        <v>144</v>
      </c>
      <c r="D299" s="226">
        <v>6</v>
      </c>
      <c r="E299" s="226">
        <v>6</v>
      </c>
      <c r="F299" s="226">
        <v>6</v>
      </c>
      <c r="G299" s="226"/>
      <c r="H299" s="226"/>
      <c r="I299" s="226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29">
        <v>120</v>
      </c>
      <c r="B300" s="229" t="s">
        <v>262</v>
      </c>
      <c r="C300" s="229" t="s">
        <v>145</v>
      </c>
      <c r="D300" s="226">
        <v>3.2</v>
      </c>
      <c r="E300" s="226">
        <v>3.2</v>
      </c>
      <c r="F300" s="226">
        <v>3.2</v>
      </c>
      <c r="G300" s="226"/>
      <c r="H300" s="226"/>
      <c r="I300" s="226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29">
        <v>120</v>
      </c>
      <c r="B301" s="229" t="s">
        <v>172</v>
      </c>
      <c r="C301" s="229" t="s">
        <v>145</v>
      </c>
      <c r="D301" s="226">
        <v>3</v>
      </c>
      <c r="E301" s="226">
        <v>3</v>
      </c>
      <c r="F301" s="226">
        <v>3</v>
      </c>
      <c r="G301" s="226"/>
      <c r="H301" s="226"/>
      <c r="I301" s="226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29">
        <v>120</v>
      </c>
      <c r="B302" s="229" t="s">
        <v>174</v>
      </c>
      <c r="C302" s="229" t="s">
        <v>145</v>
      </c>
      <c r="D302" s="226">
        <v>3</v>
      </c>
      <c r="E302" s="226">
        <v>3</v>
      </c>
      <c r="F302" s="226">
        <v>3</v>
      </c>
      <c r="G302" s="226"/>
      <c r="H302" s="226"/>
      <c r="I302" s="226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29">
        <v>120</v>
      </c>
      <c r="B303" s="229" t="s">
        <v>181</v>
      </c>
      <c r="C303" s="229" t="s">
        <v>145</v>
      </c>
      <c r="D303" s="226">
        <v>3.5</v>
      </c>
      <c r="E303" s="226">
        <v>3.5</v>
      </c>
      <c r="F303" s="226">
        <v>3.5</v>
      </c>
      <c r="G303" s="226"/>
      <c r="H303" s="226"/>
      <c r="I303" s="226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29">
        <v>121</v>
      </c>
      <c r="B304" s="229" t="s">
        <v>262</v>
      </c>
      <c r="C304" s="229" t="s">
        <v>146</v>
      </c>
      <c r="D304" s="226">
        <v>3.25</v>
      </c>
      <c r="E304" s="226">
        <v>3.25</v>
      </c>
      <c r="F304" s="226">
        <v>3.25</v>
      </c>
      <c r="G304" s="226"/>
      <c r="H304" s="226"/>
      <c r="I304" s="226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29">
        <v>121</v>
      </c>
      <c r="B305" s="229" t="s">
        <v>172</v>
      </c>
      <c r="C305" s="229" t="s">
        <v>146</v>
      </c>
      <c r="D305" s="226">
        <v>3</v>
      </c>
      <c r="E305" s="226">
        <v>3</v>
      </c>
      <c r="F305" s="226">
        <v>3</v>
      </c>
      <c r="G305" s="226"/>
      <c r="H305" s="226"/>
      <c r="I305" s="226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29">
        <v>121</v>
      </c>
      <c r="B306" s="229" t="s">
        <v>174</v>
      </c>
      <c r="C306" s="229" t="s">
        <v>146</v>
      </c>
      <c r="D306" s="226">
        <v>3</v>
      </c>
      <c r="E306" s="226">
        <v>3</v>
      </c>
      <c r="F306" s="226">
        <v>3</v>
      </c>
      <c r="G306" s="226"/>
      <c r="H306" s="226"/>
      <c r="I306" s="22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29">
        <v>121</v>
      </c>
      <c r="B307" s="229" t="s">
        <v>181</v>
      </c>
      <c r="C307" s="229" t="s">
        <v>146</v>
      </c>
      <c r="D307" s="226">
        <v>3.5</v>
      </c>
      <c r="E307" s="226">
        <v>3.5</v>
      </c>
      <c r="F307" s="226">
        <v>3.5</v>
      </c>
      <c r="G307" s="226"/>
      <c r="H307" s="226"/>
      <c r="I307" s="226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29">
        <v>122</v>
      </c>
      <c r="B308" s="229" t="s">
        <v>262</v>
      </c>
      <c r="C308" s="229" t="s">
        <v>155</v>
      </c>
      <c r="D308" s="226">
        <v>3</v>
      </c>
      <c r="E308" s="226">
        <v>3</v>
      </c>
      <c r="F308" s="226">
        <v>3</v>
      </c>
      <c r="G308" s="226"/>
      <c r="H308" s="226"/>
      <c r="I308" s="226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29">
        <v>122</v>
      </c>
      <c r="B309" s="229" t="s">
        <v>172</v>
      </c>
      <c r="C309" s="229" t="s">
        <v>155</v>
      </c>
      <c r="D309" s="226">
        <v>3</v>
      </c>
      <c r="E309" s="226">
        <v>3</v>
      </c>
      <c r="F309" s="226">
        <v>3</v>
      </c>
      <c r="G309" s="226"/>
      <c r="H309" s="226"/>
      <c r="I309" s="226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29">
        <v>122</v>
      </c>
      <c r="B310" s="229" t="s">
        <v>174</v>
      </c>
      <c r="C310" s="229" t="s">
        <v>155</v>
      </c>
      <c r="D310" s="226">
        <v>3</v>
      </c>
      <c r="E310" s="226">
        <v>3</v>
      </c>
      <c r="F310" s="226">
        <v>3</v>
      </c>
      <c r="G310" s="226"/>
      <c r="H310" s="226"/>
      <c r="I310" s="226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29">
        <v>122</v>
      </c>
      <c r="B311" s="229" t="s">
        <v>181</v>
      </c>
      <c r="C311" s="229" t="s">
        <v>155</v>
      </c>
      <c r="D311" s="226">
        <v>3.5</v>
      </c>
      <c r="E311" s="226">
        <v>3.5</v>
      </c>
      <c r="F311" s="226">
        <v>3.5</v>
      </c>
      <c r="G311" s="226"/>
      <c r="H311" s="226"/>
      <c r="I311" s="226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29">
        <v>123</v>
      </c>
      <c r="B312" s="229" t="s">
        <v>262</v>
      </c>
      <c r="C312" s="229" t="s">
        <v>279</v>
      </c>
      <c r="D312" s="226">
        <v>1.5</v>
      </c>
      <c r="E312" s="226">
        <v>1.5</v>
      </c>
      <c r="F312" s="226">
        <v>1.5</v>
      </c>
      <c r="G312" s="226"/>
      <c r="H312" s="226"/>
      <c r="I312" s="226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29">
        <v>124</v>
      </c>
      <c r="B313" s="229" t="s">
        <v>262</v>
      </c>
      <c r="C313" s="229" t="s">
        <v>147</v>
      </c>
      <c r="D313" s="226">
        <v>1.3</v>
      </c>
      <c r="E313" s="226">
        <v>1.3</v>
      </c>
      <c r="F313" s="226">
        <v>1.3</v>
      </c>
      <c r="G313" s="226"/>
      <c r="H313" s="226"/>
      <c r="I313" s="226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29">
        <v>124</v>
      </c>
      <c r="B314" s="229" t="s">
        <v>172</v>
      </c>
      <c r="C314" s="229" t="s">
        <v>147</v>
      </c>
      <c r="D314" s="226">
        <v>1.3250000000000002</v>
      </c>
      <c r="E314" s="226">
        <v>1.3</v>
      </c>
      <c r="F314" s="226">
        <v>1.35</v>
      </c>
      <c r="G314" s="226"/>
      <c r="H314" s="226"/>
      <c r="I314" s="226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29">
        <v>124</v>
      </c>
      <c r="B315" s="229" t="s">
        <v>174</v>
      </c>
      <c r="C315" s="229" t="s">
        <v>147</v>
      </c>
      <c r="D315" s="226">
        <v>1.2166666666666668</v>
      </c>
      <c r="E315" s="226">
        <v>1.2</v>
      </c>
      <c r="F315" s="226">
        <v>1.25</v>
      </c>
      <c r="G315" s="226"/>
      <c r="H315" s="226"/>
      <c r="I315" s="226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29">
        <v>124</v>
      </c>
      <c r="B316" s="229" t="s">
        <v>181</v>
      </c>
      <c r="C316" s="229" t="s">
        <v>147</v>
      </c>
      <c r="D316" s="226">
        <v>1.4</v>
      </c>
      <c r="E316" s="226">
        <v>1.2</v>
      </c>
      <c r="F316" s="226">
        <v>1.6</v>
      </c>
      <c r="G316" s="226"/>
      <c r="H316" s="226"/>
      <c r="I316" s="22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29">
        <v>125</v>
      </c>
      <c r="B317" s="229" t="s">
        <v>262</v>
      </c>
      <c r="C317" s="229" t="s">
        <v>148</v>
      </c>
      <c r="D317" s="226">
        <v>1.75</v>
      </c>
      <c r="E317" s="226">
        <v>1.75</v>
      </c>
      <c r="F317" s="226">
        <v>1.75</v>
      </c>
      <c r="G317" s="226"/>
      <c r="H317" s="226"/>
      <c r="I317" s="226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29">
        <v>125</v>
      </c>
      <c r="B318" s="229" t="s">
        <v>172</v>
      </c>
      <c r="C318" s="229" t="s">
        <v>148</v>
      </c>
      <c r="D318" s="226">
        <v>1.7</v>
      </c>
      <c r="E318" s="226">
        <v>1.7</v>
      </c>
      <c r="F318" s="226">
        <v>1.7</v>
      </c>
      <c r="G318" s="226"/>
      <c r="H318" s="226"/>
      <c r="I318" s="226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29">
        <v>125</v>
      </c>
      <c r="B319" s="229" t="s">
        <v>174</v>
      </c>
      <c r="C319" s="229" t="s">
        <v>148</v>
      </c>
      <c r="D319" s="226">
        <v>1.8666666666666665</v>
      </c>
      <c r="E319" s="226">
        <v>1.85</v>
      </c>
      <c r="F319" s="226">
        <v>1.9</v>
      </c>
      <c r="G319" s="226"/>
      <c r="H319" s="226"/>
      <c r="I319" s="226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29">
        <v>125</v>
      </c>
      <c r="B320" s="229" t="s">
        <v>181</v>
      </c>
      <c r="C320" s="229" t="s">
        <v>148</v>
      </c>
      <c r="D320" s="226">
        <v>1.9</v>
      </c>
      <c r="E320" s="226">
        <v>1.9</v>
      </c>
      <c r="F320" s="226">
        <v>1.9</v>
      </c>
      <c r="G320" s="226"/>
      <c r="H320" s="226"/>
      <c r="I320" s="226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29">
        <v>126</v>
      </c>
      <c r="B321" s="229" t="s">
        <v>262</v>
      </c>
      <c r="C321" s="229" t="s">
        <v>270</v>
      </c>
      <c r="D321" s="226">
        <v>4.5999999999999996</v>
      </c>
      <c r="E321" s="226">
        <v>4.5999999999999996</v>
      </c>
      <c r="F321" s="226">
        <v>4.5999999999999996</v>
      </c>
      <c r="G321" s="226"/>
      <c r="H321" s="226"/>
      <c r="I321" s="226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29">
        <v>126</v>
      </c>
      <c r="B322" s="229" t="s">
        <v>172</v>
      </c>
      <c r="C322" s="229" t="s">
        <v>270</v>
      </c>
      <c r="D322" s="226">
        <v>4</v>
      </c>
      <c r="E322" s="226">
        <v>4</v>
      </c>
      <c r="F322" s="226">
        <v>4</v>
      </c>
      <c r="G322" s="226"/>
      <c r="H322" s="226"/>
      <c r="I322" s="226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29">
        <v>126</v>
      </c>
      <c r="B323" s="229" t="s">
        <v>174</v>
      </c>
      <c r="C323" s="229" t="s">
        <v>270</v>
      </c>
      <c r="D323" s="226">
        <v>4.166666666666667</v>
      </c>
      <c r="E323" s="226">
        <v>4</v>
      </c>
      <c r="F323" s="226">
        <v>4.5</v>
      </c>
      <c r="G323" s="226"/>
      <c r="H323" s="226"/>
      <c r="I323" s="226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29">
        <v>126</v>
      </c>
      <c r="B324" s="229" t="s">
        <v>181</v>
      </c>
      <c r="C324" s="229" t="s">
        <v>270</v>
      </c>
      <c r="D324" s="226">
        <v>4.3250000000000002</v>
      </c>
      <c r="E324" s="226">
        <v>4.1500000000000004</v>
      </c>
      <c r="F324" s="226">
        <v>4.5</v>
      </c>
      <c r="G324" s="226"/>
      <c r="H324" s="226"/>
      <c r="I324" s="226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29">
        <v>127</v>
      </c>
      <c r="B325" s="229" t="s">
        <v>262</v>
      </c>
      <c r="C325" s="229" t="s">
        <v>271</v>
      </c>
      <c r="D325" s="226">
        <v>4.25</v>
      </c>
      <c r="E325" s="226">
        <v>4.25</v>
      </c>
      <c r="F325" s="226">
        <v>4.25</v>
      </c>
      <c r="G325" s="226"/>
      <c r="H325" s="226"/>
      <c r="I325" s="226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29">
        <v>127</v>
      </c>
      <c r="B326" s="229" t="s">
        <v>172</v>
      </c>
      <c r="C326" s="229" t="s">
        <v>271</v>
      </c>
      <c r="D326" s="226">
        <v>3.75</v>
      </c>
      <c r="E326" s="226">
        <v>3.75</v>
      </c>
      <c r="F326" s="226">
        <v>3.75</v>
      </c>
      <c r="G326" s="226"/>
      <c r="H326" s="226"/>
      <c r="I326" s="2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29">
        <v>127</v>
      </c>
      <c r="B327" s="229" t="s">
        <v>174</v>
      </c>
      <c r="C327" s="229" t="s">
        <v>271</v>
      </c>
      <c r="D327" s="226">
        <v>3.75</v>
      </c>
      <c r="E327" s="226">
        <v>3.5</v>
      </c>
      <c r="F327" s="226">
        <v>4</v>
      </c>
      <c r="G327" s="226"/>
      <c r="H327" s="226"/>
      <c r="I327" s="226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29">
        <v>127</v>
      </c>
      <c r="B328" s="229" t="s">
        <v>181</v>
      </c>
      <c r="C328" s="229" t="s">
        <v>271</v>
      </c>
      <c r="D328" s="226">
        <v>3.9499999999999997</v>
      </c>
      <c r="E328" s="226">
        <v>3.85</v>
      </c>
      <c r="F328" s="226">
        <v>4</v>
      </c>
      <c r="G328" s="226"/>
      <c r="H328" s="226"/>
      <c r="I328" s="226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29">
        <v>128</v>
      </c>
      <c r="B329" s="229" t="s">
        <v>262</v>
      </c>
      <c r="C329" s="229" t="s">
        <v>280</v>
      </c>
      <c r="D329" s="226">
        <v>52</v>
      </c>
      <c r="E329" s="226">
        <v>52</v>
      </c>
      <c r="F329" s="226">
        <v>52</v>
      </c>
      <c r="G329" s="226"/>
      <c r="H329" s="226"/>
      <c r="I329" s="226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29">
        <v>129</v>
      </c>
      <c r="B330" s="229" t="s">
        <v>262</v>
      </c>
      <c r="C330" s="229" t="s">
        <v>281</v>
      </c>
      <c r="D330" s="226">
        <v>48</v>
      </c>
      <c r="E330" s="226">
        <v>48</v>
      </c>
      <c r="F330" s="226">
        <v>48</v>
      </c>
      <c r="G330" s="226"/>
      <c r="H330" s="226"/>
      <c r="I330" s="226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29">
        <v>130</v>
      </c>
      <c r="B331" s="229" t="s">
        <v>262</v>
      </c>
      <c r="C331" s="229" t="s">
        <v>150</v>
      </c>
      <c r="D331" s="226">
        <v>3</v>
      </c>
      <c r="E331" s="226">
        <v>3</v>
      </c>
      <c r="F331" s="226">
        <v>3</v>
      </c>
      <c r="G331" s="226"/>
      <c r="H331" s="226"/>
      <c r="I331" s="226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29">
        <v>130</v>
      </c>
      <c r="B332" s="229" t="s">
        <v>172</v>
      </c>
      <c r="C332" s="229" t="s">
        <v>150</v>
      </c>
      <c r="D332" s="226">
        <v>3.5</v>
      </c>
      <c r="E332" s="226">
        <v>3.5</v>
      </c>
      <c r="F332" s="226">
        <v>3.5</v>
      </c>
      <c r="G332" s="226"/>
      <c r="H332" s="226"/>
      <c r="I332" s="226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29">
        <v>130</v>
      </c>
      <c r="B333" s="229" t="s">
        <v>174</v>
      </c>
      <c r="C333" s="229" t="s">
        <v>150</v>
      </c>
      <c r="D333" s="226">
        <v>2.625</v>
      </c>
      <c r="E333" s="226">
        <v>2.5</v>
      </c>
      <c r="F333" s="226">
        <v>2.75</v>
      </c>
      <c r="G333" s="226"/>
      <c r="H333" s="226"/>
      <c r="I333" s="226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29">
        <v>130</v>
      </c>
      <c r="B334" s="229" t="s">
        <v>181</v>
      </c>
      <c r="C334" s="229" t="s">
        <v>150</v>
      </c>
      <c r="D334" s="226">
        <v>2.875</v>
      </c>
      <c r="E334" s="226">
        <v>2.5</v>
      </c>
      <c r="F334" s="226">
        <v>3</v>
      </c>
      <c r="G334" s="226"/>
      <c r="H334" s="226"/>
      <c r="I334" s="226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29">
        <v>132</v>
      </c>
      <c r="B335" s="229" t="s">
        <v>262</v>
      </c>
      <c r="C335" s="229" t="s">
        <v>151</v>
      </c>
      <c r="D335" s="226">
        <v>2.2999999999999998</v>
      </c>
      <c r="E335" s="226">
        <v>2.2999999999999998</v>
      </c>
      <c r="F335" s="226">
        <v>2.2999999999999998</v>
      </c>
      <c r="G335" s="226"/>
      <c r="H335" s="226"/>
      <c r="I335" s="226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29">
        <v>132</v>
      </c>
      <c r="B336" s="229" t="s">
        <v>172</v>
      </c>
      <c r="C336" s="229" t="s">
        <v>151</v>
      </c>
      <c r="D336" s="226">
        <v>2.4500000000000002</v>
      </c>
      <c r="E336" s="226">
        <v>2.4</v>
      </c>
      <c r="F336" s="226">
        <v>2.5</v>
      </c>
      <c r="G336" s="226"/>
      <c r="H336" s="226"/>
      <c r="I336" s="22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29">
        <v>132</v>
      </c>
      <c r="B337" s="229" t="s">
        <v>174</v>
      </c>
      <c r="C337" s="229" t="s">
        <v>151</v>
      </c>
      <c r="D337" s="226">
        <v>2.375</v>
      </c>
      <c r="E337" s="226">
        <v>2.25</v>
      </c>
      <c r="F337" s="226">
        <v>2.5</v>
      </c>
      <c r="G337" s="226"/>
      <c r="H337" s="226"/>
      <c r="I337" s="226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29">
        <v>132</v>
      </c>
      <c r="B338" s="229" t="s">
        <v>181</v>
      </c>
      <c r="C338" s="229" t="s">
        <v>151</v>
      </c>
      <c r="D338" s="226">
        <v>2.25</v>
      </c>
      <c r="E338" s="226">
        <v>2.25</v>
      </c>
      <c r="F338" s="226">
        <v>2.25</v>
      </c>
      <c r="G338" s="226"/>
      <c r="H338" s="226"/>
      <c r="I338" s="226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29">
        <v>133</v>
      </c>
      <c r="B339" s="229" t="s">
        <v>262</v>
      </c>
      <c r="C339" s="229" t="s">
        <v>152</v>
      </c>
      <c r="D339" s="226">
        <v>3</v>
      </c>
      <c r="E339" s="226">
        <v>3</v>
      </c>
      <c r="F339" s="226">
        <v>3</v>
      </c>
      <c r="G339" s="226"/>
      <c r="H339" s="226"/>
      <c r="I339" s="226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29">
        <v>133</v>
      </c>
      <c r="B340" s="229" t="s">
        <v>172</v>
      </c>
      <c r="C340" s="229" t="s">
        <v>152</v>
      </c>
      <c r="D340" s="226">
        <v>3.5249999999999999</v>
      </c>
      <c r="E340" s="226">
        <v>3.5</v>
      </c>
      <c r="F340" s="226">
        <v>3.6</v>
      </c>
      <c r="G340" s="226"/>
      <c r="H340" s="226"/>
      <c r="I340" s="226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29">
        <v>133</v>
      </c>
      <c r="B341" s="229" t="s">
        <v>174</v>
      </c>
      <c r="C341" s="229" t="s">
        <v>152</v>
      </c>
      <c r="D341" s="226">
        <v>3.5</v>
      </c>
      <c r="E341" s="226">
        <v>3.5</v>
      </c>
      <c r="F341" s="226">
        <v>3.5</v>
      </c>
      <c r="G341" s="226"/>
      <c r="H341" s="226"/>
      <c r="I341" s="226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29">
        <v>133</v>
      </c>
      <c r="B342" s="229" t="s">
        <v>181</v>
      </c>
      <c r="C342" s="229" t="s">
        <v>152</v>
      </c>
      <c r="D342" s="226">
        <v>3.6799999999999997</v>
      </c>
      <c r="E342" s="226">
        <v>3.2</v>
      </c>
      <c r="F342" s="226">
        <v>4.5</v>
      </c>
      <c r="G342" s="226"/>
      <c r="H342" s="226"/>
      <c r="I342" s="226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29">
        <v>134</v>
      </c>
      <c r="B343" s="229" t="s">
        <v>262</v>
      </c>
      <c r="C343" s="229" t="s">
        <v>153</v>
      </c>
      <c r="D343" s="226">
        <v>5</v>
      </c>
      <c r="E343" s="226">
        <v>5</v>
      </c>
      <c r="F343" s="226">
        <v>5</v>
      </c>
      <c r="G343" s="226"/>
      <c r="H343" s="226"/>
      <c r="I343" s="226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29">
        <v>134</v>
      </c>
      <c r="B344" s="229" t="s">
        <v>174</v>
      </c>
      <c r="C344" s="229" t="s">
        <v>153</v>
      </c>
      <c r="D344" s="226">
        <v>5</v>
      </c>
      <c r="E344" s="226">
        <v>5</v>
      </c>
      <c r="F344" s="226">
        <v>5</v>
      </c>
      <c r="G344" s="226"/>
      <c r="H344" s="226"/>
      <c r="I344" s="226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29">
        <v>134</v>
      </c>
      <c r="B345" s="229" t="s">
        <v>181</v>
      </c>
      <c r="C345" s="229" t="s">
        <v>153</v>
      </c>
      <c r="D345" s="226">
        <v>6</v>
      </c>
      <c r="E345" s="226">
        <v>6</v>
      </c>
      <c r="F345" s="226">
        <v>6</v>
      </c>
      <c r="G345" s="226"/>
      <c r="H345" s="226"/>
      <c r="I345" s="226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29">
        <v>135</v>
      </c>
      <c r="B346" s="229" t="s">
        <v>262</v>
      </c>
      <c r="C346" s="229" t="s">
        <v>154</v>
      </c>
      <c r="D346" s="226">
        <v>2.5</v>
      </c>
      <c r="E346" s="226">
        <v>2.5</v>
      </c>
      <c r="F346" s="226">
        <v>2.5</v>
      </c>
      <c r="G346" s="226"/>
      <c r="H346" s="226"/>
      <c r="I346" s="22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29">
        <v>135</v>
      </c>
      <c r="B347" s="229" t="s">
        <v>172</v>
      </c>
      <c r="C347" s="229" t="s">
        <v>154</v>
      </c>
      <c r="D347" s="226">
        <v>1.7000000000000002</v>
      </c>
      <c r="E347" s="226">
        <v>1.6</v>
      </c>
      <c r="F347" s="226">
        <v>2</v>
      </c>
      <c r="G347" s="226"/>
      <c r="H347" s="226"/>
      <c r="I347" s="226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29">
        <v>135</v>
      </c>
      <c r="B348" s="229" t="s">
        <v>174</v>
      </c>
      <c r="C348" s="229" t="s">
        <v>154</v>
      </c>
      <c r="D348" s="226">
        <v>1.425</v>
      </c>
      <c r="E348" s="226">
        <v>1.35</v>
      </c>
      <c r="F348" s="226">
        <v>1.5</v>
      </c>
      <c r="G348" s="226"/>
      <c r="H348" s="226"/>
      <c r="I348" s="226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29">
        <v>135</v>
      </c>
      <c r="B349" s="229" t="s">
        <v>181</v>
      </c>
      <c r="C349" s="229" t="s">
        <v>154</v>
      </c>
      <c r="D349" s="226">
        <v>2</v>
      </c>
      <c r="E349" s="226">
        <v>2</v>
      </c>
      <c r="F349" s="226">
        <v>2</v>
      </c>
      <c r="G349" s="226"/>
      <c r="H349" s="226"/>
      <c r="I349" s="226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29">
        <v>136</v>
      </c>
      <c r="B350" s="229" t="s">
        <v>262</v>
      </c>
      <c r="C350" s="229" t="s">
        <v>223</v>
      </c>
      <c r="D350" s="226">
        <v>2</v>
      </c>
      <c r="E350" s="226">
        <v>2</v>
      </c>
      <c r="F350" s="226">
        <v>2</v>
      </c>
      <c r="G350" s="226"/>
      <c r="H350" s="226"/>
      <c r="I350" s="226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29">
        <v>136</v>
      </c>
      <c r="B351" s="229" t="s">
        <v>190</v>
      </c>
      <c r="C351" s="229" t="s">
        <v>223</v>
      </c>
      <c r="D351" s="226">
        <v>1.5</v>
      </c>
      <c r="E351" s="226">
        <v>1.5</v>
      </c>
      <c r="F351" s="226">
        <v>1.5</v>
      </c>
      <c r="G351" s="226"/>
      <c r="H351" s="226"/>
      <c r="I351" s="226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29">
        <v>136</v>
      </c>
      <c r="B352" s="229" t="s">
        <v>172</v>
      </c>
      <c r="C352" s="229" t="s">
        <v>223</v>
      </c>
      <c r="D352" s="226">
        <v>1.75</v>
      </c>
      <c r="E352" s="226">
        <v>1.75</v>
      </c>
      <c r="F352" s="226">
        <v>1.75</v>
      </c>
      <c r="G352" s="226"/>
      <c r="H352" s="226"/>
      <c r="I352" s="226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29">
        <v>136</v>
      </c>
      <c r="B353" s="229" t="s">
        <v>174</v>
      </c>
      <c r="C353" s="229" t="s">
        <v>223</v>
      </c>
      <c r="D353" s="226">
        <v>2.5</v>
      </c>
      <c r="E353" s="226">
        <v>2.5</v>
      </c>
      <c r="F353" s="226">
        <v>2.5</v>
      </c>
      <c r="G353" s="226"/>
      <c r="H353" s="226"/>
      <c r="I353" s="226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29">
        <v>136</v>
      </c>
      <c r="B354" s="229" t="s">
        <v>181</v>
      </c>
      <c r="C354" s="229" t="s">
        <v>223</v>
      </c>
      <c r="D354" s="226">
        <v>2.75</v>
      </c>
      <c r="E354" s="226">
        <v>2.5</v>
      </c>
      <c r="F354" s="226">
        <v>3</v>
      </c>
      <c r="G354" s="226"/>
      <c r="H354" s="226"/>
      <c r="I354" s="226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29">
        <v>137</v>
      </c>
      <c r="B355" s="229" t="s">
        <v>262</v>
      </c>
      <c r="C355" s="229" t="s">
        <v>240</v>
      </c>
      <c r="D355" s="226">
        <v>4</v>
      </c>
      <c r="E355" s="226">
        <v>4</v>
      </c>
      <c r="F355" s="226">
        <v>4</v>
      </c>
      <c r="G355" s="226"/>
      <c r="H355" s="226"/>
      <c r="I355" s="226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29">
        <v>137</v>
      </c>
      <c r="B356" s="229" t="s">
        <v>190</v>
      </c>
      <c r="C356" s="229" t="s">
        <v>240</v>
      </c>
      <c r="D356" s="226">
        <v>4</v>
      </c>
      <c r="E356" s="226">
        <v>4</v>
      </c>
      <c r="F356" s="226">
        <v>4</v>
      </c>
      <c r="G356" s="226"/>
      <c r="H356" s="226"/>
      <c r="I356" s="22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29">
        <v>137</v>
      </c>
      <c r="B357" s="229" t="s">
        <v>174</v>
      </c>
      <c r="C357" s="229" t="s">
        <v>240</v>
      </c>
      <c r="D357" s="226">
        <v>4</v>
      </c>
      <c r="E357" s="226">
        <v>4</v>
      </c>
      <c r="F357" s="226">
        <v>4</v>
      </c>
      <c r="G357" s="226"/>
      <c r="H357" s="226"/>
      <c r="I357" s="226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29">
        <v>137</v>
      </c>
      <c r="B358" s="229" t="s">
        <v>181</v>
      </c>
      <c r="C358" s="229" t="s">
        <v>240</v>
      </c>
      <c r="D358" s="226">
        <v>5</v>
      </c>
      <c r="E358" s="226">
        <v>5</v>
      </c>
      <c r="F358" s="226">
        <v>5</v>
      </c>
      <c r="G358" s="226"/>
      <c r="H358" s="226"/>
      <c r="I358" s="226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29">
        <v>138</v>
      </c>
      <c r="B359" s="229" t="s">
        <v>262</v>
      </c>
      <c r="C359" s="229" t="s">
        <v>241</v>
      </c>
      <c r="D359" s="226">
        <v>6</v>
      </c>
      <c r="E359" s="226">
        <v>6</v>
      </c>
      <c r="F359" s="226">
        <v>6</v>
      </c>
      <c r="G359" s="226"/>
      <c r="H359" s="226"/>
      <c r="I359" s="226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29">
        <v>138</v>
      </c>
      <c r="B360" s="229" t="s">
        <v>190</v>
      </c>
      <c r="C360" s="229" t="s">
        <v>241</v>
      </c>
      <c r="D360" s="226">
        <v>6</v>
      </c>
      <c r="E360" s="226">
        <v>6</v>
      </c>
      <c r="F360" s="226">
        <v>6</v>
      </c>
      <c r="G360" s="226"/>
      <c r="H360" s="226"/>
      <c r="I360" s="226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29">
        <v>138</v>
      </c>
      <c r="B361" s="229" t="s">
        <v>172</v>
      </c>
      <c r="C361" s="229" t="s">
        <v>241</v>
      </c>
      <c r="D361" s="226">
        <v>6</v>
      </c>
      <c r="E361" s="226">
        <v>6</v>
      </c>
      <c r="F361" s="226">
        <v>6</v>
      </c>
      <c r="G361" s="226"/>
      <c r="H361" s="226"/>
      <c r="I361" s="226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29">
        <v>138</v>
      </c>
      <c r="B362" s="229" t="s">
        <v>174</v>
      </c>
      <c r="C362" s="229" t="s">
        <v>241</v>
      </c>
      <c r="D362" s="226">
        <v>5</v>
      </c>
      <c r="E362" s="226">
        <v>5</v>
      </c>
      <c r="F362" s="226">
        <v>5</v>
      </c>
      <c r="G362" s="226"/>
      <c r="H362" s="226"/>
      <c r="I362" s="226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29">
        <v>138</v>
      </c>
      <c r="B363" s="229" t="s">
        <v>181</v>
      </c>
      <c r="C363" s="229" t="s">
        <v>241</v>
      </c>
      <c r="D363" s="226">
        <v>5</v>
      </c>
      <c r="E363" s="226">
        <v>4</v>
      </c>
      <c r="F363" s="226">
        <v>6</v>
      </c>
      <c r="G363" s="226"/>
      <c r="H363" s="226"/>
      <c r="I363" s="226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29">
        <v>139</v>
      </c>
      <c r="B364" s="229" t="s">
        <v>262</v>
      </c>
      <c r="C364" s="229" t="s">
        <v>242</v>
      </c>
      <c r="D364" s="226">
        <v>4</v>
      </c>
      <c r="E364" s="226">
        <v>4</v>
      </c>
      <c r="F364" s="226">
        <v>4</v>
      </c>
      <c r="G364" s="226"/>
      <c r="H364" s="226"/>
      <c r="I364" s="226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29">
        <v>139</v>
      </c>
      <c r="B365" s="229" t="s">
        <v>190</v>
      </c>
      <c r="C365" s="229" t="s">
        <v>242</v>
      </c>
      <c r="D365" s="226">
        <v>4</v>
      </c>
      <c r="E365" s="226">
        <v>4</v>
      </c>
      <c r="F365" s="226">
        <v>4</v>
      </c>
      <c r="G365" s="226"/>
      <c r="H365" s="226"/>
      <c r="I365" s="226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29">
        <v>139</v>
      </c>
      <c r="B366" s="229" t="s">
        <v>174</v>
      </c>
      <c r="C366" s="229" t="s">
        <v>242</v>
      </c>
      <c r="D366" s="226">
        <v>4.75</v>
      </c>
      <c r="E366" s="226">
        <v>4.5</v>
      </c>
      <c r="F366" s="226">
        <v>5</v>
      </c>
      <c r="G366" s="226"/>
      <c r="H366" s="226"/>
      <c r="I366" s="22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29">
        <v>139</v>
      </c>
      <c r="B367" s="229" t="s">
        <v>181</v>
      </c>
      <c r="C367" s="229" t="s">
        <v>242</v>
      </c>
      <c r="D367" s="226">
        <v>3.5</v>
      </c>
      <c r="E367" s="226">
        <v>3.5</v>
      </c>
      <c r="F367" s="226">
        <v>3.5</v>
      </c>
      <c r="G367" s="226"/>
      <c r="H367" s="226"/>
      <c r="I367" s="226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29">
        <v>140</v>
      </c>
      <c r="B368" s="229" t="s">
        <v>262</v>
      </c>
      <c r="C368" s="229" t="s">
        <v>224</v>
      </c>
      <c r="D368" s="226">
        <v>10</v>
      </c>
      <c r="E368" s="226">
        <v>10</v>
      </c>
      <c r="F368" s="226">
        <v>10</v>
      </c>
      <c r="G368" s="226"/>
      <c r="H368" s="226"/>
      <c r="I368" s="226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29">
        <v>140</v>
      </c>
      <c r="B369" s="229" t="s">
        <v>190</v>
      </c>
      <c r="C369" s="229" t="s">
        <v>224</v>
      </c>
      <c r="D369" s="226">
        <v>9</v>
      </c>
      <c r="E369" s="226">
        <v>9</v>
      </c>
      <c r="F369" s="226">
        <v>9</v>
      </c>
      <c r="G369" s="226"/>
      <c r="H369" s="226"/>
      <c r="I369" s="226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29">
        <v>140</v>
      </c>
      <c r="B370" s="229" t="s">
        <v>172</v>
      </c>
      <c r="C370" s="229" t="s">
        <v>224</v>
      </c>
      <c r="D370" s="226">
        <v>8</v>
      </c>
      <c r="E370" s="226">
        <v>8</v>
      </c>
      <c r="F370" s="226">
        <v>8</v>
      </c>
      <c r="G370" s="226"/>
      <c r="H370" s="226"/>
      <c r="I370" s="226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29">
        <v>140</v>
      </c>
      <c r="B371" s="229" t="s">
        <v>174</v>
      </c>
      <c r="C371" s="229" t="s">
        <v>224</v>
      </c>
      <c r="D371" s="226">
        <v>7</v>
      </c>
      <c r="E371" s="226">
        <v>7</v>
      </c>
      <c r="F371" s="226">
        <v>7</v>
      </c>
      <c r="G371" s="226"/>
      <c r="H371" s="226"/>
      <c r="I371" s="226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29">
        <v>140</v>
      </c>
      <c r="B372" s="229" t="s">
        <v>181</v>
      </c>
      <c r="C372" s="229" t="s">
        <v>224</v>
      </c>
      <c r="D372" s="226">
        <v>10</v>
      </c>
      <c r="E372" s="226">
        <v>10</v>
      </c>
      <c r="F372" s="226">
        <v>10</v>
      </c>
      <c r="G372" s="226"/>
      <c r="H372" s="226"/>
      <c r="I372" s="226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29">
        <v>141</v>
      </c>
      <c r="B373" s="229" t="s">
        <v>262</v>
      </c>
      <c r="C373" s="229" t="s">
        <v>243</v>
      </c>
      <c r="D373" s="226">
        <v>5</v>
      </c>
      <c r="E373" s="226">
        <v>5</v>
      </c>
      <c r="F373" s="226">
        <v>5</v>
      </c>
      <c r="G373" s="226"/>
      <c r="H373" s="226"/>
      <c r="I373" s="226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29">
        <v>141</v>
      </c>
      <c r="B374" s="229" t="s">
        <v>190</v>
      </c>
      <c r="C374" s="229" t="s">
        <v>243</v>
      </c>
      <c r="D374" s="226">
        <v>5</v>
      </c>
      <c r="E374" s="226">
        <v>5</v>
      </c>
      <c r="F374" s="226">
        <v>5</v>
      </c>
      <c r="G374" s="226"/>
      <c r="H374" s="226"/>
      <c r="I374" s="226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29">
        <v>141</v>
      </c>
      <c r="B375" s="229" t="s">
        <v>174</v>
      </c>
      <c r="C375" s="229" t="s">
        <v>243</v>
      </c>
      <c r="D375" s="226">
        <v>5.5</v>
      </c>
      <c r="E375" s="226">
        <v>5</v>
      </c>
      <c r="F375" s="226">
        <v>6</v>
      </c>
      <c r="G375" s="226"/>
      <c r="H375" s="226"/>
      <c r="I375" s="226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29">
        <v>141</v>
      </c>
      <c r="B376" s="229" t="s">
        <v>181</v>
      </c>
      <c r="C376" s="229" t="s">
        <v>243</v>
      </c>
      <c r="D376" s="226">
        <v>6.5</v>
      </c>
      <c r="E376" s="226">
        <v>6</v>
      </c>
      <c r="F376" s="226">
        <v>7</v>
      </c>
      <c r="G376" s="226"/>
      <c r="H376" s="226"/>
      <c r="I376" s="22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29">
        <v>142</v>
      </c>
      <c r="B377" s="229" t="s">
        <v>262</v>
      </c>
      <c r="C377" s="229" t="s">
        <v>225</v>
      </c>
      <c r="D377" s="226">
        <v>3</v>
      </c>
      <c r="E377" s="226">
        <v>3</v>
      </c>
      <c r="F377" s="226">
        <v>3</v>
      </c>
      <c r="G377" s="226"/>
      <c r="H377" s="226"/>
      <c r="I377" s="226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29">
        <v>142</v>
      </c>
      <c r="B378" s="229" t="s">
        <v>190</v>
      </c>
      <c r="C378" s="229" t="s">
        <v>225</v>
      </c>
      <c r="D378" s="226">
        <v>3</v>
      </c>
      <c r="E378" s="226">
        <v>3</v>
      </c>
      <c r="F378" s="226">
        <v>3</v>
      </c>
      <c r="G378" s="226"/>
      <c r="H378" s="226"/>
      <c r="I378" s="226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29">
        <v>142</v>
      </c>
      <c r="B379" s="229" t="s">
        <v>172</v>
      </c>
      <c r="C379" s="229" t="s">
        <v>225</v>
      </c>
      <c r="D379" s="226">
        <v>3.25</v>
      </c>
      <c r="E379" s="226">
        <v>3.25</v>
      </c>
      <c r="F379" s="226">
        <v>3.25</v>
      </c>
      <c r="G379" s="226"/>
      <c r="H379" s="226"/>
      <c r="I379" s="226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29">
        <v>142</v>
      </c>
      <c r="B380" s="229" t="s">
        <v>174</v>
      </c>
      <c r="C380" s="229" t="s">
        <v>225</v>
      </c>
      <c r="D380" s="226">
        <v>3.5</v>
      </c>
      <c r="E380" s="226">
        <v>3.5</v>
      </c>
      <c r="F380" s="226">
        <v>3.5</v>
      </c>
      <c r="G380" s="226"/>
      <c r="H380" s="226"/>
      <c r="I380" s="226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29">
        <v>142</v>
      </c>
      <c r="B381" s="229" t="s">
        <v>181</v>
      </c>
      <c r="C381" s="229" t="s">
        <v>225</v>
      </c>
      <c r="D381" s="226">
        <v>4</v>
      </c>
      <c r="E381" s="226">
        <v>4</v>
      </c>
      <c r="F381" s="226">
        <v>4</v>
      </c>
      <c r="G381" s="226"/>
      <c r="H381" s="226"/>
      <c r="I381" s="226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29">
        <v>143</v>
      </c>
      <c r="B382" s="229" t="s">
        <v>190</v>
      </c>
      <c r="C382" s="229" t="s">
        <v>226</v>
      </c>
      <c r="D382" s="226">
        <v>2.5</v>
      </c>
      <c r="E382" s="226">
        <v>2.5</v>
      </c>
      <c r="F382" s="226">
        <v>2.5</v>
      </c>
      <c r="G382" s="226"/>
      <c r="H382" s="226"/>
      <c r="I382" s="226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29">
        <v>143</v>
      </c>
      <c r="B383" s="229" t="s">
        <v>172</v>
      </c>
      <c r="C383" s="229" t="s">
        <v>226</v>
      </c>
      <c r="D383" s="226">
        <v>2.25</v>
      </c>
      <c r="E383" s="226">
        <v>2.25</v>
      </c>
      <c r="F383" s="226">
        <v>2.25</v>
      </c>
      <c r="G383" s="226"/>
      <c r="H383" s="226"/>
      <c r="I383" s="226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29">
        <v>143</v>
      </c>
      <c r="B384" s="229" t="s">
        <v>174</v>
      </c>
      <c r="C384" s="229" t="s">
        <v>226</v>
      </c>
      <c r="D384" s="226">
        <v>3.25</v>
      </c>
      <c r="E384" s="226">
        <v>3</v>
      </c>
      <c r="F384" s="226">
        <v>3.5</v>
      </c>
      <c r="G384" s="226"/>
      <c r="H384" s="226"/>
      <c r="I384" s="226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29">
        <v>143</v>
      </c>
      <c r="B385" s="229" t="s">
        <v>181</v>
      </c>
      <c r="C385" s="229" t="s">
        <v>226</v>
      </c>
      <c r="D385" s="226">
        <v>4</v>
      </c>
      <c r="E385" s="226">
        <v>4</v>
      </c>
      <c r="F385" s="226">
        <v>4</v>
      </c>
      <c r="G385" s="226"/>
      <c r="H385" s="226"/>
      <c r="I385" s="226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29">
        <v>145</v>
      </c>
      <c r="B386" s="229" t="s">
        <v>262</v>
      </c>
      <c r="C386" s="229" t="s">
        <v>245</v>
      </c>
      <c r="D386" s="226">
        <v>6</v>
      </c>
      <c r="E386" s="226">
        <v>6</v>
      </c>
      <c r="F386" s="226">
        <v>6</v>
      </c>
      <c r="G386" s="226"/>
      <c r="H386" s="226"/>
      <c r="I386" s="22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29">
        <v>145</v>
      </c>
      <c r="B387" s="229" t="s">
        <v>190</v>
      </c>
      <c r="C387" s="229" t="s">
        <v>245</v>
      </c>
      <c r="D387" s="226">
        <v>5</v>
      </c>
      <c r="E387" s="226">
        <v>5</v>
      </c>
      <c r="F387" s="226">
        <v>5</v>
      </c>
      <c r="G387" s="226"/>
      <c r="H387" s="226"/>
      <c r="I387" s="226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29">
        <v>145</v>
      </c>
      <c r="B388" s="229" t="s">
        <v>181</v>
      </c>
      <c r="C388" s="229" t="s">
        <v>245</v>
      </c>
      <c r="D388" s="226">
        <v>6</v>
      </c>
      <c r="E388" s="226">
        <v>6</v>
      </c>
      <c r="F388" s="226">
        <v>6</v>
      </c>
      <c r="G388" s="226"/>
      <c r="H388" s="226"/>
      <c r="I388" s="226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29">
        <v>146</v>
      </c>
      <c r="B389" s="229" t="s">
        <v>262</v>
      </c>
      <c r="C389" s="229" t="s">
        <v>246</v>
      </c>
      <c r="D389" s="226">
        <v>4</v>
      </c>
      <c r="E389" s="226">
        <v>4</v>
      </c>
      <c r="F389" s="226">
        <v>4</v>
      </c>
      <c r="G389" s="226"/>
      <c r="H389" s="226"/>
      <c r="I389" s="226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29">
        <v>146</v>
      </c>
      <c r="B390" s="229" t="s">
        <v>190</v>
      </c>
      <c r="C390" s="229" t="s">
        <v>246</v>
      </c>
      <c r="D390" s="226">
        <v>4</v>
      </c>
      <c r="E390" s="226">
        <v>4</v>
      </c>
      <c r="F390" s="226">
        <v>4</v>
      </c>
      <c r="G390" s="226"/>
      <c r="H390" s="226"/>
      <c r="I390" s="226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29">
        <v>146</v>
      </c>
      <c r="B391" s="229" t="s">
        <v>174</v>
      </c>
      <c r="C391" s="229" t="s">
        <v>246</v>
      </c>
      <c r="D391" s="226">
        <v>4</v>
      </c>
      <c r="E391" s="226">
        <v>4</v>
      </c>
      <c r="F391" s="226">
        <v>4</v>
      </c>
      <c r="G391" s="226"/>
      <c r="H391" s="226"/>
      <c r="I391" s="226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29">
        <v>147</v>
      </c>
      <c r="B392" s="229" t="s">
        <v>262</v>
      </c>
      <c r="C392" s="229" t="s">
        <v>227</v>
      </c>
      <c r="D392" s="226">
        <v>2.5</v>
      </c>
      <c r="E392" s="226">
        <v>2.5</v>
      </c>
      <c r="F392" s="226">
        <v>2.5</v>
      </c>
      <c r="G392" s="226"/>
      <c r="H392" s="226"/>
      <c r="I392" s="226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29">
        <v>147</v>
      </c>
      <c r="B393" s="229" t="s">
        <v>190</v>
      </c>
      <c r="C393" s="229" t="s">
        <v>227</v>
      </c>
      <c r="D393" s="226">
        <v>2</v>
      </c>
      <c r="E393" s="226">
        <v>2</v>
      </c>
      <c r="F393" s="226">
        <v>2</v>
      </c>
      <c r="G393" s="226"/>
      <c r="H393" s="226"/>
      <c r="I393" s="226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29">
        <v>147</v>
      </c>
      <c r="B394" s="229" t="s">
        <v>172</v>
      </c>
      <c r="C394" s="229" t="s">
        <v>227</v>
      </c>
      <c r="D394" s="226">
        <v>2.25</v>
      </c>
      <c r="E394" s="226">
        <v>2.25</v>
      </c>
      <c r="F394" s="226">
        <v>2.25</v>
      </c>
      <c r="G394" s="226"/>
      <c r="H394" s="226"/>
      <c r="I394" s="226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29">
        <v>147</v>
      </c>
      <c r="B395" s="229" t="s">
        <v>174</v>
      </c>
      <c r="C395" s="229" t="s">
        <v>227</v>
      </c>
      <c r="D395" s="226">
        <v>2.5</v>
      </c>
      <c r="E395" s="226">
        <v>2.5</v>
      </c>
      <c r="F395" s="226">
        <v>2.5</v>
      </c>
      <c r="G395" s="226"/>
      <c r="H395" s="226"/>
      <c r="I395" s="226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29">
        <v>148</v>
      </c>
      <c r="B396" s="229" t="s">
        <v>262</v>
      </c>
      <c r="C396" s="229" t="s">
        <v>247</v>
      </c>
      <c r="D396" s="226">
        <v>6</v>
      </c>
      <c r="E396" s="226">
        <v>6</v>
      </c>
      <c r="F396" s="226">
        <v>6</v>
      </c>
      <c r="G396" s="226"/>
      <c r="H396" s="226"/>
      <c r="I396" s="22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29">
        <v>148</v>
      </c>
      <c r="B397" s="229" t="s">
        <v>190</v>
      </c>
      <c r="C397" s="229" t="s">
        <v>247</v>
      </c>
      <c r="D397" s="226">
        <v>5</v>
      </c>
      <c r="E397" s="226">
        <v>5</v>
      </c>
      <c r="F397" s="226">
        <v>5</v>
      </c>
      <c r="G397" s="226"/>
      <c r="H397" s="226"/>
      <c r="I397" s="226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29">
        <v>148</v>
      </c>
      <c r="B398" s="229" t="s">
        <v>174</v>
      </c>
      <c r="C398" s="229" t="s">
        <v>247</v>
      </c>
      <c r="D398" s="226">
        <v>4.25</v>
      </c>
      <c r="E398" s="226">
        <v>4</v>
      </c>
      <c r="F398" s="226">
        <v>4.5</v>
      </c>
      <c r="G398" s="226"/>
      <c r="H398" s="226"/>
      <c r="I398" s="226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29">
        <v>148</v>
      </c>
      <c r="B399" s="229" t="s">
        <v>181</v>
      </c>
      <c r="C399" s="229" t="s">
        <v>247</v>
      </c>
      <c r="D399" s="226">
        <v>6</v>
      </c>
      <c r="E399" s="226">
        <v>6</v>
      </c>
      <c r="F399" s="226">
        <v>6</v>
      </c>
      <c r="G399" s="226"/>
      <c r="H399" s="226"/>
      <c r="I399" s="226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29">
        <v>149</v>
      </c>
      <c r="B400" s="229" t="s">
        <v>262</v>
      </c>
      <c r="C400" s="229" t="s">
        <v>248</v>
      </c>
      <c r="D400" s="226">
        <v>2.75</v>
      </c>
      <c r="E400" s="226">
        <v>2.75</v>
      </c>
      <c r="F400" s="226">
        <v>2.75</v>
      </c>
      <c r="G400" s="226"/>
      <c r="H400" s="226"/>
      <c r="I400" s="226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29">
        <v>149</v>
      </c>
      <c r="B401" s="229" t="s">
        <v>190</v>
      </c>
      <c r="C401" s="229" t="s">
        <v>248</v>
      </c>
      <c r="D401" s="226">
        <v>2.5</v>
      </c>
      <c r="E401" s="226">
        <v>2.5</v>
      </c>
      <c r="F401" s="226">
        <v>2.5</v>
      </c>
      <c r="G401" s="226"/>
      <c r="H401" s="226"/>
      <c r="I401" s="226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29">
        <v>149</v>
      </c>
      <c r="B402" s="229" t="s">
        <v>174</v>
      </c>
      <c r="C402" s="229" t="s">
        <v>248</v>
      </c>
      <c r="D402" s="226">
        <v>3</v>
      </c>
      <c r="E402" s="226">
        <v>3</v>
      </c>
      <c r="F402" s="226">
        <v>3</v>
      </c>
      <c r="G402" s="226"/>
      <c r="H402" s="226"/>
      <c r="I402" s="226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29">
        <v>150</v>
      </c>
      <c r="B403" s="229" t="s">
        <v>262</v>
      </c>
      <c r="C403" s="229" t="s">
        <v>228</v>
      </c>
      <c r="D403" s="226">
        <v>2</v>
      </c>
      <c r="E403" s="226">
        <v>2</v>
      </c>
      <c r="F403" s="226">
        <v>2</v>
      </c>
      <c r="G403" s="226"/>
      <c r="H403" s="226"/>
      <c r="I403" s="226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29">
        <v>150</v>
      </c>
      <c r="B404" s="229" t="s">
        <v>190</v>
      </c>
      <c r="C404" s="229" t="s">
        <v>228</v>
      </c>
      <c r="D404" s="226">
        <v>1.25</v>
      </c>
      <c r="E404" s="226">
        <v>1.25</v>
      </c>
      <c r="F404" s="226">
        <v>1.25</v>
      </c>
      <c r="G404" s="226"/>
      <c r="H404" s="226"/>
      <c r="I404" s="226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29">
        <v>150</v>
      </c>
      <c r="B405" s="229" t="s">
        <v>174</v>
      </c>
      <c r="C405" s="229" t="s">
        <v>228</v>
      </c>
      <c r="D405" s="226">
        <v>2.5</v>
      </c>
      <c r="E405" s="226">
        <v>2.5</v>
      </c>
      <c r="F405" s="226">
        <v>2.5</v>
      </c>
      <c r="G405" s="226"/>
      <c r="H405" s="226"/>
      <c r="I405" s="226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29">
        <v>150</v>
      </c>
      <c r="B406" s="229" t="s">
        <v>181</v>
      </c>
      <c r="C406" s="229" t="s">
        <v>228</v>
      </c>
      <c r="D406" s="226">
        <v>1.875</v>
      </c>
      <c r="E406" s="226">
        <v>1.75</v>
      </c>
      <c r="F406" s="226">
        <v>2</v>
      </c>
      <c r="G406" s="226"/>
      <c r="H406" s="226"/>
      <c r="I406" s="22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29">
        <v>151</v>
      </c>
      <c r="B407" s="229" t="s">
        <v>172</v>
      </c>
      <c r="C407" s="229" t="s">
        <v>290</v>
      </c>
      <c r="D407" s="226">
        <v>38</v>
      </c>
      <c r="E407" s="226">
        <v>38</v>
      </c>
      <c r="F407" s="226">
        <v>38</v>
      </c>
      <c r="G407" s="226"/>
      <c r="H407" s="226"/>
      <c r="I407" s="226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29">
        <v>151</v>
      </c>
      <c r="B408" s="229" t="s">
        <v>174</v>
      </c>
      <c r="C408" s="229" t="s">
        <v>290</v>
      </c>
      <c r="D408" s="226">
        <v>35.666666666666664</v>
      </c>
      <c r="E408" s="226">
        <v>34</v>
      </c>
      <c r="F408" s="226">
        <v>39</v>
      </c>
      <c r="G408" s="226"/>
      <c r="H408" s="226"/>
      <c r="I408" s="226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29">
        <v>151</v>
      </c>
      <c r="B409" s="229" t="s">
        <v>181</v>
      </c>
      <c r="C409" s="229" t="s">
        <v>290</v>
      </c>
      <c r="D409" s="226">
        <v>34.5</v>
      </c>
      <c r="E409" s="226">
        <v>34</v>
      </c>
      <c r="F409" s="226">
        <v>35</v>
      </c>
      <c r="G409" s="226"/>
      <c r="H409" s="226"/>
      <c r="I409" s="226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29">
        <v>152</v>
      </c>
      <c r="B410" s="229" t="s">
        <v>172</v>
      </c>
      <c r="C410" s="229" t="s">
        <v>291</v>
      </c>
      <c r="D410" s="226">
        <v>38.5</v>
      </c>
      <c r="E410" s="226">
        <v>38.5</v>
      </c>
      <c r="F410" s="226">
        <v>38.5</v>
      </c>
      <c r="G410" s="226"/>
      <c r="H410" s="226"/>
      <c r="I410" s="226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29">
        <v>152</v>
      </c>
      <c r="B411" s="229" t="s">
        <v>174</v>
      </c>
      <c r="C411" s="229" t="s">
        <v>291</v>
      </c>
      <c r="D411" s="226">
        <v>35.333333333333336</v>
      </c>
      <c r="E411" s="226">
        <v>34</v>
      </c>
      <c r="F411" s="226">
        <v>38</v>
      </c>
      <c r="G411" s="226"/>
      <c r="H411" s="226"/>
      <c r="I411" s="226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29">
        <v>152</v>
      </c>
      <c r="B412" s="229" t="s">
        <v>181</v>
      </c>
      <c r="C412" s="229" t="s">
        <v>291</v>
      </c>
      <c r="D412" s="226">
        <v>34.75</v>
      </c>
      <c r="E412" s="226">
        <v>34.5</v>
      </c>
      <c r="F412" s="226">
        <v>35</v>
      </c>
      <c r="G412" s="226"/>
      <c r="H412" s="226"/>
      <c r="I412" s="226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29">
        <v>153</v>
      </c>
      <c r="B413" s="229" t="s">
        <v>181</v>
      </c>
      <c r="C413" s="229" t="s">
        <v>295</v>
      </c>
      <c r="D413" s="226">
        <v>29.5</v>
      </c>
      <c r="E413" s="226">
        <v>29.5</v>
      </c>
      <c r="F413" s="226">
        <v>29.5</v>
      </c>
      <c r="G413" s="226"/>
      <c r="H413" s="226"/>
      <c r="I413" s="226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29">
        <v>155</v>
      </c>
      <c r="B414" s="229" t="s">
        <v>174</v>
      </c>
      <c r="C414" s="229" t="s">
        <v>292</v>
      </c>
      <c r="D414" s="226">
        <v>32</v>
      </c>
      <c r="E414" s="226">
        <v>30</v>
      </c>
      <c r="F414" s="226">
        <v>35</v>
      </c>
      <c r="G414" s="226"/>
      <c r="H414" s="226"/>
      <c r="I414" s="226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29">
        <v>155</v>
      </c>
      <c r="B415" s="229" t="s">
        <v>181</v>
      </c>
      <c r="C415" s="229" t="s">
        <v>292</v>
      </c>
      <c r="D415" s="226">
        <v>30.25</v>
      </c>
      <c r="E415" s="226">
        <v>30</v>
      </c>
      <c r="F415" s="226">
        <v>30.5</v>
      </c>
      <c r="G415" s="226"/>
      <c r="H415" s="226"/>
      <c r="I415" s="226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29">
        <v>156</v>
      </c>
      <c r="B416" s="229" t="s">
        <v>181</v>
      </c>
      <c r="C416" s="229" t="s">
        <v>315</v>
      </c>
      <c r="D416" s="226">
        <v>17.166666666666668</v>
      </c>
      <c r="E416" s="226">
        <v>16.5</v>
      </c>
      <c r="F416" s="226">
        <v>18.5</v>
      </c>
      <c r="G416" s="226"/>
      <c r="H416" s="226"/>
      <c r="I416" s="22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29">
        <v>157</v>
      </c>
      <c r="B417" s="229" t="s">
        <v>174</v>
      </c>
      <c r="C417" s="229" t="s">
        <v>293</v>
      </c>
      <c r="D417" s="226">
        <v>20.375</v>
      </c>
      <c r="E417" s="226">
        <v>19.75</v>
      </c>
      <c r="F417" s="226">
        <v>21</v>
      </c>
      <c r="G417" s="226"/>
      <c r="H417" s="226"/>
      <c r="I417" s="226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29">
        <v>157</v>
      </c>
      <c r="B418" s="229" t="s">
        <v>181</v>
      </c>
      <c r="C418" s="229" t="s">
        <v>293</v>
      </c>
      <c r="D418" s="226">
        <v>19.75</v>
      </c>
      <c r="E418" s="226">
        <v>19</v>
      </c>
      <c r="F418" s="226">
        <v>20.5</v>
      </c>
      <c r="G418" s="226"/>
      <c r="H418" s="226"/>
      <c r="I418" s="226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29">
        <v>158</v>
      </c>
      <c r="B419" s="229" t="s">
        <v>174</v>
      </c>
      <c r="C419" s="229" t="s">
        <v>322</v>
      </c>
      <c r="D419" s="226">
        <v>21</v>
      </c>
      <c r="E419" s="226">
        <v>21</v>
      </c>
      <c r="F419" s="226">
        <v>21</v>
      </c>
      <c r="G419" s="226"/>
      <c r="H419" s="226"/>
      <c r="I419" s="226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29">
        <v>158</v>
      </c>
      <c r="B420" s="229" t="s">
        <v>181</v>
      </c>
      <c r="C420" s="229" t="s">
        <v>322</v>
      </c>
      <c r="D420" s="226">
        <v>21</v>
      </c>
      <c r="E420" s="226">
        <v>21</v>
      </c>
      <c r="F420" s="226">
        <v>21</v>
      </c>
      <c r="G420" s="226"/>
      <c r="H420" s="226"/>
      <c r="I420" s="226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29">
        <v>159</v>
      </c>
      <c r="B421" s="229" t="s">
        <v>172</v>
      </c>
      <c r="C421" s="229" t="s">
        <v>294</v>
      </c>
      <c r="D421" s="226">
        <v>26</v>
      </c>
      <c r="E421" s="226">
        <v>26</v>
      </c>
      <c r="F421" s="226">
        <v>26</v>
      </c>
      <c r="G421" s="226"/>
      <c r="H421" s="226"/>
      <c r="I421" s="226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29">
        <v>159</v>
      </c>
      <c r="B422" s="229" t="s">
        <v>174</v>
      </c>
      <c r="C422" s="229" t="s">
        <v>294</v>
      </c>
      <c r="D422" s="226">
        <v>24.996666666666666</v>
      </c>
      <c r="E422" s="226">
        <v>22.99</v>
      </c>
      <c r="F422" s="226">
        <v>27</v>
      </c>
      <c r="G422" s="226"/>
      <c r="H422" s="226"/>
      <c r="I422" s="226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29">
        <v>159</v>
      </c>
      <c r="B423" s="229" t="s">
        <v>181</v>
      </c>
      <c r="C423" s="229" t="s">
        <v>294</v>
      </c>
      <c r="D423" s="226">
        <v>24.125</v>
      </c>
      <c r="E423" s="226">
        <v>23.75</v>
      </c>
      <c r="F423" s="226">
        <v>24.5</v>
      </c>
      <c r="G423" s="226"/>
      <c r="H423" s="226"/>
      <c r="I423" s="226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29">
        <v>160</v>
      </c>
      <c r="B424" s="229" t="s">
        <v>181</v>
      </c>
      <c r="C424" s="229" t="s">
        <v>295</v>
      </c>
      <c r="D424" s="226">
        <v>31.5</v>
      </c>
      <c r="E424" s="226">
        <v>31.5</v>
      </c>
      <c r="F424" s="226">
        <v>31.5</v>
      </c>
      <c r="G424" s="226"/>
      <c r="H424" s="226"/>
      <c r="I424" s="226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29">
        <v>161</v>
      </c>
      <c r="B425" s="229" t="s">
        <v>181</v>
      </c>
      <c r="C425" s="229" t="s">
        <v>296</v>
      </c>
      <c r="D425" s="226">
        <v>31</v>
      </c>
      <c r="E425" s="226">
        <v>30</v>
      </c>
      <c r="F425" s="226">
        <v>32</v>
      </c>
      <c r="G425" s="226"/>
      <c r="H425" s="226"/>
      <c r="I425" s="226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29">
        <v>164</v>
      </c>
      <c r="B426" s="229" t="s">
        <v>172</v>
      </c>
      <c r="C426" s="229" t="s">
        <v>309</v>
      </c>
      <c r="D426" s="226">
        <v>10.083333333333334</v>
      </c>
      <c r="E426" s="226">
        <v>9.5</v>
      </c>
      <c r="F426" s="226">
        <v>10.75</v>
      </c>
      <c r="G426" s="226"/>
      <c r="H426" s="226"/>
      <c r="I426" s="2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29">
        <v>164</v>
      </c>
      <c r="B427" s="229" t="s">
        <v>174</v>
      </c>
      <c r="C427" s="229" t="s">
        <v>309</v>
      </c>
      <c r="D427" s="226">
        <v>8</v>
      </c>
      <c r="E427" s="226">
        <v>8</v>
      </c>
      <c r="F427" s="226">
        <v>8</v>
      </c>
      <c r="G427" s="226"/>
      <c r="H427" s="226"/>
      <c r="I427" s="226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29">
        <v>166</v>
      </c>
      <c r="B428" s="229" t="s">
        <v>172</v>
      </c>
      <c r="C428" s="229" t="s">
        <v>298</v>
      </c>
      <c r="D428" s="226">
        <v>55.333333333333336</v>
      </c>
      <c r="E428" s="226">
        <v>55</v>
      </c>
      <c r="F428" s="226">
        <v>56</v>
      </c>
      <c r="G428" s="226"/>
      <c r="H428" s="226"/>
      <c r="I428" s="226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29">
        <v>166</v>
      </c>
      <c r="B429" s="229" t="s">
        <v>174</v>
      </c>
      <c r="C429" s="229" t="s">
        <v>298</v>
      </c>
      <c r="D429" s="226">
        <v>58</v>
      </c>
      <c r="E429" s="226">
        <v>51</v>
      </c>
      <c r="F429" s="226">
        <v>62</v>
      </c>
      <c r="G429" s="226"/>
      <c r="H429" s="226"/>
      <c r="I429" s="226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29">
        <v>166</v>
      </c>
      <c r="B430" s="229" t="s">
        <v>181</v>
      </c>
      <c r="C430" s="229" t="s">
        <v>298</v>
      </c>
      <c r="D430" s="226">
        <v>60</v>
      </c>
      <c r="E430" s="226">
        <v>60</v>
      </c>
      <c r="F430" s="226">
        <v>60</v>
      </c>
      <c r="G430" s="226"/>
      <c r="H430" s="226"/>
      <c r="I430" s="226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29">
        <v>169</v>
      </c>
      <c r="B431" s="229" t="s">
        <v>172</v>
      </c>
      <c r="C431" s="229" t="s">
        <v>304</v>
      </c>
      <c r="D431" s="226">
        <v>49.166666666666664</v>
      </c>
      <c r="E431" s="226">
        <v>45.5</v>
      </c>
      <c r="F431" s="226">
        <v>52</v>
      </c>
      <c r="G431" s="226"/>
      <c r="H431" s="226"/>
      <c r="I431" s="226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29">
        <v>169</v>
      </c>
      <c r="B432" s="229" t="s">
        <v>174</v>
      </c>
      <c r="C432" s="229" t="s">
        <v>304</v>
      </c>
      <c r="D432" s="226">
        <v>51.5</v>
      </c>
      <c r="E432" s="226">
        <v>50</v>
      </c>
      <c r="F432" s="226">
        <v>53</v>
      </c>
      <c r="G432" s="226"/>
      <c r="H432" s="226"/>
      <c r="I432" s="226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29">
        <v>169</v>
      </c>
      <c r="B433" s="229" t="s">
        <v>181</v>
      </c>
      <c r="C433" s="229" t="s">
        <v>304</v>
      </c>
      <c r="D433" s="226">
        <v>49</v>
      </c>
      <c r="E433" s="226">
        <v>49</v>
      </c>
      <c r="F433" s="226">
        <v>49</v>
      </c>
      <c r="G433" s="226"/>
      <c r="H433" s="226"/>
      <c r="I433" s="226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29">
        <v>173</v>
      </c>
      <c r="B434" s="229" t="s">
        <v>172</v>
      </c>
      <c r="C434" s="229" t="s">
        <v>314</v>
      </c>
      <c r="D434" s="226">
        <v>25.166666666666668</v>
      </c>
      <c r="E434" s="226">
        <v>23</v>
      </c>
      <c r="F434" s="226">
        <v>26.5</v>
      </c>
      <c r="G434" s="226"/>
      <c r="H434" s="226"/>
      <c r="I434" s="226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29">
        <v>173</v>
      </c>
      <c r="B435" s="229" t="s">
        <v>181</v>
      </c>
      <c r="C435" s="229" t="s">
        <v>314</v>
      </c>
      <c r="D435" s="226">
        <v>28</v>
      </c>
      <c r="E435" s="226">
        <v>28</v>
      </c>
      <c r="F435" s="226">
        <v>28</v>
      </c>
      <c r="G435" s="226"/>
      <c r="H435" s="226"/>
      <c r="I435" s="226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29">
        <v>174</v>
      </c>
      <c r="B436" s="229" t="s">
        <v>172</v>
      </c>
      <c r="C436" s="229" t="s">
        <v>299</v>
      </c>
      <c r="D436" s="226">
        <v>30.666666666666668</v>
      </c>
      <c r="E436" s="226">
        <v>30</v>
      </c>
      <c r="F436" s="226">
        <v>32</v>
      </c>
      <c r="G436" s="226"/>
      <c r="H436" s="226"/>
      <c r="I436" s="22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29">
        <v>174</v>
      </c>
      <c r="B437" s="229" t="s">
        <v>174</v>
      </c>
      <c r="C437" s="229" t="s">
        <v>299</v>
      </c>
      <c r="D437" s="226">
        <v>29.25</v>
      </c>
      <c r="E437" s="226">
        <v>28</v>
      </c>
      <c r="F437" s="226">
        <v>31</v>
      </c>
      <c r="G437" s="226"/>
      <c r="H437" s="226"/>
      <c r="I437" s="226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29">
        <v>174</v>
      </c>
      <c r="B438" s="229" t="s">
        <v>181</v>
      </c>
      <c r="C438" s="229" t="s">
        <v>299</v>
      </c>
      <c r="D438" s="226">
        <v>29.25</v>
      </c>
      <c r="E438" s="226">
        <v>29</v>
      </c>
      <c r="F438" s="226">
        <v>29.5</v>
      </c>
      <c r="G438" s="226"/>
      <c r="H438" s="226"/>
      <c r="I438" s="226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29">
        <v>177</v>
      </c>
      <c r="B439" s="229" t="s">
        <v>172</v>
      </c>
      <c r="C439" s="229" t="s">
        <v>312</v>
      </c>
      <c r="D439" s="226">
        <v>58.166666666666664</v>
      </c>
      <c r="E439" s="226">
        <v>55</v>
      </c>
      <c r="F439" s="226">
        <v>63</v>
      </c>
      <c r="G439" s="226"/>
      <c r="H439" s="226"/>
      <c r="I439" s="226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29">
        <v>177</v>
      </c>
      <c r="B440" s="229" t="s">
        <v>174</v>
      </c>
      <c r="C440" s="229" t="s">
        <v>312</v>
      </c>
      <c r="D440" s="226">
        <v>57</v>
      </c>
      <c r="E440" s="226">
        <v>57</v>
      </c>
      <c r="F440" s="226">
        <v>57</v>
      </c>
      <c r="G440" s="226"/>
      <c r="H440" s="226"/>
      <c r="I440" s="226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29">
        <v>177</v>
      </c>
      <c r="B441" s="229" t="s">
        <v>181</v>
      </c>
      <c r="C441" s="229" t="s">
        <v>312</v>
      </c>
      <c r="D441" s="226">
        <v>61</v>
      </c>
      <c r="E441" s="226">
        <v>60</v>
      </c>
      <c r="F441" s="226">
        <v>62</v>
      </c>
      <c r="G441" s="226"/>
      <c r="H441" s="226"/>
      <c r="I441" s="226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29">
        <v>182</v>
      </c>
      <c r="B442" s="229" t="s">
        <v>174</v>
      </c>
      <c r="C442" s="229" t="s">
        <v>313</v>
      </c>
      <c r="D442" s="226">
        <v>7</v>
      </c>
      <c r="E442" s="226">
        <v>7</v>
      </c>
      <c r="F442" s="226">
        <v>7</v>
      </c>
      <c r="G442" s="226"/>
      <c r="H442" s="226"/>
      <c r="I442" s="226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29">
        <v>182</v>
      </c>
      <c r="B443" s="229" t="s">
        <v>181</v>
      </c>
      <c r="C443" s="229" t="s">
        <v>313</v>
      </c>
      <c r="D443" s="226">
        <v>8.5</v>
      </c>
      <c r="E443" s="226">
        <v>8</v>
      </c>
      <c r="F443" s="226">
        <v>9</v>
      </c>
      <c r="G443" s="226"/>
      <c r="H443" s="226"/>
      <c r="I443" s="226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29">
        <v>184</v>
      </c>
      <c r="B444" s="229" t="s">
        <v>174</v>
      </c>
      <c r="C444" s="229" t="s">
        <v>311</v>
      </c>
      <c r="D444" s="226">
        <v>13.7475</v>
      </c>
      <c r="E444" s="226">
        <v>12</v>
      </c>
      <c r="F444" s="226">
        <v>14.99</v>
      </c>
      <c r="G444" s="226"/>
      <c r="H444" s="226"/>
      <c r="I444" s="226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29">
        <v>186</v>
      </c>
      <c r="B445" s="229" t="s">
        <v>172</v>
      </c>
      <c r="C445" s="229" t="s">
        <v>300</v>
      </c>
      <c r="D445" s="226">
        <v>6.25</v>
      </c>
      <c r="E445" s="226">
        <v>6</v>
      </c>
      <c r="F445" s="226">
        <v>6.5</v>
      </c>
      <c r="G445" s="226"/>
      <c r="H445" s="226"/>
      <c r="I445" s="226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29">
        <v>186</v>
      </c>
      <c r="B446" s="229" t="s">
        <v>174</v>
      </c>
      <c r="C446" s="229" t="s">
        <v>300</v>
      </c>
      <c r="D446" s="226">
        <v>6.1225000000000005</v>
      </c>
      <c r="E446" s="226">
        <v>5.99</v>
      </c>
      <c r="F446" s="226">
        <v>6.5</v>
      </c>
      <c r="G446" s="226"/>
      <c r="H446" s="226"/>
      <c r="I446" s="22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29">
        <v>186</v>
      </c>
      <c r="B447" s="229" t="s">
        <v>181</v>
      </c>
      <c r="C447" s="229" t="s">
        <v>300</v>
      </c>
      <c r="D447" s="226">
        <v>6.166666666666667</v>
      </c>
      <c r="E447" s="226">
        <v>6</v>
      </c>
      <c r="F447" s="226">
        <v>6.5</v>
      </c>
      <c r="G447" s="226"/>
      <c r="H447" s="226"/>
      <c r="I447" s="226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29">
        <v>187</v>
      </c>
      <c r="B448" s="229" t="s">
        <v>172</v>
      </c>
      <c r="C448" s="229" t="s">
        <v>301</v>
      </c>
      <c r="D448" s="226">
        <v>8.25</v>
      </c>
      <c r="E448" s="226">
        <v>7</v>
      </c>
      <c r="F448" s="226">
        <v>9.5</v>
      </c>
      <c r="G448" s="226"/>
      <c r="H448" s="226"/>
      <c r="I448" s="226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29">
        <v>187</v>
      </c>
      <c r="B449" s="229" t="s">
        <v>174</v>
      </c>
      <c r="C449" s="229" t="s">
        <v>301</v>
      </c>
      <c r="D449" s="226">
        <v>9.375</v>
      </c>
      <c r="E449" s="226">
        <v>9</v>
      </c>
      <c r="F449" s="226">
        <v>10</v>
      </c>
      <c r="G449" s="226"/>
      <c r="H449" s="226"/>
      <c r="I449" s="226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29">
        <v>187</v>
      </c>
      <c r="B450" s="229" t="s">
        <v>181</v>
      </c>
      <c r="C450" s="229" t="s">
        <v>301</v>
      </c>
      <c r="D450" s="226">
        <v>8.8333333333333339</v>
      </c>
      <c r="E450" s="226">
        <v>8</v>
      </c>
      <c r="F450" s="226">
        <v>9.5</v>
      </c>
      <c r="G450" s="226"/>
      <c r="H450" s="226"/>
      <c r="I450" s="226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29">
        <v>190</v>
      </c>
      <c r="B451" s="229" t="s">
        <v>172</v>
      </c>
      <c r="C451" s="229" t="s">
        <v>302</v>
      </c>
      <c r="D451" s="226">
        <v>6</v>
      </c>
      <c r="E451" s="226">
        <v>6</v>
      </c>
      <c r="F451" s="226">
        <v>6</v>
      </c>
      <c r="G451" s="226"/>
      <c r="H451" s="226"/>
      <c r="I451" s="226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29">
        <v>190</v>
      </c>
      <c r="B452" s="229" t="s">
        <v>174</v>
      </c>
      <c r="C452" s="229" t="s">
        <v>302</v>
      </c>
      <c r="D452" s="226">
        <v>5.4975000000000005</v>
      </c>
      <c r="E452" s="226">
        <v>5</v>
      </c>
      <c r="F452" s="226">
        <v>6</v>
      </c>
      <c r="G452" s="226"/>
      <c r="H452" s="226"/>
      <c r="I452" s="226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29">
        <v>190</v>
      </c>
      <c r="B453" s="229" t="s">
        <v>181</v>
      </c>
      <c r="C453" s="229" t="s">
        <v>302</v>
      </c>
      <c r="D453" s="226">
        <v>6.333333333333333</v>
      </c>
      <c r="E453" s="226">
        <v>6</v>
      </c>
      <c r="F453" s="226">
        <v>7</v>
      </c>
      <c r="G453" s="226"/>
      <c r="H453" s="226"/>
      <c r="I453" s="226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29">
        <v>191</v>
      </c>
      <c r="B454" s="229" t="s">
        <v>174</v>
      </c>
      <c r="C454" s="229" t="s">
        <v>305</v>
      </c>
      <c r="D454" s="226">
        <v>25</v>
      </c>
      <c r="E454" s="226">
        <v>25</v>
      </c>
      <c r="F454" s="226">
        <v>25</v>
      </c>
      <c r="G454" s="226"/>
      <c r="H454" s="226"/>
      <c r="I454" s="226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29">
        <v>191</v>
      </c>
      <c r="B455" s="229" t="s">
        <v>181</v>
      </c>
      <c r="C455" s="229" t="s">
        <v>305</v>
      </c>
      <c r="D455" s="226">
        <v>26</v>
      </c>
      <c r="E455" s="226">
        <v>26</v>
      </c>
      <c r="F455" s="226">
        <v>26</v>
      </c>
      <c r="G455" s="226"/>
      <c r="H455" s="226"/>
      <c r="I455" s="226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29">
        <v>193</v>
      </c>
      <c r="B456" s="229" t="s">
        <v>174</v>
      </c>
      <c r="C456" s="229" t="s">
        <v>303</v>
      </c>
      <c r="D456" s="226">
        <v>12</v>
      </c>
      <c r="E456" s="226">
        <v>12</v>
      </c>
      <c r="F456" s="226">
        <v>12</v>
      </c>
      <c r="G456" s="226"/>
      <c r="H456" s="226"/>
      <c r="I456" s="22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29">
        <v>193</v>
      </c>
      <c r="B457" s="229" t="s">
        <v>181</v>
      </c>
      <c r="C457" s="229" t="s">
        <v>303</v>
      </c>
      <c r="D457" s="226">
        <v>13.333333333333334</v>
      </c>
      <c r="E457" s="226">
        <v>12</v>
      </c>
      <c r="F457" s="226">
        <v>16</v>
      </c>
      <c r="G457" s="226"/>
      <c r="H457" s="226"/>
      <c r="I457" s="226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29">
        <v>195</v>
      </c>
      <c r="B458" s="229" t="s">
        <v>174</v>
      </c>
      <c r="C458" s="229" t="s">
        <v>308</v>
      </c>
      <c r="D458" s="226">
        <v>2.875</v>
      </c>
      <c r="E458" s="226">
        <v>2.75</v>
      </c>
      <c r="F458" s="226">
        <v>3</v>
      </c>
      <c r="G458" s="226"/>
      <c r="H458" s="226"/>
      <c r="I458" s="226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29">
        <v>195</v>
      </c>
      <c r="B459" s="229" t="s">
        <v>181</v>
      </c>
      <c r="C459" s="229" t="s">
        <v>308</v>
      </c>
      <c r="D459" s="226">
        <v>3.4166666666666665</v>
      </c>
      <c r="E459" s="226">
        <v>3</v>
      </c>
      <c r="F459" s="226">
        <v>4</v>
      </c>
      <c r="G459" s="226"/>
      <c r="H459" s="226"/>
      <c r="I459" s="226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29">
        <v>196</v>
      </c>
      <c r="B460" s="229" t="s">
        <v>181</v>
      </c>
      <c r="C460" s="229" t="s">
        <v>310</v>
      </c>
      <c r="D460" s="226">
        <v>1.2166666666666666</v>
      </c>
      <c r="E460" s="226">
        <v>1.1499999999999999</v>
      </c>
      <c r="F460" s="226">
        <v>1.25</v>
      </c>
      <c r="G460" s="226"/>
      <c r="H460" s="226"/>
      <c r="I460" s="226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29">
        <v>211</v>
      </c>
      <c r="B461" s="229" t="s">
        <v>181</v>
      </c>
      <c r="C461" s="229" t="s">
        <v>316</v>
      </c>
      <c r="D461" s="226">
        <v>9</v>
      </c>
      <c r="E461" s="226">
        <v>9</v>
      </c>
      <c r="F461" s="226">
        <v>9</v>
      </c>
      <c r="G461" s="226"/>
      <c r="H461" s="226"/>
      <c r="I461" s="226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29">
        <v>213</v>
      </c>
      <c r="B462" s="229" t="s">
        <v>174</v>
      </c>
      <c r="C462" s="229" t="s">
        <v>306</v>
      </c>
      <c r="D462" s="226">
        <v>5.05</v>
      </c>
      <c r="E462" s="226">
        <v>4.5</v>
      </c>
      <c r="F462" s="226">
        <v>5.6</v>
      </c>
      <c r="G462" s="226"/>
      <c r="H462" s="226"/>
      <c r="I462" s="226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29">
        <v>213</v>
      </c>
      <c r="B463" s="229" t="s">
        <v>181</v>
      </c>
      <c r="C463" s="229" t="s">
        <v>306</v>
      </c>
      <c r="D463" s="226">
        <v>6</v>
      </c>
      <c r="E463" s="226">
        <v>5</v>
      </c>
      <c r="F463" s="226">
        <v>7</v>
      </c>
      <c r="G463" s="226"/>
      <c r="H463" s="226"/>
      <c r="I463" s="226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29">
        <v>214</v>
      </c>
      <c r="B464" s="229" t="s">
        <v>174</v>
      </c>
      <c r="C464" s="229" t="s">
        <v>321</v>
      </c>
      <c r="D464" s="226">
        <v>62</v>
      </c>
      <c r="E464" s="226">
        <v>59</v>
      </c>
      <c r="F464" s="226">
        <v>65</v>
      </c>
      <c r="G464" s="226"/>
      <c r="H464" s="226"/>
      <c r="I464" s="226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29">
        <v>215</v>
      </c>
      <c r="B465" s="229" t="s">
        <v>174</v>
      </c>
      <c r="C465" s="229" t="s">
        <v>307</v>
      </c>
      <c r="D465" s="226">
        <v>6.2249999999999996</v>
      </c>
      <c r="E465" s="226">
        <v>5</v>
      </c>
      <c r="F465" s="226">
        <v>7.45</v>
      </c>
      <c r="G465" s="226"/>
      <c r="H465" s="226"/>
      <c r="I465" s="226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29">
        <v>215</v>
      </c>
      <c r="B466" s="229" t="s">
        <v>181</v>
      </c>
      <c r="C466" s="229" t="s">
        <v>307</v>
      </c>
      <c r="D466" s="226">
        <v>7.666666666666667</v>
      </c>
      <c r="E466" s="226">
        <v>7</v>
      </c>
      <c r="F466" s="226">
        <v>9</v>
      </c>
      <c r="G466" s="226"/>
      <c r="H466" s="226"/>
      <c r="I466" s="22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29">
        <v>216</v>
      </c>
      <c r="B467" s="229" t="s">
        <v>181</v>
      </c>
      <c r="C467" s="229" t="s">
        <v>317</v>
      </c>
      <c r="D467" s="226">
        <v>8</v>
      </c>
      <c r="E467" s="226">
        <v>7</v>
      </c>
      <c r="F467" s="226">
        <v>9</v>
      </c>
      <c r="G467" s="226"/>
      <c r="H467" s="226"/>
      <c r="I467" s="226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29">
        <v>217</v>
      </c>
      <c r="B468" s="229" t="s">
        <v>181</v>
      </c>
      <c r="C468" s="229" t="s">
        <v>318</v>
      </c>
      <c r="D468" s="226">
        <v>3.5</v>
      </c>
      <c r="E468" s="226">
        <v>3</v>
      </c>
      <c r="F468" s="226">
        <v>4</v>
      </c>
      <c r="G468" s="226"/>
      <c r="H468" s="226"/>
      <c r="I468" s="226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29">
        <v>218</v>
      </c>
      <c r="B469" s="229" t="s">
        <v>181</v>
      </c>
      <c r="C469" s="229" t="s">
        <v>319</v>
      </c>
      <c r="D469" s="226">
        <v>9</v>
      </c>
      <c r="E469" s="226">
        <v>9</v>
      </c>
      <c r="F469" s="226">
        <v>9</v>
      </c>
      <c r="G469" s="226"/>
      <c r="H469" s="226"/>
      <c r="I469" s="226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29">
        <v>39</v>
      </c>
      <c r="B470" s="229" t="s">
        <v>190</v>
      </c>
      <c r="C470" s="229" t="s">
        <v>77</v>
      </c>
      <c r="D470" s="226">
        <v>36</v>
      </c>
      <c r="E470" s="226">
        <v>36</v>
      </c>
      <c r="F470" s="226">
        <v>36</v>
      </c>
      <c r="G470" s="226"/>
      <c r="H470" s="226"/>
      <c r="I470" s="226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29">
        <v>219</v>
      </c>
      <c r="B471" s="229" t="s">
        <v>181</v>
      </c>
      <c r="C471" s="229" t="s">
        <v>327</v>
      </c>
      <c r="D471" s="226">
        <v>8.75</v>
      </c>
      <c r="E471" s="226">
        <v>8.5</v>
      </c>
      <c r="F471" s="226">
        <v>9</v>
      </c>
      <c r="G471" s="226"/>
      <c r="H471" s="226"/>
      <c r="I471" s="226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29">
        <v>175</v>
      </c>
      <c r="B472" s="229" t="s">
        <v>181</v>
      </c>
      <c r="C472" s="229" t="s">
        <v>328</v>
      </c>
      <c r="D472" s="226">
        <v>58</v>
      </c>
      <c r="E472" s="226">
        <v>58</v>
      </c>
      <c r="F472" s="226">
        <v>58</v>
      </c>
      <c r="G472" s="226"/>
      <c r="H472" s="226"/>
      <c r="I472" s="226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INDECAEA1480822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44788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INDECAEA1480822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44788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F29" sqref="F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INDECAEA1480822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0">
        <f>AC7</f>
        <v>44788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1" t="s">
        <v>252</v>
      </c>
      <c r="C5" s="231"/>
      <c r="D5" s="231"/>
      <c r="E5" s="231"/>
      <c r="F5" s="231"/>
      <c r="G5" s="231"/>
      <c r="H5" s="231"/>
      <c r="I5" s="231"/>
      <c r="J5" s="232"/>
      <c r="K5" s="109"/>
      <c r="L5" s="233" t="s">
        <v>172</v>
      </c>
      <c r="M5" s="233"/>
      <c r="N5" s="234"/>
      <c r="O5" s="110"/>
      <c r="P5" s="233" t="s">
        <v>183</v>
      </c>
      <c r="Q5" s="233"/>
      <c r="R5" s="235"/>
      <c r="S5" s="110"/>
      <c r="T5" s="233" t="s">
        <v>173</v>
      </c>
      <c r="U5" s="233"/>
      <c r="V5" s="235"/>
      <c r="W5" s="204"/>
      <c r="X5" s="233" t="s">
        <v>174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15/ago</v>
      </c>
      <c r="E6" s="114" t="s">
        <v>0</v>
      </c>
      <c r="F6" s="114" t="s">
        <v>1</v>
      </c>
      <c r="G6" s="115" t="str">
        <f>CONCATENATE(AC5," ",TEXT(AD8,"dd/mmm"))</f>
        <v>Promedio 12/ago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46.454545454545453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46.07692307692308</v>
      </c>
      <c r="H7" s="197" t="str">
        <f t="shared" ref="H7:H16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0.37762237762237305</v>
      </c>
      <c r="J7" s="199">
        <f t="shared" ref="J7:J16" si="6">IF(ISERR(IF(D7="n.d.","",IF(G7="n.d.","",(D7-G7)/G7))),"",IF(D7="n.d.","",IF(G7="n.d.","",(D7-G7)/G7)))</f>
        <v>8.1954773106691983E-3</v>
      </c>
      <c r="K7" s="236"/>
      <c r="L7" s="81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1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46.125</v>
      </c>
      <c r="Y7" s="81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1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3">
        <f>+VLOOKUP(1111,sansalvador,3,FALSE)</f>
        <v>44788</v>
      </c>
      <c r="AD7" s="23">
        <f>+AC7</f>
        <v>44788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41.25</v>
      </c>
      <c r="E8" s="81">
        <f t="shared" si="1"/>
        <v>41</v>
      </c>
      <c r="F8" s="81">
        <f t="shared" si="2"/>
        <v>42</v>
      </c>
      <c r="G8" s="81">
        <f t="shared" si="3"/>
        <v>41.5</v>
      </c>
      <c r="H8" s="197" t="str">
        <f t="shared" si="4"/>
        <v>↓</v>
      </c>
      <c r="I8" s="198">
        <f t="shared" si="5"/>
        <v>-0.25</v>
      </c>
      <c r="J8" s="199">
        <f t="shared" si="6"/>
        <v>-6.024096385542169E-3</v>
      </c>
      <c r="K8" s="236"/>
      <c r="L8" s="81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45.5</v>
      </c>
      <c r="M8" s="81">
        <f t="shared" si="7"/>
        <v>45</v>
      </c>
      <c r="N8" s="81">
        <f t="shared" si="8"/>
        <v>46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44785</v>
      </c>
      <c r="AD8" s="23">
        <f>+AC8</f>
        <v>44785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80.375</v>
      </c>
      <c r="E9" s="81">
        <f t="shared" si="1"/>
        <v>78</v>
      </c>
      <c r="F9" s="81">
        <f t="shared" si="2"/>
        <v>85</v>
      </c>
      <c r="G9" s="81">
        <f t="shared" si="3"/>
        <v>80.375</v>
      </c>
      <c r="H9" s="197" t="str">
        <f t="shared" si="4"/>
        <v>=</v>
      </c>
      <c r="I9" s="198">
        <f t="shared" si="5"/>
        <v>0</v>
      </c>
      <c r="J9" s="199">
        <f t="shared" si="6"/>
        <v>0</v>
      </c>
      <c r="K9" s="236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>
        <f t="shared" si="15"/>
        <v>78</v>
      </c>
      <c r="Y9" s="81">
        <f t="shared" si="16"/>
        <v>75</v>
      </c>
      <c r="Z9" s="81">
        <f t="shared" si="17"/>
        <v>80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83.75</v>
      </c>
      <c r="E10" s="81">
        <f t="shared" si="1"/>
        <v>80</v>
      </c>
      <c r="F10" s="81">
        <f t="shared" si="2"/>
        <v>90</v>
      </c>
      <c r="G10" s="81">
        <f t="shared" si="3"/>
        <v>84</v>
      </c>
      <c r="H10" s="197" t="str">
        <f t="shared" si="4"/>
        <v>↓</v>
      </c>
      <c r="I10" s="198">
        <f t="shared" si="5"/>
        <v>-0.25</v>
      </c>
      <c r="J10" s="199">
        <f t="shared" si="6"/>
        <v>-2.976190476190476E-3</v>
      </c>
      <c r="K10" s="236"/>
      <c r="L10" s="81">
        <f t="shared" si="18"/>
        <v>79.400000000000006</v>
      </c>
      <c r="M10" s="81">
        <f t="shared" si="7"/>
        <v>78</v>
      </c>
      <c r="N10" s="81">
        <f t="shared" si="8"/>
        <v>83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>
        <f t="shared" si="15"/>
        <v>76.666666666666671</v>
      </c>
      <c r="Y10" s="81">
        <f t="shared" si="16"/>
        <v>75</v>
      </c>
      <c r="Z10" s="81">
        <f t="shared" si="17"/>
        <v>80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77.2</v>
      </c>
      <c r="E11" s="81">
        <f t="shared" si="1"/>
        <v>76</v>
      </c>
      <c r="F11" s="81">
        <f t="shared" si="2"/>
        <v>80</v>
      </c>
      <c r="G11" s="81">
        <f t="shared" si="3"/>
        <v>77.599999999999994</v>
      </c>
      <c r="H11" s="197" t="str">
        <f t="shared" si="4"/>
        <v>↓</v>
      </c>
      <c r="I11" s="198">
        <f t="shared" si="5"/>
        <v>-0.39999999999999147</v>
      </c>
      <c r="J11" s="199">
        <f t="shared" si="6"/>
        <v>-5.1546391752576226E-3</v>
      </c>
      <c r="K11" s="236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>
        <f t="shared" si="15"/>
        <v>75</v>
      </c>
      <c r="Y11" s="81">
        <f t="shared" si="16"/>
        <v>75</v>
      </c>
      <c r="Z11" s="81">
        <f t="shared" si="17"/>
        <v>75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80.400000000000006</v>
      </c>
      <c r="E12" s="81">
        <f t="shared" si="1"/>
        <v>76</v>
      </c>
      <c r="F12" s="81">
        <f t="shared" si="2"/>
        <v>85</v>
      </c>
      <c r="G12" s="81">
        <f t="shared" si="3"/>
        <v>79.8</v>
      </c>
      <c r="H12" s="197" t="str">
        <f t="shared" si="4"/>
        <v>↑</v>
      </c>
      <c r="I12" s="198">
        <f t="shared" si="5"/>
        <v>0.60000000000000853</v>
      </c>
      <c r="J12" s="199">
        <f t="shared" si="6"/>
        <v>7.5187969924813101E-3</v>
      </c>
      <c r="K12" s="236"/>
      <c r="L12" s="81">
        <f t="shared" si="18"/>
        <v>74.599999999999994</v>
      </c>
      <c r="M12" s="81">
        <f t="shared" si="7"/>
        <v>74</v>
      </c>
      <c r="N12" s="81">
        <f t="shared" si="8"/>
        <v>75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170.71428571428572</v>
      </c>
      <c r="E13" s="81">
        <f t="shared" si="1"/>
        <v>160</v>
      </c>
      <c r="F13" s="81">
        <f t="shared" si="2"/>
        <v>185</v>
      </c>
      <c r="G13" s="81">
        <f t="shared" si="3"/>
        <v>170</v>
      </c>
      <c r="H13" s="197" t="str">
        <f t="shared" si="4"/>
        <v>↑</v>
      </c>
      <c r="I13" s="198">
        <f t="shared" si="5"/>
        <v>0.71428571428572241</v>
      </c>
      <c r="J13" s="199">
        <f t="shared" si="6"/>
        <v>4.2016806722689551E-3</v>
      </c>
      <c r="K13" s="236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6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29.7</v>
      </c>
      <c r="E15" s="81">
        <f t="shared" si="1"/>
        <v>29</v>
      </c>
      <c r="F15" s="81">
        <f t="shared" si="2"/>
        <v>31</v>
      </c>
      <c r="G15" s="81">
        <f t="shared" si="3"/>
        <v>29.673076923076923</v>
      </c>
      <c r="H15" s="197" t="str">
        <f t="shared" si="4"/>
        <v>↑</v>
      </c>
      <c r="I15" s="198">
        <f t="shared" si="5"/>
        <v>2.6923076923075939E-2</v>
      </c>
      <c r="J15" s="199">
        <f t="shared" si="6"/>
        <v>9.0732339598182039E-4</v>
      </c>
      <c r="K15" s="83"/>
      <c r="L15" s="81">
        <f t="shared" si="18"/>
        <v>29.4</v>
      </c>
      <c r="M15" s="81">
        <f t="shared" si="7"/>
        <v>28</v>
      </c>
      <c r="N15" s="81">
        <f t="shared" si="8"/>
        <v>30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>
        <f t="shared" si="15"/>
        <v>29.964285714285715</v>
      </c>
      <c r="Y15" s="81">
        <f t="shared" si="16"/>
        <v>28.5</v>
      </c>
      <c r="Z15" s="81">
        <f t="shared" si="17"/>
        <v>32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41.555555555555557</v>
      </c>
      <c r="E16" s="81">
        <f t="shared" si="1"/>
        <v>40</v>
      </c>
      <c r="F16" s="81">
        <f t="shared" si="2"/>
        <v>42</v>
      </c>
      <c r="G16" s="81">
        <f t="shared" si="3"/>
        <v>41.555555555555557</v>
      </c>
      <c r="H16" s="197" t="str">
        <f t="shared" si="4"/>
        <v>=</v>
      </c>
      <c r="I16" s="198">
        <f t="shared" si="5"/>
        <v>0</v>
      </c>
      <c r="J16" s="199">
        <f t="shared" si="6"/>
        <v>0</v>
      </c>
      <c r="K16" s="83"/>
      <c r="L16" s="81">
        <f t="shared" si="18"/>
        <v>40.4</v>
      </c>
      <c r="M16" s="81">
        <f t="shared" si="7"/>
        <v>40</v>
      </c>
      <c r="N16" s="81">
        <f t="shared" si="8"/>
        <v>41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>
        <f t="shared" si="15"/>
        <v>40.299999999999997</v>
      </c>
      <c r="Y16" s="81">
        <f t="shared" si="16"/>
        <v>39</v>
      </c>
      <c r="Z16" s="81">
        <f t="shared" si="17"/>
        <v>44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286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INDECAEA1480822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44788</v>
      </c>
      <c r="B24" s="230">
        <f>AC7</f>
        <v>44788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1" t="s">
        <v>252</v>
      </c>
      <c r="C26" s="231"/>
      <c r="D26" s="231"/>
      <c r="E26" s="231"/>
      <c r="F26" s="231"/>
      <c r="G26" s="231"/>
      <c r="H26" s="231"/>
      <c r="I26" s="231"/>
      <c r="J26" s="232"/>
      <c r="K26" s="109"/>
      <c r="L26" s="233" t="s">
        <v>172</v>
      </c>
      <c r="M26" s="233"/>
      <c r="N26" s="234"/>
      <c r="O26" s="110"/>
      <c r="P26" s="233" t="s">
        <v>183</v>
      </c>
      <c r="Q26" s="233"/>
      <c r="R26" s="235"/>
      <c r="S26" s="110"/>
      <c r="T26" s="233" t="str">
        <f>+T5</f>
        <v>SAN VICENTE</v>
      </c>
      <c r="U26" s="233"/>
      <c r="V26" s="235"/>
      <c r="W26" s="204"/>
      <c r="X26" s="233" t="str">
        <f>+X5</f>
        <v>SAN MIGUEL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15/ago</v>
      </c>
      <c r="E27" s="114" t="s">
        <v>0</v>
      </c>
      <c r="F27" s="114" t="s">
        <v>1</v>
      </c>
      <c r="G27" s="115" t="str">
        <f>CONCATENATE(AC26," ",TEXT(AD29,"dd/mmm"))</f>
        <v>Promedio 12/ago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199">
        <f t="shared" ref="J28:J37" si="25">IF(ISERR(IF(D28="n.d.","",IF(G28="n.d.","",(D28-G28)/G28))),"",IF(D28="n.d.","",IF(G28="n.d.","",(D28-G28)/G28)))</f>
        <v>0</v>
      </c>
      <c r="K28" s="236"/>
      <c r="L28" s="146">
        <f>IF(ISERROR(VLOOKUP(CONCATENATE(A28,$L$26),sansalvador,8,FALSE)),"n.d.",VLOOKUP(CONCATENATE(A28,$L$26),sansalvador,8,FALSE))</f>
        <v>0.6</v>
      </c>
      <c r="M28" s="146">
        <f t="shared" ref="M28:M37" si="26">IF(ISERROR(VLOOKUP(CONCATENATE(A28,$L$26),sansalvador,9,FALSE)),"n.d.",VLOOKUP(CONCATENATE(A28,$L$26),sansalvador,9,FALSE))</f>
        <v>0.6</v>
      </c>
      <c r="N28" s="146">
        <f t="shared" ref="N28:N37" si="27">IF(ISERROR(VLOOKUP(CONCATENATE(A28,$L$26),sansalvador,10,FALSE)),"n.d.",VLOOKUP(CONCATENATE(A28,$L$26),sansalvador,10,FALSE))</f>
        <v>0.6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>
        <f t="shared" ref="X28:X37" si="34">IFERROR(IF(VLOOKUP(CONCATENATE(A28,$X$26),sansalvador,8,FALSE)=0,"n.d.",IF(ISERROR(VLOOKUP(CONCATENATE(A28,$X$26),sansalvador,8,FALSE)),"n.d.",VLOOKUP(CONCATENATE(A28,$X$26),sansalvador,8,FALSE))),"n.d.")</f>
        <v>0.51249999999999996</v>
      </c>
      <c r="Y28" s="146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6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3">
        <f>+VLOOKUP(1111,sansalvador,3,FALSE)</f>
        <v>44788</v>
      </c>
      <c r="AD28" s="23">
        <f>+AC28</f>
        <v>44788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199">
        <f t="shared" si="25"/>
        <v>0</v>
      </c>
      <c r="K29" s="236"/>
      <c r="L29" s="146">
        <f t="shared" ref="L29:L37" si="37">IF(ISERROR(VLOOKUP(CONCATENATE(A29,$L$5),sansalvador,8,FALSE)),"n.d.",VLOOKUP(CONCATENATE(A29,$L$5),sansalvador,8,FALSE))</f>
        <v>0.55000000000000004</v>
      </c>
      <c r="M29" s="146">
        <f t="shared" si="26"/>
        <v>0.55000000000000004</v>
      </c>
      <c r="N29" s="146">
        <f t="shared" si="27"/>
        <v>0.55000000000000004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44785</v>
      </c>
      <c r="AD29" s="23">
        <f>+AC29</f>
        <v>44785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</v>
      </c>
      <c r="E30" s="146">
        <f t="shared" si="20"/>
        <v>0.9</v>
      </c>
      <c r="F30" s="146">
        <f t="shared" si="21"/>
        <v>0.9</v>
      </c>
      <c r="G30" s="146">
        <f t="shared" si="22"/>
        <v>0.9</v>
      </c>
      <c r="H30" s="146" t="str">
        <f t="shared" si="23"/>
        <v>=</v>
      </c>
      <c r="I30" s="146">
        <f t="shared" si="24"/>
        <v>0</v>
      </c>
      <c r="J30" s="199">
        <f t="shared" si="25"/>
        <v>0</v>
      </c>
      <c r="K30" s="236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>
        <f t="shared" si="34"/>
        <v>0.85624999999999984</v>
      </c>
      <c r="Y30" s="146">
        <f t="shared" si="35"/>
        <v>0.85</v>
      </c>
      <c r="Z30" s="146">
        <f t="shared" si="36"/>
        <v>0.9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0.91428571428571437</v>
      </c>
      <c r="E31" s="146">
        <f t="shared" si="20"/>
        <v>0.8</v>
      </c>
      <c r="F31" s="146">
        <f t="shared" si="21"/>
        <v>1</v>
      </c>
      <c r="G31" s="146">
        <f t="shared" si="22"/>
        <v>0.94000000000000006</v>
      </c>
      <c r="H31" s="146" t="str">
        <f t="shared" si="23"/>
        <v>↓</v>
      </c>
      <c r="I31" s="146">
        <f t="shared" si="24"/>
        <v>-2.571428571428569E-2</v>
      </c>
      <c r="J31" s="199">
        <f t="shared" si="25"/>
        <v>-2.7355623100303924E-2</v>
      </c>
      <c r="K31" s="236"/>
      <c r="L31" s="146">
        <f t="shared" si="37"/>
        <v>1</v>
      </c>
      <c r="M31" s="146">
        <f t="shared" si="26"/>
        <v>1</v>
      </c>
      <c r="N31" s="146">
        <f t="shared" si="27"/>
        <v>1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>
        <f t="shared" si="34"/>
        <v>0.85</v>
      </c>
      <c r="Y31" s="146">
        <f t="shared" si="35"/>
        <v>0.85</v>
      </c>
      <c r="Z31" s="146">
        <f t="shared" si="36"/>
        <v>0.85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0.9</v>
      </c>
      <c r="E32" s="146">
        <f t="shared" si="20"/>
        <v>0.9</v>
      </c>
      <c r="F32" s="146">
        <f t="shared" si="21"/>
        <v>0.9</v>
      </c>
      <c r="G32" s="146">
        <f t="shared" si="22"/>
        <v>0.9</v>
      </c>
      <c r="H32" s="146" t="str">
        <f t="shared" si="23"/>
        <v>=</v>
      </c>
      <c r="I32" s="146">
        <f t="shared" si="24"/>
        <v>0</v>
      </c>
      <c r="J32" s="199">
        <f t="shared" si="25"/>
        <v>0</v>
      </c>
      <c r="K32" s="236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>
        <f t="shared" si="34"/>
        <v>0.85</v>
      </c>
      <c r="Y32" s="146">
        <f t="shared" si="35"/>
        <v>0.85</v>
      </c>
      <c r="Z32" s="146">
        <f t="shared" si="36"/>
        <v>0.85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0.88749999999999996</v>
      </c>
      <c r="E33" s="146">
        <f t="shared" si="20"/>
        <v>0.85</v>
      </c>
      <c r="F33" s="146">
        <f t="shared" si="21"/>
        <v>0.9</v>
      </c>
      <c r="G33" s="146">
        <f t="shared" si="22"/>
        <v>0.8833333333333333</v>
      </c>
      <c r="H33" s="146" t="str">
        <f t="shared" si="23"/>
        <v>↑</v>
      </c>
      <c r="I33" s="146">
        <f t="shared" si="24"/>
        <v>4.1666666666666519E-3</v>
      </c>
      <c r="J33" s="199">
        <f t="shared" si="25"/>
        <v>4.716981132075455E-3</v>
      </c>
      <c r="K33" s="236"/>
      <c r="L33" s="146">
        <f t="shared" si="37"/>
        <v>0.9</v>
      </c>
      <c r="M33" s="146">
        <f t="shared" si="26"/>
        <v>0.9</v>
      </c>
      <c r="N33" s="146">
        <f t="shared" si="27"/>
        <v>0.9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1.9624999999999999</v>
      </c>
      <c r="E34" s="146">
        <f t="shared" si="20"/>
        <v>1.85</v>
      </c>
      <c r="F34" s="146">
        <f t="shared" si="21"/>
        <v>2</v>
      </c>
      <c r="G34" s="146">
        <f t="shared" si="22"/>
        <v>1.925</v>
      </c>
      <c r="H34" s="146" t="str">
        <f t="shared" si="23"/>
        <v>↑</v>
      </c>
      <c r="I34" s="146">
        <f t="shared" si="24"/>
        <v>3.7499999999999867E-2</v>
      </c>
      <c r="J34" s="199">
        <f t="shared" si="25"/>
        <v>1.9480519480519411E-2</v>
      </c>
      <c r="K34" s="236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6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0</v>
      </c>
      <c r="J36" s="199">
        <f t="shared" si="25"/>
        <v>0</v>
      </c>
      <c r="K36" s="83"/>
      <c r="L36" s="146">
        <f t="shared" si="37"/>
        <v>0.35</v>
      </c>
      <c r="M36" s="146">
        <f t="shared" si="26"/>
        <v>0.35</v>
      </c>
      <c r="N36" s="146">
        <f t="shared" si="27"/>
        <v>0.35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>
        <f t="shared" si="34"/>
        <v>0.35000000000000003</v>
      </c>
      <c r="Y36" s="146">
        <f t="shared" si="35"/>
        <v>0.35</v>
      </c>
      <c r="Z36" s="146">
        <f t="shared" si="36"/>
        <v>0.35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0.46000000000000008</v>
      </c>
      <c r="E37" s="146">
        <f t="shared" si="20"/>
        <v>0.45</v>
      </c>
      <c r="F37" s="146">
        <f t="shared" si="21"/>
        <v>0.5</v>
      </c>
      <c r="G37" s="146">
        <f t="shared" si="22"/>
        <v>0.47499999999999998</v>
      </c>
      <c r="H37" s="146" t="str">
        <f t="shared" si="23"/>
        <v>↓</v>
      </c>
      <c r="I37" s="146">
        <f t="shared" si="24"/>
        <v>-1.4999999999999902E-2</v>
      </c>
      <c r="J37" s="199">
        <f t="shared" si="25"/>
        <v>-3.1578947368420845E-2</v>
      </c>
      <c r="K37" s="83"/>
      <c r="L37" s="146">
        <f t="shared" si="37"/>
        <v>0.5</v>
      </c>
      <c r="M37" s="146">
        <f t="shared" si="26"/>
        <v>0.5</v>
      </c>
      <c r="N37" s="146">
        <f t="shared" si="27"/>
        <v>0.5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>
        <f t="shared" si="34"/>
        <v>0.46111111111111114</v>
      </c>
      <c r="Y37" s="146">
        <f t="shared" si="35"/>
        <v>0.45</v>
      </c>
      <c r="Z37" s="146">
        <f t="shared" si="36"/>
        <v>0.5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289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60" priority="14" operator="greaterThanOrEqual">
      <formula>0.15</formula>
    </cfRule>
    <cfRule type="cellIs" dxfId="459" priority="15" operator="lessThan">
      <formula>0</formula>
    </cfRule>
  </conditionalFormatting>
  <conditionalFormatting sqref="I7:I16">
    <cfRule type="cellIs" dxfId="458" priority="13" stopIfTrue="1" operator="lessThan">
      <formula>0</formula>
    </cfRule>
  </conditionalFormatting>
  <conditionalFormatting sqref="I7:J16">
    <cfRule type="cellIs" dxfId="457" priority="12" operator="greaterThan">
      <formula>0</formula>
    </cfRule>
  </conditionalFormatting>
  <conditionalFormatting sqref="H7:H16">
    <cfRule type="cellIs" dxfId="456" priority="10" operator="equal">
      <formula>"↓"</formula>
    </cfRule>
    <cfRule type="cellIs" dxfId="455" priority="11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A10" sqref="AA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INDECAEA1480822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0">
        <f>Y7</f>
        <v>44788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1" t="s">
        <v>252</v>
      </c>
      <c r="C5" s="231"/>
      <c r="D5" s="231"/>
      <c r="E5" s="231"/>
      <c r="F5" s="231"/>
      <c r="G5" s="231"/>
      <c r="H5" s="231"/>
      <c r="I5" s="231"/>
      <c r="J5" s="232"/>
      <c r="K5" s="109"/>
      <c r="L5" s="233" t="s">
        <v>172</v>
      </c>
      <c r="M5" s="233"/>
      <c r="N5" s="234"/>
      <c r="O5" s="110"/>
      <c r="P5" s="233" t="s">
        <v>181</v>
      </c>
      <c r="Q5" s="233"/>
      <c r="R5" s="235"/>
      <c r="S5" s="110"/>
      <c r="T5" s="233" t="s">
        <v>174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15/ago</v>
      </c>
      <c r="E6" s="114" t="s">
        <v>0</v>
      </c>
      <c r="F6" s="114" t="s">
        <v>1</v>
      </c>
      <c r="G6" s="115" t="str">
        <f>CONCATENATE(Y5," ",TEXT(Z8,"dd/mmm"))</f>
        <v>Promedio 12/ago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46.454545454545453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46.07692307692308</v>
      </c>
      <c r="H7" s="197" t="str">
        <f t="shared" ref="H7:H14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0.37762237762237305</v>
      </c>
      <c r="J7" s="199">
        <f t="shared" ref="J7:J16" si="6">IF(ISERR(IF(D7="n.d.","",IF(G7="n.d.","",(D7-G7)/G7))),"",IF(D7="n.d.","",IF(G7="n.d.","",(D7-G7)/G7)))</f>
        <v>8.1954773106691983E-3</v>
      </c>
      <c r="K7" s="236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47.666666666666664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46.125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3">
        <f>+VLOOKUP(1111,sansalvador,3,FALSE)</f>
        <v>44788</v>
      </c>
      <c r="Z7" s="23">
        <f>+Y7</f>
        <v>44788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41.25</v>
      </c>
      <c r="E8" s="81">
        <f t="shared" si="1"/>
        <v>41</v>
      </c>
      <c r="F8" s="81">
        <f t="shared" si="2"/>
        <v>42</v>
      </c>
      <c r="G8" s="81">
        <f t="shared" si="3"/>
        <v>41.5</v>
      </c>
      <c r="H8" s="197" t="str">
        <f t="shared" si="4"/>
        <v>↓</v>
      </c>
      <c r="I8" s="198">
        <f t="shared" si="5"/>
        <v>-0.25</v>
      </c>
      <c r="J8" s="199">
        <f t="shared" si="6"/>
        <v>-6.024096385542169E-3</v>
      </c>
      <c r="K8" s="236"/>
      <c r="L8" s="81">
        <f t="shared" si="7"/>
        <v>45.5</v>
      </c>
      <c r="M8" s="81">
        <f t="shared" si="8"/>
        <v>45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44785</v>
      </c>
      <c r="Z8" s="23">
        <f>+Y8</f>
        <v>44785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80.375</v>
      </c>
      <c r="E9" s="81">
        <f t="shared" si="1"/>
        <v>78</v>
      </c>
      <c r="F9" s="81">
        <f t="shared" si="2"/>
        <v>85</v>
      </c>
      <c r="G9" s="81">
        <f t="shared" si="3"/>
        <v>80.375</v>
      </c>
      <c r="H9" s="197" t="str">
        <f t="shared" si="4"/>
        <v>=</v>
      </c>
      <c r="I9" s="198">
        <f t="shared" si="5"/>
        <v>0</v>
      </c>
      <c r="J9" s="199">
        <f t="shared" si="6"/>
        <v>0</v>
      </c>
      <c r="K9" s="236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80</v>
      </c>
      <c r="Q9" s="81">
        <f t="shared" si="11"/>
        <v>80</v>
      </c>
      <c r="R9" s="81">
        <f t="shared" si="12"/>
        <v>80</v>
      </c>
      <c r="S9" s="82"/>
      <c r="T9" s="81">
        <f t="shared" si="13"/>
        <v>78</v>
      </c>
      <c r="U9" s="81">
        <f t="shared" si="14"/>
        <v>75</v>
      </c>
      <c r="V9" s="81">
        <f t="shared" si="15"/>
        <v>80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83.75</v>
      </c>
      <c r="E10" s="81">
        <f t="shared" si="1"/>
        <v>80</v>
      </c>
      <c r="F10" s="81">
        <f t="shared" si="2"/>
        <v>90</v>
      </c>
      <c r="G10" s="81">
        <f t="shared" si="3"/>
        <v>84</v>
      </c>
      <c r="H10" s="197" t="str">
        <f t="shared" si="4"/>
        <v>↓</v>
      </c>
      <c r="I10" s="198">
        <f t="shared" si="5"/>
        <v>-0.25</v>
      </c>
      <c r="J10" s="199">
        <f t="shared" si="6"/>
        <v>-2.976190476190476E-3</v>
      </c>
      <c r="K10" s="236"/>
      <c r="L10" s="81">
        <f t="shared" si="7"/>
        <v>79.400000000000006</v>
      </c>
      <c r="M10" s="81">
        <f t="shared" si="8"/>
        <v>78</v>
      </c>
      <c r="N10" s="81">
        <f t="shared" si="9"/>
        <v>83</v>
      </c>
      <c r="O10" s="82"/>
      <c r="P10" s="81">
        <f t="shared" si="10"/>
        <v>94</v>
      </c>
      <c r="Q10" s="81">
        <f t="shared" si="11"/>
        <v>88</v>
      </c>
      <c r="R10" s="81">
        <f t="shared" si="12"/>
        <v>95</v>
      </c>
      <c r="S10" s="82"/>
      <c r="T10" s="81">
        <f t="shared" si="13"/>
        <v>76.666666666666671</v>
      </c>
      <c r="U10" s="81">
        <f t="shared" si="14"/>
        <v>75</v>
      </c>
      <c r="V10" s="81">
        <f t="shared" si="15"/>
        <v>80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77.2</v>
      </c>
      <c r="E11" s="81">
        <f t="shared" si="1"/>
        <v>76</v>
      </c>
      <c r="F11" s="81">
        <f t="shared" si="2"/>
        <v>80</v>
      </c>
      <c r="G11" s="81">
        <f t="shared" si="3"/>
        <v>77.599999999999994</v>
      </c>
      <c r="H11" s="197" t="str">
        <f t="shared" si="4"/>
        <v>↓</v>
      </c>
      <c r="I11" s="198">
        <f t="shared" si="5"/>
        <v>-0.39999999999999147</v>
      </c>
      <c r="J11" s="199">
        <f t="shared" si="6"/>
        <v>-5.1546391752576226E-3</v>
      </c>
      <c r="K11" s="236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75</v>
      </c>
      <c r="Q11" s="81">
        <f t="shared" si="11"/>
        <v>75</v>
      </c>
      <c r="R11" s="81">
        <f t="shared" si="12"/>
        <v>75</v>
      </c>
      <c r="S11" s="82"/>
      <c r="T11" s="81">
        <f t="shared" si="13"/>
        <v>75</v>
      </c>
      <c r="U11" s="81">
        <f t="shared" si="14"/>
        <v>75</v>
      </c>
      <c r="V11" s="81">
        <f t="shared" si="15"/>
        <v>75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80.400000000000006</v>
      </c>
      <c r="E12" s="81">
        <f t="shared" si="1"/>
        <v>76</v>
      </c>
      <c r="F12" s="81">
        <f t="shared" si="2"/>
        <v>85</v>
      </c>
      <c r="G12" s="81">
        <f t="shared" si="3"/>
        <v>79.8</v>
      </c>
      <c r="H12" s="197" t="str">
        <f t="shared" si="4"/>
        <v>↑</v>
      </c>
      <c r="I12" s="198">
        <f t="shared" si="5"/>
        <v>0.60000000000000853</v>
      </c>
      <c r="J12" s="199">
        <f t="shared" si="6"/>
        <v>7.5187969924813101E-3</v>
      </c>
      <c r="K12" s="236"/>
      <c r="L12" s="81">
        <f t="shared" si="7"/>
        <v>74.599999999999994</v>
      </c>
      <c r="M12" s="81">
        <f t="shared" si="8"/>
        <v>74</v>
      </c>
      <c r="N12" s="81">
        <f t="shared" si="9"/>
        <v>75</v>
      </c>
      <c r="O12" s="82"/>
      <c r="P12" s="81">
        <f t="shared" si="10"/>
        <v>88.6</v>
      </c>
      <c r="Q12" s="81">
        <f t="shared" si="11"/>
        <v>85</v>
      </c>
      <c r="R12" s="81">
        <f t="shared" si="12"/>
        <v>90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170.71428571428572</v>
      </c>
      <c r="E13" s="81">
        <f t="shared" si="1"/>
        <v>160</v>
      </c>
      <c r="F13" s="81">
        <f t="shared" si="2"/>
        <v>185</v>
      </c>
      <c r="G13" s="81">
        <f t="shared" si="3"/>
        <v>170</v>
      </c>
      <c r="H13" s="197" t="str">
        <f t="shared" si="4"/>
        <v>↑</v>
      </c>
      <c r="I13" s="198">
        <f t="shared" si="5"/>
        <v>0.71428571428572241</v>
      </c>
      <c r="J13" s="199">
        <f t="shared" si="6"/>
        <v>4.2016806722689551E-3</v>
      </c>
      <c r="K13" s="236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176.66666666666666</v>
      </c>
      <c r="Q13" s="81">
        <f t="shared" si="11"/>
        <v>170</v>
      </c>
      <c r="R13" s="81">
        <f t="shared" si="12"/>
        <v>190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6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29.7</v>
      </c>
      <c r="E15" s="81">
        <f t="shared" si="1"/>
        <v>29</v>
      </c>
      <c r="F15" s="81">
        <f t="shared" si="2"/>
        <v>31</v>
      </c>
      <c r="G15" s="81">
        <f t="shared" si="3"/>
        <v>29.673076923076923</v>
      </c>
      <c r="H15" s="197" t="str">
        <f t="shared" ref="H15:H16" si="16">IF(D15="n.d.","",IF(G15="n.d.","",IF(D15=G15,"=",IF(D15&gt;G15,"↑","↓"))))</f>
        <v>↑</v>
      </c>
      <c r="I15" s="198">
        <f t="shared" si="5"/>
        <v>2.6923076923075939E-2</v>
      </c>
      <c r="J15" s="199">
        <f t="shared" si="6"/>
        <v>9.0732339598182039E-4</v>
      </c>
      <c r="K15" s="83"/>
      <c r="L15" s="81">
        <f t="shared" si="7"/>
        <v>29.4</v>
      </c>
      <c r="M15" s="81">
        <f t="shared" si="8"/>
        <v>28</v>
      </c>
      <c r="N15" s="81">
        <f t="shared" si="9"/>
        <v>30</v>
      </c>
      <c r="O15" s="82"/>
      <c r="P15" s="81">
        <f t="shared" si="10"/>
        <v>28.5</v>
      </c>
      <c r="Q15" s="81">
        <f t="shared" si="11"/>
        <v>28</v>
      </c>
      <c r="R15" s="81">
        <f t="shared" si="12"/>
        <v>29</v>
      </c>
      <c r="S15" s="82"/>
      <c r="T15" s="81">
        <f t="shared" si="13"/>
        <v>29.964285714285715</v>
      </c>
      <c r="U15" s="81">
        <f t="shared" si="14"/>
        <v>28.5</v>
      </c>
      <c r="V15" s="81">
        <f t="shared" si="15"/>
        <v>32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41.555555555555557</v>
      </c>
      <c r="E16" s="81">
        <f t="shared" si="1"/>
        <v>40</v>
      </c>
      <c r="F16" s="81">
        <f t="shared" si="2"/>
        <v>42</v>
      </c>
      <c r="G16" s="81">
        <f t="shared" si="3"/>
        <v>41.555555555555557</v>
      </c>
      <c r="H16" s="197" t="str">
        <f t="shared" si="16"/>
        <v>=</v>
      </c>
      <c r="I16" s="198">
        <f t="shared" si="5"/>
        <v>0</v>
      </c>
      <c r="J16" s="199">
        <f t="shared" si="6"/>
        <v>0</v>
      </c>
      <c r="K16" s="83"/>
      <c r="L16" s="81">
        <f t="shared" si="7"/>
        <v>40.4</v>
      </c>
      <c r="M16" s="81">
        <f t="shared" si="8"/>
        <v>40</v>
      </c>
      <c r="N16" s="81">
        <f t="shared" si="9"/>
        <v>41</v>
      </c>
      <c r="O16" s="82"/>
      <c r="P16" s="81">
        <f t="shared" si="10"/>
        <v>41.166666666666664</v>
      </c>
      <c r="Q16" s="81">
        <f t="shared" si="11"/>
        <v>40</v>
      </c>
      <c r="R16" s="81">
        <f t="shared" si="12"/>
        <v>43</v>
      </c>
      <c r="S16" s="82"/>
      <c r="T16" s="81">
        <f t="shared" si="13"/>
        <v>40.299999999999997</v>
      </c>
      <c r="U16" s="81">
        <f t="shared" si="14"/>
        <v>39</v>
      </c>
      <c r="V16" s="81">
        <f t="shared" si="15"/>
        <v>44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286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INDECAEA1480822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44788</v>
      </c>
      <c r="B24" s="230">
        <f>Y7</f>
        <v>44788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1" t="s">
        <v>252</v>
      </c>
      <c r="C26" s="231"/>
      <c r="D26" s="231"/>
      <c r="E26" s="231"/>
      <c r="F26" s="231"/>
      <c r="G26" s="231"/>
      <c r="H26" s="231"/>
      <c r="I26" s="231"/>
      <c r="J26" s="232"/>
      <c r="K26" s="109"/>
      <c r="L26" s="233" t="str">
        <f>+L5</f>
        <v>SANTA ANA</v>
      </c>
      <c r="M26" s="233"/>
      <c r="N26" s="234"/>
      <c r="O26" s="110"/>
      <c r="P26" s="233" t="str">
        <f>+P5</f>
        <v>SENSUNTEPEQUE</v>
      </c>
      <c r="Q26" s="233"/>
      <c r="R26" s="235"/>
      <c r="S26" s="110"/>
      <c r="T26" s="233" t="str">
        <f>+T5</f>
        <v>SAN MIGUEL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15/ago</v>
      </c>
      <c r="E27" s="114" t="s">
        <v>0</v>
      </c>
      <c r="F27" s="114" t="s">
        <v>1</v>
      </c>
      <c r="G27" s="115" t="str">
        <f>CONCATENATE(Y26," ",TEXT(Z29,"dd/mmm"))</f>
        <v>Promedio 12/ago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36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0.55000000000000004</v>
      </c>
      <c r="Q28" s="146">
        <f t="shared" ref="Q28:Q37" si="27">IF(ISERROR(VLOOKUP(CONCATENATE(A28,$P$26),sansalvador,9,FALSE)),"n.d.",VLOOKUP(CONCATENATE(A28,$P$26),sansalvador,9,FALSE))</f>
        <v>0.5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0.51249999999999996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44788</v>
      </c>
      <c r="Z28" s="23">
        <f>+Y28</f>
        <v>44788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199">
        <f t="shared" si="23"/>
        <v>0</v>
      </c>
      <c r="K29" s="236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44785</v>
      </c>
      <c r="Z29" s="23">
        <f>+Y29</f>
        <v>44785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</v>
      </c>
      <c r="E30" s="146">
        <f t="shared" si="18"/>
        <v>0.9</v>
      </c>
      <c r="F30" s="146">
        <f t="shared" si="19"/>
        <v>0.9</v>
      </c>
      <c r="G30" s="146">
        <f t="shared" si="20"/>
        <v>0.9</v>
      </c>
      <c r="H30" s="146" t="str">
        <f t="shared" si="21"/>
        <v>=</v>
      </c>
      <c r="I30" s="146">
        <f t="shared" si="22"/>
        <v>0</v>
      </c>
      <c r="J30" s="199">
        <f t="shared" si="23"/>
        <v>0</v>
      </c>
      <c r="K30" s="236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1.2</v>
      </c>
      <c r="Q30" s="146">
        <f t="shared" si="27"/>
        <v>1.2</v>
      </c>
      <c r="R30" s="146">
        <f t="shared" si="28"/>
        <v>1.2</v>
      </c>
      <c r="S30" s="183"/>
      <c r="T30" s="146">
        <f t="shared" si="29"/>
        <v>0.85624999999999984</v>
      </c>
      <c r="U30" s="146">
        <f t="shared" si="30"/>
        <v>0.85</v>
      </c>
      <c r="V30" s="146">
        <f t="shared" si="31"/>
        <v>0.9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0.91428571428571437</v>
      </c>
      <c r="E31" s="146">
        <f t="shared" si="18"/>
        <v>0.8</v>
      </c>
      <c r="F31" s="146">
        <f t="shared" si="19"/>
        <v>1</v>
      </c>
      <c r="G31" s="146">
        <f t="shared" si="20"/>
        <v>0.94000000000000006</v>
      </c>
      <c r="H31" s="146" t="str">
        <f t="shared" si="21"/>
        <v>↓</v>
      </c>
      <c r="I31" s="146">
        <f t="shared" si="22"/>
        <v>-2.571428571428569E-2</v>
      </c>
      <c r="J31" s="199">
        <f t="shared" si="23"/>
        <v>-2.7355623100303924E-2</v>
      </c>
      <c r="K31" s="236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1.2</v>
      </c>
      <c r="Q31" s="146">
        <f t="shared" si="27"/>
        <v>1</v>
      </c>
      <c r="R31" s="146">
        <f t="shared" si="28"/>
        <v>1.25</v>
      </c>
      <c r="S31" s="183"/>
      <c r="T31" s="146">
        <f t="shared" si="29"/>
        <v>0.85</v>
      </c>
      <c r="U31" s="146">
        <f t="shared" si="30"/>
        <v>0.85</v>
      </c>
      <c r="V31" s="146">
        <f t="shared" si="31"/>
        <v>0.85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0.9</v>
      </c>
      <c r="E32" s="146">
        <f t="shared" si="18"/>
        <v>0.9</v>
      </c>
      <c r="F32" s="146">
        <f t="shared" si="19"/>
        <v>0.9</v>
      </c>
      <c r="G32" s="146">
        <f t="shared" si="20"/>
        <v>0.9</v>
      </c>
      <c r="H32" s="146" t="str">
        <f t="shared" si="21"/>
        <v>=</v>
      </c>
      <c r="I32" s="146">
        <f t="shared" si="22"/>
        <v>0</v>
      </c>
      <c r="J32" s="199">
        <f t="shared" si="23"/>
        <v>0</v>
      </c>
      <c r="K32" s="236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>
        <f t="shared" si="26"/>
        <v>1</v>
      </c>
      <c r="Q32" s="146">
        <f t="shared" si="27"/>
        <v>1</v>
      </c>
      <c r="R32" s="146">
        <f t="shared" si="28"/>
        <v>1</v>
      </c>
      <c r="S32" s="183"/>
      <c r="T32" s="146">
        <f t="shared" si="29"/>
        <v>0.85</v>
      </c>
      <c r="U32" s="146">
        <f t="shared" si="30"/>
        <v>0.85</v>
      </c>
      <c r="V32" s="146">
        <f t="shared" si="31"/>
        <v>0.85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0.88749999999999996</v>
      </c>
      <c r="E33" s="146">
        <f t="shared" si="18"/>
        <v>0.85</v>
      </c>
      <c r="F33" s="146">
        <f t="shared" si="19"/>
        <v>0.9</v>
      </c>
      <c r="G33" s="146">
        <f t="shared" si="20"/>
        <v>0.8833333333333333</v>
      </c>
      <c r="H33" s="146" t="str">
        <f t="shared" si="21"/>
        <v>↑</v>
      </c>
      <c r="I33" s="146">
        <f t="shared" si="22"/>
        <v>4.1666666666666519E-3</v>
      </c>
      <c r="J33" s="199">
        <f t="shared" si="23"/>
        <v>4.716981132075455E-3</v>
      </c>
      <c r="K33" s="236"/>
      <c r="L33" s="146">
        <f t="shared" si="32"/>
        <v>0.9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1.1599999999999999</v>
      </c>
      <c r="Q33" s="146">
        <f t="shared" si="27"/>
        <v>1.1000000000000001</v>
      </c>
      <c r="R33" s="146">
        <f t="shared" si="28"/>
        <v>1.25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1.9624999999999999</v>
      </c>
      <c r="E34" s="146">
        <f t="shared" si="18"/>
        <v>1.85</v>
      </c>
      <c r="F34" s="146">
        <f t="shared" si="19"/>
        <v>2</v>
      </c>
      <c r="G34" s="146">
        <f t="shared" si="20"/>
        <v>1.925</v>
      </c>
      <c r="H34" s="146" t="str">
        <f t="shared" si="21"/>
        <v>↑</v>
      </c>
      <c r="I34" s="146">
        <f t="shared" si="22"/>
        <v>3.7499999999999867E-2</v>
      </c>
      <c r="J34" s="199">
        <f t="shared" si="23"/>
        <v>1.9480519480519411E-2</v>
      </c>
      <c r="K34" s="236"/>
      <c r="L34" s="146" t="str">
        <f t="shared" si="32"/>
        <v>n.d.</v>
      </c>
      <c r="M34" s="146" t="str">
        <f t="shared" si="24"/>
        <v>n.d.</v>
      </c>
      <c r="N34" s="146" t="str">
        <f t="shared" si="25"/>
        <v>n.d.</v>
      </c>
      <c r="O34" s="183"/>
      <c r="P34" s="146">
        <f t="shared" si="26"/>
        <v>2.0499999999999998</v>
      </c>
      <c r="Q34" s="146">
        <f t="shared" si="27"/>
        <v>1.75</v>
      </c>
      <c r="R34" s="146">
        <f t="shared" si="28"/>
        <v>2.25</v>
      </c>
      <c r="S34" s="183"/>
      <c r="T34" s="146" t="str">
        <f t="shared" si="29"/>
        <v>n.d.</v>
      </c>
      <c r="U34" s="146" t="str">
        <f t="shared" si="30"/>
        <v>n.d.</v>
      </c>
      <c r="V34" s="146" t="str">
        <f t="shared" si="31"/>
        <v>n.d.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6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0</v>
      </c>
      <c r="J36" s="199">
        <f t="shared" si="23"/>
        <v>0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</v>
      </c>
      <c r="Q36" s="146">
        <f t="shared" si="27"/>
        <v>0.35</v>
      </c>
      <c r="R36" s="146">
        <f t="shared" si="28"/>
        <v>0.35</v>
      </c>
      <c r="S36" s="183"/>
      <c r="T36" s="146">
        <f t="shared" si="29"/>
        <v>0.35000000000000003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0.46000000000000008</v>
      </c>
      <c r="E37" s="146">
        <f t="shared" si="18"/>
        <v>0.45</v>
      </c>
      <c r="F37" s="146">
        <f t="shared" si="19"/>
        <v>0.5</v>
      </c>
      <c r="G37" s="146">
        <f t="shared" si="20"/>
        <v>0.47499999999999998</v>
      </c>
      <c r="H37" s="146" t="str">
        <f t="shared" si="21"/>
        <v>↓</v>
      </c>
      <c r="I37" s="146">
        <f t="shared" si="22"/>
        <v>-1.4999999999999902E-2</v>
      </c>
      <c r="J37" s="199">
        <f t="shared" si="23"/>
        <v>-3.1578947368420845E-2</v>
      </c>
      <c r="K37" s="83"/>
      <c r="L37" s="146">
        <f t="shared" si="32"/>
        <v>0.5</v>
      </c>
      <c r="M37" s="146">
        <f t="shared" si="24"/>
        <v>0.5</v>
      </c>
      <c r="N37" s="146">
        <f t="shared" si="25"/>
        <v>0.5</v>
      </c>
      <c r="O37" s="183"/>
      <c r="P37" s="146">
        <f t="shared" si="26"/>
        <v>0.5</v>
      </c>
      <c r="Q37" s="146">
        <f t="shared" si="27"/>
        <v>0.5</v>
      </c>
      <c r="R37" s="146">
        <f t="shared" si="28"/>
        <v>0.5</v>
      </c>
      <c r="S37" s="183"/>
      <c r="T37" s="146">
        <f t="shared" si="29"/>
        <v>0.46111111111111114</v>
      </c>
      <c r="U37" s="146">
        <f t="shared" si="30"/>
        <v>0.45</v>
      </c>
      <c r="V37" s="146">
        <f t="shared" si="31"/>
        <v>0.5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287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4" priority="32" operator="greaterThanOrEqual">
      <formula>0.15</formula>
    </cfRule>
    <cfRule type="cellIs" dxfId="343" priority="33" operator="lessThan">
      <formula>0</formula>
    </cfRule>
  </conditionalFormatting>
  <conditionalFormatting sqref="I7:I16">
    <cfRule type="cellIs" dxfId="342" priority="31" stopIfTrue="1" operator="lessThan">
      <formula>0</formula>
    </cfRule>
  </conditionalFormatting>
  <conditionalFormatting sqref="I7:J16">
    <cfRule type="cellIs" dxfId="341" priority="30" operator="greaterThan">
      <formula>0</formula>
    </cfRule>
  </conditionalFormatting>
  <conditionalFormatting sqref="H7:H16">
    <cfRule type="cellIs" dxfId="340" priority="28" operator="equal">
      <formula>"↓"</formula>
    </cfRule>
    <cfRule type="cellIs" dxfId="339" priority="29" operator="equal">
      <formula>"↑"</formula>
    </cfRule>
  </conditionalFormatting>
  <conditionalFormatting sqref="I28:I37">
    <cfRule type="cellIs" dxfId="338" priority="7" stopIfTrue="1" operator="lessThan">
      <formula>0</formula>
    </cfRule>
  </conditionalFormatting>
  <conditionalFormatting sqref="I28:I37">
    <cfRule type="cellIs" dxfId="337" priority="6" operator="greaterThan">
      <formula>0</formula>
    </cfRule>
  </conditionalFormatting>
  <conditionalFormatting sqref="H28:H37">
    <cfRule type="cellIs" dxfId="336" priority="4" operator="equal">
      <formula>"↓"</formula>
    </cfRule>
    <cfRule type="cellIs" dxfId="335" priority="5" operator="equal">
      <formula>"↑"</formula>
    </cfRule>
  </conditionalFormatting>
  <conditionalFormatting sqref="J28:J37">
    <cfRule type="cellIs" dxfId="334" priority="2" operator="greaterThanOrEqual">
      <formula>0.15</formula>
    </cfRule>
    <cfRule type="cellIs" dxfId="333" priority="3" operator="lessThan">
      <formula>0</formula>
    </cfRule>
  </conditionalFormatting>
  <conditionalFormatting sqref="J28:J37">
    <cfRule type="cellIs" dxfId="332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F29" sqref="F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INDECAEA1480822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0">
        <f>Y7</f>
        <v>44788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09"/>
      <c r="L5" s="233" t="str">
        <f>+GranosBasicos!L26</f>
        <v>SANTA ANA</v>
      </c>
      <c r="M5" s="233"/>
      <c r="N5" s="234"/>
      <c r="O5" s="110"/>
      <c r="P5" s="233" t="str">
        <f>+GranosBasicos!P26</f>
        <v>SENSUNTEPEQUE</v>
      </c>
      <c r="Q5" s="233"/>
      <c r="R5" s="235"/>
      <c r="S5" s="110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15/ago</v>
      </c>
      <c r="E6" s="114" t="s">
        <v>0</v>
      </c>
      <c r="F6" s="114" t="s">
        <v>1</v>
      </c>
      <c r="G6" s="115" t="str">
        <f>CONCATENATE(Y5," ",TEXT(Z8,"dd/mmm"))</f>
        <v>Promedio 12/ago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37"/>
      <c r="L7" s="126">
        <f t="shared" ref="L7:L38" si="7">IF(ISERROR(VLOOKUP(CONCATENATE(A7,$L$5),sansalvador,5,FALSE)),"n.d.",VLOOKUP(CONCATENATE(A7,$L$5),sansalvador,5,FALSE))</f>
        <v>12.5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>
        <f t="shared" ref="P7:P38" si="10">IF(ISERROR(VLOOKUP(CONCATENATE(A7,$P$5),sansalvador,5,FALSE)),"n.d.",VLOOKUP(CONCATENATE(A7,$P$5),sansalvador,5,FALSE))</f>
        <v>13</v>
      </c>
      <c r="Q7" s="126">
        <f t="shared" ref="Q7:Q38" si="11">IF(ISERROR(VLOOKUP(CONCATENATE(A7,$P$5),sansalvador,6,FALSE)),"n.d.",VLOOKUP(CONCATENATE(A7,$P$5),sansalvador,6,FALSE))</f>
        <v>12</v>
      </c>
      <c r="R7" s="126">
        <f t="shared" ref="R7:R38" si="12">IF(ISERROR(VLOOKUP(CONCATENATE(A7,$P$5),sansalvador,7,FALSE)),"n.d.",VLOOKUP(CONCATENATE(A7,$P$5),sansalvador,7,FALSE))</f>
        <v>14</v>
      </c>
      <c r="S7" s="127"/>
      <c r="T7" s="126">
        <f t="shared" ref="T7:T38" si="13">IF(ISERROR(VLOOKUP(CONCATENATE(A7,$T$5),sansalvador,5,FALSE)),"n.d.",VLOOKUP(CONCATENATE(A7,$T$5),sansalvador,5,FALSE))</f>
        <v>13</v>
      </c>
      <c r="U7" s="126">
        <f t="shared" ref="U7:U38" si="14">IF(ISERROR(VLOOKUP(CONCATENATE(A7,$T$5),sansalvador,6,FALSE)),"n.d.",VLOOKUP(CONCATENATE(A7,$T$5),sansalvador,6,FALSE))</f>
        <v>12</v>
      </c>
      <c r="V7" s="126">
        <f t="shared" ref="V7:V38" si="15">IF(ISERROR(VLOOKUP(CONCATENATE(A7,$T$5),sansalvador,7,FALSE)),"n.d.",VLOOKUP(CONCATENATE(A7,$T$5),sansalvador,7,FALSE))</f>
        <v>14</v>
      </c>
      <c r="X7" s="6" t="s">
        <v>177</v>
      </c>
      <c r="Y7" s="23">
        <f>+VLOOKUP(1111,sansalvador,3,FALSE)</f>
        <v>44788</v>
      </c>
      <c r="Z7" s="23">
        <f>+Y7</f>
        <v>44788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</v>
      </c>
      <c r="E8" s="126">
        <f t="shared" si="1"/>
        <v>17</v>
      </c>
      <c r="F8" s="126">
        <f t="shared" si="2"/>
        <v>17</v>
      </c>
      <c r="G8" s="126">
        <f t="shared" si="3"/>
        <v>17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37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14.75</v>
      </c>
      <c r="U8" s="126">
        <f t="shared" si="14"/>
        <v>14</v>
      </c>
      <c r="V8" s="126">
        <f t="shared" si="15"/>
        <v>16</v>
      </c>
      <c r="X8" s="6" t="s">
        <v>178</v>
      </c>
      <c r="Y8" s="23">
        <f>+VLOOKUP(9999,sansalvador,3,FALSE)</f>
        <v>44785</v>
      </c>
      <c r="Z8" s="23">
        <f>+Y8</f>
        <v>44785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55</v>
      </c>
      <c r="E9" s="126">
        <f t="shared" si="1"/>
        <v>55</v>
      </c>
      <c r="F9" s="126">
        <f t="shared" si="2"/>
        <v>55</v>
      </c>
      <c r="G9" s="126">
        <f t="shared" si="3"/>
        <v>51.666666666666664</v>
      </c>
      <c r="H9" s="200" t="str">
        <f t="shared" si="4"/>
        <v>↑</v>
      </c>
      <c r="I9" s="201">
        <f t="shared" si="5"/>
        <v>3.3333333333333357</v>
      </c>
      <c r="J9" s="202">
        <f>IF(D9="n.d.","",IF(G9="n.d.","",(D9-G9)/G9))</f>
        <v>6.4516129032258118E-2</v>
      </c>
      <c r="K9" s="237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15.5</v>
      </c>
      <c r="E10" s="126">
        <f t="shared" si="1"/>
        <v>15</v>
      </c>
      <c r="F10" s="126">
        <f t="shared" si="2"/>
        <v>16</v>
      </c>
      <c r="G10" s="126">
        <f t="shared" si="3"/>
        <v>12.833333333333334</v>
      </c>
      <c r="H10" s="200" t="str">
        <f t="shared" si="4"/>
        <v>↑</v>
      </c>
      <c r="I10" s="201">
        <f t="shared" si="5"/>
        <v>2.6666666666666661</v>
      </c>
      <c r="J10" s="202">
        <f t="shared" si="6"/>
        <v>0.20779220779220772</v>
      </c>
      <c r="K10" s="237"/>
      <c r="L10" s="126">
        <f t="shared" si="7"/>
        <v>17</v>
      </c>
      <c r="M10" s="126">
        <f t="shared" si="8"/>
        <v>17</v>
      </c>
      <c r="N10" s="126">
        <f t="shared" si="9"/>
        <v>17</v>
      </c>
      <c r="O10" s="127"/>
      <c r="P10" s="126">
        <f t="shared" si="10"/>
        <v>17.5</v>
      </c>
      <c r="Q10" s="126">
        <f t="shared" si="11"/>
        <v>17</v>
      </c>
      <c r="R10" s="126">
        <f t="shared" si="12"/>
        <v>18</v>
      </c>
      <c r="S10" s="127"/>
      <c r="T10" s="126">
        <f t="shared" si="13"/>
        <v>12</v>
      </c>
      <c r="U10" s="126">
        <f t="shared" si="14"/>
        <v>12</v>
      </c>
      <c r="V10" s="126">
        <f t="shared" si="15"/>
        <v>12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38.333333333333336</v>
      </c>
      <c r="E11" s="126">
        <f t="shared" si="1"/>
        <v>35</v>
      </c>
      <c r="F11" s="126">
        <f t="shared" si="2"/>
        <v>40</v>
      </c>
      <c r="G11" s="126">
        <f t="shared" si="3"/>
        <v>36.666666666666664</v>
      </c>
      <c r="H11" s="200" t="str">
        <f t="shared" si="4"/>
        <v>↑</v>
      </c>
      <c r="I11" s="201">
        <f t="shared" si="5"/>
        <v>1.6666666666666714</v>
      </c>
      <c r="J11" s="202">
        <f t="shared" si="6"/>
        <v>4.5454545454545588E-2</v>
      </c>
      <c r="K11" s="237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37"/>
      <c r="L12" s="126">
        <f t="shared" si="7"/>
        <v>11.666666666666666</v>
      </c>
      <c r="M12" s="126">
        <f t="shared" si="8"/>
        <v>11</v>
      </c>
      <c r="N12" s="126">
        <f t="shared" si="9"/>
        <v>12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6.75</v>
      </c>
      <c r="E13" s="126">
        <f t="shared" si="1"/>
        <v>6</v>
      </c>
      <c r="F13" s="126">
        <f t="shared" si="2"/>
        <v>7</v>
      </c>
      <c r="G13" s="126">
        <f t="shared" si="3"/>
        <v>7.4</v>
      </c>
      <c r="H13" s="200" t="str">
        <f t="shared" si="4"/>
        <v>↓</v>
      </c>
      <c r="I13" s="201">
        <f t="shared" si="5"/>
        <v>-0.65000000000000036</v>
      </c>
      <c r="J13" s="202">
        <f t="shared" si="6"/>
        <v>-8.7837837837837884E-2</v>
      </c>
      <c r="K13" s="237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8</v>
      </c>
      <c r="Q13" s="126">
        <f t="shared" si="11"/>
        <v>8</v>
      </c>
      <c r="R13" s="126">
        <f t="shared" si="12"/>
        <v>8</v>
      </c>
      <c r="S13" s="127"/>
      <c r="T13" s="126">
        <f t="shared" si="13"/>
        <v>9.5</v>
      </c>
      <c r="U13" s="126">
        <f t="shared" si="14"/>
        <v>9</v>
      </c>
      <c r="V13" s="126">
        <f t="shared" si="15"/>
        <v>10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9.5</v>
      </c>
      <c r="E14" s="126">
        <f t="shared" si="1"/>
        <v>9</v>
      </c>
      <c r="F14" s="126">
        <f t="shared" si="2"/>
        <v>10</v>
      </c>
      <c r="G14" s="126">
        <f t="shared" si="3"/>
        <v>9.3333333333333339</v>
      </c>
      <c r="H14" s="200" t="str">
        <f>IF(D14="n.d.","",IF(G14="n.d.","",IF(D14=G14,"=",IF(D14&gt;G14,"↑","↓"))))</f>
        <v>↑</v>
      </c>
      <c r="I14" s="201">
        <f>IF(D14="n.d.","",IF(G14="n.d.","",(D14-G14)))</f>
        <v>0.16666666666666607</v>
      </c>
      <c r="J14" s="202">
        <f>IF(D14="n.d.","",IF(G14="n.d.","",(D14-G14)/G14))</f>
        <v>1.7857142857142794E-2</v>
      </c>
      <c r="K14" s="237"/>
      <c r="L14" s="126">
        <f t="shared" si="7"/>
        <v>9.5</v>
      </c>
      <c r="M14" s="126">
        <f t="shared" si="8"/>
        <v>9</v>
      </c>
      <c r="N14" s="126">
        <f t="shared" si="9"/>
        <v>10</v>
      </c>
      <c r="O14" s="127"/>
      <c r="P14" s="126">
        <f t="shared" si="10"/>
        <v>8</v>
      </c>
      <c r="Q14" s="126">
        <f t="shared" si="11"/>
        <v>8</v>
      </c>
      <c r="R14" s="126">
        <f t="shared" si="12"/>
        <v>8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7</v>
      </c>
      <c r="E15" s="126">
        <f t="shared" si="1"/>
        <v>7</v>
      </c>
      <c r="F15" s="126">
        <f t="shared" si="2"/>
        <v>7</v>
      </c>
      <c r="G15" s="126">
        <f t="shared" si="3"/>
        <v>7</v>
      </c>
      <c r="H15" s="200" t="str">
        <f t="shared" ref="H15:H55" si="16">IF(D15="n.d.","",IF(G15="n.d.","",IF(D15=G15,"=",IF(D15&gt;G15,"↑","↓"))))</f>
        <v>=</v>
      </c>
      <c r="I15" s="201">
        <f t="shared" ref="I15:I55" si="17">IF(D15="n.d.","",IF(G15="n.d.","",(D15-G15)))</f>
        <v>0</v>
      </c>
      <c r="J15" s="202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40</v>
      </c>
      <c r="E16" s="126">
        <f t="shared" si="1"/>
        <v>40</v>
      </c>
      <c r="F16" s="126">
        <f t="shared" si="2"/>
        <v>40</v>
      </c>
      <c r="G16" s="126">
        <f t="shared" si="3"/>
        <v>40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28"/>
      <c r="L16" s="128">
        <f t="shared" si="7"/>
        <v>42</v>
      </c>
      <c r="M16" s="128">
        <f t="shared" si="8"/>
        <v>40</v>
      </c>
      <c r="N16" s="128">
        <f t="shared" si="9"/>
        <v>44</v>
      </c>
      <c r="O16" s="127"/>
      <c r="P16" s="127">
        <f t="shared" si="10"/>
        <v>42.5</v>
      </c>
      <c r="Q16" s="127">
        <f t="shared" si="11"/>
        <v>40</v>
      </c>
      <c r="R16" s="127">
        <f t="shared" si="12"/>
        <v>45</v>
      </c>
      <c r="S16" s="127"/>
      <c r="T16" s="127">
        <f t="shared" si="13"/>
        <v>41.25</v>
      </c>
      <c r="U16" s="127">
        <f t="shared" si="14"/>
        <v>40</v>
      </c>
      <c r="V16" s="127">
        <f t="shared" si="15"/>
        <v>43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39</v>
      </c>
      <c r="E17" s="126">
        <f t="shared" si="1"/>
        <v>39</v>
      </c>
      <c r="F17" s="126">
        <f t="shared" si="2"/>
        <v>39</v>
      </c>
      <c r="G17" s="126">
        <f t="shared" si="3"/>
        <v>38</v>
      </c>
      <c r="H17" s="200" t="str">
        <f t="shared" si="16"/>
        <v>↑</v>
      </c>
      <c r="I17" s="201">
        <f t="shared" si="17"/>
        <v>1</v>
      </c>
      <c r="J17" s="202">
        <f t="shared" si="18"/>
        <v>2.6315789473684209E-2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30</v>
      </c>
      <c r="E18" s="126">
        <f t="shared" si="1"/>
        <v>30</v>
      </c>
      <c r="F18" s="126">
        <f t="shared" si="2"/>
        <v>30</v>
      </c>
      <c r="G18" s="126">
        <f t="shared" si="3"/>
        <v>28</v>
      </c>
      <c r="H18" s="200" t="str">
        <f t="shared" si="16"/>
        <v>↑</v>
      </c>
      <c r="I18" s="201">
        <f t="shared" si="17"/>
        <v>2</v>
      </c>
      <c r="J18" s="202">
        <f t="shared" si="18"/>
        <v>7.1428571428571425E-2</v>
      </c>
      <c r="K18" s="128"/>
      <c r="L18" s="128">
        <f t="shared" si="7"/>
        <v>35</v>
      </c>
      <c r="M18" s="128">
        <f t="shared" si="8"/>
        <v>35</v>
      </c>
      <c r="N18" s="128">
        <f t="shared" si="9"/>
        <v>35</v>
      </c>
      <c r="O18" s="127"/>
      <c r="P18" s="127">
        <f t="shared" si="10"/>
        <v>35</v>
      </c>
      <c r="Q18" s="127">
        <f t="shared" si="11"/>
        <v>35</v>
      </c>
      <c r="R18" s="127">
        <f t="shared" si="12"/>
        <v>35</v>
      </c>
      <c r="S18" s="127"/>
      <c r="T18" s="127">
        <f t="shared" si="13"/>
        <v>33</v>
      </c>
      <c r="U18" s="127">
        <f t="shared" si="14"/>
        <v>32</v>
      </c>
      <c r="V18" s="127">
        <f t="shared" si="15"/>
        <v>34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18</v>
      </c>
      <c r="E19" s="126">
        <f t="shared" si="1"/>
        <v>18</v>
      </c>
      <c r="F19" s="126">
        <f t="shared" si="2"/>
        <v>18</v>
      </c>
      <c r="G19" s="126">
        <f t="shared" si="3"/>
        <v>20.399999999999999</v>
      </c>
      <c r="H19" s="200" t="str">
        <f t="shared" si="16"/>
        <v>↓</v>
      </c>
      <c r="I19" s="201">
        <f t="shared" si="17"/>
        <v>-2.3999999999999986</v>
      </c>
      <c r="J19" s="202">
        <f t="shared" si="18"/>
        <v>-0.11764705882352935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40</v>
      </c>
      <c r="E20" s="126">
        <f t="shared" si="1"/>
        <v>40</v>
      </c>
      <c r="F20" s="126">
        <f t="shared" si="2"/>
        <v>40</v>
      </c>
      <c r="G20" s="126">
        <f t="shared" si="3"/>
        <v>38.4</v>
      </c>
      <c r="H20" s="200" t="str">
        <f t="shared" si="16"/>
        <v>↑</v>
      </c>
      <c r="I20" s="201">
        <f t="shared" si="17"/>
        <v>1.6000000000000014</v>
      </c>
      <c r="J20" s="202">
        <f t="shared" si="18"/>
        <v>4.1666666666666706E-2</v>
      </c>
      <c r="K20" s="128"/>
      <c r="L20" s="128">
        <f t="shared" si="7"/>
        <v>31</v>
      </c>
      <c r="M20" s="128">
        <f t="shared" si="8"/>
        <v>30</v>
      </c>
      <c r="N20" s="128">
        <f t="shared" si="9"/>
        <v>32</v>
      </c>
      <c r="O20" s="127"/>
      <c r="P20" s="127">
        <f t="shared" si="10"/>
        <v>32</v>
      </c>
      <c r="Q20" s="127">
        <f t="shared" si="11"/>
        <v>32</v>
      </c>
      <c r="R20" s="127">
        <f t="shared" si="12"/>
        <v>32</v>
      </c>
      <c r="S20" s="127"/>
      <c r="T20" s="127">
        <f t="shared" si="13"/>
        <v>34.666666666666664</v>
      </c>
      <c r="U20" s="127">
        <f t="shared" si="14"/>
        <v>34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20</v>
      </c>
      <c r="E21" s="126">
        <f t="shared" si="1"/>
        <v>20</v>
      </c>
      <c r="F21" s="126">
        <f t="shared" si="2"/>
        <v>20</v>
      </c>
      <c r="G21" s="126">
        <f t="shared" si="3"/>
        <v>22.6</v>
      </c>
      <c r="H21" s="200" t="str">
        <f t="shared" si="16"/>
        <v>↓</v>
      </c>
      <c r="I21" s="201">
        <f t="shared" si="17"/>
        <v>-2.6000000000000014</v>
      </c>
      <c r="J21" s="202">
        <f t="shared" si="18"/>
        <v>-0.11504424778761067</v>
      </c>
      <c r="K21" s="128"/>
      <c r="L21" s="128">
        <f t="shared" si="7"/>
        <v>25.5</v>
      </c>
      <c r="M21" s="128">
        <f t="shared" si="8"/>
        <v>25</v>
      </c>
      <c r="N21" s="128">
        <f t="shared" si="9"/>
        <v>26</v>
      </c>
      <c r="O21" s="127"/>
      <c r="P21" s="127">
        <f t="shared" si="10"/>
        <v>28</v>
      </c>
      <c r="Q21" s="127">
        <f t="shared" si="11"/>
        <v>28</v>
      </c>
      <c r="R21" s="127">
        <f t="shared" si="12"/>
        <v>28</v>
      </c>
      <c r="S21" s="127"/>
      <c r="T21" s="127">
        <f t="shared" si="13"/>
        <v>22.5</v>
      </c>
      <c r="U21" s="127">
        <f t="shared" si="14"/>
        <v>16</v>
      </c>
      <c r="V21" s="127">
        <f t="shared" si="15"/>
        <v>26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14</v>
      </c>
      <c r="E22" s="126">
        <f t="shared" si="1"/>
        <v>14</v>
      </c>
      <c r="F22" s="126">
        <f t="shared" si="2"/>
        <v>14</v>
      </c>
      <c r="G22" s="126">
        <f t="shared" si="3"/>
        <v>12</v>
      </c>
      <c r="H22" s="200" t="str">
        <f t="shared" si="16"/>
        <v>↑</v>
      </c>
      <c r="I22" s="201">
        <f t="shared" si="17"/>
        <v>2</v>
      </c>
      <c r="J22" s="202">
        <f t="shared" si="18"/>
        <v>0.16666666666666666</v>
      </c>
      <c r="K22" s="128"/>
      <c r="L22" s="128">
        <f t="shared" si="7"/>
        <v>12.75</v>
      </c>
      <c r="M22" s="128">
        <f t="shared" si="8"/>
        <v>12</v>
      </c>
      <c r="N22" s="128">
        <f t="shared" si="9"/>
        <v>13</v>
      </c>
      <c r="O22" s="127"/>
      <c r="P22" s="127">
        <f t="shared" si="10"/>
        <v>14</v>
      </c>
      <c r="Q22" s="127">
        <f t="shared" si="11"/>
        <v>14</v>
      </c>
      <c r="R22" s="127">
        <f t="shared" si="12"/>
        <v>14</v>
      </c>
      <c r="S22" s="127"/>
      <c r="T22" s="127">
        <f t="shared" si="13"/>
        <v>12.25</v>
      </c>
      <c r="U22" s="127">
        <f t="shared" si="14"/>
        <v>12</v>
      </c>
      <c r="V22" s="127">
        <f t="shared" si="15"/>
        <v>13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15</v>
      </c>
      <c r="E23" s="126">
        <f t="shared" si="1"/>
        <v>15</v>
      </c>
      <c r="F23" s="126">
        <f t="shared" si="2"/>
        <v>15</v>
      </c>
      <c r="G23" s="126">
        <f t="shared" si="3"/>
        <v>14.714285714285714</v>
      </c>
      <c r="H23" s="200" t="str">
        <f t="shared" si="16"/>
        <v>↑</v>
      </c>
      <c r="I23" s="201">
        <f t="shared" si="17"/>
        <v>0.28571428571428648</v>
      </c>
      <c r="J23" s="202">
        <f t="shared" si="18"/>
        <v>1.9417475728155394E-2</v>
      </c>
      <c r="K23" s="128"/>
      <c r="L23" s="128">
        <f t="shared" si="7"/>
        <v>15</v>
      </c>
      <c r="M23" s="128">
        <f t="shared" si="8"/>
        <v>15</v>
      </c>
      <c r="N23" s="128">
        <f t="shared" si="9"/>
        <v>15</v>
      </c>
      <c r="O23" s="127"/>
      <c r="P23" s="127">
        <f t="shared" si="10"/>
        <v>15</v>
      </c>
      <c r="Q23" s="127">
        <f t="shared" si="11"/>
        <v>13</v>
      </c>
      <c r="R23" s="127">
        <f t="shared" si="12"/>
        <v>17</v>
      </c>
      <c r="S23" s="127"/>
      <c r="T23" s="127">
        <f t="shared" si="13"/>
        <v>11.25</v>
      </c>
      <c r="U23" s="127">
        <f t="shared" si="14"/>
        <v>10</v>
      </c>
      <c r="V23" s="127">
        <f t="shared" si="15"/>
        <v>13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20</v>
      </c>
      <c r="E24" s="126">
        <f t="shared" si="1"/>
        <v>20</v>
      </c>
      <c r="F24" s="126">
        <f t="shared" si="2"/>
        <v>20</v>
      </c>
      <c r="G24" s="126">
        <f t="shared" si="3"/>
        <v>20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20</v>
      </c>
      <c r="E25" s="126">
        <f t="shared" si="1"/>
        <v>20</v>
      </c>
      <c r="F25" s="126">
        <f t="shared" si="2"/>
        <v>20</v>
      </c>
      <c r="G25" s="126">
        <f t="shared" si="3"/>
        <v>19.333333333333332</v>
      </c>
      <c r="H25" s="200" t="str">
        <f t="shared" si="16"/>
        <v>↑</v>
      </c>
      <c r="I25" s="201">
        <f t="shared" si="17"/>
        <v>0.66666666666666785</v>
      </c>
      <c r="J25" s="202">
        <f t="shared" si="18"/>
        <v>3.4482758620689717E-2</v>
      </c>
      <c r="K25" s="128"/>
      <c r="L25" s="128">
        <f t="shared" si="7"/>
        <v>16</v>
      </c>
      <c r="M25" s="128">
        <f t="shared" si="8"/>
        <v>15</v>
      </c>
      <c r="N25" s="128">
        <f t="shared" si="9"/>
        <v>17</v>
      </c>
      <c r="O25" s="127"/>
      <c r="P25" s="127">
        <f t="shared" si="10"/>
        <v>18</v>
      </c>
      <c r="Q25" s="127">
        <f t="shared" si="11"/>
        <v>18</v>
      </c>
      <c r="R25" s="127">
        <f t="shared" si="12"/>
        <v>18</v>
      </c>
      <c r="S25" s="127"/>
      <c r="T25" s="127">
        <f t="shared" si="13"/>
        <v>14</v>
      </c>
      <c r="U25" s="127">
        <f t="shared" si="14"/>
        <v>14</v>
      </c>
      <c r="V25" s="127">
        <f t="shared" si="15"/>
        <v>14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47</v>
      </c>
      <c r="E26" s="126">
        <f t="shared" si="1"/>
        <v>45</v>
      </c>
      <c r="F26" s="126">
        <f t="shared" si="2"/>
        <v>48</v>
      </c>
      <c r="G26" s="126">
        <f t="shared" si="3"/>
        <v>44.333333333333336</v>
      </c>
      <c r="H26" s="200" t="str">
        <f t="shared" si="16"/>
        <v>↑</v>
      </c>
      <c r="I26" s="201">
        <f t="shared" si="17"/>
        <v>2.6666666666666643</v>
      </c>
      <c r="J26" s="202">
        <f t="shared" si="18"/>
        <v>6.0150375939849565E-2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>
        <f t="shared" si="13"/>
        <v>40</v>
      </c>
      <c r="U26" s="127">
        <f t="shared" si="14"/>
        <v>40</v>
      </c>
      <c r="V26" s="127">
        <f t="shared" si="15"/>
        <v>40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8</v>
      </c>
      <c r="E27" s="126">
        <f t="shared" si="1"/>
        <v>8</v>
      </c>
      <c r="F27" s="126">
        <f t="shared" si="2"/>
        <v>8</v>
      </c>
      <c r="G27" s="126">
        <f t="shared" si="3"/>
        <v>8.25</v>
      </c>
      <c r="H27" s="200" t="str">
        <f t="shared" si="16"/>
        <v>↓</v>
      </c>
      <c r="I27" s="201">
        <f t="shared" si="17"/>
        <v>-0.25</v>
      </c>
      <c r="J27" s="202">
        <f t="shared" si="18"/>
        <v>-3.0303030303030304E-2</v>
      </c>
      <c r="K27" s="128"/>
      <c r="L27" s="128">
        <f t="shared" si="7"/>
        <v>12</v>
      </c>
      <c r="M27" s="128">
        <f t="shared" si="8"/>
        <v>10</v>
      </c>
      <c r="N27" s="128">
        <f t="shared" si="9"/>
        <v>14</v>
      </c>
      <c r="O27" s="127"/>
      <c r="P27" s="127">
        <f t="shared" si="10"/>
        <v>8</v>
      </c>
      <c r="Q27" s="127">
        <f t="shared" si="11"/>
        <v>8</v>
      </c>
      <c r="R27" s="127">
        <f t="shared" si="12"/>
        <v>8</v>
      </c>
      <c r="S27" s="127"/>
      <c r="T27" s="127">
        <f t="shared" si="13"/>
        <v>10.25</v>
      </c>
      <c r="U27" s="127">
        <f t="shared" si="14"/>
        <v>9</v>
      </c>
      <c r="V27" s="127">
        <f t="shared" si="15"/>
        <v>12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6.333333333333333</v>
      </c>
      <c r="E28" s="126">
        <f t="shared" si="1"/>
        <v>6</v>
      </c>
      <c r="F28" s="126">
        <f t="shared" si="2"/>
        <v>7</v>
      </c>
      <c r="G28" s="126">
        <f t="shared" si="3"/>
        <v>6.5</v>
      </c>
      <c r="H28" s="200" t="str">
        <f t="shared" si="16"/>
        <v>↓</v>
      </c>
      <c r="I28" s="201">
        <f t="shared" si="17"/>
        <v>-0.16666666666666696</v>
      </c>
      <c r="J28" s="202">
        <f t="shared" si="18"/>
        <v>-2.5641025641025685E-2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20</v>
      </c>
      <c r="E29" s="126">
        <f t="shared" si="1"/>
        <v>20</v>
      </c>
      <c r="F29" s="126">
        <f t="shared" si="2"/>
        <v>20</v>
      </c>
      <c r="G29" s="126">
        <f t="shared" si="3"/>
        <v>19.75</v>
      </c>
      <c r="H29" s="200" t="str">
        <f t="shared" si="16"/>
        <v>↑</v>
      </c>
      <c r="I29" s="201">
        <f t="shared" si="17"/>
        <v>0.25</v>
      </c>
      <c r="J29" s="202">
        <f t="shared" si="18"/>
        <v>1.2658227848101266E-2</v>
      </c>
      <c r="K29" s="128"/>
      <c r="L29" s="128">
        <f t="shared" si="7"/>
        <v>19</v>
      </c>
      <c r="M29" s="128">
        <f t="shared" si="8"/>
        <v>18</v>
      </c>
      <c r="N29" s="128">
        <f t="shared" si="9"/>
        <v>20</v>
      </c>
      <c r="O29" s="127"/>
      <c r="P29" s="127">
        <f t="shared" si="10"/>
        <v>22</v>
      </c>
      <c r="Q29" s="127">
        <f t="shared" si="11"/>
        <v>22</v>
      </c>
      <c r="R29" s="127">
        <f t="shared" si="12"/>
        <v>22</v>
      </c>
      <c r="S29" s="127"/>
      <c r="T29" s="127">
        <f t="shared" si="13"/>
        <v>19</v>
      </c>
      <c r="U29" s="127">
        <f t="shared" si="14"/>
        <v>18</v>
      </c>
      <c r="V29" s="127">
        <f t="shared" si="15"/>
        <v>20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9</v>
      </c>
      <c r="E30" s="126">
        <f t="shared" si="1"/>
        <v>9</v>
      </c>
      <c r="F30" s="126">
        <f t="shared" si="2"/>
        <v>9</v>
      </c>
      <c r="G30" s="126">
        <f t="shared" si="3"/>
        <v>10</v>
      </c>
      <c r="H30" s="200" t="str">
        <f t="shared" si="16"/>
        <v>↓</v>
      </c>
      <c r="I30" s="201">
        <f t="shared" si="17"/>
        <v>-1</v>
      </c>
      <c r="J30" s="202">
        <f t="shared" si="18"/>
        <v>-0.1</v>
      </c>
      <c r="K30" s="128"/>
      <c r="L30" s="128">
        <f t="shared" si="7"/>
        <v>11.5</v>
      </c>
      <c r="M30" s="128">
        <f t="shared" si="8"/>
        <v>10</v>
      </c>
      <c r="N30" s="128">
        <f t="shared" si="9"/>
        <v>12</v>
      </c>
      <c r="O30" s="127"/>
      <c r="P30" s="127">
        <f t="shared" si="10"/>
        <v>11.5</v>
      </c>
      <c r="Q30" s="127">
        <f t="shared" si="11"/>
        <v>10</v>
      </c>
      <c r="R30" s="127">
        <f t="shared" si="12"/>
        <v>13</v>
      </c>
      <c r="S30" s="127"/>
      <c r="T30" s="127">
        <f t="shared" si="13"/>
        <v>9.75</v>
      </c>
      <c r="U30" s="127">
        <f t="shared" si="14"/>
        <v>8</v>
      </c>
      <c r="V30" s="127">
        <f t="shared" si="15"/>
        <v>12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100</v>
      </c>
      <c r="E33" s="126">
        <f t="shared" si="1"/>
        <v>100</v>
      </c>
      <c r="F33" s="126">
        <f t="shared" si="2"/>
        <v>100</v>
      </c>
      <c r="G33" s="126">
        <f t="shared" si="3"/>
        <v>80</v>
      </c>
      <c r="H33" s="200" t="str">
        <f t="shared" si="16"/>
        <v>↑</v>
      </c>
      <c r="I33" s="201">
        <f t="shared" si="17"/>
        <v>20</v>
      </c>
      <c r="J33" s="202">
        <f t="shared" si="18"/>
        <v>0.25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150</v>
      </c>
      <c r="U33" s="127">
        <f t="shared" si="14"/>
        <v>150</v>
      </c>
      <c r="V33" s="127">
        <f t="shared" si="15"/>
        <v>150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75</v>
      </c>
      <c r="E34" s="126">
        <f t="shared" si="1"/>
        <v>75</v>
      </c>
      <c r="F34" s="126">
        <f t="shared" si="2"/>
        <v>75</v>
      </c>
      <c r="G34" s="126">
        <f t="shared" si="3"/>
        <v>60</v>
      </c>
      <c r="H34" s="200" t="str">
        <f t="shared" si="16"/>
        <v>↑</v>
      </c>
      <c r="I34" s="201">
        <f t="shared" si="17"/>
        <v>15</v>
      </c>
      <c r="J34" s="202">
        <f t="shared" si="18"/>
        <v>0.25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92.5</v>
      </c>
      <c r="U34" s="127">
        <f t="shared" si="14"/>
        <v>85</v>
      </c>
      <c r="V34" s="127">
        <f t="shared" si="15"/>
        <v>100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>
        <f t="shared" si="0"/>
        <v>36</v>
      </c>
      <c r="E35" s="126">
        <f t="shared" si="1"/>
        <v>36</v>
      </c>
      <c r="F35" s="126">
        <f t="shared" si="2"/>
        <v>36</v>
      </c>
      <c r="G35" s="126">
        <f t="shared" si="3"/>
        <v>38.5</v>
      </c>
      <c r="H35" s="200" t="str">
        <f t="shared" si="16"/>
        <v>↓</v>
      </c>
      <c r="I35" s="201">
        <f t="shared" si="17"/>
        <v>-2.5</v>
      </c>
      <c r="J35" s="202">
        <f t="shared" si="18"/>
        <v>-6.4935064935064929E-2</v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38</v>
      </c>
      <c r="E36" s="126">
        <f t="shared" si="1"/>
        <v>38</v>
      </c>
      <c r="F36" s="126">
        <f t="shared" si="2"/>
        <v>38</v>
      </c>
      <c r="G36" s="126">
        <f t="shared" si="3"/>
        <v>39.857142857142854</v>
      </c>
      <c r="H36" s="200" t="str">
        <f t="shared" si="16"/>
        <v>↓</v>
      </c>
      <c r="I36" s="201">
        <f t="shared" si="17"/>
        <v>-1.8571428571428541</v>
      </c>
      <c r="J36" s="202">
        <f t="shared" si="18"/>
        <v>-4.6594982078852973E-2</v>
      </c>
      <c r="K36" s="128"/>
      <c r="L36" s="128">
        <f t="shared" si="7"/>
        <v>38.75</v>
      </c>
      <c r="M36" s="128">
        <f t="shared" si="8"/>
        <v>38</v>
      </c>
      <c r="N36" s="128">
        <f t="shared" si="9"/>
        <v>40</v>
      </c>
      <c r="O36" s="127"/>
      <c r="P36" s="127">
        <f t="shared" si="10"/>
        <v>42</v>
      </c>
      <c r="Q36" s="127">
        <f t="shared" si="11"/>
        <v>42</v>
      </c>
      <c r="R36" s="127">
        <f t="shared" si="12"/>
        <v>42</v>
      </c>
      <c r="S36" s="127"/>
      <c r="T36" s="127">
        <f t="shared" si="13"/>
        <v>41</v>
      </c>
      <c r="U36" s="127">
        <f t="shared" si="14"/>
        <v>38</v>
      </c>
      <c r="V36" s="127">
        <f t="shared" si="15"/>
        <v>44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36</v>
      </c>
      <c r="E37" s="126">
        <f t="shared" si="1"/>
        <v>36</v>
      </c>
      <c r="F37" s="126">
        <f t="shared" si="2"/>
        <v>36</v>
      </c>
      <c r="G37" s="126">
        <f t="shared" si="3"/>
        <v>37.857142857142854</v>
      </c>
      <c r="H37" s="200" t="str">
        <f t="shared" si="16"/>
        <v>↓</v>
      </c>
      <c r="I37" s="201">
        <f t="shared" si="17"/>
        <v>-1.8571428571428541</v>
      </c>
      <c r="J37" s="202">
        <f t="shared" si="18"/>
        <v>-4.9056603773584832E-2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>
        <f t="shared" si="10"/>
        <v>39</v>
      </c>
      <c r="Q37" s="127">
        <f t="shared" si="11"/>
        <v>39</v>
      </c>
      <c r="R37" s="127">
        <f t="shared" si="12"/>
        <v>39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20</v>
      </c>
      <c r="E38" s="126">
        <f t="shared" si="1"/>
        <v>20</v>
      </c>
      <c r="F38" s="126">
        <f t="shared" si="2"/>
        <v>20</v>
      </c>
      <c r="G38" s="126">
        <f t="shared" si="3"/>
        <v>24.333333333333332</v>
      </c>
      <c r="H38" s="200" t="str">
        <f t="shared" si="16"/>
        <v>↓</v>
      </c>
      <c r="I38" s="201">
        <f t="shared" si="17"/>
        <v>-4.3333333333333321</v>
      </c>
      <c r="J38" s="202">
        <f t="shared" si="18"/>
        <v>-0.17808219178082188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26</v>
      </c>
      <c r="Q38" s="127">
        <f t="shared" si="11"/>
        <v>26</v>
      </c>
      <c r="R38" s="127">
        <f t="shared" si="12"/>
        <v>26</v>
      </c>
      <c r="S38" s="127"/>
      <c r="T38" s="127">
        <f t="shared" si="13"/>
        <v>15</v>
      </c>
      <c r="U38" s="127">
        <f t="shared" si="14"/>
        <v>14</v>
      </c>
      <c r="V38" s="127">
        <f t="shared" si="15"/>
        <v>16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18</v>
      </c>
      <c r="E39" s="126">
        <f t="shared" ref="E39:E55" si="20">IF( ISERROR(VLOOKUP(CONCATENATE(A39,"TIENDONA"),sansalvador,6,FALSE)),"n.d.",VLOOKUP(CONCATENATE(A39,"TIENDONA"),sansalvador,6,FALSE))</f>
        <v>18</v>
      </c>
      <c r="F39" s="126">
        <f t="shared" ref="F39:F55" si="21">IF( ISERROR(VLOOKUP(CONCATENATE(A39,"TIENDONA"),sansalvador,7,FALSE)),"n.d.",VLOOKUP(CONCATENATE(A39,"TIENDONA"),sansalvador,7,FALSE))</f>
        <v>18</v>
      </c>
      <c r="G39" s="126">
        <f t="shared" ref="G39:G55" si="22">IF(ISERROR(VLOOKUP(CONCATENATE(A39,"TIENDONA"),sansalvadorpasado,5,FALSE)),"n.d.",VLOOKUP(CONCATENATE(A39,"TIENDONA"),sansalvadorpasado,5,FALSE))</f>
        <v>22.333333333333332</v>
      </c>
      <c r="H39" s="200" t="str">
        <f t="shared" si="16"/>
        <v>↓</v>
      </c>
      <c r="I39" s="201">
        <f t="shared" si="17"/>
        <v>-4.3333333333333321</v>
      </c>
      <c r="J39" s="202">
        <f t="shared" si="18"/>
        <v>-0.19402985074626861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18</v>
      </c>
      <c r="E40" s="126">
        <f t="shared" si="20"/>
        <v>18</v>
      </c>
      <c r="F40" s="126">
        <f t="shared" si="21"/>
        <v>18</v>
      </c>
      <c r="G40" s="126">
        <f t="shared" si="22"/>
        <v>18.666666666666668</v>
      </c>
      <c r="H40" s="200" t="str">
        <f t="shared" si="16"/>
        <v>↓</v>
      </c>
      <c r="I40" s="201">
        <f t="shared" si="17"/>
        <v>-0.66666666666666785</v>
      </c>
      <c r="J40" s="202">
        <f t="shared" si="18"/>
        <v>-3.5714285714285775E-2</v>
      </c>
      <c r="K40" s="128"/>
      <c r="L40" s="128">
        <f t="shared" si="23"/>
        <v>20</v>
      </c>
      <c r="M40" s="128">
        <f t="shared" si="24"/>
        <v>20</v>
      </c>
      <c r="N40" s="128">
        <f t="shared" si="25"/>
        <v>20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>
        <f t="shared" si="29"/>
        <v>14</v>
      </c>
      <c r="U40" s="127">
        <f t="shared" si="30"/>
        <v>14</v>
      </c>
      <c r="V40" s="127">
        <f t="shared" si="31"/>
        <v>14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16</v>
      </c>
      <c r="E41" s="126">
        <f t="shared" si="20"/>
        <v>16</v>
      </c>
      <c r="F41" s="126">
        <f t="shared" si="21"/>
        <v>16</v>
      </c>
      <c r="G41" s="126">
        <f t="shared" si="22"/>
        <v>16.666666666666668</v>
      </c>
      <c r="H41" s="200" t="str">
        <f t="shared" si="16"/>
        <v>↓</v>
      </c>
      <c r="I41" s="201">
        <f t="shared" si="17"/>
        <v>-0.66666666666666785</v>
      </c>
      <c r="J41" s="202">
        <f t="shared" si="18"/>
        <v>-4.000000000000007E-2</v>
      </c>
      <c r="K41" s="128"/>
      <c r="L41" s="128">
        <f t="shared" si="23"/>
        <v>15</v>
      </c>
      <c r="M41" s="128">
        <f t="shared" si="24"/>
        <v>15</v>
      </c>
      <c r="N41" s="128">
        <f t="shared" si="25"/>
        <v>15</v>
      </c>
      <c r="O41" s="127"/>
      <c r="P41" s="127">
        <f t="shared" si="26"/>
        <v>12</v>
      </c>
      <c r="Q41" s="127">
        <f t="shared" si="27"/>
        <v>12</v>
      </c>
      <c r="R41" s="127">
        <f t="shared" si="28"/>
        <v>12</v>
      </c>
      <c r="S41" s="127"/>
      <c r="T41" s="127">
        <f t="shared" si="29"/>
        <v>13.5</v>
      </c>
      <c r="U41" s="127">
        <f t="shared" si="30"/>
        <v>13</v>
      </c>
      <c r="V41" s="127">
        <f t="shared" si="31"/>
        <v>14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8.25</v>
      </c>
      <c r="E42" s="126">
        <f t="shared" si="20"/>
        <v>8</v>
      </c>
      <c r="F42" s="126">
        <f t="shared" si="21"/>
        <v>9</v>
      </c>
      <c r="G42" s="126">
        <f t="shared" si="22"/>
        <v>8.25</v>
      </c>
      <c r="H42" s="200" t="str">
        <f t="shared" si="16"/>
        <v>=</v>
      </c>
      <c r="I42" s="201">
        <f t="shared" si="17"/>
        <v>0</v>
      </c>
      <c r="J42" s="202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11</v>
      </c>
      <c r="Q42" s="127">
        <f t="shared" si="27"/>
        <v>11</v>
      </c>
      <c r="R42" s="127">
        <f t="shared" si="28"/>
        <v>11</v>
      </c>
      <c r="S42" s="127"/>
      <c r="T42" s="127">
        <f t="shared" si="29"/>
        <v>8.5</v>
      </c>
      <c r="U42" s="127">
        <f t="shared" si="30"/>
        <v>8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33.333333333333336</v>
      </c>
      <c r="H43" s="200" t="str">
        <f t="shared" si="16"/>
        <v>↑</v>
      </c>
      <c r="I43" s="201">
        <f t="shared" si="17"/>
        <v>1.6666666666666643</v>
      </c>
      <c r="J43" s="202">
        <f t="shared" si="18"/>
        <v>4.9999999999999926E-2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120</v>
      </c>
      <c r="H44" s="200" t="str">
        <f t="shared" si="16"/>
        <v>↓</v>
      </c>
      <c r="I44" s="201">
        <f t="shared" si="17"/>
        <v>-20</v>
      </c>
      <c r="J44" s="202">
        <f t="shared" si="18"/>
        <v>-0.16666666666666666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12.5</v>
      </c>
      <c r="E45" s="126">
        <f t="shared" si="20"/>
        <v>12</v>
      </c>
      <c r="F45" s="126">
        <f t="shared" si="21"/>
        <v>13</v>
      </c>
      <c r="G45" s="126">
        <f t="shared" si="22"/>
        <v>13.5</v>
      </c>
      <c r="H45" s="200" t="str">
        <f t="shared" si="16"/>
        <v>↓</v>
      </c>
      <c r="I45" s="201">
        <f t="shared" si="17"/>
        <v>-1</v>
      </c>
      <c r="J45" s="202">
        <f t="shared" si="18"/>
        <v>-7.407407407407407E-2</v>
      </c>
      <c r="K45" s="128"/>
      <c r="L45" s="128">
        <f t="shared" si="23"/>
        <v>14.75</v>
      </c>
      <c r="M45" s="128">
        <f t="shared" si="24"/>
        <v>14</v>
      </c>
      <c r="N45" s="128">
        <f t="shared" si="25"/>
        <v>15</v>
      </c>
      <c r="O45" s="127"/>
      <c r="P45" s="127">
        <f t="shared" si="26"/>
        <v>16</v>
      </c>
      <c r="Q45" s="127">
        <f t="shared" si="27"/>
        <v>15</v>
      </c>
      <c r="R45" s="127">
        <f t="shared" si="28"/>
        <v>17</v>
      </c>
      <c r="S45" s="127"/>
      <c r="T45" s="127">
        <f t="shared" si="29"/>
        <v>12.5</v>
      </c>
      <c r="U45" s="127">
        <f t="shared" si="30"/>
        <v>12</v>
      </c>
      <c r="V45" s="127">
        <f t="shared" si="31"/>
        <v>14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80</v>
      </c>
      <c r="H46" s="200" t="str">
        <f t="shared" si="16"/>
        <v>↓</v>
      </c>
      <c r="I46" s="201">
        <f t="shared" si="17"/>
        <v>-30</v>
      </c>
      <c r="J46" s="202">
        <f t="shared" si="18"/>
        <v>-0.375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10.5</v>
      </c>
      <c r="E47" s="126">
        <f t="shared" si="20"/>
        <v>10</v>
      </c>
      <c r="F47" s="126">
        <f t="shared" si="21"/>
        <v>11</v>
      </c>
      <c r="G47" s="126">
        <f t="shared" si="22"/>
        <v>11.5</v>
      </c>
      <c r="H47" s="200" t="str">
        <f t="shared" si="16"/>
        <v>↓</v>
      </c>
      <c r="I47" s="201">
        <f t="shared" si="17"/>
        <v>-1</v>
      </c>
      <c r="J47" s="202">
        <f t="shared" si="18"/>
        <v>-8.6956521739130432E-2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>
        <f t="shared" si="26"/>
        <v>23</v>
      </c>
      <c r="Q47" s="127">
        <f t="shared" si="27"/>
        <v>23</v>
      </c>
      <c r="R47" s="127">
        <f t="shared" si="28"/>
        <v>23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225</v>
      </c>
      <c r="E48" s="126">
        <f t="shared" si="20"/>
        <v>225</v>
      </c>
      <c r="F48" s="126">
        <f t="shared" si="21"/>
        <v>225</v>
      </c>
      <c r="G48" s="126">
        <f t="shared" si="22"/>
        <v>225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200</v>
      </c>
      <c r="U48" s="127">
        <f t="shared" si="30"/>
        <v>200</v>
      </c>
      <c r="V48" s="127">
        <f t="shared" si="31"/>
        <v>200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150</v>
      </c>
      <c r="E49" s="126">
        <f t="shared" si="20"/>
        <v>150</v>
      </c>
      <c r="F49" s="126">
        <f t="shared" si="21"/>
        <v>150</v>
      </c>
      <c r="G49" s="126">
        <f t="shared" si="22"/>
        <v>125</v>
      </c>
      <c r="H49" s="200" t="str">
        <f t="shared" si="16"/>
        <v>↑</v>
      </c>
      <c r="I49" s="201">
        <f t="shared" si="17"/>
        <v>25</v>
      </c>
      <c r="J49" s="202">
        <f t="shared" si="18"/>
        <v>0.2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150</v>
      </c>
      <c r="U49" s="127">
        <f t="shared" si="30"/>
        <v>150</v>
      </c>
      <c r="V49" s="127">
        <f t="shared" si="31"/>
        <v>150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23.333333333333332</v>
      </c>
      <c r="E50" s="126">
        <f t="shared" si="20"/>
        <v>20</v>
      </c>
      <c r="F50" s="126">
        <f t="shared" si="21"/>
        <v>28</v>
      </c>
      <c r="G50" s="126">
        <f t="shared" si="22"/>
        <v>21.444444444444443</v>
      </c>
      <c r="H50" s="200" t="str">
        <f t="shared" si="16"/>
        <v>↑</v>
      </c>
      <c r="I50" s="201">
        <f t="shared" si="17"/>
        <v>1.8888888888888893</v>
      </c>
      <c r="J50" s="202">
        <f t="shared" si="18"/>
        <v>8.8082901554404167E-2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26</v>
      </c>
      <c r="Q50" s="127">
        <f t="shared" si="27"/>
        <v>26</v>
      </c>
      <c r="R50" s="127">
        <f t="shared" si="28"/>
        <v>26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25.333333333333332</v>
      </c>
      <c r="E52" s="126">
        <f t="shared" si="20"/>
        <v>22</v>
      </c>
      <c r="F52" s="126">
        <f t="shared" si="21"/>
        <v>30</v>
      </c>
      <c r="G52" s="126">
        <f t="shared" si="22"/>
        <v>23.444444444444443</v>
      </c>
      <c r="H52" s="200" t="str">
        <f t="shared" si="16"/>
        <v>↑</v>
      </c>
      <c r="I52" s="201">
        <f t="shared" si="17"/>
        <v>1.8888888888888893</v>
      </c>
      <c r="J52" s="202">
        <f t="shared" si="18"/>
        <v>8.0568720379146946E-2</v>
      </c>
      <c r="K52" s="128"/>
      <c r="L52" s="128">
        <f t="shared" si="23"/>
        <v>30.5</v>
      </c>
      <c r="M52" s="128">
        <f t="shared" si="24"/>
        <v>30</v>
      </c>
      <c r="N52" s="128">
        <f t="shared" si="25"/>
        <v>32</v>
      </c>
      <c r="O52" s="127"/>
      <c r="P52" s="127">
        <f t="shared" si="26"/>
        <v>28</v>
      </c>
      <c r="Q52" s="127">
        <f t="shared" si="27"/>
        <v>28</v>
      </c>
      <c r="R52" s="127">
        <f t="shared" si="28"/>
        <v>28</v>
      </c>
      <c r="S52" s="127"/>
      <c r="T52" s="127">
        <f t="shared" si="29"/>
        <v>30.8</v>
      </c>
      <c r="U52" s="127">
        <f t="shared" si="30"/>
        <v>30</v>
      </c>
      <c r="V52" s="127">
        <f t="shared" si="31"/>
        <v>32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33.5</v>
      </c>
      <c r="Q53" s="127">
        <f t="shared" si="27"/>
        <v>33</v>
      </c>
      <c r="R53" s="127">
        <f t="shared" si="28"/>
        <v>34</v>
      </c>
      <c r="S53" s="127"/>
      <c r="T53" s="127">
        <f t="shared" si="29"/>
        <v>21.5</v>
      </c>
      <c r="U53" s="127">
        <f t="shared" si="30"/>
        <v>21</v>
      </c>
      <c r="V53" s="127">
        <f t="shared" si="31"/>
        <v>22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17.399999999999999</v>
      </c>
      <c r="E54" s="126">
        <f t="shared" si="20"/>
        <v>16</v>
      </c>
      <c r="F54" s="126">
        <f t="shared" si="21"/>
        <v>18</v>
      </c>
      <c r="G54" s="126">
        <f t="shared" si="22"/>
        <v>19.8</v>
      </c>
      <c r="H54" s="200" t="str">
        <f t="shared" si="16"/>
        <v>↓</v>
      </c>
      <c r="I54" s="201">
        <f t="shared" si="17"/>
        <v>-2.4000000000000021</v>
      </c>
      <c r="J54" s="202">
        <f t="shared" si="18"/>
        <v>-0.12121212121212131</v>
      </c>
      <c r="K54" s="129"/>
      <c r="L54" s="129">
        <f t="shared" si="23"/>
        <v>23.25</v>
      </c>
      <c r="M54" s="129">
        <f t="shared" si="24"/>
        <v>22</v>
      </c>
      <c r="N54" s="129">
        <f t="shared" si="25"/>
        <v>24</v>
      </c>
      <c r="O54" s="127"/>
      <c r="P54" s="127">
        <f t="shared" si="26"/>
        <v>18</v>
      </c>
      <c r="Q54" s="127">
        <f t="shared" si="27"/>
        <v>18</v>
      </c>
      <c r="R54" s="127">
        <f t="shared" si="28"/>
        <v>18</v>
      </c>
      <c r="S54" s="127"/>
      <c r="T54" s="127">
        <f t="shared" si="29"/>
        <v>19.75</v>
      </c>
      <c r="U54" s="127">
        <f t="shared" si="30"/>
        <v>18</v>
      </c>
      <c r="V54" s="127">
        <f t="shared" si="31"/>
        <v>21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</v>
      </c>
      <c r="E55" s="126">
        <f t="shared" si="20"/>
        <v>7</v>
      </c>
      <c r="F55" s="126">
        <f t="shared" si="21"/>
        <v>7</v>
      </c>
      <c r="G55" s="126">
        <f t="shared" si="22"/>
        <v>8</v>
      </c>
      <c r="H55" s="200" t="str">
        <f t="shared" si="16"/>
        <v>↓</v>
      </c>
      <c r="I55" s="201">
        <f t="shared" si="17"/>
        <v>-1</v>
      </c>
      <c r="J55" s="202">
        <f t="shared" si="18"/>
        <v>-0.125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11</v>
      </c>
      <c r="Q55" s="127">
        <f t="shared" si="27"/>
        <v>10</v>
      </c>
      <c r="R55" s="127">
        <f t="shared" si="28"/>
        <v>12</v>
      </c>
      <c r="S55" s="127"/>
      <c r="T55" s="127">
        <f t="shared" si="29"/>
        <v>9.75</v>
      </c>
      <c r="U55" s="127">
        <f t="shared" si="30"/>
        <v>9</v>
      </c>
      <c r="V55" s="127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8" t="s">
        <v>288</v>
      </c>
      <c r="C56" s="219"/>
      <c r="D56" s="215"/>
      <c r="E56" s="216"/>
      <c r="F56" s="216"/>
      <c r="G56" s="216"/>
      <c r="H56" s="220"/>
      <c r="I56" s="221"/>
      <c r="J56" s="217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F29" sqref="F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INDECAEA1480822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0">
        <f>Y7</f>
        <v>44788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09"/>
      <c r="L5" s="233" t="str">
        <f>+Hortalizas!L5</f>
        <v>SANTA ANA</v>
      </c>
      <c r="M5" s="233"/>
      <c r="N5" s="234"/>
      <c r="O5" s="110"/>
      <c r="P5" s="233" t="str">
        <f>+Hortalizas!P5</f>
        <v>SENSUNTEPEQUE</v>
      </c>
      <c r="Q5" s="233"/>
      <c r="R5" s="235"/>
      <c r="S5" s="110"/>
      <c r="T5" s="233" t="str">
        <f>+Hortalizas!T5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15/ago</v>
      </c>
      <c r="E6" s="114" t="s">
        <v>0</v>
      </c>
      <c r="F6" s="114" t="s">
        <v>1</v>
      </c>
      <c r="G6" s="115" t="str">
        <f>CONCATENATE(Y5," ",TEXT(Z8,"dd/mmm"))</f>
        <v>Promedio 12/ago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24</v>
      </c>
      <c r="E7" s="137">
        <f t="shared" ref="E7:E40" si="1">IF( ISERROR(VLOOKUP(CONCATENATE(A7,"TIENDONA"),sansalvador,6,FALSE)),"n.d.",VLOOKUP(CONCATENATE(A7,"TIENDONA"),sansalvador,6,FALSE))</f>
        <v>24</v>
      </c>
      <c r="F7" s="137">
        <f t="shared" ref="F7:F40" si="2">IF( ISERROR(VLOOKUP(CONCATENATE(A7,"TIENDONA"),sansalvador,7,FALSE)),"n.d.",VLOOKUP(CONCATENATE(A7,"TIENDONA"),sansalvador,7,FALSE))</f>
        <v>24</v>
      </c>
      <c r="G7" s="137">
        <f t="shared" ref="G7:G40" si="3">IF(ISERROR(VLOOKUP(CONCATENATE(A7,"TIENDONA"),sansalvadorpasado,5,FALSE)),"n.d.",VLOOKUP(CONCATENATE(A7,"TIENDONA"),sansalvadorpasado,5,FALSE))</f>
        <v>24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38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44788</v>
      </c>
      <c r="Z7" s="23">
        <f>+Y7</f>
        <v>44788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16</v>
      </c>
      <c r="E8" s="137">
        <f t="shared" si="1"/>
        <v>16</v>
      </c>
      <c r="F8" s="137">
        <f t="shared" si="2"/>
        <v>16</v>
      </c>
      <c r="G8" s="137">
        <f t="shared" si="3"/>
        <v>16</v>
      </c>
      <c r="H8" s="200" t="str">
        <f t="shared" ref="H8:H40" si="16">IF(D8="n.d.","",IF(G8="n.d.","",IF(D8=G8,"=",IF(D8&gt;G8,"↑","↓"))))</f>
        <v>=</v>
      </c>
      <c r="I8" s="201">
        <f t="shared" ref="I8:I40" si="17">IF(D8="n.d.","",IF(G8="n.d.","",(D8-G8)))</f>
        <v>0</v>
      </c>
      <c r="J8" s="202">
        <f t="shared" ref="J8:J40" si="18">IF(D8="n.d.","",IF(G8="n.d.","",(D8-G8)/G8))</f>
        <v>0</v>
      </c>
      <c r="K8" s="238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44785</v>
      </c>
      <c r="Z8" s="23">
        <f>+Y8</f>
        <v>44785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33.4</v>
      </c>
      <c r="E9" s="137">
        <f t="shared" si="1"/>
        <v>33</v>
      </c>
      <c r="F9" s="137">
        <f t="shared" si="2"/>
        <v>34</v>
      </c>
      <c r="G9" s="137">
        <f t="shared" si="3"/>
        <v>33.25</v>
      </c>
      <c r="H9" s="200" t="str">
        <f t="shared" si="16"/>
        <v>↑</v>
      </c>
      <c r="I9" s="201">
        <f t="shared" si="17"/>
        <v>0.14999999999999858</v>
      </c>
      <c r="J9" s="202">
        <f t="shared" si="18"/>
        <v>4.5112781954886787E-3</v>
      </c>
      <c r="K9" s="238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30.6</v>
      </c>
      <c r="E10" s="137">
        <f t="shared" si="1"/>
        <v>30</v>
      </c>
      <c r="F10" s="137">
        <f t="shared" si="2"/>
        <v>32</v>
      </c>
      <c r="G10" s="137">
        <f t="shared" si="3"/>
        <v>30.5</v>
      </c>
      <c r="H10" s="200" t="str">
        <f t="shared" si="16"/>
        <v>↑</v>
      </c>
      <c r="I10" s="201">
        <f t="shared" si="17"/>
        <v>0.10000000000000142</v>
      </c>
      <c r="J10" s="202">
        <f t="shared" si="18"/>
        <v>3.2786885245902103E-3</v>
      </c>
      <c r="K10" s="238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31</v>
      </c>
      <c r="Q10" s="137">
        <f t="shared" si="11"/>
        <v>30</v>
      </c>
      <c r="R10" s="137">
        <f t="shared" si="12"/>
        <v>32</v>
      </c>
      <c r="S10" s="138"/>
      <c r="T10" s="137">
        <f t="shared" si="13"/>
        <v>31</v>
      </c>
      <c r="U10" s="137">
        <f t="shared" si="14"/>
        <v>30</v>
      </c>
      <c r="V10" s="137">
        <f t="shared" si="15"/>
        <v>32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8.1999999999999993</v>
      </c>
      <c r="E11" s="137">
        <f t="shared" si="1"/>
        <v>8</v>
      </c>
      <c r="F11" s="137">
        <f t="shared" si="2"/>
        <v>9</v>
      </c>
      <c r="G11" s="137">
        <f t="shared" si="3"/>
        <v>8.25</v>
      </c>
      <c r="H11" s="200" t="str">
        <f t="shared" si="16"/>
        <v>↓</v>
      </c>
      <c r="I11" s="201">
        <f t="shared" si="17"/>
        <v>-5.0000000000000711E-2</v>
      </c>
      <c r="J11" s="202">
        <f t="shared" si="18"/>
        <v>-6.0606060606061465E-3</v>
      </c>
      <c r="K11" s="238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12</v>
      </c>
      <c r="Q11" s="137">
        <f t="shared" si="11"/>
        <v>12</v>
      </c>
      <c r="R11" s="137">
        <f t="shared" si="12"/>
        <v>12</v>
      </c>
      <c r="S11" s="138"/>
      <c r="T11" s="137">
        <f t="shared" si="13"/>
        <v>9.1999999999999993</v>
      </c>
      <c r="U11" s="137">
        <f t="shared" si="14"/>
        <v>8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</v>
      </c>
      <c r="E12" s="137">
        <f t="shared" si="1"/>
        <v>7</v>
      </c>
      <c r="F12" s="137">
        <f t="shared" si="2"/>
        <v>7</v>
      </c>
      <c r="G12" s="137">
        <f t="shared" si="3"/>
        <v>7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38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7</v>
      </c>
      <c r="Q12" s="137">
        <f t="shared" si="11"/>
        <v>7</v>
      </c>
      <c r="R12" s="137">
        <f t="shared" si="12"/>
        <v>7</v>
      </c>
      <c r="S12" s="138"/>
      <c r="T12" s="137">
        <f t="shared" si="13"/>
        <v>6.2</v>
      </c>
      <c r="U12" s="137">
        <f t="shared" si="14"/>
        <v>6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38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>
        <f t="shared" si="13"/>
        <v>60</v>
      </c>
      <c r="U13" s="137">
        <f t="shared" si="14"/>
        <v>60</v>
      </c>
      <c r="V13" s="137">
        <f t="shared" si="15"/>
        <v>60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40</v>
      </c>
      <c r="E14" s="137">
        <f t="shared" si="1"/>
        <v>40</v>
      </c>
      <c r="F14" s="137">
        <f t="shared" si="2"/>
        <v>40</v>
      </c>
      <c r="G14" s="137">
        <f t="shared" si="3"/>
        <v>35</v>
      </c>
      <c r="H14" s="200" t="str">
        <f t="shared" si="16"/>
        <v>↑</v>
      </c>
      <c r="I14" s="201">
        <f t="shared" si="17"/>
        <v>5</v>
      </c>
      <c r="J14" s="202">
        <f t="shared" si="18"/>
        <v>0.14285714285714285</v>
      </c>
      <c r="K14" s="238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9</v>
      </c>
      <c r="E15" s="137">
        <f t="shared" si="1"/>
        <v>9</v>
      </c>
      <c r="F15" s="137">
        <f t="shared" si="2"/>
        <v>9</v>
      </c>
      <c r="G15" s="137">
        <f t="shared" si="3"/>
        <v>9</v>
      </c>
      <c r="H15" s="200" t="str">
        <f t="shared" si="16"/>
        <v>=</v>
      </c>
      <c r="I15" s="201">
        <f t="shared" si="17"/>
        <v>0</v>
      </c>
      <c r="J15" s="202">
        <f t="shared" si="18"/>
        <v>0</v>
      </c>
      <c r="K15" s="139"/>
      <c r="L15" s="140">
        <f t="shared" si="7"/>
        <v>7</v>
      </c>
      <c r="M15" s="140">
        <f t="shared" si="8"/>
        <v>7</v>
      </c>
      <c r="N15" s="140">
        <f t="shared" si="9"/>
        <v>7</v>
      </c>
      <c r="O15" s="138"/>
      <c r="P15" s="141">
        <f t="shared" si="10"/>
        <v>12</v>
      </c>
      <c r="Q15" s="141">
        <f t="shared" si="11"/>
        <v>12</v>
      </c>
      <c r="R15" s="141">
        <f t="shared" si="12"/>
        <v>12</v>
      </c>
      <c r="S15" s="138"/>
      <c r="T15" s="141">
        <f t="shared" si="13"/>
        <v>10.199999999999999</v>
      </c>
      <c r="U15" s="141">
        <f t="shared" si="14"/>
        <v>9</v>
      </c>
      <c r="V15" s="141">
        <f t="shared" si="15"/>
        <v>12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</v>
      </c>
      <c r="H16" s="200" t="str">
        <f t="shared" si="16"/>
        <v>↑</v>
      </c>
      <c r="I16" s="201">
        <f t="shared" si="17"/>
        <v>0.5</v>
      </c>
      <c r="J16" s="202">
        <f t="shared" si="18"/>
        <v>7.1428571428571425E-2</v>
      </c>
      <c r="K16" s="139"/>
      <c r="L16" s="140" t="str">
        <f t="shared" si="7"/>
        <v>n.d.</v>
      </c>
      <c r="M16" s="140" t="str">
        <f t="shared" si="8"/>
        <v>n.d.</v>
      </c>
      <c r="N16" s="140" t="str">
        <f t="shared" si="9"/>
        <v>n.d.</v>
      </c>
      <c r="O16" s="138"/>
      <c r="P16" s="141">
        <f t="shared" si="10"/>
        <v>6</v>
      </c>
      <c r="Q16" s="141">
        <f t="shared" si="11"/>
        <v>6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 t="str">
        <f t="shared" si="10"/>
        <v>n.d.</v>
      </c>
      <c r="Q18" s="141" t="str">
        <f t="shared" si="11"/>
        <v>n.d.</v>
      </c>
      <c r="R18" s="141" t="str">
        <f t="shared" si="12"/>
        <v>n.d.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5</v>
      </c>
      <c r="M19" s="140">
        <f t="shared" si="8"/>
        <v>5</v>
      </c>
      <c r="N19" s="140">
        <f t="shared" si="9"/>
        <v>5</v>
      </c>
      <c r="O19" s="138"/>
      <c r="P19" s="141">
        <f t="shared" si="10"/>
        <v>4</v>
      </c>
      <c r="Q19" s="141">
        <f t="shared" si="11"/>
        <v>4</v>
      </c>
      <c r="R19" s="141">
        <f t="shared" si="12"/>
        <v>4</v>
      </c>
      <c r="S19" s="138"/>
      <c r="T19" s="141">
        <f t="shared" si="13"/>
        <v>8</v>
      </c>
      <c r="U19" s="141">
        <f t="shared" si="14"/>
        <v>8</v>
      </c>
      <c r="V19" s="141">
        <f t="shared" si="15"/>
        <v>8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10</v>
      </c>
      <c r="E22" s="137">
        <f t="shared" si="1"/>
        <v>10</v>
      </c>
      <c r="F22" s="137">
        <f t="shared" si="2"/>
        <v>10</v>
      </c>
      <c r="G22" s="137">
        <f t="shared" si="3"/>
        <v>10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39"/>
      <c r="L22" s="140">
        <f t="shared" si="7"/>
        <v>8</v>
      </c>
      <c r="M22" s="140">
        <f t="shared" si="8"/>
        <v>8</v>
      </c>
      <c r="N22" s="140">
        <f t="shared" si="9"/>
        <v>8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16</v>
      </c>
      <c r="E23" s="137">
        <f t="shared" si="1"/>
        <v>16</v>
      </c>
      <c r="F23" s="137">
        <f t="shared" si="2"/>
        <v>16</v>
      </c>
      <c r="G23" s="137">
        <f t="shared" si="3"/>
        <v>16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14</v>
      </c>
      <c r="E24" s="137">
        <f t="shared" si="1"/>
        <v>14</v>
      </c>
      <c r="F24" s="137">
        <f t="shared" si="2"/>
        <v>14</v>
      </c>
      <c r="G24" s="137">
        <f t="shared" si="3"/>
        <v>17</v>
      </c>
      <c r="H24" s="200" t="str">
        <f t="shared" si="16"/>
        <v>↓</v>
      </c>
      <c r="I24" s="201">
        <f t="shared" si="17"/>
        <v>-3</v>
      </c>
      <c r="J24" s="202">
        <f t="shared" si="18"/>
        <v>-0.17647058823529413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>
        <f t="shared" si="13"/>
        <v>8</v>
      </c>
      <c r="U24" s="141">
        <f t="shared" si="14"/>
        <v>8</v>
      </c>
      <c r="V24" s="141">
        <f t="shared" si="15"/>
        <v>8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20</v>
      </c>
      <c r="E25" s="137">
        <f t="shared" si="1"/>
        <v>20</v>
      </c>
      <c r="F25" s="137">
        <f t="shared" si="2"/>
        <v>20</v>
      </c>
      <c r="G25" s="137">
        <f t="shared" si="3"/>
        <v>20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32</v>
      </c>
      <c r="Q25" s="141">
        <f t="shared" si="11"/>
        <v>30</v>
      </c>
      <c r="R25" s="141">
        <f t="shared" si="12"/>
        <v>34</v>
      </c>
      <c r="S25" s="138"/>
      <c r="T25" s="141">
        <f t="shared" si="13"/>
        <v>23.25</v>
      </c>
      <c r="U25" s="141">
        <f t="shared" si="14"/>
        <v>22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7.5</v>
      </c>
      <c r="E26" s="137">
        <f t="shared" si="1"/>
        <v>7</v>
      </c>
      <c r="F26" s="137">
        <f t="shared" si="2"/>
        <v>8</v>
      </c>
      <c r="G26" s="137">
        <f t="shared" si="3"/>
        <v>7.5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11</v>
      </c>
      <c r="Q26" s="141">
        <f t="shared" si="11"/>
        <v>11</v>
      </c>
      <c r="R26" s="141">
        <f t="shared" si="12"/>
        <v>11</v>
      </c>
      <c r="S26" s="138"/>
      <c r="T26" s="141">
        <f t="shared" si="13"/>
        <v>6.083333333333333</v>
      </c>
      <c r="U26" s="141">
        <f t="shared" si="14"/>
        <v>6</v>
      </c>
      <c r="V26" s="141">
        <f t="shared" si="15"/>
        <v>6.5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12.5</v>
      </c>
      <c r="E27" s="137">
        <f t="shared" si="1"/>
        <v>12</v>
      </c>
      <c r="F27" s="137">
        <f t="shared" si="2"/>
        <v>13</v>
      </c>
      <c r="G27" s="137">
        <f t="shared" si="3"/>
        <v>12.5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>
        <f t="shared" si="10"/>
        <v>13</v>
      </c>
      <c r="Q27" s="141">
        <f t="shared" si="11"/>
        <v>12</v>
      </c>
      <c r="R27" s="141">
        <f t="shared" si="12"/>
        <v>14</v>
      </c>
      <c r="S27" s="138"/>
      <c r="T27" s="141">
        <f t="shared" si="13"/>
        <v>10.4</v>
      </c>
      <c r="U27" s="141">
        <f t="shared" si="14"/>
        <v>10</v>
      </c>
      <c r="V27" s="141">
        <f t="shared" si="15"/>
        <v>12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11.666666666666666</v>
      </c>
      <c r="E31" s="137">
        <f t="shared" si="1"/>
        <v>11</v>
      </c>
      <c r="F31" s="137">
        <f t="shared" si="2"/>
        <v>12</v>
      </c>
      <c r="G31" s="137">
        <f t="shared" si="3"/>
        <v>12</v>
      </c>
      <c r="H31" s="200" t="str">
        <f t="shared" si="16"/>
        <v>↓</v>
      </c>
      <c r="I31" s="201">
        <f t="shared" si="17"/>
        <v>-0.33333333333333393</v>
      </c>
      <c r="J31" s="202">
        <f t="shared" si="18"/>
        <v>-2.7777777777777828E-2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13</v>
      </c>
      <c r="Q31" s="141">
        <f t="shared" si="11"/>
        <v>12</v>
      </c>
      <c r="R31" s="141">
        <f t="shared" si="12"/>
        <v>14</v>
      </c>
      <c r="S31" s="138"/>
      <c r="T31" s="141">
        <f t="shared" si="13"/>
        <v>12.25</v>
      </c>
      <c r="U31" s="141">
        <f t="shared" si="14"/>
        <v>11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9.6666666666666661</v>
      </c>
      <c r="E32" s="137">
        <f t="shared" si="1"/>
        <v>9</v>
      </c>
      <c r="F32" s="137">
        <f t="shared" si="2"/>
        <v>10</v>
      </c>
      <c r="G32" s="137">
        <f t="shared" si="3"/>
        <v>10</v>
      </c>
      <c r="H32" s="200" t="str">
        <f t="shared" si="16"/>
        <v>↓</v>
      </c>
      <c r="I32" s="201">
        <f t="shared" si="17"/>
        <v>-0.33333333333333393</v>
      </c>
      <c r="J32" s="202">
        <f t="shared" si="18"/>
        <v>-3.3333333333333395E-2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202.5</v>
      </c>
      <c r="Q33" s="141">
        <f t="shared" si="11"/>
        <v>200</v>
      </c>
      <c r="R33" s="141">
        <f t="shared" si="12"/>
        <v>205</v>
      </c>
      <c r="S33" s="138"/>
      <c r="T33" s="141">
        <f t="shared" si="13"/>
        <v>201.25</v>
      </c>
      <c r="U33" s="141">
        <f t="shared" si="14"/>
        <v>200</v>
      </c>
      <c r="V33" s="141">
        <f t="shared" si="15"/>
        <v>205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102</v>
      </c>
      <c r="U35" s="141">
        <f t="shared" si="14"/>
        <v>100</v>
      </c>
      <c r="V35" s="141">
        <f t="shared" si="15"/>
        <v>110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20.25</v>
      </c>
      <c r="E36" s="137">
        <f t="shared" si="1"/>
        <v>20</v>
      </c>
      <c r="F36" s="137">
        <f t="shared" si="2"/>
        <v>21</v>
      </c>
      <c r="G36" s="137">
        <f t="shared" si="3"/>
        <v>20</v>
      </c>
      <c r="H36" s="200" t="str">
        <f t="shared" si="16"/>
        <v>↑</v>
      </c>
      <c r="I36" s="201">
        <f t="shared" si="17"/>
        <v>0.25</v>
      </c>
      <c r="J36" s="202">
        <f t="shared" si="18"/>
        <v>1.2500000000000001E-2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21</v>
      </c>
      <c r="Q36" s="141">
        <f t="shared" si="11"/>
        <v>20</v>
      </c>
      <c r="R36" s="141">
        <f t="shared" si="12"/>
        <v>22</v>
      </c>
      <c r="S36" s="138"/>
      <c r="T36" s="141">
        <f t="shared" si="13"/>
        <v>20</v>
      </c>
      <c r="U36" s="141">
        <f t="shared" si="14"/>
        <v>19</v>
      </c>
      <c r="V36" s="141">
        <f t="shared" si="15"/>
        <v>21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13.5</v>
      </c>
      <c r="E37" s="137">
        <f t="shared" si="1"/>
        <v>13</v>
      </c>
      <c r="F37" s="137">
        <f t="shared" si="2"/>
        <v>14</v>
      </c>
      <c r="G37" s="137">
        <f t="shared" si="3"/>
        <v>13.5</v>
      </c>
      <c r="H37" s="200" t="str">
        <f t="shared" si="16"/>
        <v>=</v>
      </c>
      <c r="I37" s="201">
        <f t="shared" si="17"/>
        <v>0</v>
      </c>
      <c r="J37" s="202">
        <f t="shared" si="18"/>
        <v>0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18</v>
      </c>
      <c r="Q37" s="141">
        <f t="shared" si="11"/>
        <v>18</v>
      </c>
      <c r="R37" s="141">
        <f t="shared" si="12"/>
        <v>18</v>
      </c>
      <c r="S37" s="138"/>
      <c r="T37" s="141">
        <f t="shared" si="13"/>
        <v>15</v>
      </c>
      <c r="U37" s="141">
        <f t="shared" si="14"/>
        <v>15</v>
      </c>
      <c r="V37" s="141">
        <f t="shared" si="15"/>
        <v>15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>
        <f t="shared" si="7"/>
        <v>40</v>
      </c>
      <c r="M38" s="140">
        <f t="shared" si="8"/>
        <v>40</v>
      </c>
      <c r="N38" s="140">
        <f t="shared" si="9"/>
        <v>40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85</v>
      </c>
      <c r="E39" s="137">
        <f t="shared" si="1"/>
        <v>85</v>
      </c>
      <c r="F39" s="137">
        <f t="shared" si="2"/>
        <v>85</v>
      </c>
      <c r="G39" s="137">
        <f t="shared" si="3"/>
        <v>84.666666666666671</v>
      </c>
      <c r="H39" s="200" t="str">
        <f t="shared" si="16"/>
        <v>↑</v>
      </c>
      <c r="I39" s="201">
        <f t="shared" si="17"/>
        <v>0.3333333333333286</v>
      </c>
      <c r="J39" s="202">
        <f t="shared" si="18"/>
        <v>3.9370078740156916E-3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87.5</v>
      </c>
      <c r="Q39" s="141">
        <f t="shared" si="11"/>
        <v>85</v>
      </c>
      <c r="R39" s="141">
        <f t="shared" si="12"/>
        <v>90</v>
      </c>
      <c r="S39" s="138"/>
      <c r="T39" s="141">
        <f t="shared" si="13"/>
        <v>105.75</v>
      </c>
      <c r="U39" s="141">
        <f t="shared" si="14"/>
        <v>100</v>
      </c>
      <c r="V39" s="141">
        <f t="shared" si="15"/>
        <v>110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23</v>
      </c>
      <c r="E40" s="137">
        <f t="shared" si="1"/>
        <v>23</v>
      </c>
      <c r="F40" s="137">
        <f t="shared" si="2"/>
        <v>23</v>
      </c>
      <c r="G40" s="137">
        <f t="shared" si="3"/>
        <v>23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18" t="s">
        <v>288</v>
      </c>
      <c r="C41" s="224"/>
      <c r="D41" s="222"/>
      <c r="E41" s="223"/>
      <c r="F41" s="223"/>
      <c r="G41" s="223"/>
      <c r="H41" s="225"/>
      <c r="I41" s="221"/>
      <c r="J41" s="217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F29" sqref="F2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INDECAEA1480822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0">
        <f>Y7</f>
        <v>44788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9" t="s">
        <v>262</v>
      </c>
      <c r="C5" s="239"/>
      <c r="D5" s="239" t="s">
        <v>262</v>
      </c>
      <c r="E5" s="239"/>
      <c r="F5" s="239"/>
      <c r="G5" s="239"/>
      <c r="H5" s="239"/>
      <c r="I5" s="239"/>
      <c r="J5" s="240"/>
      <c r="K5" s="160"/>
      <c r="L5" s="233" t="str">
        <f>+Frutas!L5</f>
        <v>SANTA ANA</v>
      </c>
      <c r="M5" s="233"/>
      <c r="N5" s="234"/>
      <c r="O5" s="110"/>
      <c r="P5" s="233" t="str">
        <f>+Frutas!P5</f>
        <v>SENSUNTEPEQUE</v>
      </c>
      <c r="Q5" s="233"/>
      <c r="R5" s="235"/>
      <c r="S5" s="110"/>
      <c r="T5" s="233" t="str">
        <f>+Frutas!T5</f>
        <v>SAN MIGUEL</v>
      </c>
      <c r="U5" s="233"/>
      <c r="V5" s="233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140</v>
      </c>
      <c r="G7" s="81"/>
      <c r="H7" s="81"/>
      <c r="I7" s="81"/>
      <c r="J7" s="81"/>
      <c r="K7" s="241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143.75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135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175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175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175</v>
      </c>
      <c r="X7" s="6" t="s">
        <v>177</v>
      </c>
      <c r="Y7" s="23">
        <f>+VLOOKUP(1111,sansalvador,3,FALSE)</f>
        <v>44788</v>
      </c>
      <c r="Z7" s="23">
        <f>+Y7</f>
        <v>44788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</v>
      </c>
      <c r="E8" s="81">
        <f t="shared" si="1"/>
        <v>48</v>
      </c>
      <c r="F8" s="81">
        <f t="shared" si="2"/>
        <v>48</v>
      </c>
      <c r="G8" s="81"/>
      <c r="H8" s="81"/>
      <c r="I8" s="81"/>
      <c r="J8" s="81"/>
      <c r="K8" s="241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48.166666666666664</v>
      </c>
      <c r="Q8" s="81">
        <f t="shared" si="7"/>
        <v>48</v>
      </c>
      <c r="R8" s="81">
        <f t="shared" si="8"/>
        <v>49</v>
      </c>
      <c r="S8" s="143"/>
      <c r="T8" s="81">
        <f t="shared" si="9"/>
        <v>47.333333333333336</v>
      </c>
      <c r="U8" s="81">
        <f t="shared" si="10"/>
        <v>47</v>
      </c>
      <c r="V8" s="81">
        <f t="shared" si="11"/>
        <v>48</v>
      </c>
      <c r="X8" s="6" t="s">
        <v>178</v>
      </c>
      <c r="Y8" s="23">
        <f>+VLOOKUP(9999,sansalvador,3,FALSE)</f>
        <v>44785</v>
      </c>
      <c r="Z8" s="23">
        <f>+Y8</f>
        <v>44785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77</v>
      </c>
      <c r="E9" s="81">
        <f t="shared" si="1"/>
        <v>76</v>
      </c>
      <c r="F9" s="81">
        <f t="shared" si="2"/>
        <v>78</v>
      </c>
      <c r="G9" s="81"/>
      <c r="H9" s="81"/>
      <c r="I9" s="81"/>
      <c r="J9" s="81"/>
      <c r="K9" s="241"/>
      <c r="L9" s="81" t="str">
        <f t="shared" si="3"/>
        <v>n.d.</v>
      </c>
      <c r="M9" s="81" t="str">
        <f t="shared" si="4"/>
        <v>n.d.</v>
      </c>
      <c r="N9" s="157" t="str">
        <f t="shared" si="5"/>
        <v>n.d.</v>
      </c>
      <c r="O9" s="143"/>
      <c r="P9" s="81">
        <f t="shared" si="6"/>
        <v>82.333333333333329</v>
      </c>
      <c r="Q9" s="81">
        <f t="shared" si="7"/>
        <v>80</v>
      </c>
      <c r="R9" s="81">
        <f t="shared" si="8"/>
        <v>85</v>
      </c>
      <c r="S9" s="143"/>
      <c r="T9" s="81">
        <f t="shared" si="9"/>
        <v>78</v>
      </c>
      <c r="U9" s="81">
        <f t="shared" si="10"/>
        <v>78</v>
      </c>
      <c r="V9" s="81">
        <f t="shared" si="11"/>
        <v>78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143.75</v>
      </c>
      <c r="E10" s="81">
        <f t="shared" si="1"/>
        <v>140</v>
      </c>
      <c r="F10" s="81">
        <f t="shared" si="2"/>
        <v>150</v>
      </c>
      <c r="G10" s="81"/>
      <c r="H10" s="81"/>
      <c r="I10" s="81"/>
      <c r="J10" s="81"/>
      <c r="K10" s="241"/>
      <c r="L10" s="81" t="str">
        <f t="shared" si="3"/>
        <v>n.d.</v>
      </c>
      <c r="M10" s="81" t="str">
        <f t="shared" si="4"/>
        <v>n.d.</v>
      </c>
      <c r="N10" s="157" t="str">
        <f t="shared" si="5"/>
        <v>n.d.</v>
      </c>
      <c r="O10" s="143"/>
      <c r="P10" s="81">
        <f t="shared" si="6"/>
        <v>146.66666666666666</v>
      </c>
      <c r="Q10" s="81">
        <f t="shared" si="7"/>
        <v>140</v>
      </c>
      <c r="R10" s="81">
        <f t="shared" si="8"/>
        <v>150</v>
      </c>
      <c r="S10" s="143"/>
      <c r="T10" s="81">
        <f t="shared" si="9"/>
        <v>145</v>
      </c>
      <c r="U10" s="81">
        <f t="shared" si="10"/>
        <v>145</v>
      </c>
      <c r="V10" s="81">
        <f t="shared" si="11"/>
        <v>145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25</v>
      </c>
      <c r="E11" s="81">
        <f t="shared" si="1"/>
        <v>25</v>
      </c>
      <c r="F11" s="81">
        <f t="shared" si="2"/>
        <v>25</v>
      </c>
      <c r="G11" s="81"/>
      <c r="H11" s="81"/>
      <c r="I11" s="81"/>
      <c r="J11" s="81"/>
      <c r="K11" s="241"/>
      <c r="L11" s="81">
        <f t="shared" si="3"/>
        <v>26</v>
      </c>
      <c r="M11" s="81">
        <f t="shared" si="4"/>
        <v>26</v>
      </c>
      <c r="N11" s="157">
        <f t="shared" si="5"/>
        <v>26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23.75</v>
      </c>
      <c r="E12" s="81">
        <f t="shared" si="1"/>
        <v>23.75</v>
      </c>
      <c r="F12" s="81">
        <f t="shared" si="2"/>
        <v>23.75</v>
      </c>
      <c r="G12" s="81"/>
      <c r="H12" s="81"/>
      <c r="I12" s="81"/>
      <c r="J12" s="81"/>
      <c r="K12" s="241"/>
      <c r="L12" s="81">
        <f t="shared" si="3"/>
        <v>25</v>
      </c>
      <c r="M12" s="81">
        <f t="shared" si="4"/>
        <v>25</v>
      </c>
      <c r="N12" s="157">
        <f t="shared" si="5"/>
        <v>25</v>
      </c>
      <c r="O12" s="143"/>
      <c r="P12" s="81">
        <f t="shared" si="6"/>
        <v>25</v>
      </c>
      <c r="Q12" s="81">
        <f t="shared" si="7"/>
        <v>25</v>
      </c>
      <c r="R12" s="81">
        <f t="shared" si="8"/>
        <v>25</v>
      </c>
      <c r="S12" s="143"/>
      <c r="T12" s="81" t="str">
        <f t="shared" si="9"/>
        <v>n.d.</v>
      </c>
      <c r="U12" s="81" t="str">
        <f t="shared" si="10"/>
        <v>n.d.</v>
      </c>
      <c r="V12" s="81" t="str">
        <f t="shared" si="11"/>
        <v>n.d.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1"/>
      <c r="L13" s="81">
        <f t="shared" si="3"/>
        <v>23.5</v>
      </c>
      <c r="M13" s="81">
        <f t="shared" si="4"/>
        <v>23.5</v>
      </c>
      <c r="N13" s="157">
        <f t="shared" si="5"/>
        <v>23.5</v>
      </c>
      <c r="O13" s="143"/>
      <c r="P13" s="81">
        <f t="shared" si="6"/>
        <v>23.0625</v>
      </c>
      <c r="Q13" s="81">
        <f t="shared" si="7"/>
        <v>22.5</v>
      </c>
      <c r="R13" s="81">
        <f t="shared" si="8"/>
        <v>24.5</v>
      </c>
      <c r="S13" s="143"/>
      <c r="T13" s="81" t="str">
        <f t="shared" si="9"/>
        <v>n.d.</v>
      </c>
      <c r="U13" s="81" t="str">
        <f t="shared" si="10"/>
        <v>n.d.</v>
      </c>
      <c r="V13" s="81" t="str">
        <f t="shared" si="11"/>
        <v>n.d.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1"/>
      <c r="L14" s="81" t="str">
        <f t="shared" si="3"/>
        <v>n.d.</v>
      </c>
      <c r="M14" s="81" t="str">
        <f t="shared" si="4"/>
        <v>n.d.</v>
      </c>
      <c r="N14" s="157" t="str">
        <f t="shared" si="5"/>
        <v>n.d.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80</v>
      </c>
      <c r="M15" s="81">
        <f t="shared" si="4"/>
        <v>80</v>
      </c>
      <c r="N15" s="157">
        <f t="shared" si="5"/>
        <v>80</v>
      </c>
      <c r="O15" s="82"/>
      <c r="P15" s="81" t="str">
        <f t="shared" si="6"/>
        <v>n.d.</v>
      </c>
      <c r="Q15" s="81" t="str">
        <f t="shared" si="7"/>
        <v>n.d.</v>
      </c>
      <c r="R15" s="81" t="str">
        <f t="shared" si="8"/>
        <v>n.d.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>
        <f t="shared" si="3"/>
        <v>60</v>
      </c>
      <c r="M16" s="81">
        <f t="shared" si="4"/>
        <v>60</v>
      </c>
      <c r="N16" s="157">
        <f t="shared" si="5"/>
        <v>60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12.2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12.2</v>
      </c>
      <c r="Q17" s="81">
        <f t="shared" si="7"/>
        <v>11</v>
      </c>
      <c r="R17" s="81">
        <f t="shared" si="8"/>
        <v>13</v>
      </c>
      <c r="S17" s="82"/>
      <c r="T17" s="81">
        <f t="shared" si="9"/>
        <v>12</v>
      </c>
      <c r="U17" s="81">
        <f t="shared" si="10"/>
        <v>12</v>
      </c>
      <c r="V17" s="81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286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INDECAEA1480822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0">
        <f>Y29</f>
        <v>44788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39" t="s">
        <v>262</v>
      </c>
      <c r="C27" s="239"/>
      <c r="D27" s="239" t="s">
        <v>262</v>
      </c>
      <c r="E27" s="239"/>
      <c r="F27" s="239"/>
      <c r="G27" s="239"/>
      <c r="H27" s="239"/>
      <c r="I27" s="239"/>
      <c r="J27" s="239"/>
      <c r="K27" s="159"/>
      <c r="L27" s="233" t="str">
        <f>+L5</f>
        <v>SANTA ANA</v>
      </c>
      <c r="M27" s="233"/>
      <c r="N27" s="234"/>
      <c r="O27" s="110"/>
      <c r="P27" s="233" t="str">
        <f>+P5</f>
        <v>SENSUNTEPEQUE</v>
      </c>
      <c r="Q27" s="233"/>
      <c r="R27" s="235"/>
      <c r="S27" s="110"/>
      <c r="T27" s="233" t="str">
        <f>+T5</f>
        <v>SAN MIGUEL</v>
      </c>
      <c r="U27" s="233"/>
      <c r="V27" s="233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6"/>
      <c r="H29" s="146"/>
      <c r="I29" s="146"/>
      <c r="J29" s="146"/>
      <c r="K29" s="242"/>
      <c r="L29" s="146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6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4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1.7099999999999997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1.8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1.85</v>
      </c>
      <c r="X29" s="6" t="s">
        <v>177</v>
      </c>
      <c r="Y29" s="23">
        <f>+VLOOKUP(1111,sansalvador,3,FALSE)</f>
        <v>44788</v>
      </c>
      <c r="Z29" s="23">
        <f>+Y29</f>
        <v>44788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2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0.52499999999999991</v>
      </c>
      <c r="Q30" s="146">
        <f t="shared" si="19"/>
        <v>0.5</v>
      </c>
      <c r="R30" s="146">
        <f t="shared" si="20"/>
        <v>0.55000000000000004</v>
      </c>
      <c r="S30" s="186"/>
      <c r="T30" s="146">
        <f t="shared" si="21"/>
        <v>0.51666666666666672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44785</v>
      </c>
      <c r="Z30" s="23">
        <f>+Y30</f>
        <v>44785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2"/>
      <c r="L31" s="146" t="str">
        <f t="shared" si="15"/>
        <v>n.d.</v>
      </c>
      <c r="M31" s="146" t="str">
        <f t="shared" si="16"/>
        <v>n.d.</v>
      </c>
      <c r="N31" s="187" t="str">
        <f t="shared" si="17"/>
        <v>n.d.</v>
      </c>
      <c r="O31" s="185"/>
      <c r="P31" s="146">
        <f t="shared" si="18"/>
        <v>1.1300000000000001</v>
      </c>
      <c r="Q31" s="146">
        <f t="shared" si="19"/>
        <v>1</v>
      </c>
      <c r="R31" s="146">
        <f t="shared" si="20"/>
        <v>1.25</v>
      </c>
      <c r="S31" s="186"/>
      <c r="T31" s="146">
        <f t="shared" si="21"/>
        <v>0.95</v>
      </c>
      <c r="U31" s="146">
        <f t="shared" si="22"/>
        <v>0.9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</v>
      </c>
      <c r="E32" s="146">
        <f t="shared" si="13"/>
        <v>1.6</v>
      </c>
      <c r="F32" s="146">
        <f t="shared" si="14"/>
        <v>1.6</v>
      </c>
      <c r="G32" s="146"/>
      <c r="H32" s="146"/>
      <c r="I32" s="146"/>
      <c r="J32" s="146"/>
      <c r="K32" s="242"/>
      <c r="L32" s="146" t="str">
        <f t="shared" si="15"/>
        <v>n.d.</v>
      </c>
      <c r="M32" s="146" t="str">
        <f t="shared" si="16"/>
        <v>n.d.</v>
      </c>
      <c r="N32" s="187" t="str">
        <f t="shared" si="17"/>
        <v>n.d.</v>
      </c>
      <c r="O32" s="185"/>
      <c r="P32" s="146">
        <f t="shared" si="18"/>
        <v>2</v>
      </c>
      <c r="Q32" s="146">
        <f t="shared" si="19"/>
        <v>2</v>
      </c>
      <c r="R32" s="146">
        <f t="shared" si="20"/>
        <v>2</v>
      </c>
      <c r="S32" s="186"/>
      <c r="T32" s="146">
        <f t="shared" si="21"/>
        <v>1.7250000000000001</v>
      </c>
      <c r="U32" s="146">
        <f t="shared" si="22"/>
        <v>1.55</v>
      </c>
      <c r="V32" s="146">
        <f t="shared" si="23"/>
        <v>1.9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2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2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0.55000000000000004</v>
      </c>
      <c r="Q34" s="146">
        <f t="shared" si="19"/>
        <v>0.55000000000000004</v>
      </c>
      <c r="R34" s="146">
        <f t="shared" si="20"/>
        <v>0.55000000000000004</v>
      </c>
      <c r="S34" s="186"/>
      <c r="T34" s="146" t="str">
        <f t="shared" si="21"/>
        <v>n.d.</v>
      </c>
      <c r="U34" s="146" t="str">
        <f t="shared" si="22"/>
        <v>n.d.</v>
      </c>
      <c r="V34" s="146" t="str">
        <f t="shared" si="23"/>
        <v>n.d.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2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0.51249999999999996</v>
      </c>
      <c r="Q35" s="146">
        <f t="shared" si="19"/>
        <v>0.5</v>
      </c>
      <c r="R35" s="146">
        <f t="shared" si="20"/>
        <v>0.55000000000000004</v>
      </c>
      <c r="S35" s="186"/>
      <c r="T35" s="146" t="str">
        <f t="shared" si="21"/>
        <v>n.d.</v>
      </c>
      <c r="U35" s="146" t="str">
        <f t="shared" si="22"/>
        <v>n.d.</v>
      </c>
      <c r="V35" s="146" t="str">
        <f t="shared" si="23"/>
        <v>n.d.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2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0.96666666666666667</v>
      </c>
      <c r="M37" s="146">
        <f t="shared" si="16"/>
        <v>0.9</v>
      </c>
      <c r="N37" s="187">
        <f t="shared" si="17"/>
        <v>1</v>
      </c>
      <c r="O37" s="189"/>
      <c r="P37" s="146">
        <f t="shared" si="18"/>
        <v>0.875</v>
      </c>
      <c r="Q37" s="146">
        <f t="shared" si="19"/>
        <v>0.75</v>
      </c>
      <c r="R37" s="146">
        <f t="shared" si="20"/>
        <v>1</v>
      </c>
      <c r="S37" s="183"/>
      <c r="T37" s="146" t="str">
        <f t="shared" si="21"/>
        <v>n.d.</v>
      </c>
      <c r="U37" s="146" t="str">
        <f t="shared" si="22"/>
        <v>n.d.</v>
      </c>
      <c r="V37" s="146" t="str">
        <f t="shared" si="23"/>
        <v>n.d.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>
        <f t="shared" si="15"/>
        <v>0.8</v>
      </c>
      <c r="M38" s="146">
        <f t="shared" si="16"/>
        <v>0.8</v>
      </c>
      <c r="N38" s="187">
        <f t="shared" si="17"/>
        <v>0.8</v>
      </c>
      <c r="O38" s="189"/>
      <c r="P38" s="146">
        <f t="shared" si="18"/>
        <v>0.92500000000000004</v>
      </c>
      <c r="Q38" s="146">
        <f t="shared" si="19"/>
        <v>0.85</v>
      </c>
      <c r="R38" s="146">
        <f t="shared" si="20"/>
        <v>1</v>
      </c>
      <c r="S38" s="183"/>
      <c r="T38" s="146" t="str">
        <f t="shared" si="21"/>
        <v>n.d.</v>
      </c>
      <c r="U38" s="146" t="str">
        <f t="shared" si="22"/>
        <v>n.d.</v>
      </c>
      <c r="V38" s="146" t="str">
        <f t="shared" si="23"/>
        <v>n.d.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 t="str">
        <f t="shared" si="12"/>
        <v>n.d.</v>
      </c>
      <c r="E39" s="146" t="str">
        <f t="shared" si="13"/>
        <v>n.d.</v>
      </c>
      <c r="F39" s="146" t="str">
        <f t="shared" si="14"/>
        <v>n.d.</v>
      </c>
      <c r="G39" s="146"/>
      <c r="H39" s="146"/>
      <c r="I39" s="146"/>
      <c r="J39" s="146"/>
      <c r="K39" s="188"/>
      <c r="L39" s="146">
        <f t="shared" si="15"/>
        <v>0.15999999999999998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0.19</v>
      </c>
      <c r="Q39" s="146">
        <f t="shared" si="19"/>
        <v>0.15</v>
      </c>
      <c r="R39" s="146">
        <f t="shared" si="20"/>
        <v>0.25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286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B1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INDECAEA1480822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44788</v>
      </c>
      <c r="B3" s="230">
        <f>U7</f>
        <v>44788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3" t="s">
        <v>262</v>
      </c>
      <c r="E5" s="243"/>
      <c r="F5" s="243"/>
      <c r="G5" s="161"/>
      <c r="H5" s="233" t="str">
        <f>+Agroindustriales!L27</f>
        <v>SANTA ANA</v>
      </c>
      <c r="I5" s="233"/>
      <c r="J5" s="234"/>
      <c r="K5" s="110"/>
      <c r="L5" s="233" t="str">
        <f>+Agroindustriales!P5</f>
        <v>SENSUNTEPEQUE</v>
      </c>
      <c r="M5" s="233"/>
      <c r="N5" s="235"/>
      <c r="O5" s="110"/>
      <c r="P5" s="233" t="str">
        <f>+Agroindustriales!T27</f>
        <v>SAN MIGUEL</v>
      </c>
      <c r="Q5" s="233"/>
      <c r="R5" s="23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44788</v>
      </c>
      <c r="V7" s="23">
        <f>+U7</f>
        <v>44788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5</v>
      </c>
      <c r="E8" s="146">
        <f t="shared" ref="E8:E15" si="1">IF( ISERROR(VLOOKUP(CONCATENATE(A8,$D$5),sansalvador,6,FALSE)),"n.d.",VLOOKUP(CONCATENATE(A8,$D$5),sansalvador,6,FALSE))</f>
        <v>5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4.375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</v>
      </c>
      <c r="Q8" s="146">
        <f t="shared" ref="Q8:Q15" si="10">IF(ISERROR(VLOOKUP(CONCATENATE(A8,$P$5),sansalvador,6,FALSE)),"n.d.",VLOOKUP(CONCATENATE(A8,$P$5),sansalvador,6,FALSE))</f>
        <v>4</v>
      </c>
      <c r="R8" s="146">
        <f t="shared" ref="R8:R15" si="11">IF(ISERROR(VLOOKUP(CONCATENATE(A8,$P$5),sansalvador,7,FALSE)),"n.d.",VLOOKUP(CONCATENATE(A8,$P$5),sansalvador,7,FALSE))</f>
        <v>4</v>
      </c>
      <c r="T8" s="6" t="s">
        <v>178</v>
      </c>
      <c r="U8" s="23">
        <f>+VLOOKUP(9999,sansalvador,3,FALSE)</f>
        <v>44785</v>
      </c>
      <c r="V8" s="23">
        <f>+U8</f>
        <v>44785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4.75</v>
      </c>
      <c r="E9" s="146">
        <f t="shared" si="1"/>
        <v>4.75</v>
      </c>
      <c r="F9" s="146">
        <f t="shared" si="2"/>
        <v>4.75</v>
      </c>
      <c r="G9" s="191"/>
      <c r="H9" s="146">
        <f t="shared" si="3"/>
        <v>4.333333333333333</v>
      </c>
      <c r="I9" s="146">
        <f t="shared" si="4"/>
        <v>4.25</v>
      </c>
      <c r="J9" s="146">
        <f t="shared" si="5"/>
        <v>4.5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4.75</v>
      </c>
      <c r="E10" s="146">
        <f t="shared" si="1"/>
        <v>4.75</v>
      </c>
      <c r="F10" s="146">
        <f t="shared" si="2"/>
        <v>4.75</v>
      </c>
      <c r="G10" s="191"/>
      <c r="H10" s="146">
        <f t="shared" si="3"/>
        <v>4.333333333333333</v>
      </c>
      <c r="I10" s="146">
        <f t="shared" si="4"/>
        <v>4.25</v>
      </c>
      <c r="J10" s="146">
        <f t="shared" si="5"/>
        <v>4.5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3.8</v>
      </c>
      <c r="E11" s="146">
        <f t="shared" si="1"/>
        <v>3.8</v>
      </c>
      <c r="F11" s="146">
        <f t="shared" si="2"/>
        <v>3.8</v>
      </c>
      <c r="G11" s="191"/>
      <c r="H11" s="146">
        <f t="shared" si="3"/>
        <v>3.5833333333333335</v>
      </c>
      <c r="I11" s="146">
        <f t="shared" si="4"/>
        <v>3.5</v>
      </c>
      <c r="J11" s="146">
        <f t="shared" si="5"/>
        <v>3.75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3.9</v>
      </c>
      <c r="E14" s="146">
        <f t="shared" si="1"/>
        <v>3.9</v>
      </c>
      <c r="F14" s="146">
        <f t="shared" si="2"/>
        <v>3.9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4.25</v>
      </c>
      <c r="E15" s="146">
        <f t="shared" si="1"/>
        <v>4.25</v>
      </c>
      <c r="F15" s="146">
        <f t="shared" si="2"/>
        <v>4.25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5.25</v>
      </c>
      <c r="E17" s="146">
        <f>IF( ISERROR(VLOOKUP(CONCATENATE(A17,$D$5),sansalvador,6,FALSE)),"n.d.",VLOOKUP(CONCATENATE(A17,$D$5),sansalvador,6,FALSE))</f>
        <v>5.25</v>
      </c>
      <c r="F17" s="146">
        <f>IF( ISERROR(VLOOKUP(CONCATENATE(A17,$D$5),sansalvador,7,FALSE)),"n.d.",VLOOKUP(CONCATENATE(A17,$D$5),sansalvador,7,FALSE))</f>
        <v>5.25</v>
      </c>
      <c r="G17" s="188"/>
      <c r="H17" s="188">
        <f>IF(ISERROR(VLOOKUP(CONCATENATE(A17,$H$5),sansalvador,5,FALSE)),"n.d.",VLOOKUP(CONCATENATE(A17,$H$5),sansalvador,5,FALSE))</f>
        <v>5</v>
      </c>
      <c r="I17" s="188">
        <f>IF(ISERROR(VLOOKUP(CONCATENATE(A17,$H$5),sansalvador,6,FALSE)),"n.d.",VLOOKUP(CONCATENATE(A17,$H$5),sansalvador,6,FALSE))</f>
        <v>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6</v>
      </c>
      <c r="M17" s="183">
        <f>IF(ISERROR(VLOOKUP(CONCATENATE(A17,$L$5),sansalvador,6,FALSE)),"n.d.",VLOOKUP(CONCATENATE(A17,$L$5),sansalvador,6,FALSE))</f>
        <v>6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</v>
      </c>
      <c r="E18" s="146">
        <f>IF( ISERROR(VLOOKUP(CONCATENATE(A18,$D$5),sansalvador,6,FALSE)),"n.d.",VLOOKUP(CONCATENATE(A18,$D$5),sansalvador,6,FALSE))</f>
        <v>3.2</v>
      </c>
      <c r="F18" s="146">
        <f>IF( ISERROR(VLOOKUP(CONCATENATE(A18,$D$5),sansalvador,7,FALSE)),"n.d.",VLOOKUP(CONCATENATE(A18,$D$5),sansalvador,7,FALSE))</f>
        <v>3.2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3.5</v>
      </c>
      <c r="M18" s="183">
        <f>IF(ISERROR(VLOOKUP(CONCATENATE(A18,$L$5),sansalvador,6,FALSE)),"n.d.",VLOOKUP(CONCATENATE(A18,$L$5),sansalvador,6,FALSE))</f>
        <v>3.5</v>
      </c>
      <c r="N18" s="183">
        <f>IF(ISERROR(VLOOKUP(CONCATENATE(A18,$L$5),sansalvador,7,FALSE)),"n.d.",VLOOKUP(CONCATENATE(A18,$L$5),sansalvador,7,FALSE))</f>
        <v>3.5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3.25</v>
      </c>
      <c r="E19" s="146">
        <f>IF( ISERROR(VLOOKUP(CONCATENATE(A19,$D$5),sansalvador,6,FALSE)),"n.d.",VLOOKUP(CONCATENATE(A19,$D$5),sansalvador,6,FALSE))</f>
        <v>3.25</v>
      </c>
      <c r="F19" s="146">
        <f>IF( ISERROR(VLOOKUP(CONCATENATE(A19,$D$5),sansalvador,7,FALSE)),"n.d.",VLOOKUP(CONCATENATE(A19,$D$5),sansalvador,7,FALSE))</f>
        <v>3.25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3.5</v>
      </c>
      <c r="M19" s="183">
        <f>IF(ISERROR(VLOOKUP(CONCATENATE(A19,$L$5),sansalvador,6,FALSE)),"n.d.",VLOOKUP(CONCATENATE(A19,$L$5),sansalvador,6,FALSE))</f>
        <v>3.5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3</v>
      </c>
      <c r="E20" s="146">
        <f>IF( ISERROR(VLOOKUP(CONCATENATE(A20,$D$5),sansalvador,6,FALSE)),"n.d.",VLOOKUP(CONCATENATE(A20,$D$5),sansalvador,6,FALSE))</f>
        <v>3</v>
      </c>
      <c r="F20" s="146">
        <f>IF( ISERROR(VLOOKUP(CONCATENATE(A20,$D$5),sansalvador,7,FALSE)),"n.d.",VLOOKUP(CONCATENATE(A20,$D$5),sansalvador,7,FALSE))</f>
        <v>3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3.5</v>
      </c>
      <c r="M20" s="183">
        <f>IF(ISERROR(VLOOKUP(CONCATENATE(A20,$L$5),sansalvador,6,FALSE)),"n.d.",VLOOKUP(CONCATENATE(A20,$L$5),sansalvador,6,FALSE))</f>
        <v>3.5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1.3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1.3</v>
      </c>
      <c r="G22" s="183"/>
      <c r="H22" s="183">
        <f>IF(ISERROR(VLOOKUP(CONCATENATE(A22,$H$5),sansalvador,5,FALSE)),"n.d.",VLOOKUP(CONCATENATE(A22,$H$5),sansalvador,5,FALSE))</f>
        <v>1.3250000000000002</v>
      </c>
      <c r="I22" s="183">
        <f>IF(ISERROR(VLOOKUP(CONCATENATE(A22,$H$5),sansalvador,6,FALSE)),"n.d.",VLOOKUP(CONCATENATE(A22,$H$5),sansalvador,6,FALSE))</f>
        <v>1.3</v>
      </c>
      <c r="J22" s="183">
        <f>IF(ISERROR(VLOOKUP(CONCATENATE(A22,$H$5),sansalvador,7,FALSE)),"n.d.",VLOOKUP(CONCATENATE(A22,$H$5),sansalvador,7,FALSE))</f>
        <v>1.35</v>
      </c>
      <c r="K22" s="192"/>
      <c r="L22" s="183">
        <f>IF(ISERROR(VLOOKUP(CONCATENATE(A22,$L$5),sansalvador,5,FALSE)),"n.d.",VLOOKUP(CONCATENATE(A22,$L$5),sansalvador,5,FALSE))</f>
        <v>1.4</v>
      </c>
      <c r="M22" s="183">
        <f>IF(ISERROR(VLOOKUP(CONCATENATE(A22,$L$5),sansalvador,6,FALSE)),"n.d.",VLOOKUP(CONCATENATE(A22,$L$5),sansalvador,6,FALSE))</f>
        <v>1.2</v>
      </c>
      <c r="N22" s="183">
        <f>IF(ISERROR(VLOOKUP(CONCATENATE(A22,$L$5),sansalvador,7,FALSE)),"n.d.",VLOOKUP(CONCATENATE(A22,$L$5),sansalvador,7,FALSE))</f>
        <v>1.6</v>
      </c>
      <c r="O22" s="189"/>
      <c r="P22" s="183">
        <f>IF(ISERROR(VLOOKUP(CONCATENATE(A22,$P$5),sansalvador,5,FALSE)),"n.d.",VLOOKUP(CONCATENATE(A22,$P$5),sansalvador,5,FALSE))</f>
        <v>1.2166666666666668</v>
      </c>
      <c r="Q22" s="183">
        <f>IF(ISERROR(VLOOKUP(CONCATENATE(A22,$P$5),sansalvador,6,FALSE)),"n.d.",VLOOKUP(CONCATENATE(A22,$P$5),sansalvador,6,FALSE))</f>
        <v>1.2</v>
      </c>
      <c r="R22" s="183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1.75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>
        <f>IF(ISERROR(VLOOKUP(CONCATENATE(A23,$L$5),sansalvador,5,FALSE)),"n.d.",VLOOKUP(CONCATENATE(A23,$L$5),sansalvador,5,FALSE))</f>
        <v>1.9</v>
      </c>
      <c r="M23" s="183">
        <f>IF(ISERROR(VLOOKUP(CONCATENATE(A23,$L$5),sansalvador,6,FALSE)),"n.d.",VLOOKUP(CONCATENATE(A23,$L$5),sansalvador,6,FALSE))</f>
        <v>1.9</v>
      </c>
      <c r="N23" s="183">
        <f>IF(ISERROR(VLOOKUP(CONCATENATE(A23,$L$5),sansalvador,7,FALSE)),"n.d.",VLOOKUP(CONCATENATE(A23,$L$5),sansalvador,7,FALSE))</f>
        <v>1.9</v>
      </c>
      <c r="O23" s="189"/>
      <c r="P23" s="183">
        <f>IF(ISERROR(VLOOKUP(CONCATENATE(A23,$P$5),sansalvador,5,FALSE)),"n.d.",VLOOKUP(CONCATENATE(A23,$P$5),sansalvador,5,FALSE))</f>
        <v>1.8666666666666665</v>
      </c>
      <c r="Q23" s="183">
        <f>IF(ISERROR(VLOOKUP(CONCATENATE(A23,$P$5),sansalvador,6,FALSE)),"n.d.",VLOOKUP(CONCATENATE(A23,$P$5),sansalvador,6,FALSE))</f>
        <v>1.85</v>
      </c>
      <c r="R23" s="183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4.5999999999999996</v>
      </c>
      <c r="E24" s="146">
        <f>IF( ISERROR(VLOOKUP(CONCATENATE(A24,$D$5),sansalvador,6,FALSE)),"n.d.",VLOOKUP(CONCATENATE(A24,$D$5),sansalvador,6,FALSE))</f>
        <v>4.5999999999999996</v>
      </c>
      <c r="F24" s="146">
        <f>IF( ISERROR(VLOOKUP(CONCATENATE(A24,$D$5),sansalvador,7,FALSE)),"n.d.",VLOOKUP(CONCATENATE(A24,$D$5),sansalvador,7,FALSE))</f>
        <v>4.5999999999999996</v>
      </c>
      <c r="G24" s="183"/>
      <c r="H24" s="183">
        <f>IF(ISERROR(VLOOKUP(CONCATENATE(A24,$H$5),sansalvador,5,FALSE)),"n.d.",VLOOKUP(CONCATENATE(A24,$H$5),sansalvador,5,FALSE))</f>
        <v>4</v>
      </c>
      <c r="I24" s="183">
        <f>IF(ISERROR(VLOOKUP(CONCATENATE(A24,$H$5),sansalvador,6,FALSE)),"n.d.",VLOOKUP(CONCATENATE(A24,$H$5),sansalvador,6,FALSE))</f>
        <v>4</v>
      </c>
      <c r="J24" s="183">
        <f>IF(ISERROR(VLOOKUP(CONCATENATE(A24,$H$5),sansalvador,7,FALSE)),"n.d.",VLOOKUP(CONCATENATE(A24,$H$5),sansalvador,7,FALSE))</f>
        <v>4</v>
      </c>
      <c r="K24" s="192"/>
      <c r="L24" s="183">
        <f>IF(ISERROR(VLOOKUP(CONCATENATE(A24,$L$5),sansalvador,5,FALSE)),"n.d.",VLOOKUP(CONCATENATE(A24,$L$5),sansalvador,5,FALSE))</f>
        <v>4.3250000000000002</v>
      </c>
      <c r="M24" s="183">
        <f>IF(ISERROR(VLOOKUP(CONCATENATE(A24,$L$5),sansalvador,6,FALSE)),"n.d.",VLOOKUP(CONCATENATE(A24,$L$5),sansalvador,6,FALSE))</f>
        <v>4.1500000000000004</v>
      </c>
      <c r="N24" s="183">
        <f>IF(ISERROR(VLOOKUP(CONCATENATE(A24,$L$5),sansalvador,7,FALSE)),"n.d.",VLOOKUP(CONCATENATE(A24,$L$5),sansalvador,7,FALSE))</f>
        <v>4.5</v>
      </c>
      <c r="O24" s="189"/>
      <c r="P24" s="183">
        <f>IF(ISERROR(VLOOKUP(CONCATENATE(A24,$P$5),sansalvador,5,FALSE)),"n.d.",VLOOKUP(CONCATENATE(A24,$P$5),sansalvador,5,FALSE))</f>
        <v>4.166666666666667</v>
      </c>
      <c r="Q24" s="183">
        <f>IF(ISERROR(VLOOKUP(CONCATENATE(A24,$P$5),sansalvador,6,FALSE)),"n.d.",VLOOKUP(CONCATENATE(A24,$P$5),sansalvador,6,FALSE))</f>
        <v>4</v>
      </c>
      <c r="R24" s="183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4.25</v>
      </c>
      <c r="E25" s="146">
        <f>IF( ISERROR(VLOOKUP(CONCATENATE(A25,$D$5),sansalvador,6,FALSE)),"n.d.",VLOOKUP(CONCATENATE(A25,$D$5),sansalvador,6,FALSE))</f>
        <v>4.25</v>
      </c>
      <c r="F25" s="146">
        <f>IF( ISERROR(VLOOKUP(CONCATENATE(A25,$D$5),sansalvador,7,FALSE)),"n.d.",VLOOKUP(CONCATENATE(A25,$D$5),sansalvador,7,FALSE))</f>
        <v>4.25</v>
      </c>
      <c r="G25" s="183"/>
      <c r="H25" s="183">
        <f>IF(ISERROR(VLOOKUP(CONCATENATE(A25,$H$5),sansalvador,5,FALSE)),"n.d.",VLOOKUP(CONCATENATE(A25,$H$5),sansalvador,5,FALSE))</f>
        <v>3.75</v>
      </c>
      <c r="I25" s="183">
        <f>IF(ISERROR(VLOOKUP(CONCATENATE(A25,$H$5),sansalvador,6,FALSE)),"n.d.",VLOOKUP(CONCATENATE(A25,$H$5),sansalvador,6,FALSE))</f>
        <v>3.75</v>
      </c>
      <c r="J25" s="183">
        <f>IF(ISERROR(VLOOKUP(CONCATENATE(A25,$H$5),sansalvador,7,FALSE)),"n.d.",VLOOKUP(CONCATENATE(A25,$H$5),sansalvador,7,FALSE))</f>
        <v>3.75</v>
      </c>
      <c r="K25" s="192"/>
      <c r="L25" s="183">
        <f>IF(ISERROR(VLOOKUP(CONCATENATE(A25,$L$5),sansalvador,5,FALSE)),"n.d.",VLOOKUP(CONCATENATE(A25,$L$5),sansalvador,5,FALSE))</f>
        <v>3.9499999999999997</v>
      </c>
      <c r="M25" s="183">
        <f>IF(ISERROR(VLOOKUP(CONCATENATE(A25,$L$5),sansalvador,6,FALSE)),"n.d.",VLOOKUP(CONCATENATE(A25,$L$5),sansalvador,6,FALSE))</f>
        <v>3.85</v>
      </c>
      <c r="N25" s="183">
        <f>IF(ISERROR(VLOOKUP(CONCATENATE(A25,$L$5),sansalvador,7,FALSE)),"n.d.",VLOOKUP(CONCATENATE(A25,$L$5),sansalvador,7,FALSE))</f>
        <v>4</v>
      </c>
      <c r="O25" s="189"/>
      <c r="P25" s="183">
        <f>IF(ISERROR(VLOOKUP(CONCATENATE(A25,$P$5),sansalvador,5,FALSE)),"n.d.",VLOOKUP(CONCATENATE(A25,$P$5),sansalvador,5,FALSE))</f>
        <v>3.75</v>
      </c>
      <c r="Q25" s="183">
        <f>IF(ISERROR(VLOOKUP(CONCATENATE(A25,$P$5),sansalvador,6,FALSE)),"n.d.",VLOOKUP(CONCATENATE(A25,$P$5),sansalvador,6,FALSE))</f>
        <v>3.5</v>
      </c>
      <c r="R25" s="183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2.875</v>
      </c>
      <c r="M27" s="183">
        <f>IF(ISERROR(VLOOKUP(CONCATENATE(A27,$L$5),sansalvador,6,FALSE)),"n.d.",VLOOKUP(CONCATENATE(A27,$L$5),sansalvador,6,FALSE))</f>
        <v>2.5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2.625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2.2999999999999998</v>
      </c>
      <c r="E28" s="146">
        <f>IF( ISERROR(VLOOKUP(CONCATENATE(A28,$D$5),sansalvador,6,FALSE)),"n.d.",VLOOKUP(CONCATENATE(A28,$D$5),sansalvador,6,FALSE))</f>
        <v>2.2999999999999998</v>
      </c>
      <c r="F28" s="146">
        <f>IF( ISERROR(VLOOKUP(CONCATENATE(A28,$D$5),sansalvador,7,FALSE)),"n.d.",VLOOKUP(CONCATENATE(A28,$D$5),sansalvador,7,FALSE))</f>
        <v>2.2999999999999998</v>
      </c>
      <c r="G28" s="183"/>
      <c r="H28" s="183">
        <f>IF(ISERROR(VLOOKUP(CONCATENATE(A28,$H$5),sansalvador,5,FALSE)),"n.d.",VLOOKUP(CONCATENATE(A28,$H$5),sansalvador,5,FALSE))</f>
        <v>2.4500000000000002</v>
      </c>
      <c r="I28" s="183">
        <f>IF(ISERROR(VLOOKUP(CONCATENATE(A28,$H$5),sansalvador,6,FALSE)),"n.d.",VLOOKUP(CONCATENATE(A28,$H$5),sansalvador,6,FALSE))</f>
        <v>2.4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2.25</v>
      </c>
      <c r="M28" s="183">
        <f>IF(ISERROR(VLOOKUP(CONCATENATE(A28,$L$5),sansalvador,6,FALSE)),"n.d.",VLOOKUP(CONCATENATE(A28,$L$5),sansalvador,6,FALSE))</f>
        <v>2.25</v>
      </c>
      <c r="N28" s="183">
        <f>IF(ISERROR(VLOOKUP(CONCATENATE(A28,$L$5),sansalvador,7,FALSE)),"n.d.",VLOOKUP(CONCATENATE(A28,$L$5),sansalvador,7,FALSE))</f>
        <v>2.25</v>
      </c>
      <c r="O28" s="189"/>
      <c r="P28" s="183">
        <f>IF(ISERROR(VLOOKUP(CONCATENATE(A28,$P$5),sansalvador,5,FALSE)),"n.d.",VLOOKUP(CONCATENATE(A28,$P$5),sansalvador,5,FALSE))</f>
        <v>2.375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3.5249999999999999</v>
      </c>
      <c r="I29" s="183">
        <f>IF(ISERROR(VLOOKUP(CONCATENATE(A29,$H$5),sansalvador,6,FALSE)),"n.d.",VLOOKUP(CONCATENATE(A29,$H$5),sansalvador,6,FALSE))</f>
        <v>3.5</v>
      </c>
      <c r="J29" s="183">
        <f>IF(ISERROR(VLOOKUP(CONCATENATE(A29,$H$5),sansalvador,7,FALSE)),"n.d.",VLOOKUP(CONCATENATE(A29,$H$5),sansalvador,7,FALSE))</f>
        <v>3.6</v>
      </c>
      <c r="K29" s="192"/>
      <c r="L29" s="183">
        <f>IF(ISERROR(VLOOKUP(CONCATENATE(A29,$L$5),sansalvador,5,FALSE)),"n.d.",VLOOKUP(CONCATENATE(A29,$L$5),sansalvador,5,FALSE))</f>
        <v>3.6799999999999997</v>
      </c>
      <c r="M29" s="183">
        <f>IF(ISERROR(VLOOKUP(CONCATENATE(A29,$L$5),sansalvador,6,FALSE)),"n.d.",VLOOKUP(CONCATENATE(A29,$L$5),sansalvador,6,FALSE))</f>
        <v>3.2</v>
      </c>
      <c r="N29" s="183">
        <f>IF(ISERROR(VLOOKUP(CONCATENATE(A29,$L$5),sansalvador,7,FALSE)),"n.d.",VLOOKUP(CONCATENATE(A29,$L$5),sansalvador,7,FALSE))</f>
        <v>4.5</v>
      </c>
      <c r="O29" s="189"/>
      <c r="P29" s="183">
        <f>IF(ISERROR(VLOOKUP(CONCATENATE(A29,$P$5),sansalvador,5,FALSE)),"n.d.",VLOOKUP(CONCATENATE(A29,$P$5),sansalvador,5,FALSE))</f>
        <v>3.5</v>
      </c>
      <c r="Q29" s="183">
        <f>IF(ISERROR(VLOOKUP(CONCATENATE(A29,$P$5),sansalvador,6,FALSE)),"n.d.",VLOOKUP(CONCATENATE(A29,$P$5),sansalvador,6,FALSE))</f>
        <v>3.5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6</v>
      </c>
      <c r="M30" s="183">
        <f>IF(ISERROR(VLOOKUP(CONCATENATE(A30,$L$5),sansalvador,6,FALSE)),"n.d.",VLOOKUP(CONCATENATE(A30,$L$5),sansalvador,6,FALSE))</f>
        <v>6</v>
      </c>
      <c r="N30" s="183">
        <f>IF(ISERROR(VLOOKUP(CONCATENATE(A30,$L$5),sansalvador,7,FALSE)),"n.d.",VLOOKUP(CONCATENATE(A30,$L$5),sansalvador,7,FALSE))</f>
        <v>6</v>
      </c>
      <c r="O30" s="189"/>
      <c r="P30" s="183">
        <f>IF(ISERROR(VLOOKUP(CONCATENATE(A30,$P$5),sansalvador,5,FALSE)),"n.d.",VLOOKUP(CONCATENATE(A30,$P$5),sansalvador,5,FALSE))</f>
        <v>5</v>
      </c>
      <c r="Q30" s="183">
        <f>IF(ISERROR(VLOOKUP(CONCATENATE(A30,$P$5),sansalvador,6,FALSE)),"n.d.",VLOOKUP(CONCATENATE(A30,$P$5),sansalvador,6,FALSE))</f>
        <v>5</v>
      </c>
      <c r="R30" s="183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2.5</v>
      </c>
      <c r="E31" s="146">
        <f>IF( ISERROR(VLOOKUP(CONCATENATE(A31,$D$5),sansalvador,6,FALSE)),"n.d.",VLOOKUP(CONCATENATE(A31,$D$5),sansalvador,6,FALSE))</f>
        <v>2.5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1.7000000000000002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2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>
        <f>IF(ISERROR(VLOOKUP(CONCATENATE(A31,$P$5),sansalvador,5,FALSE)),"n.d.",VLOOKUP(CONCATENATE(A31,$P$5),sansalvador,5,FALSE))</f>
        <v>1.425</v>
      </c>
      <c r="Q31" s="183">
        <f>IF(ISERROR(VLOOKUP(CONCATENATE(A31,$P$5),sansalvador,6,FALSE)),"n.d.",VLOOKUP(CONCATENATE(A31,$P$5),sansalvador,6,FALSE))</f>
        <v>1.35</v>
      </c>
      <c r="R31" s="183">
        <f>IF(ISERROR(VLOOKUP(CONCATENATE(A31,$P$5),sansalvador,7,FALSE)),"n.d.",VLOOKUP(CONCATENATE(A31,$P$5),sansalvador,7,FALSE))</f>
        <v>1.5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286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2022-08-11T19:52:09Z</cp:lastPrinted>
  <dcterms:created xsi:type="dcterms:W3CDTF">2009-02-18T19:20:20Z</dcterms:created>
  <dcterms:modified xsi:type="dcterms:W3CDTF">2022-08-15T19:49:40Z</dcterms:modified>
</cp:coreProperties>
</file>