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<sst xmlns="http://schemas.openxmlformats.org/spreadsheetml/2006/main" count="5016" uniqueCount="335">
  <si>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</si>
  <si>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</si>
  <si>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</si>
  <si>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</si>
  <si>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</si>
  <si>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</si>
  <si>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</si>
  <si>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</si>
  <si>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</si>
  <si>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</si>
  <si>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</si>
  <si>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</si>
  <si>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</si>
  <si>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</si>
  <si>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</si>
  <si>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</si>
  <si>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</si>
  <si>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</si>
  <si>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</si>
  <si>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</si>
  <si>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</si>
  <si>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</si>
  <si>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</si>
  <si>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</si>
  <si>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</si>
  <si>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</si>
  <si>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</si>
  <si>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</si>
  <si>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</si>
  <si>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</si>
  <si>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</si>
  <si>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</si>
  <si>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</si>
  <si>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</si>
  <si>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</si>
  <si>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</si>
  <si>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</si>
  <si>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</si>
  <si>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</si>
  <si>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</si>
  <si>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</si>
  <si>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</si>
  <si>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</si>
  <si>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</si>
  <si>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</si>
  <si>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</si>
  <si>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</si>
  <si>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</si>
  <si>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</si>
  <si>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</si>
  <si>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</si>
  <si>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</si>
  <si>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</si>
  <si>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</si>
  <si>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</si>
  <si>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</si>
  <si>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</si>
  <si>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</si>
  <si>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</si>
  <si>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</si>
  <si>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</si>
  <si>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</si>
  <si>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</si>
  <si>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</si>
  <si>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</si>
  <si>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</si>
  <si>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</si>
  <si>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</si>
  <si>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</si>
  <si>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</si>
  <si>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</si>
  <si>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</si>
  <si>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</si>
  <si>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</si>
  <si>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</si>
  <si>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</si>
  <si>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</si>
  <si>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</si>
  <si>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</si>
  <si>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</si>
  <si>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</si>
  <si>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</si>
  <si>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</si>
  <si>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</si>
  <si>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</si>
  <si>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</si>
  <si>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</si>
  <si>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</si>
  <si>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</si>
  <si>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</si>
  <si>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</si>
  <si>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</si>
  <si>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</si>
  <si>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</si>
  <si>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</si>
  <si>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</si>
  <si>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</si>
  <si>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</si>
  <si>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</si>
  <si>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</si>
  <si>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</si>
  <si>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</si>
  <si>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</si>
  <si>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</si>
  <si>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</si>
  <si>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</si>
  <si>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</si>
  <si>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</si>
  <si>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</si>
  <si>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</si>
  <si>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</si>
  <si>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</si>
  <si>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</si>
  <si>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</si>
  <si>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</si>
  <si>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</si>
  <si>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</si>
  <si>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</si>
  <si>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</si>
  <si>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</si>
  <si>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</si>
  <si>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</si>
  <si>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</si>
  <si>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</si>
  <si>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</si>
  <si>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</si>
  <si>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</si>
  <si>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</si>
  <si>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</si>
  <si>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</si>
  <si>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</si>
  <si>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</si>
  <si>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</si>
  <si>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</si>
  <si>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</si>
  <si>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</si>
  <si>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</si>
  <si>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</si>
  <si>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</si>
  <si>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</si>
  <si>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</si>
  <si>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</si>
  <si>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</si>
  <si>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</si>
  <si>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</si>
  <si>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</si>
  <si>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</si>
  <si>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</si>
  <si>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</si>
  <si>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</si>
  <si>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</si>
  <si>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</si>
  <si>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</si>
  <si>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</si>
  <si>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</si>
  <si>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</si>
  <si>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</si>
  <si>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</si>
  <si>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</si>
  <si>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</si>
  <si>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</si>
  <si>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</si>
  <si>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</si>
  <si>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</si>
  <si>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</si>
  <si>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</si>
  <si>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</si>
  <si>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</si>
  <si>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</si>
  <si>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</si>
  <si>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</si>
  <si>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</si>
  <si>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</si>
  <si>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</si>
  <si>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</si>
  <si>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</si>
  <si>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</si>
  <si>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</si>
  <si>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</si>
  <si>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</si>
  <si>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</si>
  <si>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</si>
  <si>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</si>
  <si>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</si>
  <si>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</si>
  <si>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</si>
  <si>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</si>
  <si>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</si>
  <si>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</si>
  <si>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</si>
  <si>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</si>
  <si>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</si>
  <si>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</si>
  <si>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</si>
  <si>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</si>
  <si>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</si>
  <si>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</si>
  <si>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</si>
  <si>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</si>
  <si>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</si>
  <si>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</si>
  <si>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</si>
  <si>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</si>
  <si>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</si>
  <si>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</si>
  <si>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</si>
  <si>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</si>
  <si>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</si>
  <si>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</si>
  <si>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</si>
  <si>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</si>
  <si>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</si>
  <si>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</si>
  <si>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</si>
  <si>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</si>
  <si>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</si>
  <si>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</si>
  <si>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</si>
  <si>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</si>
  <si>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</si>
  <si>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</si>
  <si>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</si>
  <si>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</si>
  <si>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</si>
  <si>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</si>
  <si>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</si>
  <si>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</si>
  <si>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</si>
  <si>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</si>
  <si>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</si>
  <si>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</si>
  <si>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</si>
  <si>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</si>
  <si>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</si>
  <si>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</si>
  <si>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</si>
  <si>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</si>
  <si>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</si>
  <si>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</si>
  <si>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</si>
  <si>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</si>
  <si>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</si>
  <si>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</si>
  <si>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</si>
  <si>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</si>
  <si>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</si>
  <si>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</si>
  <si>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</si>
  <si>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</si>
  <si>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</si>
  <si>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</si>
  <si>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</si>
  <si>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</si>
  <si>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</si>
  <si>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</si>
  <si>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</si>
  <si>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</si>
  <si>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</si>
  <si>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</si>
  <si>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</si>
  <si>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</si>
  <si>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</si>
  <si>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</si>
  <si>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</si>
  <si>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</si>
  <si>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</si>
  <si>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</si>
  <si>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</si>
  <si>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</si>
  <si>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</si>
  <si>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</si>
  <si>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</si>
  <si>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</si>
  <si>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</si>
  <si>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</si>
  <si>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</si>
  <si>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</si>
  <si>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</si>
  <si>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</si>
  <si>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</si>
  <si>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</si>
  <si>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</si>
  <si>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</si>
  <si>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</si>
  <si>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</si>
  <si>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</si>
  <si>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</si>
  <si>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</si>
  <si>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</si>
  <si>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</si>
  <si>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</si>
  <si>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</si>
  <si>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</si>
  <si>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</si>
  <si>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</si>
  <si>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</si>
  <si>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</si>
  <si>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</si>
  <si>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</si>
  <si>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</si>
  <si>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</si>
  <si>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</si>
  <si>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</si>
  <si>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</si>
  <si>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</si>
  <si>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</si>
  <si>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</si>
  <si>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</si>
  <si>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</si>
  <si>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</si>
  <si>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</si>
  <si>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</si>
  <si>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</si>
  <si>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 xml:space="preserve">LECHERO 14% </t>
  </si>
  <si>
    <t>BEBEDERO DE PISO</t>
  </si>
  <si>
    <t xml:space="preserve">COMEDERO DE PISO </t>
  </si>
  <si>
    <t xml:space="preserve">SUPERLECHERO 18% </t>
  </si>
  <si>
    <t>INICIACION</t>
  </si>
  <si>
    <t xml:space="preserve">INICIO </t>
  </si>
  <si>
    <t>CUMA</t>
  </si>
  <si>
    <t>HUIZUTE O CHUZO</t>
  </si>
  <si>
    <t>GESTACIÓN</t>
  </si>
  <si>
    <t>METHIL-PARATHION</t>
  </si>
  <si>
    <t>AZADON</t>
  </si>
  <si>
    <t>BOMBA DE MOCHILA 16 LITROS</t>
  </si>
  <si>
    <t xml:space="preserve">MACHETE </t>
  </si>
  <si>
    <t>SERRUCHO DE PODA O COLA DE ZORRO</t>
  </si>
  <si>
    <t>FLUAZIFOP-P-BUTIL</t>
  </si>
  <si>
    <t>SAN SALVADOR</t>
  </si>
  <si>
    <t>SPINETORAM</t>
  </si>
  <si>
    <t>AZOXISTROBINA</t>
  </si>
  <si>
    <t>FÓRMULA 16-20-0 200 LBS</t>
  </si>
  <si>
    <t xml:space="preserve">BÁSCULA DE MESA </t>
  </si>
  <si>
    <t>TRIFLOXIESTROBIN, TEBUCONAZOL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</si>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</sst>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26.57781840278" createdVersion="4" refreshedVersion="4" minRefreshableVersion="3" recordCount="1410">
  <cacheSource type="worksheet">
    <worksheetSource name="TD"/>
  </cacheSource>
  <cacheFields count="42">
    <cacheField name="LLAVE" numFmtId="0">
      <sharedItems containsSemiMixedTypes="0" containsString="0" containsNumber="1" containsInteger="1" minValue="313592" maxValue="328814"/>
    </cacheField>
    <cacheField name="FOLIO" numFmtId="0">
      <sharedItems containsSemiMixedTypes="0" containsString="0" containsNumber="1" containsInteger="1" minValue="13" maxValue="95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7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6">
        <n v="151"/>
        <n v="152"/>
        <n v="20"/>
        <n v="22"/>
        <n v="153"/>
        <n v="154"/>
        <n v="25"/>
        <n v="155"/>
        <n v="27"/>
        <n v="158"/>
        <n v="31"/>
        <n v="34"/>
        <n v="159"/>
        <n v="40"/>
        <n v="49"/>
        <n v="54"/>
        <n v="56"/>
        <n v="160"/>
        <n v="59"/>
        <n v="161"/>
        <n v="162"/>
        <n v="63"/>
        <n v="68"/>
        <n v="69"/>
        <n v="78"/>
        <n v="79"/>
        <n v="82"/>
        <n v="86"/>
        <n v="89"/>
        <n v="124"/>
        <n v="90"/>
        <n v="125"/>
        <n v="64"/>
        <n v="126"/>
        <n v="127"/>
        <n v="130"/>
        <n v="132"/>
        <n v="133"/>
        <n v="134"/>
        <n v="135"/>
        <n v="11"/>
        <n v="12"/>
        <n v="13"/>
        <n v="14"/>
        <n v="17"/>
        <n v="18"/>
        <n v="19"/>
        <n v="24"/>
        <n v="26"/>
        <n v="33"/>
        <n v="60"/>
        <n v="46"/>
        <n v="61"/>
        <n v="47"/>
        <n v="66"/>
        <n v="71"/>
        <n v="72"/>
        <n v="73"/>
        <n v="74"/>
        <n v="75"/>
        <n v="76"/>
        <n v="77"/>
        <n v="65"/>
        <n v="67"/>
        <n v="84"/>
        <n v="85"/>
        <n v="92"/>
        <n v="93"/>
        <n v="62"/>
        <n v="51"/>
        <n v="58"/>
        <n v="15"/>
        <n v="23"/>
        <n v="29"/>
        <n v="30"/>
        <n v="32"/>
        <n v="36"/>
        <n v="42"/>
        <n v="43"/>
        <n v="44"/>
        <n v="45"/>
        <n v="57"/>
        <n v="48"/>
        <n v="50"/>
        <n v="39"/>
        <n v="41"/>
        <n v="28"/>
        <n v="21"/>
        <n v="37"/>
        <n v="38"/>
        <n v="52"/>
        <n v="53"/>
        <n v="87"/>
        <n v="88"/>
        <n v="80"/>
        <n v="81"/>
        <n v="136"/>
        <n v="137"/>
        <n v="138"/>
        <n v="139"/>
        <n v="140"/>
        <n v="141"/>
        <n v="142"/>
        <n v="143"/>
        <n v="144"/>
        <n v="145"/>
        <n v="146"/>
        <n v="147"/>
        <n v="164"/>
        <n v="166"/>
        <n v="148"/>
        <n v="169"/>
        <n v="149"/>
        <n v="174"/>
        <n v="150"/>
        <n v="184"/>
        <n v="186"/>
        <n v="187"/>
        <n v="190"/>
        <n v="193"/>
        <n v="195"/>
        <n v="196"/>
        <n v="177"/>
        <n v="182"/>
        <n v="185"/>
        <n v="188"/>
        <n v="191"/>
        <n v="16"/>
        <n v="1"/>
        <n v="4"/>
        <n v="5"/>
        <n v="9"/>
        <n v="10"/>
        <n v="96"/>
        <n v="99"/>
        <n v="105"/>
        <n v="6"/>
        <n v="7"/>
        <n v="95"/>
        <n v="97"/>
        <n v="98"/>
        <n v="103"/>
        <n v="109"/>
        <n v="110"/>
        <n v="112"/>
        <n v="114"/>
        <n v="113"/>
        <n v="115"/>
        <n v="116"/>
        <n v="119"/>
        <n v="120"/>
        <n v="121"/>
        <n v="122"/>
        <n v="111"/>
        <n v="3"/>
        <n v="104"/>
        <n v="91"/>
        <n v="106"/>
        <n v="107"/>
        <n v="211"/>
        <n v="212"/>
        <n v="216"/>
        <n v="217"/>
        <n v="218"/>
        <n v="94"/>
        <n v="100"/>
        <n v="101"/>
        <n v="102"/>
        <n v="123"/>
        <n v="128"/>
        <n v="129"/>
        <n v="213"/>
        <n v="214"/>
        <n v="215"/>
        <n v="219"/>
        <n v="157"/>
        <n v="163"/>
        <n v="172"/>
        <n v="173"/>
        <n v="179"/>
        <n v="170" u="1"/>
        <n v="168" u="1"/>
        <n v="194" u="1"/>
        <n v="2" u="1"/>
        <n v="183" u="1"/>
        <n v="156" u="1"/>
        <n v="181" u="1"/>
        <n v="178" u="1"/>
        <n v="55" u="1"/>
        <n v="35" u="1"/>
        <n v="176" u="1"/>
        <n v="8" u="1"/>
        <n v="175" u="1"/>
        <n v="200" u="1"/>
        <n v="171" u="1"/>
        <n v="197" u="1"/>
      </sharedItems>
    </cacheField>
    <cacheField name="DESCRIPCION CPC" numFmtId="0">
      <sharedItems count="191">
        <s v="FINAL ENGORDE "/>
        <s v="INICIO ENGORDE "/>
        <s v="CEBOLLA BLANCA SIN  TALLO GRANDE"/>
        <s v="CEBOLLA MORADA SIN TALLO "/>
        <s v="DESARROLLO"/>
        <s v="INICIACION"/>
        <s v="CHILE VERDE GRANDE"/>
        <s v="POSTURA"/>
        <s v="EJOTE  IMPORTADO"/>
        <s v="SUPERLECHERO 18% "/>
        <s v="GÜISQUIL VERDE GRANDE"/>
        <s v="LECHUGA DE CABEZA GRANDE"/>
        <s v="SUPERLECHERO 22% "/>
        <s v="PAPA SOLOMA GRANDE"/>
        <s v="REPOLLO GRANDE"/>
        <s v="TOMATE  DE PASTA MEDIANO"/>
        <s v="TOMATE DE PASTA GRANDE"/>
        <s v="ZANAHORIA MEDIANA"/>
        <s v="ENGORDE "/>
        <s v="GESTACIÓN"/>
        <s v="AGUACATE HASS MEDIANO"/>
        <s v="GUAYABA GRANDE"/>
        <s v="GUINEO DE SEDA"/>
        <s v="MARACUYÁ REDONDA GRANDE"/>
        <s v="NARANJA PIÑA MEDIANA"/>
        <s v="NARANJA VICTORIA MEDIANA"/>
        <s v="PIÑA GOLDEN GRANDE"/>
        <s v="PLÁTANO MADURO GRANDE"/>
        <s v="MUSLO DE POLLO"/>
        <s v="PLÁTANO MADURO MEDIANO"/>
        <s v="PECHUGA DE POLLO"/>
        <s v="BANANO MADURO GRANDE"/>
        <s v="HUEVO  GRANDE "/>
        <s v="HUEVO  MEDIANO "/>
        <s v="CREMA"/>
        <s v="QUESILLO"/>
        <s v="QUESO DURO BLANDO"/>
        <s v="QUESO DURO VIEJO"/>
        <s v="QUESO FRESCO"/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GÜISQUIL VERDE OSCURO GRANDE"/>
        <s v="AGUACATE CRIOLLO GRANDE"/>
        <s v="RÁBANO"/>
        <s v="AGUACATE CRIOLLO MEDIANO"/>
        <s v="REMOLACHA GRANDE"/>
        <s v="COCO GRANDE"/>
        <s v="LIMON CRIOLLO"/>
        <s v="LIMON PÉRSICO GRANDE"/>
        <s v="LIMON PÉRSICO MEDIANO"/>
        <s v="MANDARINA GRANDE"/>
        <s v="MANDARINA MEDIANA"/>
        <s v="MANGO VERDE CRIOLLO GRANDE"/>
        <s v="MANGO VERDE CRIOLLO MEDIANO"/>
        <s v="FRESA"/>
        <s v="PAPAYA TAINUNG GRANDE"/>
        <s v="PAPAYA TAINUNG MEDIANA"/>
        <s v="TAMARINDO SIN CÁSCARA"/>
        <s v="ZAPOTE"/>
        <s v="AGUACATE HASS GRANDE"/>
        <s v="REPOLLO MEDIANO"/>
        <s v="ZANAHORIA GRANDE"/>
        <s v="AYOTE"/>
        <s v="CHILE  VERDE MEDIANO"/>
        <s v="ELOTE BLANCO GRANDE"/>
        <s v="GÜISQUIL VERDE MEDIANO"/>
        <s v="LOROCO"/>
        <s v="PEPINO GRANDE"/>
        <s v="PEPINO MEDIANO"/>
        <s v="PIPIAN GRANDE"/>
        <s v="PIPIAN MEDIANO"/>
        <s v="YUCA BLANCA"/>
        <s v="PAPA LENGUA GRANDE"/>
        <s v="PAPA SOLOMA MEDIANA"/>
        <s v="EJOTE NACIONAL"/>
        <s v="CEBOLLA BLANCA SIN TALLO MEDIANA"/>
        <s v="MELÓN GRANDE"/>
        <s v="MELÓN MEDIANO"/>
        <s v="SANDIA REDONDA GRANDE"/>
        <s v="SANDIA REDONDA MEDIANA"/>
        <s v="PIÑA GOLDEN MEDIANA"/>
        <s v="PIÑA HAWAIANA"/>
        <s v="NARANJA VALENCIA GRANDE"/>
        <s v="NARANJA VALENCI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BAYFOLAN FORTE"/>
        <s v="FÓRMULA 15-15-15 100 LBS"/>
        <s v="MACARELA, SECO, ENTERO"/>
        <s v="FÓRMULA 16-20-0 100 LBS"/>
        <s v="ROBALO, FRESCO, ENTERO"/>
        <s v="SULFATO DE AMONIO 21%N 100 LBS"/>
        <s v="TILAPIA, FRESCA, ENTERA, GRANDE"/>
        <s v="PROPINEB"/>
        <s v="2,4-D"/>
        <s v="ATRAZINA"/>
        <s v="PARAQUAT"/>
        <s v="CIPERMETRINA"/>
        <s v="METALDEHIDO+METIOCARB+METOMIL"/>
        <s v="METHIL-PARATHION"/>
        <s v="UREA 46%N 100 LBS"/>
        <s v="MANCOZEB"/>
        <s v="TRIFLOXIESTROBIN, TEBUCONAZOL"/>
        <s v="FLUAZIFOP-P-BUTIL"/>
        <s v="BETACIFLUTRINA+THIACLOPRID"/>
        <s v="BROCOLI  MEDIANO"/>
        <s v="ARROZ ORO PRIMERA CLASE IMPORTADO"/>
        <s v="FRIJOL  ROJO DE SEDA NACIONAL"/>
        <s v="FRIJOL  TINTO O CORRIENTE IMPORTADO"/>
        <s v="MAÍZ BLANCO"/>
        <s v="SORGO "/>
        <s v="AZÚCAR"/>
        <s v="HARINA DE MAÍZ"/>
        <s v="SAL "/>
        <s v="FRIJOL  TINTO O CORRIENTE NACIONAL"/>
        <s v="FRIJOL BLANCO"/>
        <s v="AJONJOLÍ"/>
        <s v="CACAHUETE O MANI"/>
        <s v="CACAO "/>
        <s v="PANELA PRIMERA CLASE"/>
        <s v="LOMO DE AGUJA"/>
        <s v="LOMO DE ROLLIZO"/>
        <s v="POSTA DE PECHO"/>
        <s v="PUYAZO"/>
        <s v="POSTA NEGRA"/>
        <s v="SALON"/>
        <s v="SOLOMO"/>
        <s v="CHICHARRON DE PORCINO"/>
        <s v="COSTILLA DE PORCINO"/>
        <s v="LOMO DE PORCINO"/>
        <s v="POSTA DE PORCINO"/>
        <s v="POSTA ANGELINA"/>
        <s v="FRIJOL  ROJO DE SEDA IMPORTADO"/>
        <s v="PANELA SEGUNDA CLASE"/>
        <s v="TAMARINDO CON CÁSCARA"/>
        <s v="SOYA"/>
        <s v="TRIGO"/>
        <s v="AZADON"/>
        <s v="BÁSCULA DE MESA "/>
        <s v="CUMA"/>
        <s v="HUIZUTE O CHUZO"/>
        <s v="MACHETE "/>
        <s v="ACHIOTE EN GRANO"/>
        <s v="HARINA DE TRIGO FUERTE"/>
        <s v="HARINA DE TRIGO SUAVE"/>
        <s v="MIEL DE ABEJA"/>
        <s v="CARNE DE POLLO ENTERO"/>
        <s v="HUEVO GRANDE"/>
        <s v="HUEVO MEDIANO"/>
        <s v="BEBEDERO DE PISO"/>
        <s v="BOMBA DE MOCHILA 16 LITROS"/>
        <s v="COMEDERO DE PISO "/>
        <s v="SERRUCHO DE PODA O COLA DE ZORRO"/>
        <s v="LECHERO 15% "/>
        <s v="INICIO "/>
        <s v="FÓRMULA 18-46-0  100 LBS"/>
        <s v="METALOZATO MULTIMINERAL"/>
        <s v="AZOXISTROBINA"/>
        <s v="LECHUGA DE CABEZA GRANDE " u="1"/>
        <s v="PROPAMOCARB" u="1"/>
        <s v="FRIJOL NEGRO" u="1"/>
        <s v="HIDROXIDO DE COBRE" u="1"/>
        <s v="SEMILLA DE RÁBANO" u="1"/>
        <s v="TOMATE DE ENSALADA GRANDE" u="1"/>
        <s v="SULFATO DE AMONIO 21%N 220 LBS" u="1"/>
        <s v="FÓRMULA 15-15-15 220 LBS" u="1"/>
        <s v="ENDOSULFAN" u="1"/>
        <s v="LECHERO 14% " u="1"/>
        <s v="FÓRMULA 16-20-0 200 LBS" u="1"/>
        <s v="FÓRMULA 16-20-0 220 LBS" u="1"/>
        <s v="UREA 46%N 150 LBS" u="1"/>
        <s v="ARROZ ORO PRIMERA CLASE NACIONAL" u="1"/>
        <s v="SPINETORAM" u="1"/>
        <s v="SULFATO DE AMONIO 21%N 200 LBS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2" maxValue="22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19">
        <s v="SAN MIGUEL"/>
        <s v="SAN VICENTE"/>
        <s v="TIENDONA"/>
        <s v="SANTA TECLA"/>
        <s v="SANTA ANA"/>
        <s v="GERARDO BARRIOS "/>
        <s v="MERCADO CENTRAL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SAN SALVADOR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0">
  <r>
    <n v="32881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9"/>
    <s v="SEPTIEMBRE"/>
    <n v="3"/>
    <s v="ANA HERMYS OSORIO"/>
    <n v="2022"/>
    <n v="2022"/>
    <n v="60"/>
    <n v="1"/>
    <n v="38.28"/>
    <m/>
    <s v="Sep 22 2022  1:01PM"/>
    <x v="0"/>
    <x v="0"/>
    <n v="51"/>
    <s v="QUINTAL"/>
    <n v="2"/>
    <s v="INSUMOS AGRICOLAS"/>
    <n v="11"/>
    <s v="POLLO ENGORDE"/>
    <n v="0"/>
    <n v="0"/>
    <m/>
    <s v="FINAL ENGORDE "/>
    <n v="0"/>
    <n v="22"/>
    <n v="9"/>
    <n v="16"/>
    <x v="0"/>
  </r>
  <r>
    <n v="32881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9"/>
    <s v="SEPTIEMBRE"/>
    <n v="3"/>
    <s v="ANA HERMYS OSORIO"/>
    <n v="2022"/>
    <n v="2022"/>
    <n v="60"/>
    <n v="1"/>
    <n v="34.08"/>
    <m/>
    <s v="Sep 22 2022  1:01PM"/>
    <x v="1"/>
    <x v="1"/>
    <n v="51"/>
    <s v="QUINTAL"/>
    <n v="2"/>
    <s v="INSUMOS AGRICOLAS"/>
    <n v="11"/>
    <s v="POLLO ENGORDE"/>
    <n v="0"/>
    <n v="0"/>
    <m/>
    <s v="INICIO ENGORDE "/>
    <n v="0"/>
    <n v="22"/>
    <n v="9"/>
    <n v="16"/>
    <x v="0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351"/>
    <n v="1"/>
    <n v="40"/>
    <m/>
    <s v="Sep 22 2022  1:01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22"/>
    <n v="9"/>
    <n v="14"/>
    <x v="1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231"/>
    <n v="1"/>
    <n v="50"/>
    <m/>
    <s v="Sep 22 2022  1:01PM"/>
    <x v="3"/>
    <x v="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9"/>
    <n v="14"/>
    <x v="1"/>
  </r>
  <r>
    <n v="32881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9"/>
    <s v="SEPTIEMBRE"/>
    <n v="3"/>
    <s v="ANA HERMYS OSORIO"/>
    <n v="2022"/>
    <n v="2022"/>
    <n v="60"/>
    <n v="1"/>
    <n v="29.55"/>
    <m/>
    <s v="Sep 22 2022  1:01PM"/>
    <x v="4"/>
    <x v="4"/>
    <n v="51"/>
    <s v="QUINTAL"/>
    <n v="2"/>
    <s v="INSUMOS AGRICOLAS"/>
    <n v="12"/>
    <s v="PONEDORAS"/>
    <n v="0"/>
    <n v="0"/>
    <m/>
    <s v="DESARROLLO POLLA"/>
    <n v="0"/>
    <n v="22"/>
    <n v="9"/>
    <n v="16"/>
    <x v="0"/>
  </r>
  <r>
    <n v="32881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9"/>
    <s v="SEPTIEMBRE"/>
    <n v="3"/>
    <s v="ANA HERMYS OSORIO"/>
    <n v="2022"/>
    <n v="2022"/>
    <n v="60"/>
    <n v="1"/>
    <n v="31.44"/>
    <m/>
    <s v="Sep 22 2022  1:02PM"/>
    <x v="5"/>
    <x v="5"/>
    <n v="51"/>
    <s v="QUINTAL"/>
    <n v="2"/>
    <s v="INSUMOS AGRICOLAS"/>
    <n v="12"/>
    <s v="PONEDORAS"/>
    <n v="0"/>
    <n v="0"/>
    <m/>
    <s v="INICIACION POLLA"/>
    <n v="0"/>
    <n v="22"/>
    <n v="9"/>
    <n v="16"/>
    <x v="0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60"/>
    <n v="1"/>
    <n v="20"/>
    <m/>
    <s v="Sep 22 2022  1:02P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9"/>
    <n v="14"/>
    <x v="1"/>
  </r>
  <r>
    <n v="32881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9"/>
    <s v="SEPTIEMBRE"/>
    <n v="3"/>
    <s v="ANA HERMYS OSORIO"/>
    <n v="2022"/>
    <n v="2022"/>
    <n v="60"/>
    <n v="1"/>
    <n v="31"/>
    <m/>
    <s v="Sep 22 2022  1:02PM"/>
    <x v="7"/>
    <x v="7"/>
    <n v="51"/>
    <s v="QUINTAL"/>
    <n v="2"/>
    <s v="INSUMOS AGRICOLAS"/>
    <n v="12"/>
    <s v="PONEDORAS"/>
    <n v="0"/>
    <n v="0"/>
    <m/>
    <s v="ALIPONEDORAS 1 (PONEDORAS)"/>
    <n v="0"/>
    <n v="22"/>
    <n v="9"/>
    <n v="16"/>
    <x v="0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89"/>
    <n v="1"/>
    <n v="15"/>
    <m/>
    <s v="Sep 22 2022  1:02P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2"/>
    <n v="9"/>
    <n v="14"/>
    <x v="1"/>
  </r>
  <r>
    <n v="32881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9"/>
    <s v="SEPTIEMBRE"/>
    <n v="3"/>
    <s v="ANA HERMYS OSORIO"/>
    <n v="2022"/>
    <n v="2022"/>
    <n v="60"/>
    <n v="1"/>
    <n v="19.25"/>
    <m/>
    <s v="Sep 22 2022  1:02PM"/>
    <x v="9"/>
    <x v="9"/>
    <n v="51"/>
    <s v="QUINTAL"/>
    <n v="2"/>
    <s v="INSUMOS AGRICOLAS"/>
    <n v="13"/>
    <s v="GANADO BOVINO"/>
    <n v="0"/>
    <n v="0"/>
    <m/>
    <s v="HIPERLECHERO 18%"/>
    <n v="0"/>
    <n v="22"/>
    <n v="9"/>
    <n v="16"/>
    <x v="0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60"/>
    <n v="1"/>
    <n v="12"/>
    <m/>
    <s v="Sep 22 2022  1:02P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9"/>
    <n v="14"/>
    <x v="1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89"/>
    <n v="1"/>
    <n v="12"/>
    <m/>
    <s v="Sep 22 2022  1:03P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9"/>
    <n v="14"/>
    <x v="1"/>
  </r>
  <r>
    <n v="32881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9"/>
    <s v="SEPTIEMBRE"/>
    <n v="3"/>
    <s v="ANA HERMYS OSORIO"/>
    <n v="2022"/>
    <n v="2022"/>
    <n v="60"/>
    <n v="1"/>
    <n v="21.98"/>
    <m/>
    <s v="Sep 22 2022  1:03PM"/>
    <x v="12"/>
    <x v="12"/>
    <n v="51"/>
    <s v="QUINTAL"/>
    <n v="2"/>
    <s v="INSUMOS AGRICOLAS"/>
    <n v="13"/>
    <s v="GANADO BOVINO"/>
    <n v="0"/>
    <n v="0"/>
    <m/>
    <s v="HIPERLECHERO 22%"/>
    <n v="0"/>
    <n v="22"/>
    <n v="9"/>
    <n v="16"/>
    <x v="0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89"/>
    <n v="1"/>
    <n v="38"/>
    <m/>
    <s v="Sep 22 2022  1:03P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14"/>
    <x v="1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89"/>
    <n v="1"/>
    <n v="17"/>
    <m/>
    <s v="Sep 22 2022  1:03P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9"/>
    <n v="14"/>
    <x v="1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89"/>
    <n v="1"/>
    <n v="15"/>
    <m/>
    <s v="Sep 22 2022  1:03P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2"/>
    <n v="9"/>
    <n v="14"/>
    <x v="1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89"/>
    <n v="1"/>
    <n v="17"/>
    <m/>
    <s v="Sep 22 2022  1:03P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4"/>
    <x v="1"/>
  </r>
  <r>
    <n v="32881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9"/>
    <s v="SEPTIEMBRE"/>
    <n v="3"/>
    <s v="ANA HERMYS OSORIO"/>
    <n v="2022"/>
    <n v="2022"/>
    <n v="60"/>
    <n v="1"/>
    <n v="30"/>
    <m/>
    <s v="Sep 22 2022  1:03PM"/>
    <x v="17"/>
    <x v="4"/>
    <n v="51"/>
    <s v="QUINTAL"/>
    <n v="2"/>
    <s v="INSUMOS AGRICOLAS"/>
    <n v="14"/>
    <s v="GANADO PORCINO"/>
    <n v="0"/>
    <n v="0"/>
    <m/>
    <s v="VITA CERDO 2"/>
    <n v="0"/>
    <n v="22"/>
    <n v="9"/>
    <n v="16"/>
    <x v="0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89"/>
    <n v="1"/>
    <n v="12"/>
    <m/>
    <s v="Sep 22 2022  1:03PM"/>
    <x v="18"/>
    <x v="17"/>
    <n v="11"/>
    <s v="BOLSA 33-36 LIBRAS"/>
    <n v="1"/>
    <s v="PRODUCTOS AGROPECUARIOS"/>
    <n v="2"/>
    <s v="HORTALIZAS"/>
    <n v="34.94"/>
    <n v="15.88"/>
    <s v="Zanahoria Mediana"/>
    <m/>
    <n v="0"/>
    <n v="22"/>
    <n v="9"/>
    <n v="14"/>
    <x v="1"/>
  </r>
  <r>
    <n v="32881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9"/>
    <s v="SEPTIEMBRE"/>
    <n v="3"/>
    <s v="ANA HERMYS OSORIO"/>
    <n v="2022"/>
    <n v="2022"/>
    <n v="60"/>
    <n v="1"/>
    <n v="31"/>
    <m/>
    <s v="Sep 22 2022  1:03PM"/>
    <x v="19"/>
    <x v="18"/>
    <n v="51"/>
    <s v="QUINTAL"/>
    <n v="2"/>
    <s v="INSUMOS AGRICOLAS"/>
    <n v="14"/>
    <s v="GANADO PORCINO"/>
    <n v="0"/>
    <n v="0"/>
    <m/>
    <s v="VITA CERDO 3"/>
    <n v="0"/>
    <n v="22"/>
    <n v="9"/>
    <n v="16"/>
    <x v="0"/>
  </r>
  <r>
    <n v="32881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9"/>
    <s v="SEPTIEMBRE"/>
    <n v="3"/>
    <s v="ANA HERMYS OSORIO"/>
    <n v="2022"/>
    <n v="2022"/>
    <n v="60"/>
    <n v="1"/>
    <n v="32"/>
    <m/>
    <s v="Sep 22 2022  1:03PM"/>
    <x v="20"/>
    <x v="19"/>
    <n v="51"/>
    <s v="QUINTAL"/>
    <n v="2"/>
    <s v="INSUMOS AGRICOLAS"/>
    <n v="14"/>
    <s v="GANADO PORCINO"/>
    <n v="0"/>
    <n v="0"/>
    <m/>
    <s v="EN GESTACIÓN"/>
    <n v="0"/>
    <n v="22"/>
    <n v="9"/>
    <n v="16"/>
    <x v="0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138"/>
    <n v="1"/>
    <n v="23"/>
    <m/>
    <s v="Sep 22 2022  1:03PM"/>
    <x v="21"/>
    <x v="20"/>
    <n v="24"/>
    <s v="CAJA 10 KG 60-70 UNIDADES"/>
    <n v="1"/>
    <s v="PRODUCTOS AGROPECUARIOS"/>
    <n v="3"/>
    <s v="FRUTAS"/>
    <n v="22"/>
    <n v="10"/>
    <s v="Aguacate Hass Mediano"/>
    <m/>
    <n v="0"/>
    <n v="22"/>
    <n v="9"/>
    <n v="14"/>
    <x v="1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60"/>
    <n v="1"/>
    <n v="12"/>
    <m/>
    <s v="Sep 22 2022  1:04PM"/>
    <x v="22"/>
    <x v="21"/>
    <n v="10"/>
    <s v="BOLSA 25-30 LIBRAS"/>
    <n v="1"/>
    <s v="PRODUCTOS AGROPECUARIOS"/>
    <n v="3"/>
    <s v="FRUTAS"/>
    <n v="27.5"/>
    <n v="12.5"/>
    <s v="Guayaba Grande"/>
    <m/>
    <n v="0"/>
    <n v="22"/>
    <n v="9"/>
    <n v="14"/>
    <x v="1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60"/>
    <n v="1"/>
    <n v="6"/>
    <m/>
    <s v="Sep 22 2022  1:04PM"/>
    <x v="23"/>
    <x v="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9"/>
    <n v="14"/>
    <x v="1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95"/>
    <n v="1"/>
    <n v="26"/>
    <m/>
    <s v="Sep 22 2022  1:04P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9"/>
    <n v="14"/>
    <x v="1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95"/>
    <n v="1"/>
    <n v="10"/>
    <m/>
    <s v="Sep 22 2022  1:04PM"/>
    <x v="25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9"/>
    <n v="14"/>
    <x v="1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95"/>
    <n v="1"/>
    <n v="10"/>
    <m/>
    <s v="Sep 22 2022  1:04PM"/>
    <x v="26"/>
    <x v="2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2"/>
    <n v="9"/>
    <n v="14"/>
    <x v="1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48"/>
    <n v="1"/>
    <n v="200"/>
    <m/>
    <s v="Sep 22 2022  1:04P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9"/>
    <n v="14"/>
    <x v="1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89"/>
    <n v="1"/>
    <n v="21"/>
    <m/>
    <s v="Sep 22 2022  1:04P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9"/>
    <n v="14"/>
    <x v="1"/>
  </r>
  <r>
    <n v="314437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2"/>
    <n v="2022"/>
    <n v="60"/>
    <n v="1"/>
    <n v="1.25"/>
    <m/>
    <s v="Sep 22 2022  1:04PM"/>
    <x v="29"/>
    <x v="28"/>
    <n v="45"/>
    <s v="LIBRA"/>
    <n v="1"/>
    <s v="PRODUCTOS AGROPECUARIOS"/>
    <n v="7"/>
    <s v="CARNE DE POLLO"/>
    <n v="1"/>
    <n v="0.45"/>
    <s v="Pollo, Muslos"/>
    <m/>
    <n v="0"/>
    <n v="22"/>
    <n v="9"/>
    <n v="16"/>
    <x v="0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89"/>
    <n v="1"/>
    <n v="19"/>
    <m/>
    <s v="Sep 22 2022  1:04PM"/>
    <x v="30"/>
    <x v="2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9"/>
    <n v="14"/>
    <x v="1"/>
  </r>
  <r>
    <n v="314437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2"/>
    <n v="2022"/>
    <n v="60"/>
    <n v="1"/>
    <n v="1.9"/>
    <m/>
    <s v="Sep 22 2022  1:05PM"/>
    <x v="31"/>
    <x v="30"/>
    <n v="45"/>
    <s v="LIBRA"/>
    <n v="1"/>
    <s v="PRODUCTOS AGROPECUARIOS"/>
    <n v="7"/>
    <s v="CARNE DE POLLO"/>
    <n v="1"/>
    <n v="0.45"/>
    <s v="Pollo, Pechuga"/>
    <m/>
    <n v="0"/>
    <n v="22"/>
    <n v="9"/>
    <n v="16"/>
    <x v="0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89"/>
    <n v="1"/>
    <n v="11"/>
    <m/>
    <s v="Sep 22 2022  1:05PM"/>
    <x v="32"/>
    <x v="31"/>
    <n v="27"/>
    <s v="CAJA 40 LIBRAS 90-100 UNIDADES"/>
    <n v="1"/>
    <s v="PRODUCTOS AGROPECUARIOS"/>
    <n v="3"/>
    <s v="FRUTAS"/>
    <n v="40"/>
    <n v="18.18"/>
    <s v="Banano Maduro Grande Caja"/>
    <m/>
    <n v="0"/>
    <n v="22"/>
    <n v="9"/>
    <n v="14"/>
    <x v="1"/>
  </r>
  <r>
    <n v="314437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2"/>
    <n v="2022"/>
    <n v="60"/>
    <n v="1"/>
    <n v="5"/>
    <m/>
    <s v="Sep 22 2022  1:05PM"/>
    <x v="33"/>
    <x v="32"/>
    <n v="29"/>
    <s v="CARTON 30 UNIDADES"/>
    <n v="1"/>
    <s v="PRODUCTOS AGROPECUARIOS"/>
    <n v="8"/>
    <s v="PRODUCTOS AVICOLAS"/>
    <n v="3.75"/>
    <n v="1.7"/>
    <s v="Huevo Grande Cartón"/>
    <m/>
    <n v="0"/>
    <n v="22"/>
    <n v="9"/>
    <n v="16"/>
    <x v="0"/>
  </r>
  <r>
    <n v="314437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2"/>
    <n v="2022"/>
    <n v="60"/>
    <n v="1"/>
    <n v="4.5"/>
    <m/>
    <s v="Sep 22 2022  1:05PM"/>
    <x v="34"/>
    <x v="33"/>
    <n v="29"/>
    <s v="CARTON 30 UNIDADES"/>
    <n v="1"/>
    <s v="PRODUCTOS AGROPECUARIOS"/>
    <n v="8"/>
    <s v="PRODUCTOS AVICOLAS"/>
    <n v="3.25"/>
    <n v="1.48"/>
    <s v="Huevo Mediano Cartón"/>
    <m/>
    <n v="0"/>
    <n v="22"/>
    <n v="9"/>
    <n v="16"/>
    <x v="0"/>
  </r>
  <r>
    <n v="314437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2"/>
    <n v="2022"/>
    <n v="60"/>
    <n v="1"/>
    <n v="3"/>
    <m/>
    <s v="Sep 22 2022  1:05PM"/>
    <x v="35"/>
    <x v="34"/>
    <n v="16"/>
    <s v="BOTELLA"/>
    <n v="1"/>
    <s v="PRODUCTOS AGROPECUARIOS"/>
    <n v="9"/>
    <s v="LACTEOS"/>
    <n v="1.6"/>
    <n v="0.73"/>
    <s v="Crema"/>
    <m/>
    <n v="0"/>
    <n v="22"/>
    <n v="9"/>
    <n v="16"/>
    <x v="0"/>
  </r>
  <r>
    <n v="314437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2"/>
    <n v="2022"/>
    <n v="60"/>
    <n v="1"/>
    <n v="2.65"/>
    <m/>
    <s v="Sep 22 2022  1:05PM"/>
    <x v="36"/>
    <x v="35"/>
    <n v="45"/>
    <s v="LIBRA"/>
    <n v="1"/>
    <s v="PRODUCTOS AGROPECUARIOS"/>
    <n v="9"/>
    <s v="LACTEOS"/>
    <n v="1"/>
    <n v="0.45"/>
    <s v="Quesillo"/>
    <m/>
    <n v="0"/>
    <n v="22"/>
    <n v="9"/>
    <n v="16"/>
    <x v="0"/>
  </r>
  <r>
    <n v="314437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2"/>
    <n v="2022"/>
    <n v="60"/>
    <n v="1"/>
    <n v="3.5"/>
    <m/>
    <s v="Sep 22 2022  1:05PM"/>
    <x v="37"/>
    <x v="36"/>
    <n v="45"/>
    <s v="LIBRA"/>
    <n v="1"/>
    <s v="PRODUCTOS AGROPECUARIOS"/>
    <n v="9"/>
    <s v="LACTEOS"/>
    <n v="1"/>
    <n v="0.45"/>
    <s v="Queso Duro Blando"/>
    <m/>
    <n v="0"/>
    <n v="22"/>
    <n v="9"/>
    <n v="16"/>
    <x v="0"/>
  </r>
  <r>
    <n v="314437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2"/>
    <n v="2022"/>
    <n v="60"/>
    <n v="1"/>
    <n v="5"/>
    <m/>
    <s v="Sep 22 2022  1:05PM"/>
    <x v="38"/>
    <x v="37"/>
    <n v="45"/>
    <s v="LIBRA"/>
    <n v="1"/>
    <s v="PRODUCTOS AGROPECUARIOS"/>
    <n v="9"/>
    <s v="LACTEOS"/>
    <n v="1"/>
    <n v="0.45"/>
    <s v="Queso Duro Viejo"/>
    <m/>
    <n v="0"/>
    <n v="22"/>
    <n v="9"/>
    <n v="16"/>
    <x v="0"/>
  </r>
  <r>
    <n v="314437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2"/>
    <n v="2022"/>
    <n v="60"/>
    <n v="1"/>
    <n v="1.4"/>
    <m/>
    <s v="Sep 22 2022  1:05PM"/>
    <x v="39"/>
    <x v="38"/>
    <n v="45"/>
    <s v="LIBRA"/>
    <n v="1"/>
    <s v="PRODUCTOS AGROPECUARIOS"/>
    <n v="9"/>
    <s v="LACTEOS"/>
    <n v="1"/>
    <n v="0.45"/>
    <s v="Queso Fresco"/>
    <m/>
    <n v="0"/>
    <n v="22"/>
    <n v="9"/>
    <n v="16"/>
    <x v="0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351"/>
    <n v="1"/>
    <n v="12"/>
    <m/>
    <s v="Sep 22 2022  8:56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7"/>
    <m/>
    <s v="Sep 22 2022  8:56AM"/>
    <x v="41"/>
    <x v="4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55"/>
    <m/>
    <s v="Sep 22 2022  8:56AM"/>
    <x v="42"/>
    <x v="4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4"/>
    <m/>
    <s v="Sep 22 2022  8:57AM"/>
    <x v="43"/>
    <x v="42"/>
    <n v="20"/>
    <s v="CAJA  18-22 TALLOS"/>
    <n v="1"/>
    <s v="PRODUCTOS AGROPECUARIOS"/>
    <n v="2"/>
    <s v="HORTALIZAS"/>
    <n v="61.86"/>
    <n v="28.12"/>
    <s v="Apio Grande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6"/>
    <m/>
    <s v="Sep 22 2022  8:57AM"/>
    <x v="44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0"/>
    <m/>
    <s v="Sep 22 2022  8:57AM"/>
    <x v="45"/>
    <x v="4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8"/>
    <m/>
    <s v="Sep 22 2022  8:57AM"/>
    <x v="46"/>
    <x v="4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20"/>
    <m/>
    <s v="Sep 22 2022  8:57AM"/>
    <x v="47"/>
    <x v="46"/>
    <n v="74"/>
    <s v="SACO 35-40 LIBRAS"/>
    <n v="1"/>
    <s v="PRODUCTOS AGROPECUARIOS"/>
    <n v="2"/>
    <s v="HORTALIZAS"/>
    <n v="38.590000000000003"/>
    <n v="17.54"/>
    <s v="Chile Jalapeño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2"/>
    <m/>
    <s v="Sep 22 2022  8:57AM"/>
    <x v="48"/>
    <x v="47"/>
    <n v="53"/>
    <s v="RED   12 UNIDADES"/>
    <n v="1"/>
    <s v="PRODUCTOS AGROPECUARIOS"/>
    <n v="2"/>
    <s v="HORTALIZAS"/>
    <n v="46.19"/>
    <n v="21"/>
    <s v="Coliflor  Grande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2"/>
    <m/>
    <s v="Sep 22 2022  8:57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5"/>
    <m/>
    <s v="Sep 22 2022  8:57AM"/>
    <x v="49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0"/>
    <m/>
    <s v="Sep 22 2022  8:5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35"/>
    <m/>
    <s v="Sep 22 2022  8:57AM"/>
    <x v="50"/>
    <x v="4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9"/>
    <m/>
    <s v="Sep 22 2022  8:57AM"/>
    <x v="51"/>
    <x v="50"/>
    <n v="8"/>
    <s v="BOLSA 25-30 LIBRAS"/>
    <n v="1"/>
    <s v="PRODUCTOS AGROPECUARIOS"/>
    <n v="2"/>
    <s v="HORTALIZAS"/>
    <n v="26.3"/>
    <n v="11.95"/>
    <s v="Rábano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25"/>
    <m/>
    <s v="Sep 22 2022  8:57AM"/>
    <x v="52"/>
    <x v="5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28"/>
    <m/>
    <s v="Sep 22 2022  8:57AM"/>
    <x v="53"/>
    <x v="52"/>
    <n v="75"/>
    <s v="SACO 90-100 LB"/>
    <n v="1"/>
    <s v="PRODUCTOS AGROPECUARIOS"/>
    <n v="2"/>
    <s v="HORTALIZAS"/>
    <n v="100"/>
    <n v="45.45"/>
    <s v="Remolacha Grande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50"/>
    <m/>
    <s v="Sep 22 2022  8:58AM"/>
    <x v="54"/>
    <x v="5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10"/>
    <m/>
    <s v="Sep 22 2022  8:58AM"/>
    <x v="22"/>
    <x v="21"/>
    <n v="10"/>
    <s v="BOLSA 25-30 LIBRAS"/>
    <n v="1"/>
    <s v="PRODUCTOS AGROPECUARIOS"/>
    <n v="3"/>
    <s v="FRUTAS"/>
    <n v="27.5"/>
    <n v="12.5"/>
    <s v="Guayaba Grande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8"/>
    <m/>
    <s v="Sep 22 2022  8:58AM"/>
    <x v="23"/>
    <x v="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4"/>
    <m/>
    <s v="Sep 22 2022  8:58AM"/>
    <x v="55"/>
    <x v="5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4"/>
    <m/>
    <s v="Sep 22 2022  8:58AM"/>
    <x v="56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3"/>
    <m/>
    <s v="Sep 22 2022  8:59AM"/>
    <x v="57"/>
    <x v="5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9"/>
    <m/>
    <s v="Sep 22 2022  8:59AM"/>
    <x v="58"/>
    <x v="5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7"/>
    <m/>
    <s v="Sep 22 2022  8:59AM"/>
    <x v="59"/>
    <x v="5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28"/>
    <m/>
    <s v="Sep 22 2022  8:59AM"/>
    <x v="60"/>
    <x v="59"/>
    <n v="33"/>
    <s v="CIENTO 40-50 LIBRAS"/>
    <n v="1"/>
    <s v="PRODUCTOS AGROPECUARIOS"/>
    <n v="3"/>
    <s v="FRUTAS"/>
    <n v="45"/>
    <n v="20.45"/>
    <s v="Mango Verde Grande"/>
    <m/>
    <n v="1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20"/>
    <m/>
    <s v="Sep 22 2022  8:59AM"/>
    <x v="61"/>
    <x v="60"/>
    <n v="32"/>
    <s v="CIENTO 25-30 LIBRAS"/>
    <n v="1"/>
    <s v="PRODUCTOS AGROPECUARIOS"/>
    <n v="3"/>
    <s v="FRUTAS"/>
    <n v="27.5"/>
    <n v="12.5"/>
    <s v="Mango Verde Mediano"/>
    <m/>
    <n v="1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9"/>
    <m/>
    <s v="Sep 22 2022  9:00AM"/>
    <x v="32"/>
    <x v="31"/>
    <n v="27"/>
    <s v="CAJA 40 LIBRAS 90-100 UNIDADES"/>
    <n v="1"/>
    <s v="PRODUCTOS AGROPECUARIOS"/>
    <n v="3"/>
    <s v="FRUTAS"/>
    <n v="40"/>
    <n v="18.18"/>
    <s v="Banano Maduro Grande Caja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8"/>
    <m/>
    <s v="Sep 22 2022  9:00AM"/>
    <x v="62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60"/>
    <m/>
    <s v="Sep 22 2022  9:00AM"/>
    <x v="63"/>
    <x v="61"/>
    <n v="42"/>
    <s v="JABA 35-38 LIBRAS"/>
    <n v="1"/>
    <s v="PRODUCTOS AGROPECUARIOS"/>
    <n v="3"/>
    <s v="FRUTAS"/>
    <n v="36.5"/>
    <n v="16.59"/>
    <s v="Fresa Grande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16"/>
    <m/>
    <s v="Sep 22 2022  9:00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13"/>
    <m/>
    <s v="Sep 22 2022  9:00AM"/>
    <x v="65"/>
    <x v="63"/>
    <n v="39"/>
    <s v="JABA  13-15 UNIDADES"/>
    <n v="1"/>
    <s v="PRODUCTOS AGROPECUARIOS"/>
    <n v="3"/>
    <s v="FRUTAS"/>
    <n v="35.19"/>
    <n v="16"/>
    <s v="Papaya Tainung Mediana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20"/>
    <m/>
    <s v="Sep 22 2022  9:00A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13"/>
    <m/>
    <s v="Sep 22 2022  9:00AM"/>
    <x v="30"/>
    <x v="2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85"/>
    <m/>
    <s v="Sep 22 2022  9:00AM"/>
    <x v="66"/>
    <x v="64"/>
    <n v="52"/>
    <s v="QUINTAL "/>
    <n v="1"/>
    <s v="PRODUCTOS AGROPECUARIOS"/>
    <n v="3"/>
    <s v="FRUTAS"/>
    <n v="100"/>
    <n v="45.45"/>
    <s v="Tamarindo sin Cáscara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25"/>
    <m/>
    <s v="Sep 22 2022  9:01AM"/>
    <x v="67"/>
    <x v="65"/>
    <n v="56"/>
    <s v="RED  45-50 UNIDADES                                  "/>
    <n v="1"/>
    <s v="PRODUCTOS AGROPECUARIOS"/>
    <n v="3"/>
    <s v="FRUTAS"/>
    <n v="59"/>
    <n v="26.82"/>
    <s v="Zapote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138"/>
    <n v="1"/>
    <n v="25"/>
    <m/>
    <s v="Sep 22 2022  9:01AM"/>
    <x v="68"/>
    <x v="66"/>
    <n v="23"/>
    <s v="CAJA 10 KG 50- 60 UNIDADES"/>
    <n v="1"/>
    <s v="PRODUCTOS AGROPECUARIOS"/>
    <n v="3"/>
    <s v="FRUTAS"/>
    <n v="22"/>
    <n v="10"/>
    <s v="Aguacate Hass Grande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138"/>
    <n v="1"/>
    <n v="23"/>
    <m/>
    <s v="Sep 22 2022  9:01AM"/>
    <x v="21"/>
    <x v="20"/>
    <n v="24"/>
    <s v="CAJA 10 KG 60-70 UNIDADES"/>
    <n v="1"/>
    <s v="PRODUCTOS AGROPECUARIOS"/>
    <n v="3"/>
    <s v="FRUTAS"/>
    <n v="22"/>
    <n v="10"/>
    <s v="Aguacate Hass Mediano"/>
    <m/>
    <n v="0"/>
    <n v="22"/>
    <n v="9"/>
    <n v="10"/>
    <x v="2"/>
  </r>
  <r>
    <n v="3140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157"/>
    <n v="1"/>
    <n v="18"/>
    <m/>
    <s v="Sep 22 2022  9:01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6"/>
    <m/>
    <s v="Sep 22 2022  9:0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4"/>
    <m/>
    <s v="Sep 22 2022  9:02AM"/>
    <x v="69"/>
    <x v="6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26"/>
    <m/>
    <s v="Sep 22 2022  9:02AM"/>
    <x v="70"/>
    <x v="68"/>
    <n v="51"/>
    <s v="QUINTAL"/>
    <n v="1"/>
    <s v="PRODUCTOS AGROPECUARIOS"/>
    <n v="2"/>
    <s v="HORTALIZAS"/>
    <n v="100"/>
    <n v="45.45"/>
    <s v="Zanahoria Grande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8"/>
    <m/>
    <s v="Sep 22 2022  9:02AM"/>
    <x v="18"/>
    <x v="17"/>
    <n v="11"/>
    <s v="BOLSA 33-36 LIBRAS"/>
    <n v="1"/>
    <s v="PRODUCTOS AGROPECUARIOS"/>
    <n v="2"/>
    <s v="HORTALIZAS"/>
    <n v="34.94"/>
    <n v="15.88"/>
    <s v="Zanahoria Mediana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95"/>
    <n v="1"/>
    <n v="10"/>
    <m/>
    <s v="Sep 22 2022  9:02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95"/>
    <n v="1"/>
    <n v="12"/>
    <m/>
    <s v="Sep 22 2022  9:02A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60"/>
    <m/>
    <s v="Sep 22 2022  9:03AM"/>
    <x v="71"/>
    <x v="69"/>
    <n v="34"/>
    <s v="CIENTO 50-60 LB"/>
    <n v="1"/>
    <s v="PRODUCTOS AGROPECUARIOS"/>
    <n v="2"/>
    <s v="HORTALIZAS"/>
    <n v="55"/>
    <n v="25"/>
    <s v="Ayote Tierno Grande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4"/>
    <m/>
    <s v="Sep 22 2022  9:03AM"/>
    <x v="43"/>
    <x v="42"/>
    <n v="20"/>
    <s v="CAJA  18-22 TALLOS"/>
    <n v="1"/>
    <s v="PRODUCTOS AGROPECUARIOS"/>
    <n v="2"/>
    <s v="HORTALIZAS"/>
    <n v="61.86"/>
    <n v="28.12"/>
    <s v="Apio Grande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2"/>
    <m/>
    <s v="Sep 22 2022  9:03AM"/>
    <x v="72"/>
    <x v="70"/>
    <n v="70"/>
    <s v="SACO 170-190 UNIDADES"/>
    <n v="1"/>
    <s v="PRODUCTOS AGROPECUARIOS"/>
    <n v="2"/>
    <s v="HORTALIZAS"/>
    <n v="36.4"/>
    <n v="16.55"/>
    <s v="Chile  Verde Mediano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4"/>
    <m/>
    <s v="Sep 22 2022  9:03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6"/>
    <m/>
    <s v="Sep 22 2022  9:03AM"/>
    <x v="73"/>
    <x v="71"/>
    <n v="30"/>
    <s v="CIENTO  100 UNIDADES       "/>
    <n v="1"/>
    <s v="PRODUCTOS AGROPECUARIOS"/>
    <n v="2"/>
    <s v="HORTALIZAS"/>
    <n v="100"/>
    <n v="45.45"/>
    <s v="Elote Blanco Grande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45"/>
    <m/>
    <s v="Sep 22 2022  9:03AM"/>
    <x v="74"/>
    <x v="71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2"/>
    <m/>
    <s v="Sep 22 2022  9:03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60"/>
    <m/>
    <s v="Sep 22 2022  9:03AM"/>
    <x v="42"/>
    <x v="4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0"/>
    <m/>
    <s v="Sep 22 2022  9:03AM"/>
    <x v="75"/>
    <x v="7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30"/>
    <m/>
    <s v="Sep 22 2022  9:03AM"/>
    <x v="76"/>
    <x v="73"/>
    <n v="41"/>
    <s v="JABA 30-40 LIBRAS"/>
    <n v="1"/>
    <s v="PRODUCTOS AGROPECUARIOS"/>
    <n v="2"/>
    <s v="HORTALIZAS"/>
    <n v="35"/>
    <n v="15.91"/>
    <s v="Loroco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32"/>
    <m/>
    <s v="Sep 22 2022  9:03AM"/>
    <x v="77"/>
    <x v="74"/>
    <n v="60"/>
    <s v="SACO   145-155 UNIDADES"/>
    <n v="1"/>
    <s v="PRODUCTOS AGROPECUARIOS"/>
    <n v="2"/>
    <s v="HORTALIZAS"/>
    <n v="139.57"/>
    <n v="63.44"/>
    <s v="Pepino Grande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30"/>
    <m/>
    <s v="Sep 22 2022  9:03AM"/>
    <x v="78"/>
    <x v="7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22"/>
    <m/>
    <s v="Sep 22 2022  9:03AM"/>
    <x v="79"/>
    <x v="7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20"/>
    <m/>
    <s v="Sep 22 2022  9:03AM"/>
    <x v="80"/>
    <x v="7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9"/>
    <n v="10"/>
    <x v="2"/>
  </r>
  <r>
    <n v="3139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28"/>
    <m/>
    <s v="Sep 22 2022  9:03AM"/>
    <x v="81"/>
    <x v="78"/>
    <n v="66"/>
    <s v="SACO 133-135 LIBRAS"/>
    <n v="1"/>
    <s v="PRODUCTOS AGROPECUARIOS"/>
    <n v="2"/>
    <s v="HORTALIZAS"/>
    <n v="134"/>
    <n v="60.91"/>
    <s v="Yuca Blanca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8"/>
    <m/>
    <s v="Sep 22 2022  9:04AM"/>
    <x v="44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9"/>
    <m/>
    <s v="Sep 22 2022  9:04AM"/>
    <x v="45"/>
    <x v="4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7"/>
    <m/>
    <s v="Sep 22 2022  9:04AM"/>
    <x v="46"/>
    <x v="4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8"/>
    <m/>
    <s v="Sep 22 2022  9:04AM"/>
    <x v="47"/>
    <x v="46"/>
    <n v="74"/>
    <s v="SACO 35-40 LIBRAS"/>
    <n v="1"/>
    <s v="PRODUCTOS AGROPECUARIOS"/>
    <n v="2"/>
    <s v="HORTALIZAS"/>
    <n v="38.590000000000003"/>
    <n v="17.54"/>
    <s v="Chile Jalapeño"/>
    <m/>
    <n v="0"/>
    <n v="22"/>
    <n v="9"/>
    <n v="10"/>
    <x v="2"/>
  </r>
  <r>
    <n v="31392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60"/>
    <m/>
    <s v="Sep 22 2022  9:04AM"/>
    <x v="71"/>
    <x v="69"/>
    <n v="34"/>
    <s v="CIENTO 50-60 LB"/>
    <n v="1"/>
    <s v="PRODUCTOS AGROPECUARIOS"/>
    <n v="2"/>
    <s v="HORTALIZAS"/>
    <n v="55"/>
    <n v="25"/>
    <s v="Ayote Tierno Grande"/>
    <m/>
    <n v="0"/>
    <n v="22"/>
    <n v="9"/>
    <n v="10"/>
    <x v="2"/>
  </r>
  <r>
    <n v="31392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12"/>
    <m/>
    <s v="Sep 22 2022  9:04AM"/>
    <x v="72"/>
    <x v="70"/>
    <n v="70"/>
    <s v="SACO 170-190 UNIDADES"/>
    <n v="1"/>
    <s v="PRODUCTOS AGROPECUARIOS"/>
    <n v="2"/>
    <s v="HORTALIZAS"/>
    <n v="36.4"/>
    <n v="16.55"/>
    <s v="Chile  Verde Mediano"/>
    <m/>
    <n v="0"/>
    <n v="22"/>
    <n v="9"/>
    <n v="10"/>
    <x v="2"/>
  </r>
  <r>
    <n v="31392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14"/>
    <m/>
    <s v="Sep 22 2022  9:04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9"/>
    <n v="10"/>
    <x v="2"/>
  </r>
  <r>
    <n v="31392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12"/>
    <m/>
    <s v="Sep 22 2022  9:04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9"/>
    <n v="10"/>
    <x v="2"/>
  </r>
  <r>
    <n v="31392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10"/>
    <m/>
    <s v="Sep 22 2022  9:04AM"/>
    <x v="75"/>
    <x v="7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n v="9"/>
    <n v="10"/>
    <x v="2"/>
  </r>
  <r>
    <n v="31392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32"/>
    <m/>
    <s v="Sep 22 2022  9:04AM"/>
    <x v="77"/>
    <x v="74"/>
    <n v="60"/>
    <s v="SACO   145-155 UNIDADES"/>
    <n v="1"/>
    <s v="PRODUCTOS AGROPECUARIOS"/>
    <n v="2"/>
    <s v="HORTALIZAS"/>
    <n v="139.57"/>
    <n v="63.44"/>
    <s v="Pepino Grande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0"/>
    <m/>
    <s v="Sep 22 2022  9:04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6"/>
    <m/>
    <s v="Sep 22 2022  9:04AM"/>
    <x v="49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9"/>
    <n v="10"/>
    <x v="2"/>
  </r>
  <r>
    <n v="31392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30"/>
    <m/>
    <s v="Sep 22 2022  9:05AM"/>
    <x v="78"/>
    <x v="7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9"/>
    <m/>
    <s v="Sep 22 2022  9:0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9"/>
    <n v="10"/>
    <x v="2"/>
  </r>
  <r>
    <n v="31392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22"/>
    <m/>
    <s v="Sep 22 2022  9:05AM"/>
    <x v="79"/>
    <x v="7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n v="9"/>
    <n v="10"/>
    <x v="2"/>
  </r>
  <r>
    <n v="31392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20"/>
    <m/>
    <s v="Sep 22 2022  9:05AM"/>
    <x v="80"/>
    <x v="7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8"/>
    <m/>
    <s v="Sep 22 2022  9:05AM"/>
    <x v="51"/>
    <x v="50"/>
    <n v="8"/>
    <s v="BOLSA 25-30 LIBRAS"/>
    <n v="1"/>
    <s v="PRODUCTOS AGROPECUARIOS"/>
    <n v="2"/>
    <s v="HORTALIZAS"/>
    <n v="26.3"/>
    <n v="11.95"/>
    <s v="Rábano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28"/>
    <m/>
    <s v="Sep 22 2022  9:05AM"/>
    <x v="53"/>
    <x v="52"/>
    <n v="75"/>
    <s v="SACO 90-100 LB"/>
    <n v="1"/>
    <s v="PRODUCTOS AGROPECUARIOS"/>
    <n v="2"/>
    <s v="HORTALIZAS"/>
    <n v="100"/>
    <n v="45.45"/>
    <s v="Remolacha Grande"/>
    <m/>
    <n v="0"/>
    <n v="22"/>
    <n v="9"/>
    <n v="10"/>
    <x v="2"/>
  </r>
  <r>
    <n v="31392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9"/>
    <s v="SEPTIEMBRE"/>
    <n v="4"/>
    <s v="DAVID GARCIA"/>
    <n v="2022"/>
    <n v="2022"/>
    <n v="60"/>
    <n v="1"/>
    <n v="160"/>
    <m/>
    <s v="Sep 22 2022  9:05AM"/>
    <x v="82"/>
    <x v="14"/>
    <n v="36"/>
    <s v="CIENTO 800-1000 LIBRAS"/>
    <n v="1"/>
    <s v="PRODUCTOS AGROPECUARIOS"/>
    <n v="2"/>
    <s v="HORTALIZAS"/>
    <n v="900"/>
    <n v="409.09"/>
    <s v="Repollo Verde Grande"/>
    <m/>
    <n v="0"/>
    <n v="22"/>
    <n v="9"/>
    <n v="10"/>
    <x v="2"/>
  </r>
  <r>
    <n v="31392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9"/>
    <s v="SEPTIEMBRE"/>
    <n v="4"/>
    <s v="DAVID GARCIA"/>
    <n v="2022"/>
    <n v="2022"/>
    <n v="60"/>
    <n v="1"/>
    <n v="100"/>
    <m/>
    <s v="Sep 22 2022  9:05AM"/>
    <x v="83"/>
    <x v="67"/>
    <n v="35"/>
    <s v="CIENTO 600-700 LIBRAS"/>
    <n v="1"/>
    <s v="PRODUCTOS AGROPECUARIOS"/>
    <n v="2"/>
    <s v="HORTALIZAS"/>
    <n v="650"/>
    <n v="295.45"/>
    <s v="Repollo Verde Mediano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5"/>
    <m/>
    <s v="Sep 22 2022  9:0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3"/>
    <m/>
    <s v="Sep 22 2022  9:05AM"/>
    <x v="69"/>
    <x v="6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25"/>
    <m/>
    <s v="Sep 22 2022  9:05AM"/>
    <x v="70"/>
    <x v="68"/>
    <n v="51"/>
    <s v="QUINTAL"/>
    <n v="1"/>
    <s v="PRODUCTOS AGROPECUARIOS"/>
    <n v="2"/>
    <s v="HORTALIZAS"/>
    <n v="100"/>
    <n v="45.45"/>
    <s v="Zanahoria Grande"/>
    <m/>
    <n v="0"/>
    <n v="22"/>
    <n v="9"/>
    <n v="10"/>
    <x v="2"/>
  </r>
  <r>
    <n v="3139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13"/>
    <m/>
    <s v="Sep 22 2022  9:05AM"/>
    <x v="43"/>
    <x v="42"/>
    <n v="20"/>
    <s v="CAJA  18-22 TALLOS"/>
    <n v="1"/>
    <s v="PRODUCTOS AGROPECUARIOS"/>
    <n v="2"/>
    <s v="HORTALIZAS"/>
    <n v="61.86"/>
    <n v="28.12"/>
    <s v="Apio Grande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9"/>
    <m/>
    <s v="Sep 22 2022  9:05AM"/>
    <x v="18"/>
    <x v="17"/>
    <n v="11"/>
    <s v="BOLSA 33-36 LIBRAS"/>
    <n v="1"/>
    <s v="PRODUCTOS AGROPECUARIOS"/>
    <n v="2"/>
    <s v="HORTALIZAS"/>
    <n v="34.94"/>
    <n v="15.88"/>
    <s v="Zanahoria Mediana"/>
    <m/>
    <n v="0"/>
    <n v="22"/>
    <n v="9"/>
    <n v="10"/>
    <x v="2"/>
  </r>
  <r>
    <n v="3139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6"/>
    <m/>
    <s v="Sep 22 2022  9:05AM"/>
    <x v="44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9"/>
    <n v="10"/>
    <x v="2"/>
  </r>
  <r>
    <n v="3139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12"/>
    <m/>
    <s v="Sep 22 2022  9:06AM"/>
    <x v="48"/>
    <x v="47"/>
    <n v="53"/>
    <s v="RED   12 UNIDADES"/>
    <n v="1"/>
    <s v="PRODUCTOS AGROPECUARIOS"/>
    <n v="2"/>
    <s v="HORTALIZAS"/>
    <n v="46.19"/>
    <n v="21"/>
    <s v="Coliflor  Grande"/>
    <m/>
    <n v="0"/>
    <n v="22"/>
    <n v="9"/>
    <n v="10"/>
    <x v="2"/>
  </r>
  <r>
    <n v="3139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12"/>
    <m/>
    <s v="Sep 22 2022  9:06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2"/>
    <n v="9"/>
    <n v="10"/>
    <x v="2"/>
  </r>
  <r>
    <n v="3139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9"/>
    <m/>
    <s v="Sep 22 2022  9:06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0"/>
    <m/>
    <s v="Sep 22 2022  9:06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2"/>
    <n v="9"/>
    <n v="10"/>
    <x v="2"/>
  </r>
  <r>
    <n v="3139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9"/>
    <m/>
    <s v="Sep 22 2022  9:06AM"/>
    <x v="51"/>
    <x v="50"/>
    <n v="8"/>
    <s v="BOLSA 25-30 LIBRAS"/>
    <n v="1"/>
    <s v="PRODUCTOS AGROPECUARIOS"/>
    <n v="2"/>
    <s v="HORTALIZAS"/>
    <n v="26.3"/>
    <n v="11.95"/>
    <s v="Rábano"/>
    <m/>
    <n v="0"/>
    <n v="22"/>
    <n v="9"/>
    <n v="10"/>
    <x v="2"/>
  </r>
  <r>
    <n v="3139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30"/>
    <m/>
    <s v="Sep 22 2022  9:06AM"/>
    <x v="53"/>
    <x v="52"/>
    <n v="75"/>
    <s v="SACO 90-100 LB"/>
    <n v="1"/>
    <s v="PRODUCTOS AGROPECUARIOS"/>
    <n v="2"/>
    <s v="HORTALIZAS"/>
    <n v="100"/>
    <n v="45.45"/>
    <s v="Remolacha Grande"/>
    <m/>
    <n v="0"/>
    <n v="22"/>
    <n v="9"/>
    <n v="10"/>
    <x v="2"/>
  </r>
  <r>
    <n v="3139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26"/>
    <m/>
    <s v="Sep 22 2022  9:06AM"/>
    <x v="70"/>
    <x v="68"/>
    <n v="51"/>
    <s v="QUINTAL"/>
    <n v="1"/>
    <s v="PRODUCTOS AGROPECUARIOS"/>
    <n v="2"/>
    <s v="HORTALIZAS"/>
    <n v="100"/>
    <n v="45.45"/>
    <s v="Zanahoria Grande"/>
    <m/>
    <n v="0"/>
    <n v="22"/>
    <n v="9"/>
    <n v="10"/>
    <x v="2"/>
  </r>
  <r>
    <n v="3139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8"/>
    <m/>
    <s v="Sep 22 2022  9:06AM"/>
    <x v="18"/>
    <x v="17"/>
    <n v="11"/>
    <s v="BOLSA 33-36 LIBRAS"/>
    <n v="1"/>
    <s v="PRODUCTOS AGROPECUARIOS"/>
    <n v="2"/>
    <s v="HORTALIZAS"/>
    <n v="34.94"/>
    <n v="15.88"/>
    <s v="Zanahoria Mediana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2"/>
    <m/>
    <s v="Sep 22 2022  9:06A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60"/>
    <n v="1"/>
    <n v="12"/>
    <m/>
    <s v="Sep 22 2022  9:07AM"/>
    <x v="72"/>
    <x v="70"/>
    <n v="70"/>
    <s v="SACO 170-190 UNIDADES"/>
    <n v="1"/>
    <s v="PRODUCTOS AGROPECUARIOS"/>
    <n v="2"/>
    <s v="HORTALIZAS"/>
    <n v="36.4"/>
    <n v="16.55"/>
    <s v="Chile  Verde Mediano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60"/>
    <n v="1"/>
    <n v="14"/>
    <m/>
    <s v="Sep 22 2022  9:07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95"/>
    <n v="1"/>
    <n v="12"/>
    <m/>
    <s v="Sep 22 2022  9:08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2"/>
    <n v="9"/>
    <n v="10"/>
    <x v="2"/>
  </r>
  <r>
    <n v="3139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95"/>
    <n v="1"/>
    <n v="12"/>
    <m/>
    <s v="Sep 22 2022  9:08A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0"/>
    <x v="2"/>
  </r>
  <r>
    <n v="31392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2"/>
    <n v="2022"/>
    <n v="89"/>
    <n v="1"/>
    <n v="33"/>
    <m/>
    <s v="Sep 22 2022  9:08AM"/>
    <x v="84"/>
    <x v="79"/>
    <n v="51"/>
    <s v="QUINTAL"/>
    <n v="1"/>
    <s v="PRODUCTOS AGROPECUARIOS"/>
    <n v="2"/>
    <s v="HORTALIZAS"/>
    <n v="100"/>
    <n v="45.45"/>
    <s v="Papa Lengua Grande"/>
    <m/>
    <n v="0"/>
    <n v="22"/>
    <n v="9"/>
    <n v="10"/>
    <x v="2"/>
  </r>
  <r>
    <n v="31392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2"/>
    <n v="2022"/>
    <n v="89"/>
    <n v="1"/>
    <n v="35"/>
    <m/>
    <s v="Sep 22 2022  9:08A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10"/>
    <x v="2"/>
  </r>
  <r>
    <n v="31392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2"/>
    <n v="2022"/>
    <n v="89"/>
    <n v="1"/>
    <n v="33"/>
    <m/>
    <s v="Sep 22 2022  9:08AM"/>
    <x v="85"/>
    <x v="80"/>
    <n v="51"/>
    <s v="QUINTAL"/>
    <n v="1"/>
    <s v="PRODUCTOS AGROPECUARIOS"/>
    <n v="2"/>
    <s v="HORTALIZAS"/>
    <n v="100"/>
    <n v="45.45"/>
    <s v="Papa Soloma Mediana"/>
    <m/>
    <n v="0"/>
    <n v="22"/>
    <n v="9"/>
    <n v="10"/>
    <x v="2"/>
  </r>
  <r>
    <n v="3139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60"/>
    <m/>
    <s v="Sep 22 2022  9:08AM"/>
    <x v="71"/>
    <x v="69"/>
    <n v="34"/>
    <s v="CIENTO 50-60 LB"/>
    <n v="1"/>
    <s v="PRODUCTOS AGROPECUARIOS"/>
    <n v="2"/>
    <s v="HORTALIZAS"/>
    <n v="55"/>
    <n v="25"/>
    <s v="Ayote Tierno Grande"/>
    <m/>
    <n v="0"/>
    <n v="22"/>
    <n v="9"/>
    <n v="10"/>
    <x v="2"/>
  </r>
  <r>
    <n v="3139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2"/>
    <m/>
    <s v="Sep 22 2022  9:08AM"/>
    <x v="72"/>
    <x v="70"/>
    <n v="70"/>
    <s v="SACO 170-190 UNIDADES"/>
    <n v="1"/>
    <s v="PRODUCTOS AGROPECUARIOS"/>
    <n v="2"/>
    <s v="HORTALIZAS"/>
    <n v="36.4"/>
    <n v="16.55"/>
    <s v="Chile  Verde Mediano"/>
    <m/>
    <n v="0"/>
    <n v="22"/>
    <n v="9"/>
    <n v="10"/>
    <x v="2"/>
  </r>
  <r>
    <n v="3139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4"/>
    <m/>
    <s v="Sep 22 2022  9:09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9"/>
    <n v="10"/>
    <x v="2"/>
  </r>
  <r>
    <n v="3139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20"/>
    <m/>
    <s v="Sep 22 2022  9:12AM"/>
    <x v="86"/>
    <x v="81"/>
    <n v="12"/>
    <s v="BOLSA 35-40 LIBRAS"/>
    <n v="1"/>
    <s v="PRODUCTOS AGROPECUARIOS"/>
    <n v="2"/>
    <s v="HORTALIZAS"/>
    <n v="37.19"/>
    <n v="16.899999999999999"/>
    <s v="Ejote Nacional"/>
    <m/>
    <n v="1"/>
    <n v="22"/>
    <n v="9"/>
    <n v="10"/>
    <x v="2"/>
  </r>
  <r>
    <n v="3139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8"/>
    <m/>
    <s v="Sep 22 2022  9:12AM"/>
    <x v="73"/>
    <x v="71"/>
    <n v="30"/>
    <s v="CIENTO  100 UNIDADES       "/>
    <n v="1"/>
    <s v="PRODUCTOS AGROPECUARIOS"/>
    <n v="2"/>
    <s v="HORTALIZAS"/>
    <n v="100"/>
    <n v="45.45"/>
    <s v="Elote Blanco Grande"/>
    <m/>
    <n v="0"/>
    <n v="22"/>
    <n v="9"/>
    <n v="10"/>
    <x v="2"/>
  </r>
  <r>
    <n v="3139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2"/>
    <m/>
    <s v="Sep 22 2022  9:12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9"/>
    <n v="10"/>
    <x v="2"/>
  </r>
  <r>
    <n v="313921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9"/>
    <s v="SEPTIEMBRE"/>
    <n v="4"/>
    <s v="DAVID GARCIA"/>
    <n v="2022"/>
    <n v="2022"/>
    <n v="60"/>
    <n v="1"/>
    <n v="18"/>
    <m/>
    <s v="Sep 22 2022  9:12AM"/>
    <x v="73"/>
    <x v="71"/>
    <n v="30"/>
    <s v="CIENTO  100 UNIDADES       "/>
    <n v="1"/>
    <s v="PRODUCTOS AGROPECUARIOS"/>
    <n v="2"/>
    <s v="HORTALIZAS"/>
    <n v="100"/>
    <n v="45.45"/>
    <s v="Elote Blanco Grande"/>
    <m/>
    <n v="0"/>
    <n v="22"/>
    <n v="9"/>
    <n v="10"/>
    <x v="2"/>
  </r>
  <r>
    <n v="3139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0"/>
    <m/>
    <s v="Sep 22 2022  9:12AM"/>
    <x v="75"/>
    <x v="7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n v="9"/>
    <n v="10"/>
    <x v="2"/>
  </r>
  <r>
    <n v="313921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9"/>
    <s v="SEPTIEMBRE"/>
    <n v="4"/>
    <s v="DAVID GARCIA"/>
    <n v="2022"/>
    <n v="2022"/>
    <n v="60"/>
    <n v="1"/>
    <n v="45"/>
    <m/>
    <s v="Sep 22 2022  9:12AM"/>
    <x v="74"/>
    <x v="71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n v="9"/>
    <n v="10"/>
    <x v="2"/>
  </r>
  <r>
    <n v="3139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48"/>
    <m/>
    <s v="Sep 22 2022  9:12AM"/>
    <x v="74"/>
    <x v="71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n v="9"/>
    <n v="10"/>
    <x v="2"/>
  </r>
  <r>
    <n v="3139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30"/>
    <m/>
    <s v="Sep 22 2022  9:12AM"/>
    <x v="76"/>
    <x v="73"/>
    <n v="41"/>
    <s v="JABA 30-40 LIBRAS"/>
    <n v="1"/>
    <s v="PRODUCTOS AGROPECUARIOS"/>
    <n v="2"/>
    <s v="HORTALIZAS"/>
    <n v="35"/>
    <n v="15.91"/>
    <s v="Loroco"/>
    <m/>
    <n v="0"/>
    <n v="22"/>
    <n v="9"/>
    <n v="10"/>
    <x v="2"/>
  </r>
  <r>
    <n v="3139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32"/>
    <m/>
    <s v="Sep 22 2022  9:13AM"/>
    <x v="77"/>
    <x v="74"/>
    <n v="60"/>
    <s v="SACO   145-155 UNIDADES"/>
    <n v="1"/>
    <s v="PRODUCTOS AGROPECUARIOS"/>
    <n v="2"/>
    <s v="HORTALIZAS"/>
    <n v="139.57"/>
    <n v="63.44"/>
    <s v="Pepino Grande"/>
    <m/>
    <n v="0"/>
    <n v="22"/>
    <n v="9"/>
    <n v="10"/>
    <x v="2"/>
  </r>
  <r>
    <n v="3139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30"/>
    <m/>
    <s v="Sep 22 2022  9:13AM"/>
    <x v="78"/>
    <x v="7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n v="9"/>
    <n v="10"/>
    <x v="2"/>
  </r>
  <r>
    <n v="3139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2"/>
    <n v="2022"/>
    <n v="89"/>
    <n v="1"/>
    <n v="14"/>
    <m/>
    <s v="Sep 22 2022  9:13AM"/>
    <x v="43"/>
    <x v="42"/>
    <n v="20"/>
    <s v="CAJA  18-22 TALLOS"/>
    <n v="1"/>
    <s v="PRODUCTOS AGROPECUARIOS"/>
    <n v="2"/>
    <s v="HORTALIZAS"/>
    <n v="61.86"/>
    <n v="28.12"/>
    <s v="Apio Grande"/>
    <m/>
    <n v="0"/>
    <n v="22"/>
    <n v="9"/>
    <n v="10"/>
    <x v="2"/>
  </r>
  <r>
    <n v="3139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2"/>
    <n v="2022"/>
    <n v="89"/>
    <n v="1"/>
    <n v="7"/>
    <m/>
    <s v="Sep 22 2022  9:13AM"/>
    <x v="44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9"/>
    <n v="10"/>
    <x v="2"/>
  </r>
  <r>
    <n v="3139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22"/>
    <m/>
    <s v="Sep 22 2022  9:13AM"/>
    <x v="79"/>
    <x v="7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n v="9"/>
    <n v="10"/>
    <x v="2"/>
  </r>
  <r>
    <n v="3139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2"/>
    <n v="2022"/>
    <n v="89"/>
    <n v="1"/>
    <n v="12"/>
    <m/>
    <s v="Sep 22 2022  9:13AM"/>
    <x v="48"/>
    <x v="47"/>
    <n v="53"/>
    <s v="RED   12 UNIDADES"/>
    <n v="1"/>
    <s v="PRODUCTOS AGROPECUARIOS"/>
    <n v="2"/>
    <s v="HORTALIZAS"/>
    <n v="46.19"/>
    <n v="21"/>
    <s v="Coliflor  Grande"/>
    <m/>
    <n v="0"/>
    <n v="22"/>
    <n v="9"/>
    <n v="10"/>
    <x v="2"/>
  </r>
  <r>
    <n v="3139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2"/>
    <n v="2022"/>
    <n v="89"/>
    <n v="1"/>
    <n v="12"/>
    <m/>
    <s v="Sep 22 2022  9:13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2"/>
    <n v="9"/>
    <n v="10"/>
    <x v="2"/>
  </r>
  <r>
    <n v="3139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20"/>
    <m/>
    <s v="Sep 22 2022  9:13AM"/>
    <x v="80"/>
    <x v="7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9"/>
    <n v="10"/>
    <x v="2"/>
  </r>
  <r>
    <n v="3139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2"/>
    <n v="2022"/>
    <n v="89"/>
    <n v="1"/>
    <n v="10"/>
    <m/>
    <s v="Sep 22 2022  9:1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9"/>
    <n v="10"/>
    <x v="2"/>
  </r>
  <r>
    <n v="3139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28"/>
    <m/>
    <s v="Sep 22 2022  9:13AM"/>
    <x v="81"/>
    <x v="78"/>
    <n v="66"/>
    <s v="SACO 133-135 LIBRAS"/>
    <n v="1"/>
    <s v="PRODUCTOS AGROPECUARIOS"/>
    <n v="2"/>
    <s v="HORTALIZAS"/>
    <n v="134"/>
    <n v="60.91"/>
    <s v="Yuca Blanca"/>
    <m/>
    <n v="0"/>
    <n v="22"/>
    <n v="9"/>
    <n v="10"/>
    <x v="2"/>
  </r>
  <r>
    <n v="3139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89"/>
    <n v="1"/>
    <n v="20"/>
    <m/>
    <s v="Sep 22 2022  9:13AM"/>
    <x v="47"/>
    <x v="46"/>
    <n v="74"/>
    <s v="SACO 35-40 LIBRAS"/>
    <n v="1"/>
    <s v="PRODUCTOS AGROPECUARIOS"/>
    <n v="2"/>
    <s v="HORTALIZAS"/>
    <n v="38.590000000000003"/>
    <n v="17.54"/>
    <s v="Chile Jalapeño"/>
    <m/>
    <n v="0"/>
    <n v="22"/>
    <n v="9"/>
    <n v="10"/>
    <x v="2"/>
  </r>
  <r>
    <n v="31391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2"/>
    <n v="2022"/>
    <n v="138"/>
    <n v="1"/>
    <n v="40"/>
    <m/>
    <s v="Sep 22 2022  9:13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22"/>
    <n v="9"/>
    <n v="10"/>
    <x v="2"/>
  </r>
  <r>
    <n v="3139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89"/>
    <n v="1"/>
    <n v="12"/>
    <m/>
    <s v="Sep 22 2022  9:13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2"/>
    <n v="9"/>
    <n v="10"/>
    <x v="2"/>
  </r>
  <r>
    <n v="31391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2"/>
    <n v="2022"/>
    <n v="138"/>
    <n v="1"/>
    <n v="39"/>
    <m/>
    <s v="Sep 22 2022  9:13AM"/>
    <x v="87"/>
    <x v="82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9"/>
    <n v="10"/>
    <x v="2"/>
  </r>
  <r>
    <n v="31391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2"/>
    <n v="2022"/>
    <n v="138"/>
    <n v="1"/>
    <n v="42"/>
    <m/>
    <s v="Sep 22 2022  9:14AM"/>
    <x v="3"/>
    <x v="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9"/>
    <n v="10"/>
    <x v="2"/>
  </r>
  <r>
    <n v="3139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89"/>
    <n v="1"/>
    <n v="14"/>
    <m/>
    <s v="Sep 22 2022  9:14A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0"/>
    <x v="2"/>
  </r>
  <r>
    <n v="3139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95"/>
    <n v="1"/>
    <n v="10"/>
    <m/>
    <s v="Sep 22 2022  9:14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2"/>
    <n v="9"/>
    <n v="10"/>
    <x v="2"/>
  </r>
  <r>
    <n v="3139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95"/>
    <n v="1"/>
    <n v="12"/>
    <m/>
    <s v="Sep 22 2022  9:14A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0"/>
    <x v="2"/>
  </r>
  <r>
    <n v="31391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2"/>
    <n v="2022"/>
    <n v="89"/>
    <n v="1"/>
    <n v="33"/>
    <m/>
    <s v="Sep 22 2022  9:14AM"/>
    <x v="84"/>
    <x v="79"/>
    <n v="51"/>
    <s v="QUINTAL"/>
    <n v="1"/>
    <s v="PRODUCTOS AGROPECUARIOS"/>
    <n v="2"/>
    <s v="HORTALIZAS"/>
    <n v="100"/>
    <n v="45.45"/>
    <s v="Papa Lengua Grande"/>
    <m/>
    <n v="0"/>
    <n v="22"/>
    <n v="9"/>
    <n v="10"/>
    <x v="2"/>
  </r>
  <r>
    <n v="31391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2"/>
    <n v="2022"/>
    <n v="89"/>
    <n v="1"/>
    <n v="35"/>
    <m/>
    <s v="Sep 22 2022  9:14A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10"/>
    <x v="2"/>
  </r>
  <r>
    <n v="31391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2"/>
    <n v="2022"/>
    <n v="89"/>
    <n v="1"/>
    <n v="33"/>
    <m/>
    <s v="Sep 22 2022  9:15AM"/>
    <x v="85"/>
    <x v="80"/>
    <n v="51"/>
    <s v="QUINTAL"/>
    <n v="1"/>
    <s v="PRODUCTOS AGROPECUARIOS"/>
    <n v="2"/>
    <s v="HORTALIZAS"/>
    <n v="100"/>
    <n v="45.45"/>
    <s v="Papa Soloma Mediana"/>
    <m/>
    <n v="0"/>
    <n v="22"/>
    <n v="9"/>
    <n v="10"/>
    <x v="2"/>
  </r>
  <r>
    <n v="3139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26"/>
    <m/>
    <s v="Sep 22 2022  9:15AM"/>
    <x v="70"/>
    <x v="68"/>
    <n v="51"/>
    <s v="QUINTAL"/>
    <n v="1"/>
    <s v="PRODUCTOS AGROPECUARIOS"/>
    <n v="2"/>
    <s v="HORTALIZAS"/>
    <n v="100"/>
    <n v="45.45"/>
    <s v="Zanahoria Grande"/>
    <m/>
    <n v="0"/>
    <n v="22"/>
    <n v="9"/>
    <n v="10"/>
    <x v="2"/>
  </r>
  <r>
    <n v="3139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9"/>
    <m/>
    <s v="Sep 22 2022  9:15AM"/>
    <x v="18"/>
    <x v="17"/>
    <n v="11"/>
    <s v="BOLSA 33-36 LIBRAS"/>
    <n v="1"/>
    <s v="PRODUCTOS AGROPECUARIOS"/>
    <n v="2"/>
    <s v="HORTALIZAS"/>
    <n v="34.94"/>
    <n v="15.88"/>
    <s v="Zanahoria Mediana"/>
    <m/>
    <n v="0"/>
    <n v="22"/>
    <n v="9"/>
    <n v="10"/>
    <x v="2"/>
  </r>
  <r>
    <n v="3139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2"/>
    <n v="2022"/>
    <n v="138"/>
    <n v="1"/>
    <n v="40"/>
    <m/>
    <s v="Sep 22 2022  9:15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22"/>
    <n v="9"/>
    <n v="10"/>
    <x v="2"/>
  </r>
  <r>
    <n v="3139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10"/>
    <m/>
    <s v="Sep 22 2022  9:1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9"/>
    <n v="10"/>
    <x v="2"/>
  </r>
  <r>
    <n v="3139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2"/>
    <n v="2022"/>
    <n v="138"/>
    <n v="1"/>
    <n v="39"/>
    <m/>
    <s v="Sep 22 2022  9:15AM"/>
    <x v="87"/>
    <x v="82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9"/>
    <n v="10"/>
    <x v="2"/>
  </r>
  <r>
    <n v="3139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2"/>
    <n v="2022"/>
    <n v="138"/>
    <n v="1"/>
    <n v="41"/>
    <m/>
    <s v="Sep 22 2022  9:15AM"/>
    <x v="3"/>
    <x v="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9"/>
    <n v="10"/>
    <x v="2"/>
  </r>
  <r>
    <n v="313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55"/>
    <m/>
    <s v="Sep 22 2022  9:16AM"/>
    <x v="42"/>
    <x v="4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n v="9"/>
    <n v="10"/>
    <x v="2"/>
  </r>
  <r>
    <n v="313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14"/>
    <m/>
    <s v="Sep 22 2022  9:16AM"/>
    <x v="43"/>
    <x v="42"/>
    <n v="20"/>
    <s v="CAJA  18-22 TALLOS"/>
    <n v="1"/>
    <s v="PRODUCTOS AGROPECUARIOS"/>
    <n v="2"/>
    <s v="HORTALIZAS"/>
    <n v="61.86"/>
    <n v="28.12"/>
    <s v="Apio Grande"/>
    <m/>
    <n v="0"/>
    <n v="22"/>
    <n v="9"/>
    <n v="10"/>
    <x v="2"/>
  </r>
  <r>
    <n v="313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6"/>
    <m/>
    <s v="Sep 22 2022  9:16AM"/>
    <x v="44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9"/>
    <n v="10"/>
    <x v="2"/>
  </r>
  <r>
    <n v="313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12"/>
    <m/>
    <s v="Sep 22 2022  9:16AM"/>
    <x v="48"/>
    <x v="47"/>
    <n v="53"/>
    <s v="RED   12 UNIDADES"/>
    <n v="1"/>
    <s v="PRODUCTOS AGROPECUARIOS"/>
    <n v="2"/>
    <s v="HORTALIZAS"/>
    <n v="46.19"/>
    <n v="21"/>
    <s v="Coliflor  Grande"/>
    <m/>
    <n v="0"/>
    <n v="22"/>
    <n v="9"/>
    <n v="10"/>
    <x v="2"/>
  </r>
  <r>
    <n v="313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12"/>
    <m/>
    <s v="Sep 22 2022  9:16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2"/>
    <n v="9"/>
    <n v="10"/>
    <x v="2"/>
  </r>
  <r>
    <n v="313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10"/>
    <m/>
    <s v="Sep 22 2022  9:16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9"/>
    <n v="10"/>
    <x v="2"/>
  </r>
  <r>
    <n v="313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35"/>
    <m/>
    <s v="Sep 22 2022  9:16A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10"/>
    <x v="2"/>
  </r>
  <r>
    <n v="3139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10"/>
    <m/>
    <s v="Sep 22 2022  9:16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2"/>
    <n v="9"/>
    <n v="10"/>
    <x v="2"/>
  </r>
  <r>
    <n v="313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33"/>
    <m/>
    <s v="Sep 22 2022  9:16AM"/>
    <x v="85"/>
    <x v="80"/>
    <n v="51"/>
    <s v="QUINTAL"/>
    <n v="1"/>
    <s v="PRODUCTOS AGROPECUARIOS"/>
    <n v="2"/>
    <s v="HORTALIZAS"/>
    <n v="100"/>
    <n v="45.45"/>
    <s v="Papa Soloma Mediana"/>
    <m/>
    <n v="0"/>
    <n v="22"/>
    <n v="9"/>
    <n v="10"/>
    <x v="2"/>
  </r>
  <r>
    <n v="313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26"/>
    <m/>
    <s v="Sep 22 2022  9:16AM"/>
    <x v="70"/>
    <x v="68"/>
    <n v="51"/>
    <s v="QUINTAL"/>
    <n v="1"/>
    <s v="PRODUCTOS AGROPECUARIOS"/>
    <n v="2"/>
    <s v="HORTALIZAS"/>
    <n v="100"/>
    <n v="45.45"/>
    <s v="Zanahoria Grande"/>
    <m/>
    <n v="0"/>
    <n v="22"/>
    <n v="9"/>
    <n v="10"/>
    <x v="2"/>
  </r>
  <r>
    <n v="3139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15"/>
    <m/>
    <s v="Sep 22 2022  9:16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9"/>
    <n v="10"/>
    <x v="2"/>
  </r>
  <r>
    <n v="313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9"/>
    <m/>
    <s v="Sep 22 2022  9:16AM"/>
    <x v="18"/>
    <x v="17"/>
    <n v="11"/>
    <s v="BOLSA 33-36 LIBRAS"/>
    <n v="1"/>
    <s v="PRODUCTOS AGROPECUARIOS"/>
    <n v="2"/>
    <s v="HORTALIZAS"/>
    <n v="34.94"/>
    <n v="15.88"/>
    <s v="Zanahoria Mediana"/>
    <m/>
    <n v="0"/>
    <n v="22"/>
    <n v="9"/>
    <n v="10"/>
    <x v="2"/>
  </r>
  <r>
    <n v="3139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13"/>
    <m/>
    <s v="Sep 22 2022  9:16AM"/>
    <x v="69"/>
    <x v="6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n v="9"/>
    <n v="10"/>
    <x v="2"/>
  </r>
  <r>
    <n v="3139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95"/>
    <n v="1"/>
    <n v="10"/>
    <m/>
    <s v="Sep 22 2022  9:16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2"/>
    <n v="9"/>
    <n v="10"/>
    <x v="2"/>
  </r>
  <r>
    <n v="3139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95"/>
    <n v="1"/>
    <n v="12"/>
    <m/>
    <s v="Sep 22 2022  9:16A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0"/>
    <x v="2"/>
  </r>
  <r>
    <n v="3139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89"/>
    <n v="1"/>
    <n v="35"/>
    <m/>
    <s v="Sep 22 2022  9:17A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10"/>
    <x v="2"/>
  </r>
  <r>
    <n v="3139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89"/>
    <n v="1"/>
    <n v="33"/>
    <m/>
    <s v="Sep 22 2022  9:17AM"/>
    <x v="85"/>
    <x v="80"/>
    <n v="51"/>
    <s v="QUINTAL"/>
    <n v="1"/>
    <s v="PRODUCTOS AGROPECUARIOS"/>
    <n v="2"/>
    <s v="HORTALIZAS"/>
    <n v="100"/>
    <n v="45.45"/>
    <s v="Papa Soloma Mediana"/>
    <m/>
    <n v="0"/>
    <n v="22"/>
    <n v="9"/>
    <n v="10"/>
    <x v="2"/>
  </r>
  <r>
    <n v="3139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138"/>
    <n v="1"/>
    <n v="40"/>
    <m/>
    <s v="Sep 22 2022  9:17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22"/>
    <n v="9"/>
    <n v="10"/>
    <x v="2"/>
  </r>
  <r>
    <n v="3139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138"/>
    <n v="1"/>
    <n v="39"/>
    <m/>
    <s v="Sep 22 2022  9:17AM"/>
    <x v="87"/>
    <x v="82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9"/>
    <n v="10"/>
    <x v="2"/>
  </r>
  <r>
    <n v="31392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26"/>
    <m/>
    <s v="Sep 22 2022  9:17AM"/>
    <x v="70"/>
    <x v="68"/>
    <n v="51"/>
    <s v="QUINTAL"/>
    <n v="1"/>
    <s v="PRODUCTOS AGROPECUARIOS"/>
    <n v="2"/>
    <s v="HORTALIZAS"/>
    <n v="100"/>
    <n v="45.45"/>
    <s v="Zanahoria Grande"/>
    <m/>
    <n v="0"/>
    <n v="22"/>
    <n v="9"/>
    <n v="10"/>
    <x v="2"/>
  </r>
  <r>
    <n v="3139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138"/>
    <n v="1"/>
    <n v="40"/>
    <m/>
    <s v="Sep 22 2022  9:17AM"/>
    <x v="3"/>
    <x v="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9"/>
    <n v="10"/>
    <x v="2"/>
  </r>
  <r>
    <n v="31392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9"/>
    <m/>
    <s v="Sep 22 2022  9:17AM"/>
    <x v="18"/>
    <x v="17"/>
    <n v="11"/>
    <s v="BOLSA 33-36 LIBRAS"/>
    <n v="1"/>
    <s v="PRODUCTOS AGROPECUARIOS"/>
    <n v="2"/>
    <s v="HORTALIZAS"/>
    <n v="34.94"/>
    <n v="15.88"/>
    <s v="Zanahoria Mediana"/>
    <m/>
    <n v="0"/>
    <n v="22"/>
    <n v="9"/>
    <n v="10"/>
    <x v="2"/>
  </r>
  <r>
    <n v="31391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9"/>
    <s v="SEPTIEMBRE"/>
    <n v="4"/>
    <s v="DAVID GARCIA"/>
    <n v="2022"/>
    <n v="2022"/>
    <n v="89"/>
    <n v="1"/>
    <n v="35"/>
    <m/>
    <s v="Sep 22 2022  9:17A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10"/>
    <x v="2"/>
  </r>
  <r>
    <n v="31392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10"/>
    <m/>
    <s v="Sep 22 2022  9:17AM"/>
    <x v="51"/>
    <x v="50"/>
    <n v="8"/>
    <s v="BOLSA 25-30 LIBRAS"/>
    <n v="1"/>
    <s v="PRODUCTOS AGROPECUARIOS"/>
    <n v="2"/>
    <s v="HORTALIZAS"/>
    <n v="26.3"/>
    <n v="11.95"/>
    <s v="Rábano"/>
    <m/>
    <n v="0"/>
    <n v="22"/>
    <n v="9"/>
    <n v="10"/>
    <x v="2"/>
  </r>
  <r>
    <n v="31391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9"/>
    <s v="SEPTIEMBRE"/>
    <n v="4"/>
    <s v="DAVID GARCIA"/>
    <n v="2022"/>
    <n v="2022"/>
    <n v="89"/>
    <n v="1"/>
    <n v="33"/>
    <m/>
    <s v="Sep 22 2022  9:18AM"/>
    <x v="85"/>
    <x v="80"/>
    <n v="51"/>
    <s v="QUINTAL"/>
    <n v="1"/>
    <s v="PRODUCTOS AGROPECUARIOS"/>
    <n v="2"/>
    <s v="HORTALIZAS"/>
    <n v="100"/>
    <n v="45.45"/>
    <s v="Papa Soloma Mediana"/>
    <m/>
    <n v="0"/>
    <n v="22"/>
    <n v="9"/>
    <n v="10"/>
    <x v="2"/>
  </r>
  <r>
    <n v="31392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33"/>
    <m/>
    <s v="Sep 22 2022  9:18AM"/>
    <x v="84"/>
    <x v="79"/>
    <n v="51"/>
    <s v="QUINTAL"/>
    <n v="1"/>
    <s v="PRODUCTOS AGROPECUARIOS"/>
    <n v="2"/>
    <s v="HORTALIZAS"/>
    <n v="100"/>
    <n v="45.45"/>
    <s v="Papa Lengua Grande"/>
    <m/>
    <n v="0"/>
    <n v="22"/>
    <n v="9"/>
    <n v="10"/>
    <x v="2"/>
  </r>
  <r>
    <n v="31392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35"/>
    <m/>
    <s v="Sep 22 2022  9:18A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10"/>
    <x v="2"/>
  </r>
  <r>
    <n v="31392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33"/>
    <m/>
    <s v="Sep 22 2022  9:18AM"/>
    <x v="85"/>
    <x v="80"/>
    <n v="51"/>
    <s v="QUINTAL"/>
    <n v="1"/>
    <s v="PRODUCTOS AGROPECUARIOS"/>
    <n v="2"/>
    <s v="HORTALIZAS"/>
    <n v="100"/>
    <n v="45.45"/>
    <s v="Papa Soloma Mediana"/>
    <m/>
    <n v="0"/>
    <n v="22"/>
    <n v="9"/>
    <n v="10"/>
    <x v="2"/>
  </r>
  <r>
    <n v="31392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9"/>
    <m/>
    <s v="Sep 22 2022  9:1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9"/>
    <n v="10"/>
    <x v="2"/>
  </r>
  <r>
    <n v="31392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10"/>
    <m/>
    <s v="Sep 22 2022  9:18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2"/>
    <n v="9"/>
    <n v="10"/>
    <x v="2"/>
  </r>
  <r>
    <n v="31391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9"/>
    <s v="SEPTIEMBRE"/>
    <n v="4"/>
    <s v="DAVID GARCIA"/>
    <n v="2022"/>
    <n v="2022"/>
    <n v="89"/>
    <n v="1"/>
    <n v="12"/>
    <m/>
    <s v="Sep 22 2022  9:18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2"/>
    <n v="9"/>
    <n v="10"/>
    <x v="2"/>
  </r>
  <r>
    <n v="31392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138"/>
    <n v="1"/>
    <n v="40"/>
    <m/>
    <s v="Sep 22 2022  9:18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22"/>
    <n v="9"/>
    <n v="10"/>
    <x v="2"/>
  </r>
  <r>
    <n v="31391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9"/>
    <s v="SEPTIEMBRE"/>
    <n v="4"/>
    <s v="DAVID GARCIA"/>
    <n v="2022"/>
    <n v="2022"/>
    <n v="89"/>
    <n v="1"/>
    <n v="14"/>
    <m/>
    <s v="Sep 22 2022  9:19A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0"/>
    <x v="2"/>
  </r>
  <r>
    <n v="31392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138"/>
    <n v="1"/>
    <n v="39"/>
    <m/>
    <s v="Sep 22 2022  9:19AM"/>
    <x v="87"/>
    <x v="82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9"/>
    <n v="10"/>
    <x v="2"/>
  </r>
  <r>
    <n v="31392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138"/>
    <n v="1"/>
    <n v="41"/>
    <m/>
    <s v="Sep 22 2022  9:19AM"/>
    <x v="3"/>
    <x v="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9"/>
    <n v="10"/>
    <x v="2"/>
  </r>
  <r>
    <n v="31394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2"/>
    <n v="2022"/>
    <n v="351"/>
    <n v="1"/>
    <n v="12"/>
    <m/>
    <s v="Sep 22 2022  9:19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9"/>
    <n v="10"/>
    <x v="2"/>
  </r>
  <r>
    <n v="31394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2"/>
    <n v="2022"/>
    <n v="60"/>
    <n v="1"/>
    <n v="18"/>
    <m/>
    <s v="Sep 22 2022  9:19AM"/>
    <x v="41"/>
    <x v="4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n v="9"/>
    <n v="10"/>
    <x v="2"/>
  </r>
  <r>
    <n v="31394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2"/>
    <n v="2022"/>
    <n v="89"/>
    <n v="1"/>
    <n v="32"/>
    <m/>
    <s v="Sep 22 2022  9:19AM"/>
    <x v="84"/>
    <x v="79"/>
    <n v="51"/>
    <s v="QUINTAL"/>
    <n v="1"/>
    <s v="PRODUCTOS AGROPECUARIOS"/>
    <n v="2"/>
    <s v="HORTALIZAS"/>
    <n v="100"/>
    <n v="45.45"/>
    <s v="Papa Lengua Grande"/>
    <m/>
    <n v="0"/>
    <n v="22"/>
    <n v="9"/>
    <n v="10"/>
    <x v="2"/>
  </r>
  <r>
    <n v="31394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2"/>
    <n v="2022"/>
    <n v="89"/>
    <n v="1"/>
    <n v="35"/>
    <m/>
    <s v="Sep 22 2022  9:19A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10"/>
    <x v="2"/>
  </r>
  <r>
    <n v="31394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2"/>
    <n v="2022"/>
    <n v="89"/>
    <n v="1"/>
    <n v="33"/>
    <m/>
    <s v="Sep 22 2022  9:20AM"/>
    <x v="85"/>
    <x v="80"/>
    <n v="51"/>
    <s v="QUINTAL"/>
    <n v="1"/>
    <s v="PRODUCTOS AGROPECUARIOS"/>
    <n v="2"/>
    <s v="HORTALIZAS"/>
    <n v="100"/>
    <n v="45.45"/>
    <s v="Papa Soloma Mediana"/>
    <m/>
    <n v="0"/>
    <n v="22"/>
    <n v="9"/>
    <n v="10"/>
    <x v="2"/>
  </r>
  <r>
    <n v="31391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9"/>
    <s v="SEPTIEMBRE"/>
    <n v="4"/>
    <s v="DAVID GARCIA"/>
    <n v="2022"/>
    <n v="2022"/>
    <n v="138"/>
    <n v="1"/>
    <n v="40"/>
    <m/>
    <s v="Sep 22 2022  9:20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22"/>
    <n v="9"/>
    <n v="10"/>
    <x v="2"/>
  </r>
  <r>
    <n v="31391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9"/>
    <s v="SEPTIEMBRE"/>
    <n v="4"/>
    <s v="DAVID GARCIA"/>
    <n v="2022"/>
    <n v="2022"/>
    <n v="138"/>
    <n v="1"/>
    <n v="39"/>
    <m/>
    <s v="Sep 22 2022  9:20AM"/>
    <x v="87"/>
    <x v="82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9"/>
    <n v="10"/>
    <x v="2"/>
  </r>
  <r>
    <n v="31391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9"/>
    <s v="SEPTIEMBRE"/>
    <n v="4"/>
    <s v="DAVID GARCIA"/>
    <n v="2022"/>
    <n v="2022"/>
    <n v="138"/>
    <n v="1"/>
    <n v="42"/>
    <m/>
    <s v="Sep 22 2022  9:20AM"/>
    <x v="3"/>
    <x v="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9"/>
    <n v="10"/>
    <x v="2"/>
  </r>
  <r>
    <n v="31394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9"/>
    <s v="SEPTIEMBRE"/>
    <n v="5"/>
    <s v="MARIO LAZO"/>
    <n v="2022"/>
    <n v="2022"/>
    <n v="89"/>
    <n v="1"/>
    <n v="55"/>
    <m/>
    <s v="Sep 22 2022  9:20AM"/>
    <x v="42"/>
    <x v="4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n v="9"/>
    <n v="10"/>
    <x v="2"/>
  </r>
  <r>
    <n v="3139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351"/>
    <n v="1"/>
    <n v="12"/>
    <m/>
    <s v="Sep 22 2022  9:20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9"/>
    <n v="10"/>
    <x v="2"/>
  </r>
  <r>
    <n v="31394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9"/>
    <s v="SEPTIEMBRE"/>
    <n v="5"/>
    <s v="MARIO LAZO"/>
    <n v="2022"/>
    <n v="2022"/>
    <n v="89"/>
    <n v="1"/>
    <n v="13"/>
    <m/>
    <s v="Sep 22 2022  9:20AM"/>
    <x v="43"/>
    <x v="42"/>
    <n v="20"/>
    <s v="CAJA  18-22 TALLOS"/>
    <n v="1"/>
    <s v="PRODUCTOS AGROPECUARIOS"/>
    <n v="2"/>
    <s v="HORTALIZAS"/>
    <n v="61.86"/>
    <n v="28.12"/>
    <s v="Apio Grande"/>
    <m/>
    <n v="0"/>
    <n v="22"/>
    <n v="9"/>
    <n v="10"/>
    <x v="2"/>
  </r>
  <r>
    <n v="3139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4"/>
    <m/>
    <s v="Sep 22 2022  9:21AM"/>
    <x v="43"/>
    <x v="42"/>
    <n v="20"/>
    <s v="CAJA  18-22 TALLOS"/>
    <n v="1"/>
    <s v="PRODUCTOS AGROPECUARIOS"/>
    <n v="2"/>
    <s v="HORTALIZAS"/>
    <n v="61.86"/>
    <n v="28.12"/>
    <s v="Apio Grande"/>
    <m/>
    <n v="0"/>
    <n v="22"/>
    <n v="9"/>
    <n v="10"/>
    <x v="2"/>
  </r>
  <r>
    <n v="3139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7"/>
    <m/>
    <s v="Sep 22 2022  9:21AM"/>
    <x v="44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9"/>
    <n v="10"/>
    <x v="2"/>
  </r>
  <r>
    <n v="3139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8"/>
    <m/>
    <s v="Sep 22 2022  9:21AM"/>
    <x v="47"/>
    <x v="46"/>
    <n v="74"/>
    <s v="SACO 35-40 LIBRAS"/>
    <n v="1"/>
    <s v="PRODUCTOS AGROPECUARIOS"/>
    <n v="2"/>
    <s v="HORTALIZAS"/>
    <n v="38.590000000000003"/>
    <n v="17.54"/>
    <s v="Chile Jalapeño"/>
    <m/>
    <n v="0"/>
    <n v="22"/>
    <n v="9"/>
    <n v="10"/>
    <x v="2"/>
  </r>
  <r>
    <n v="3139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2"/>
    <m/>
    <s v="Sep 22 2022  9:21AM"/>
    <x v="48"/>
    <x v="47"/>
    <n v="53"/>
    <s v="RED   12 UNIDADES"/>
    <n v="1"/>
    <s v="PRODUCTOS AGROPECUARIOS"/>
    <n v="2"/>
    <s v="HORTALIZAS"/>
    <n v="46.19"/>
    <n v="21"/>
    <s v="Coliflor  Grande"/>
    <m/>
    <n v="0"/>
    <n v="22"/>
    <n v="9"/>
    <n v="10"/>
    <x v="2"/>
  </r>
  <r>
    <n v="31394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2"/>
    <n v="2022"/>
    <n v="95"/>
    <n v="1"/>
    <n v="8"/>
    <m/>
    <s v="Sep 22 2022  9:21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2"/>
    <n v="9"/>
    <n v="10"/>
    <x v="2"/>
  </r>
  <r>
    <n v="3139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2"/>
    <m/>
    <s v="Sep 22 2022  9:21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2"/>
    <n v="9"/>
    <n v="10"/>
    <x v="2"/>
  </r>
  <r>
    <n v="31394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2"/>
    <n v="2022"/>
    <n v="95"/>
    <n v="1"/>
    <n v="10"/>
    <m/>
    <s v="Sep 22 2022  9:21A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0"/>
    <x v="2"/>
  </r>
  <r>
    <n v="3139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5"/>
    <m/>
    <s v="Sep 22 2022  9:21AM"/>
    <x v="49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9"/>
    <n v="10"/>
    <x v="2"/>
  </r>
  <r>
    <n v="3139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0"/>
    <m/>
    <s v="Sep 22 2022  9:2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9"/>
    <n v="10"/>
    <x v="2"/>
  </r>
  <r>
    <n v="3139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0"/>
    <m/>
    <s v="Sep 22 2022  9:21AM"/>
    <x v="51"/>
    <x v="50"/>
    <n v="8"/>
    <s v="BOLSA 25-30 LIBRAS"/>
    <n v="1"/>
    <s v="PRODUCTOS AGROPECUARIOS"/>
    <n v="2"/>
    <s v="HORTALIZAS"/>
    <n v="26.3"/>
    <n v="11.95"/>
    <s v="Rábano"/>
    <m/>
    <n v="0"/>
    <n v="22"/>
    <n v="9"/>
    <n v="10"/>
    <x v="2"/>
  </r>
  <r>
    <n v="3139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5"/>
    <m/>
    <s v="Sep 22 2022  9:2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9"/>
    <n v="10"/>
    <x v="2"/>
  </r>
  <r>
    <n v="3139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3"/>
    <m/>
    <s v="Sep 22 2022  9:21AM"/>
    <x v="69"/>
    <x v="6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n v="9"/>
    <n v="10"/>
    <x v="2"/>
  </r>
  <r>
    <n v="313940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2"/>
    <n v="2022"/>
    <n v="95"/>
    <n v="1"/>
    <n v="8"/>
    <m/>
    <s v="Sep 22 2022  9:21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2"/>
    <n v="9"/>
    <n v="10"/>
    <x v="2"/>
  </r>
  <r>
    <n v="3139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26"/>
    <m/>
    <s v="Sep 22 2022  9:21AM"/>
    <x v="70"/>
    <x v="68"/>
    <n v="51"/>
    <s v="QUINTAL"/>
    <n v="1"/>
    <s v="PRODUCTOS AGROPECUARIOS"/>
    <n v="2"/>
    <s v="HORTALIZAS"/>
    <n v="100"/>
    <n v="45.45"/>
    <s v="Zanahoria Grande"/>
    <m/>
    <n v="0"/>
    <n v="22"/>
    <n v="9"/>
    <n v="10"/>
    <x v="2"/>
  </r>
  <r>
    <n v="3139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9"/>
    <m/>
    <s v="Sep 22 2022  9:22AM"/>
    <x v="18"/>
    <x v="17"/>
    <n v="11"/>
    <s v="BOLSA 33-36 LIBRAS"/>
    <n v="1"/>
    <s v="PRODUCTOS AGROPECUARIOS"/>
    <n v="2"/>
    <s v="HORTALIZAS"/>
    <n v="34.94"/>
    <n v="15.88"/>
    <s v="Zanahoria Mediana"/>
    <m/>
    <n v="0"/>
    <n v="22"/>
    <n v="9"/>
    <n v="10"/>
    <x v="2"/>
  </r>
  <r>
    <n v="313940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2"/>
    <n v="2022"/>
    <n v="95"/>
    <n v="1"/>
    <n v="10"/>
    <m/>
    <s v="Sep 22 2022  9:22A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0"/>
    <x v="2"/>
  </r>
  <r>
    <n v="31390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2"/>
    <n v="2022"/>
    <n v="89"/>
    <n v="1"/>
    <n v="8"/>
    <m/>
    <s v="Sep 22 2022  9:22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2"/>
    <n v="9"/>
    <n v="10"/>
    <x v="2"/>
  </r>
  <r>
    <n v="3139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89"/>
    <n v="1"/>
    <n v="9"/>
    <m/>
    <s v="Sep 22 2022  9:22AM"/>
    <x v="45"/>
    <x v="4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n v="9"/>
    <n v="10"/>
    <x v="2"/>
  </r>
  <r>
    <n v="31390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2"/>
    <n v="2022"/>
    <n v="89"/>
    <n v="1"/>
    <n v="10"/>
    <m/>
    <s v="Sep 22 2022  9:22A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0"/>
    <x v="2"/>
  </r>
  <r>
    <n v="3139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89"/>
    <n v="1"/>
    <n v="7"/>
    <m/>
    <s v="Sep 22 2022  9:22AM"/>
    <x v="46"/>
    <x v="4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n v="9"/>
    <n v="10"/>
    <x v="2"/>
  </r>
  <r>
    <n v="3139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138"/>
    <n v="1"/>
    <n v="40"/>
    <m/>
    <s v="Sep 22 2022  9:22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22"/>
    <n v="9"/>
    <n v="10"/>
    <x v="2"/>
  </r>
  <r>
    <n v="3139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138"/>
    <n v="1"/>
    <n v="39"/>
    <m/>
    <s v="Sep 22 2022  9:22AM"/>
    <x v="87"/>
    <x v="82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9"/>
    <n v="10"/>
    <x v="2"/>
  </r>
  <r>
    <n v="3139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138"/>
    <n v="1"/>
    <n v="40"/>
    <m/>
    <s v="Sep 22 2022  9:22AM"/>
    <x v="3"/>
    <x v="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9"/>
    <n v="10"/>
    <x v="2"/>
  </r>
  <r>
    <n v="31404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2"/>
    <n v="2022"/>
    <n v="89"/>
    <n v="1"/>
    <n v="20"/>
    <m/>
    <s v="Sep 22 2022  9:23A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9"/>
    <n v="10"/>
    <x v="2"/>
  </r>
  <r>
    <n v="31404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2"/>
    <n v="2022"/>
    <n v="89"/>
    <n v="1"/>
    <n v="14"/>
    <m/>
    <s v="Sep 22 2022  9:23AM"/>
    <x v="30"/>
    <x v="2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9"/>
    <n v="10"/>
    <x v="2"/>
  </r>
  <r>
    <n v="31393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9"/>
    <s v="SEPTIEMBRE"/>
    <n v="5"/>
    <s v="MARIO LAZO"/>
    <n v="2022"/>
    <n v="2022"/>
    <n v="95"/>
    <n v="1"/>
    <n v="8"/>
    <m/>
    <s v="Sep 22 2022  9:23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2"/>
    <n v="9"/>
    <n v="10"/>
    <x v="2"/>
  </r>
  <r>
    <n v="31393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9"/>
    <s v="SEPTIEMBRE"/>
    <n v="5"/>
    <s v="MARIO LAZO"/>
    <n v="2022"/>
    <n v="2022"/>
    <n v="95"/>
    <n v="1"/>
    <n v="10"/>
    <m/>
    <s v="Sep 22 2022  9:23A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0"/>
    <x v="2"/>
  </r>
  <r>
    <n v="31393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9"/>
    <s v="SEPTIEMBRE"/>
    <n v="5"/>
    <s v="MARIO LAZO"/>
    <n v="2022"/>
    <n v="2022"/>
    <n v="95"/>
    <n v="1"/>
    <n v="8"/>
    <m/>
    <s v="Sep 22 2022  9:23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50"/>
    <m/>
    <s v="Sep 22 2022  9:23AM"/>
    <x v="54"/>
    <x v="5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9"/>
    <m/>
    <s v="Sep 22 2022  9:23AM"/>
    <x v="22"/>
    <x v="21"/>
    <n v="10"/>
    <s v="BOLSA 25-30 LIBRAS"/>
    <n v="1"/>
    <s v="PRODUCTOS AGROPECUARIOS"/>
    <n v="3"/>
    <s v="FRUTAS"/>
    <n v="27.5"/>
    <n v="12.5"/>
    <s v="Guayaba Grande"/>
    <m/>
    <n v="0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7"/>
    <m/>
    <s v="Sep 22 2022  9:23AM"/>
    <x v="23"/>
    <x v="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9"/>
    <n v="10"/>
    <x v="2"/>
  </r>
  <r>
    <n v="31393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9"/>
    <s v="SEPTIEMBRE"/>
    <n v="5"/>
    <s v="MARIO LAZO"/>
    <n v="2022"/>
    <n v="2022"/>
    <n v="95"/>
    <n v="1"/>
    <n v="10"/>
    <m/>
    <s v="Sep 22 2022  9:23A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4"/>
    <m/>
    <s v="Sep 22 2022  9:23AM"/>
    <x v="55"/>
    <x v="5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4"/>
    <m/>
    <s v="Sep 22 2022  9:23AM"/>
    <x v="56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3"/>
    <m/>
    <s v="Sep 22 2022  9:24AM"/>
    <x v="57"/>
    <x v="5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12"/>
    <m/>
    <s v="Sep 22 2022  9:24AM"/>
    <x v="58"/>
    <x v="5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10"/>
    <m/>
    <s v="Sep 22 2022  9:24AM"/>
    <x v="59"/>
    <x v="5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n v="9"/>
    <n v="10"/>
    <x v="2"/>
  </r>
  <r>
    <n v="31393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9"/>
    <s v="SEPTIEMBRE"/>
    <n v="5"/>
    <s v="MARIO LAZO"/>
    <n v="2022"/>
    <n v="2022"/>
    <n v="60"/>
    <n v="1"/>
    <n v="160"/>
    <m/>
    <s v="Sep 22 2022  9:24AM"/>
    <x v="82"/>
    <x v="14"/>
    <n v="36"/>
    <s v="CIENTO 800-1000 LIBRAS"/>
    <n v="1"/>
    <s v="PRODUCTOS AGROPECUARIOS"/>
    <n v="2"/>
    <s v="HORTALIZAS"/>
    <n v="900"/>
    <n v="409.09"/>
    <s v="Repollo Verde Grande"/>
    <m/>
    <n v="0"/>
    <n v="22"/>
    <n v="9"/>
    <n v="10"/>
    <x v="2"/>
  </r>
  <r>
    <n v="31393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9"/>
    <s v="SEPTIEMBRE"/>
    <n v="5"/>
    <s v="MARIO LAZO"/>
    <n v="2022"/>
    <n v="2022"/>
    <n v="60"/>
    <n v="1"/>
    <n v="100"/>
    <m/>
    <s v="Sep 22 2022  9:24AM"/>
    <x v="83"/>
    <x v="67"/>
    <n v="35"/>
    <s v="CIENTO 600-700 LIBRAS"/>
    <n v="1"/>
    <s v="PRODUCTOS AGROPECUARIOS"/>
    <n v="2"/>
    <s v="HORTALIZAS"/>
    <n v="650"/>
    <n v="295.45"/>
    <s v="Repollo Verde Mediano"/>
    <m/>
    <n v="0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32"/>
    <m/>
    <s v="Sep 22 2022  9:24AM"/>
    <x v="50"/>
    <x v="4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24"/>
    <m/>
    <s v="Sep 22 2022  9:24AM"/>
    <x v="52"/>
    <x v="5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9"/>
    <m/>
    <s v="Sep 22 2022  9:24AM"/>
    <x v="32"/>
    <x v="31"/>
    <n v="27"/>
    <s v="CAJA 40 LIBRAS 90-100 UNIDADES"/>
    <n v="1"/>
    <s v="PRODUCTOS AGROPECUARIOS"/>
    <n v="3"/>
    <s v="FRUTAS"/>
    <n v="40"/>
    <n v="18.18"/>
    <s v="Banano Maduro Grande Caja"/>
    <m/>
    <n v="0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7"/>
    <m/>
    <s v="Sep 22 2022  9:24AM"/>
    <x v="62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9"/>
    <n v="10"/>
    <x v="2"/>
  </r>
  <r>
    <n v="3139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351"/>
    <n v="1"/>
    <n v="12"/>
    <m/>
    <s v="Sep 22 2022  9:24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60"/>
    <m/>
    <s v="Sep 22 2022  9:25AM"/>
    <x v="63"/>
    <x v="61"/>
    <n v="42"/>
    <s v="JABA 35-38 LIBRAS"/>
    <n v="1"/>
    <s v="PRODUCTOS AGROPECUARIOS"/>
    <n v="3"/>
    <s v="FRUTAS"/>
    <n v="36.5"/>
    <n v="16.59"/>
    <s v="Fresa Grande"/>
    <m/>
    <n v="0"/>
    <n v="22"/>
    <n v="9"/>
    <n v="10"/>
    <x v="2"/>
  </r>
  <r>
    <n v="3139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89"/>
    <n v="1"/>
    <n v="35"/>
    <m/>
    <s v="Sep 22 2022  9:25A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16"/>
    <m/>
    <s v="Sep 22 2022  9:25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13"/>
    <m/>
    <s v="Sep 22 2022  9:25AM"/>
    <x v="65"/>
    <x v="63"/>
    <n v="39"/>
    <s v="JABA  13-15 UNIDADES"/>
    <n v="1"/>
    <s v="PRODUCTOS AGROPECUARIOS"/>
    <n v="3"/>
    <s v="FRUTAS"/>
    <n v="35.19"/>
    <n v="16"/>
    <s v="Papaya Tainung Mediana"/>
    <m/>
    <n v="0"/>
    <n v="22"/>
    <n v="9"/>
    <n v="10"/>
    <x v="2"/>
  </r>
  <r>
    <n v="3139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89"/>
    <n v="1"/>
    <n v="33"/>
    <m/>
    <s v="Sep 22 2022  9:25AM"/>
    <x v="85"/>
    <x v="80"/>
    <n v="51"/>
    <s v="QUINTAL"/>
    <n v="1"/>
    <s v="PRODUCTOS AGROPECUARIOS"/>
    <n v="2"/>
    <s v="HORTALIZAS"/>
    <n v="100"/>
    <n v="45.45"/>
    <s v="Papa Soloma Mediana"/>
    <m/>
    <n v="0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85"/>
    <m/>
    <s v="Sep 22 2022  9:25AM"/>
    <x v="66"/>
    <x v="64"/>
    <n v="52"/>
    <s v="QUINTAL "/>
    <n v="1"/>
    <s v="PRODUCTOS AGROPECUARIOS"/>
    <n v="3"/>
    <s v="FRUTAS"/>
    <n v="100"/>
    <n v="45.45"/>
    <s v="Tamarindo sin Cáscara"/>
    <m/>
    <n v="0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24"/>
    <m/>
    <s v="Sep 22 2022  9:25AM"/>
    <x v="67"/>
    <x v="65"/>
    <n v="56"/>
    <s v="RED  45-50 UNIDADES                                  "/>
    <n v="1"/>
    <s v="PRODUCTOS AGROPECUARIOS"/>
    <n v="3"/>
    <s v="FRUTAS"/>
    <n v="59"/>
    <n v="26.82"/>
    <s v="Zapote"/>
    <m/>
    <n v="0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138"/>
    <n v="1"/>
    <n v="24"/>
    <m/>
    <s v="Sep 22 2022  9:25AM"/>
    <x v="68"/>
    <x v="66"/>
    <n v="23"/>
    <s v="CAJA 10 KG 50- 60 UNIDADES"/>
    <n v="1"/>
    <s v="PRODUCTOS AGROPECUARIOS"/>
    <n v="3"/>
    <s v="FRUTAS"/>
    <n v="22"/>
    <n v="10"/>
    <s v="Aguacate Hass Grande"/>
    <m/>
    <n v="0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138"/>
    <n v="1"/>
    <n v="21"/>
    <m/>
    <s v="Sep 22 2022  9:25AM"/>
    <x v="21"/>
    <x v="20"/>
    <n v="24"/>
    <s v="CAJA 10 KG 60-70 UNIDADES"/>
    <n v="1"/>
    <s v="PRODUCTOS AGROPECUARIOS"/>
    <n v="3"/>
    <s v="FRUTAS"/>
    <n v="22"/>
    <n v="10"/>
    <s v="Aguacate Hass Mediano"/>
    <m/>
    <n v="0"/>
    <n v="22"/>
    <n v="9"/>
    <n v="10"/>
    <x v="2"/>
  </r>
  <r>
    <n v="3140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157"/>
    <n v="1"/>
    <n v="20"/>
    <m/>
    <s v="Sep 22 2022  9:25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9"/>
    <n v="10"/>
    <x v="2"/>
  </r>
  <r>
    <n v="3139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2"/>
    <n v="2022"/>
    <n v="89"/>
    <n v="1"/>
    <n v="125"/>
    <m/>
    <s v="Sep 22 2022  9:25AM"/>
    <x v="88"/>
    <x v="8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2"/>
    <n v="9"/>
    <n v="10"/>
    <x v="2"/>
  </r>
  <r>
    <n v="3139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2"/>
    <n v="2022"/>
    <n v="89"/>
    <n v="1"/>
    <n v="75"/>
    <m/>
    <s v="Sep 22 2022  9:25AM"/>
    <x v="89"/>
    <x v="8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n v="9"/>
    <n v="10"/>
    <x v="2"/>
  </r>
  <r>
    <n v="3139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2"/>
    <n v="2022"/>
    <n v="89"/>
    <n v="1"/>
    <n v="250"/>
    <m/>
    <s v="Sep 22 2022  9:26AM"/>
    <x v="90"/>
    <x v="8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n v="9"/>
    <n v="10"/>
    <x v="2"/>
  </r>
  <r>
    <n v="3139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2"/>
    <n v="2022"/>
    <n v="89"/>
    <n v="1"/>
    <n v="150"/>
    <m/>
    <s v="Sep 22 2022  9:26AM"/>
    <x v="91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n v="9"/>
    <n v="10"/>
    <x v="2"/>
  </r>
  <r>
    <n v="31404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9"/>
    <s v="SEPTIEMBRE"/>
    <n v="4"/>
    <s v="DAVID GARCIA"/>
    <n v="2022"/>
    <n v="2022"/>
    <n v="60"/>
    <n v="1"/>
    <n v="50"/>
    <m/>
    <s v="Sep 22 2022  9:26AM"/>
    <x v="54"/>
    <x v="5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9"/>
    <n v="10"/>
    <x v="2"/>
  </r>
  <r>
    <n v="31393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9"/>
    <s v="SEPTIEMBRE"/>
    <n v="5"/>
    <s v="MARIO LAZO"/>
    <n v="2022"/>
    <n v="2022"/>
    <n v="60"/>
    <n v="1"/>
    <n v="30"/>
    <m/>
    <s v="Sep 22 2022  9:26AM"/>
    <x v="76"/>
    <x v="73"/>
    <n v="41"/>
    <s v="JABA 30-40 LIBRAS"/>
    <n v="1"/>
    <s v="PRODUCTOS AGROPECUARIOS"/>
    <n v="2"/>
    <s v="HORTALIZAS"/>
    <n v="35"/>
    <n v="15.91"/>
    <s v="Loroco"/>
    <m/>
    <n v="0"/>
    <n v="22"/>
    <n v="9"/>
    <n v="10"/>
    <x v="2"/>
  </r>
  <r>
    <n v="3140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2"/>
    <n v="2022"/>
    <n v="60"/>
    <n v="1"/>
    <n v="9"/>
    <m/>
    <s v="Sep 22 2022  9:27AM"/>
    <x v="22"/>
    <x v="21"/>
    <n v="10"/>
    <s v="BOLSA 25-30 LIBRAS"/>
    <n v="1"/>
    <s v="PRODUCTOS AGROPECUARIOS"/>
    <n v="3"/>
    <s v="FRUTAS"/>
    <n v="27.5"/>
    <n v="12.5"/>
    <s v="Guayaba Grande"/>
    <m/>
    <n v="0"/>
    <n v="22"/>
    <n v="9"/>
    <n v="10"/>
    <x v="2"/>
  </r>
  <r>
    <n v="3140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2"/>
    <n v="2022"/>
    <n v="89"/>
    <n v="1"/>
    <n v="16"/>
    <m/>
    <s v="Sep 22 2022  9:27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22"/>
    <n v="9"/>
    <n v="10"/>
    <x v="2"/>
  </r>
  <r>
    <n v="31392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2"/>
    <n v="2022"/>
    <n v="89"/>
    <n v="1"/>
    <n v="20"/>
    <m/>
    <s v="Sep 22 2022  9:27AM"/>
    <x v="47"/>
    <x v="46"/>
    <n v="74"/>
    <s v="SACO 35-40 LIBRAS"/>
    <n v="1"/>
    <s v="PRODUCTOS AGROPECUARIOS"/>
    <n v="2"/>
    <s v="HORTALIZAS"/>
    <n v="38.590000000000003"/>
    <n v="17.54"/>
    <s v="Chile Jalapeño"/>
    <m/>
    <n v="0"/>
    <n v="22"/>
    <n v="9"/>
    <n v="10"/>
    <x v="2"/>
  </r>
  <r>
    <n v="3140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2"/>
    <n v="2022"/>
    <n v="89"/>
    <n v="1"/>
    <n v="14"/>
    <m/>
    <s v="Sep 22 2022  9:27AM"/>
    <x v="65"/>
    <x v="63"/>
    <n v="39"/>
    <s v="JABA  13-15 UNIDADES"/>
    <n v="1"/>
    <s v="PRODUCTOS AGROPECUARIOS"/>
    <n v="3"/>
    <s v="FRUTAS"/>
    <n v="35.19"/>
    <n v="16"/>
    <s v="Papaya Tainung Mediana"/>
    <m/>
    <n v="0"/>
    <n v="22"/>
    <n v="9"/>
    <n v="10"/>
    <x v="2"/>
  </r>
  <r>
    <n v="31392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2"/>
    <n v="2022"/>
    <n v="60"/>
    <n v="1"/>
    <n v="12"/>
    <m/>
    <s v="Sep 22 2022  9:27AM"/>
    <x v="72"/>
    <x v="70"/>
    <n v="70"/>
    <s v="SACO 170-190 UNIDADES"/>
    <n v="1"/>
    <s v="PRODUCTOS AGROPECUARIOS"/>
    <n v="2"/>
    <s v="HORTALIZAS"/>
    <n v="36.4"/>
    <n v="16.55"/>
    <s v="Chile  Verde Mediano"/>
    <m/>
    <n v="0"/>
    <n v="22"/>
    <n v="9"/>
    <n v="10"/>
    <x v="2"/>
  </r>
  <r>
    <n v="31392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2"/>
    <n v="2022"/>
    <n v="60"/>
    <n v="1"/>
    <n v="14"/>
    <m/>
    <s v="Sep 22 2022  9:27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9"/>
    <n v="10"/>
    <x v="2"/>
  </r>
  <r>
    <n v="31404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9"/>
    <s v="SEPTIEMBRE"/>
    <n v="4"/>
    <s v="DAVID GARCIA"/>
    <n v="2022"/>
    <n v="2022"/>
    <n v="89"/>
    <n v="1"/>
    <n v="20"/>
    <m/>
    <s v="Sep 22 2022  9:27A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9"/>
    <n v="10"/>
    <x v="2"/>
  </r>
  <r>
    <n v="31404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9"/>
    <s v="SEPTIEMBRE"/>
    <n v="4"/>
    <s v="DAVID GARCIA"/>
    <n v="2022"/>
    <n v="2022"/>
    <n v="89"/>
    <n v="1"/>
    <n v="14"/>
    <m/>
    <s v="Sep 22 2022  9:27AM"/>
    <x v="30"/>
    <x v="2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9"/>
    <n v="10"/>
    <x v="2"/>
  </r>
  <r>
    <n v="31404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2"/>
    <n v="2022"/>
    <n v="89"/>
    <n v="1"/>
    <n v="200"/>
    <m/>
    <s v="Sep 22 2022  9:28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9"/>
    <n v="10"/>
    <x v="2"/>
  </r>
  <r>
    <n v="31404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2"/>
    <n v="2022"/>
    <n v="89"/>
    <n v="1"/>
    <n v="150"/>
    <m/>
    <s v="Sep 22 2022  9:28AM"/>
    <x v="92"/>
    <x v="8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2"/>
    <n v="9"/>
    <n v="10"/>
    <x v="2"/>
  </r>
  <r>
    <n v="31404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2"/>
    <n v="2022"/>
    <n v="89"/>
    <n v="1"/>
    <n v="125"/>
    <m/>
    <s v="Sep 22 2022  9:28AM"/>
    <x v="93"/>
    <x v="8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9"/>
    <n v="10"/>
    <x v="2"/>
  </r>
  <r>
    <n v="31403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9"/>
    <s v="SEPTIEMBRE"/>
    <n v="4"/>
    <s v="DAVID GARCIA"/>
    <n v="2022"/>
    <n v="2022"/>
    <n v="89"/>
    <n v="1"/>
    <n v="20"/>
    <m/>
    <s v="Sep 22 2022  9:28A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9"/>
    <n v="10"/>
    <x v="2"/>
  </r>
  <r>
    <n v="31403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9"/>
    <s v="SEPTIEMBRE"/>
    <n v="4"/>
    <s v="DAVID GARCIA"/>
    <n v="2022"/>
    <n v="2022"/>
    <n v="89"/>
    <n v="1"/>
    <n v="14"/>
    <m/>
    <s v="Sep 22 2022  9:28AM"/>
    <x v="30"/>
    <x v="2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9"/>
    <n v="10"/>
    <x v="2"/>
  </r>
  <r>
    <n v="3139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2"/>
    <n v="2022"/>
    <n v="138"/>
    <n v="1"/>
    <n v="40"/>
    <m/>
    <s v="Sep 22 2022  9:29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22"/>
    <n v="9"/>
    <n v="10"/>
    <x v="2"/>
  </r>
  <r>
    <n v="3139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2"/>
    <n v="2022"/>
    <n v="138"/>
    <n v="1"/>
    <n v="39"/>
    <m/>
    <s v="Sep 22 2022  9:29AM"/>
    <x v="87"/>
    <x v="82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9"/>
    <n v="10"/>
    <x v="2"/>
  </r>
  <r>
    <n v="3139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2"/>
    <n v="2022"/>
    <n v="138"/>
    <n v="1"/>
    <n v="40"/>
    <m/>
    <s v="Sep 22 2022  9:29AM"/>
    <x v="3"/>
    <x v="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9"/>
    <n v="10"/>
    <x v="2"/>
  </r>
  <r>
    <n v="3140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2"/>
    <n v="2022"/>
    <n v="60"/>
    <n v="1"/>
    <n v="9"/>
    <m/>
    <s v="Sep 22 2022  9:29AM"/>
    <x v="22"/>
    <x v="21"/>
    <n v="10"/>
    <s v="BOLSA 25-30 LIBRAS"/>
    <n v="1"/>
    <s v="PRODUCTOS AGROPECUARIOS"/>
    <n v="3"/>
    <s v="FRUTAS"/>
    <n v="27.5"/>
    <n v="12.5"/>
    <s v="Guayaba Grande"/>
    <m/>
    <n v="0"/>
    <n v="22"/>
    <n v="9"/>
    <n v="10"/>
    <x v="2"/>
  </r>
  <r>
    <n v="3140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2"/>
    <n v="2022"/>
    <n v="89"/>
    <n v="1"/>
    <n v="16"/>
    <m/>
    <s v="Sep 22 2022  9:29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22"/>
    <n v="9"/>
    <n v="10"/>
    <x v="2"/>
  </r>
  <r>
    <n v="3140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2"/>
    <n v="2022"/>
    <n v="89"/>
    <n v="1"/>
    <n v="14"/>
    <m/>
    <s v="Sep 22 2022  9:29AM"/>
    <x v="65"/>
    <x v="63"/>
    <n v="39"/>
    <s v="JABA  13-15 UNIDADES"/>
    <n v="1"/>
    <s v="PRODUCTOS AGROPECUARIOS"/>
    <n v="3"/>
    <s v="FRUTAS"/>
    <n v="35.19"/>
    <n v="16"/>
    <s v="Papaya Tainung Mediana"/>
    <m/>
    <n v="0"/>
    <n v="22"/>
    <n v="9"/>
    <n v="10"/>
    <x v="2"/>
  </r>
  <r>
    <n v="31403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2"/>
    <n v="2022"/>
    <n v="95"/>
    <n v="1"/>
    <n v="8"/>
    <m/>
    <s v="Sep 22 2022  9:29AM"/>
    <x v="25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9"/>
    <n v="10"/>
    <x v="2"/>
  </r>
  <r>
    <n v="31403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2"/>
    <n v="2022"/>
    <n v="95"/>
    <n v="1"/>
    <n v="14"/>
    <m/>
    <s v="Sep 22 2022  9:29AM"/>
    <x v="94"/>
    <x v="8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9"/>
    <n v="10"/>
    <x v="2"/>
  </r>
  <r>
    <n v="31403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2"/>
    <n v="2022"/>
    <n v="95"/>
    <n v="1"/>
    <n v="12"/>
    <m/>
    <s v="Sep 22 2022  9:30AM"/>
    <x v="95"/>
    <x v="9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n v="9"/>
    <n v="10"/>
    <x v="2"/>
  </r>
  <r>
    <n v="3140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55"/>
    <m/>
    <s v="Sep 22 2022  9:30AM"/>
    <x v="63"/>
    <x v="61"/>
    <n v="42"/>
    <s v="JABA 35-38 LIBRAS"/>
    <n v="1"/>
    <s v="PRODUCTOS AGROPECUARIOS"/>
    <n v="3"/>
    <s v="FRUTAS"/>
    <n v="36.5"/>
    <n v="16.59"/>
    <s v="Fresa Grande"/>
    <m/>
    <n v="0"/>
    <n v="22"/>
    <n v="9"/>
    <n v="10"/>
    <x v="2"/>
  </r>
  <r>
    <n v="31403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2"/>
    <n v="2022"/>
    <n v="95"/>
    <n v="1"/>
    <n v="10"/>
    <m/>
    <s v="Sep 22 2022  9:30AM"/>
    <x v="26"/>
    <x v="2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2"/>
    <n v="9"/>
    <n v="10"/>
    <x v="2"/>
  </r>
  <r>
    <n v="3140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9"/>
    <m/>
    <s v="Sep 22 2022  9:30AM"/>
    <x v="32"/>
    <x v="31"/>
    <n v="27"/>
    <s v="CAJA 40 LIBRAS 90-100 UNIDADES"/>
    <n v="1"/>
    <s v="PRODUCTOS AGROPECUARIOS"/>
    <n v="3"/>
    <s v="FRUTAS"/>
    <n v="40"/>
    <n v="18.18"/>
    <s v="Banano Maduro Grande Caja"/>
    <m/>
    <n v="0"/>
    <n v="22"/>
    <n v="9"/>
    <n v="10"/>
    <x v="2"/>
  </r>
  <r>
    <n v="3140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16"/>
    <m/>
    <s v="Sep 22 2022  9:30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22"/>
    <n v="9"/>
    <n v="10"/>
    <x v="2"/>
  </r>
  <r>
    <n v="3140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13"/>
    <m/>
    <s v="Sep 22 2022  9:30AM"/>
    <x v="65"/>
    <x v="63"/>
    <n v="39"/>
    <s v="JABA  13-15 UNIDADES"/>
    <n v="1"/>
    <s v="PRODUCTOS AGROPECUARIOS"/>
    <n v="3"/>
    <s v="FRUTAS"/>
    <n v="35.19"/>
    <n v="16"/>
    <s v="Papaya Tainung Mediana"/>
    <m/>
    <n v="0"/>
    <n v="22"/>
    <n v="9"/>
    <n v="10"/>
    <x v="2"/>
  </r>
  <r>
    <n v="3140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2"/>
    <n v="2022"/>
    <n v="60"/>
    <n v="1"/>
    <n v="4"/>
    <m/>
    <s v="Sep 22 2022  9:30AM"/>
    <x v="55"/>
    <x v="5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2"/>
    <n v="9"/>
    <n v="10"/>
    <x v="2"/>
  </r>
  <r>
    <n v="3140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2"/>
    <n v="2022"/>
    <n v="60"/>
    <n v="1"/>
    <n v="4"/>
    <m/>
    <s v="Sep 22 2022  9:30AM"/>
    <x v="56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9"/>
    <n v="10"/>
    <x v="2"/>
  </r>
  <r>
    <n v="3140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2"/>
    <n v="2022"/>
    <n v="60"/>
    <n v="1"/>
    <n v="3"/>
    <m/>
    <s v="Sep 22 2022  9:30AM"/>
    <x v="57"/>
    <x v="5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n v="9"/>
    <n v="10"/>
    <x v="2"/>
  </r>
  <r>
    <n v="3140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85"/>
    <m/>
    <s v="Sep 22 2022  9:30AM"/>
    <x v="66"/>
    <x v="64"/>
    <n v="52"/>
    <s v="QUINTAL "/>
    <n v="1"/>
    <s v="PRODUCTOS AGROPECUARIOS"/>
    <n v="3"/>
    <s v="FRUTAS"/>
    <n v="100"/>
    <n v="45.45"/>
    <s v="Tamarindo sin Cáscara"/>
    <m/>
    <n v="0"/>
    <n v="22"/>
    <n v="9"/>
    <n v="10"/>
    <x v="2"/>
  </r>
  <r>
    <n v="3140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2"/>
    <n v="2022"/>
    <n v="60"/>
    <n v="1"/>
    <n v="12"/>
    <m/>
    <s v="Sep 22 2022  9:30AM"/>
    <x v="58"/>
    <x v="5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2"/>
    <n v="9"/>
    <n v="10"/>
    <x v="2"/>
  </r>
  <r>
    <n v="3140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25"/>
    <m/>
    <s v="Sep 22 2022  9:30AM"/>
    <x v="67"/>
    <x v="65"/>
    <n v="56"/>
    <s v="RED  45-50 UNIDADES                                  "/>
    <n v="1"/>
    <s v="PRODUCTOS AGROPECUARIOS"/>
    <n v="3"/>
    <s v="FRUTAS"/>
    <n v="59"/>
    <n v="26.82"/>
    <s v="Zapote"/>
    <m/>
    <n v="0"/>
    <n v="22"/>
    <n v="9"/>
    <n v="10"/>
    <x v="2"/>
  </r>
  <r>
    <n v="3140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2"/>
    <n v="2022"/>
    <n v="60"/>
    <n v="1"/>
    <n v="10"/>
    <m/>
    <s v="Sep 22 2022  9:30AM"/>
    <x v="59"/>
    <x v="5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n v="9"/>
    <n v="10"/>
    <x v="2"/>
  </r>
  <r>
    <n v="3140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138"/>
    <n v="1"/>
    <n v="25"/>
    <m/>
    <s v="Sep 22 2022  9:30AM"/>
    <x v="68"/>
    <x v="66"/>
    <n v="23"/>
    <s v="CAJA 10 KG 50- 60 UNIDADES"/>
    <n v="1"/>
    <s v="PRODUCTOS AGROPECUARIOS"/>
    <n v="3"/>
    <s v="FRUTAS"/>
    <n v="22"/>
    <n v="10"/>
    <s v="Aguacate Hass Grande"/>
    <m/>
    <n v="0"/>
    <n v="22"/>
    <n v="9"/>
    <n v="10"/>
    <x v="2"/>
  </r>
  <r>
    <n v="3140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138"/>
    <n v="1"/>
    <n v="22"/>
    <m/>
    <s v="Sep 22 2022  9:30AM"/>
    <x v="21"/>
    <x v="20"/>
    <n v="24"/>
    <s v="CAJA 10 KG 60-70 UNIDADES"/>
    <n v="1"/>
    <s v="PRODUCTOS AGROPECUARIOS"/>
    <n v="3"/>
    <s v="FRUTAS"/>
    <n v="22"/>
    <n v="10"/>
    <s v="Aguacate Hass Mediano"/>
    <m/>
    <n v="0"/>
    <n v="22"/>
    <n v="9"/>
    <n v="10"/>
    <x v="2"/>
  </r>
  <r>
    <n v="3140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2"/>
    <n v="2022"/>
    <n v="89"/>
    <n v="1"/>
    <n v="9"/>
    <m/>
    <s v="Sep 22 2022  9:31AM"/>
    <x v="32"/>
    <x v="31"/>
    <n v="27"/>
    <s v="CAJA 40 LIBRAS 90-100 UNIDADES"/>
    <n v="1"/>
    <s v="PRODUCTOS AGROPECUARIOS"/>
    <n v="3"/>
    <s v="FRUTAS"/>
    <n v="40"/>
    <n v="18.18"/>
    <s v="Banano Maduro Grande Caja"/>
    <m/>
    <n v="0"/>
    <n v="22"/>
    <n v="9"/>
    <n v="10"/>
    <x v="2"/>
  </r>
  <r>
    <n v="3140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2"/>
    <n v="2022"/>
    <n v="89"/>
    <n v="1"/>
    <n v="8"/>
    <m/>
    <s v="Sep 22 2022  9:31AM"/>
    <x v="62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9"/>
    <n v="10"/>
    <x v="2"/>
  </r>
  <r>
    <n v="3140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2"/>
    <n v="2022"/>
    <n v="89"/>
    <n v="1"/>
    <n v="20"/>
    <m/>
    <s v="Sep 22 2022  9:31A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9"/>
    <n v="10"/>
    <x v="2"/>
  </r>
  <r>
    <n v="3140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2"/>
    <n v="2022"/>
    <n v="89"/>
    <n v="1"/>
    <n v="13"/>
    <m/>
    <s v="Sep 22 2022  9:31AM"/>
    <x v="30"/>
    <x v="2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9"/>
    <n v="10"/>
    <x v="2"/>
  </r>
  <r>
    <n v="31405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2"/>
    <n v="2022"/>
    <n v="95"/>
    <n v="1"/>
    <n v="8"/>
    <m/>
    <s v="Sep 22 2022  9:33AM"/>
    <x v="25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9"/>
    <n v="10"/>
    <x v="2"/>
  </r>
  <r>
    <n v="31405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2"/>
    <n v="2022"/>
    <n v="95"/>
    <n v="1"/>
    <n v="14"/>
    <m/>
    <s v="Sep 22 2022  9:33AM"/>
    <x v="94"/>
    <x v="8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9"/>
    <n v="10"/>
    <x v="2"/>
  </r>
  <r>
    <n v="31405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2"/>
    <n v="2022"/>
    <n v="95"/>
    <n v="1"/>
    <n v="12"/>
    <m/>
    <s v="Sep 22 2022  9:33AM"/>
    <x v="95"/>
    <x v="9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n v="9"/>
    <n v="10"/>
    <x v="2"/>
  </r>
  <r>
    <n v="31405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2"/>
    <n v="2022"/>
    <n v="95"/>
    <n v="1"/>
    <n v="10"/>
    <m/>
    <s v="Sep 22 2022  9:33AM"/>
    <x v="26"/>
    <x v="2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2"/>
    <n v="9"/>
    <n v="10"/>
    <x v="2"/>
  </r>
  <r>
    <n v="3140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60"/>
    <n v="1"/>
    <n v="35"/>
    <m/>
    <s v="Sep 22 2022  9:34AM"/>
    <x v="50"/>
    <x v="4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2"/>
    <n v="9"/>
    <n v="10"/>
    <x v="2"/>
  </r>
  <r>
    <n v="3140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60"/>
    <n v="1"/>
    <n v="25"/>
    <m/>
    <s v="Sep 22 2022  9:34AM"/>
    <x v="52"/>
    <x v="5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2"/>
    <n v="9"/>
    <n v="10"/>
    <x v="2"/>
  </r>
  <r>
    <n v="3140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89"/>
    <n v="1"/>
    <n v="15"/>
    <m/>
    <s v="Sep 22 2022  9:34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22"/>
    <n v="9"/>
    <n v="10"/>
    <x v="2"/>
  </r>
  <r>
    <n v="3140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89"/>
    <n v="1"/>
    <n v="13"/>
    <m/>
    <s v="Sep 22 2022  9:34AM"/>
    <x v="65"/>
    <x v="63"/>
    <n v="39"/>
    <s v="JABA  13-15 UNIDADES"/>
    <n v="1"/>
    <s v="PRODUCTOS AGROPECUARIOS"/>
    <n v="3"/>
    <s v="FRUTAS"/>
    <n v="35.19"/>
    <n v="16"/>
    <s v="Papaya Tainung Mediana"/>
    <m/>
    <n v="0"/>
    <n v="22"/>
    <n v="9"/>
    <n v="10"/>
    <x v="2"/>
  </r>
  <r>
    <n v="3140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89"/>
    <n v="1"/>
    <n v="85"/>
    <m/>
    <s v="Sep 22 2022  9:34AM"/>
    <x v="66"/>
    <x v="64"/>
    <n v="52"/>
    <s v="QUINTAL "/>
    <n v="1"/>
    <s v="PRODUCTOS AGROPECUARIOS"/>
    <n v="3"/>
    <s v="FRUTAS"/>
    <n v="100"/>
    <n v="45.45"/>
    <s v="Tamarindo sin Cáscara"/>
    <m/>
    <n v="0"/>
    <n v="22"/>
    <n v="9"/>
    <n v="10"/>
    <x v="2"/>
  </r>
  <r>
    <n v="3140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89"/>
    <n v="1"/>
    <n v="9"/>
    <m/>
    <s v="Sep 22 2022  9:35AM"/>
    <x v="32"/>
    <x v="31"/>
    <n v="27"/>
    <s v="CAJA 40 LIBRAS 90-100 UNIDADES"/>
    <n v="1"/>
    <s v="PRODUCTOS AGROPECUARIOS"/>
    <n v="3"/>
    <s v="FRUTAS"/>
    <n v="40"/>
    <n v="18.18"/>
    <s v="Banano Maduro Grande Caja"/>
    <m/>
    <n v="0"/>
    <n v="22"/>
    <n v="9"/>
    <n v="10"/>
    <x v="2"/>
  </r>
  <r>
    <n v="3140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138"/>
    <n v="1"/>
    <n v="25"/>
    <m/>
    <s v="Sep 22 2022  9:35AM"/>
    <x v="68"/>
    <x v="66"/>
    <n v="23"/>
    <s v="CAJA 10 KG 50- 60 UNIDADES"/>
    <n v="1"/>
    <s v="PRODUCTOS AGROPECUARIOS"/>
    <n v="3"/>
    <s v="FRUTAS"/>
    <n v="22"/>
    <n v="10"/>
    <s v="Aguacate Hass Grande"/>
    <m/>
    <n v="0"/>
    <n v="22"/>
    <n v="9"/>
    <n v="10"/>
    <x v="2"/>
  </r>
  <r>
    <n v="3140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138"/>
    <n v="1"/>
    <n v="23"/>
    <m/>
    <s v="Sep 22 2022  9:35AM"/>
    <x v="21"/>
    <x v="20"/>
    <n v="24"/>
    <s v="CAJA 10 KG 60-70 UNIDADES"/>
    <n v="1"/>
    <s v="PRODUCTOS AGROPECUARIOS"/>
    <n v="3"/>
    <s v="FRUTAS"/>
    <n v="22"/>
    <n v="10"/>
    <s v="Aguacate Hass Mediano"/>
    <m/>
    <n v="0"/>
    <n v="22"/>
    <n v="9"/>
    <n v="10"/>
    <x v="2"/>
  </r>
  <r>
    <n v="31405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9"/>
    <s v="SEPTIEMBRE"/>
    <n v="5"/>
    <s v="MARIO LAZO"/>
    <n v="2022"/>
    <n v="2022"/>
    <n v="138"/>
    <n v="1"/>
    <n v="18"/>
    <m/>
    <s v="Sep 22 2022  9:36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9"/>
    <n v="10"/>
    <x v="2"/>
  </r>
  <r>
    <n v="31405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2"/>
    <n v="2022"/>
    <n v="89"/>
    <n v="1"/>
    <n v="200"/>
    <m/>
    <s v="Sep 22 2022  9:37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9"/>
    <n v="10"/>
    <x v="2"/>
  </r>
  <r>
    <n v="31405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2"/>
    <n v="2022"/>
    <n v="89"/>
    <n v="1"/>
    <n v="150"/>
    <m/>
    <s v="Sep 22 2022  9:37AM"/>
    <x v="92"/>
    <x v="8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2"/>
    <n v="9"/>
    <n v="10"/>
    <x v="2"/>
  </r>
  <r>
    <n v="31405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2"/>
    <n v="2022"/>
    <n v="89"/>
    <n v="1"/>
    <n v="125"/>
    <m/>
    <s v="Sep 22 2022  9:37AM"/>
    <x v="93"/>
    <x v="8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9"/>
    <n v="10"/>
    <x v="2"/>
  </r>
  <r>
    <n v="3142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2"/>
    <n v="2022"/>
    <n v="60"/>
    <n v="1"/>
    <n v="1.5"/>
    <m/>
    <s v="Sep 22 2022  9:38AM"/>
    <x v="96"/>
    <x v="91"/>
    <n v="45"/>
    <s v="LIBRA"/>
    <n v="1"/>
    <s v="PRODUCTOS AGROPECUARIOS"/>
    <n v="10"/>
    <s v="PRODUCTOS PESQUEROS"/>
    <n v="1"/>
    <n v="0.45"/>
    <s v="Bagre"/>
    <m/>
    <n v="0"/>
    <n v="22"/>
    <n v="9"/>
    <n v="10"/>
    <x v="2"/>
  </r>
  <r>
    <n v="3142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2"/>
    <n v="2022"/>
    <n v="60"/>
    <n v="1"/>
    <n v="3.5"/>
    <m/>
    <s v="Sep 22 2022  9:38AM"/>
    <x v="97"/>
    <x v="92"/>
    <n v="45"/>
    <s v="LIBRA"/>
    <n v="1"/>
    <s v="PRODUCTOS AGROPECUARIOS"/>
    <n v="10"/>
    <s v="PRODUCTOS PESQUEROS"/>
    <n v="1"/>
    <n v="0.45"/>
    <s v="Boca colorada mediano"/>
    <m/>
    <n v="0"/>
    <n v="22"/>
    <n v="9"/>
    <n v="10"/>
    <x v="2"/>
  </r>
  <r>
    <n v="3142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2"/>
    <n v="2022"/>
    <n v="60"/>
    <n v="1"/>
    <n v="5"/>
    <m/>
    <s v="Sep 22 2022  9:38AM"/>
    <x v="98"/>
    <x v="93"/>
    <n v="45"/>
    <s v="LIBRA"/>
    <n v="1"/>
    <s v="PRODUCTOS AGROPECUARIOS"/>
    <n v="10"/>
    <s v="PRODUCTOS PESQUEROS"/>
    <n v="1"/>
    <n v="0.45"/>
    <s v="Camaron de mar mediano"/>
    <m/>
    <n v="0"/>
    <n v="22"/>
    <n v="9"/>
    <n v="10"/>
    <x v="2"/>
  </r>
  <r>
    <n v="3142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2"/>
    <n v="2022"/>
    <n v="60"/>
    <n v="1"/>
    <n v="3.5"/>
    <m/>
    <s v="Sep 22 2022  9:38AM"/>
    <x v="99"/>
    <x v="94"/>
    <n v="45"/>
    <s v="LIBRA"/>
    <n v="1"/>
    <s v="PRODUCTOS AGROPECUARIOS"/>
    <n v="10"/>
    <s v="PRODUCTOS PESQUEROS"/>
    <n v="1"/>
    <n v="0.45"/>
    <s v="Camaron cultivado"/>
    <m/>
    <n v="0"/>
    <n v="22"/>
    <n v="9"/>
    <n v="10"/>
    <x v="2"/>
  </r>
  <r>
    <n v="3142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2"/>
    <n v="2022"/>
    <n v="60"/>
    <n v="1"/>
    <n v="8.5"/>
    <m/>
    <s v="Sep 22 2022  9:39AM"/>
    <x v="100"/>
    <x v="95"/>
    <n v="45"/>
    <s v="LIBRA"/>
    <n v="1"/>
    <s v="PRODUCTOS AGROPECUARIOS"/>
    <n v="10"/>
    <s v="PRODUCTOS PESQUEROS"/>
    <n v="1"/>
    <n v="0.45"/>
    <s v="Camaron de mar grande"/>
    <m/>
    <n v="0"/>
    <n v="22"/>
    <n v="9"/>
    <n v="10"/>
    <x v="2"/>
  </r>
  <r>
    <n v="3142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2"/>
    <n v="2022"/>
    <n v="60"/>
    <n v="1"/>
    <n v="5"/>
    <m/>
    <s v="Sep 22 2022  9:39AM"/>
    <x v="101"/>
    <x v="96"/>
    <n v="45"/>
    <s v="LIBRA"/>
    <n v="1"/>
    <s v="PRODUCTOS AGROPECUARIOS"/>
    <n v="10"/>
    <s v="PRODUCTOS PESQUEROS"/>
    <n v="1"/>
    <n v="0.45"/>
    <s v="Camaroncillo Seco Salado"/>
    <m/>
    <n v="0"/>
    <n v="22"/>
    <n v="9"/>
    <n v="10"/>
    <x v="2"/>
  </r>
  <r>
    <n v="3142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2"/>
    <n v="2022"/>
    <n v="60"/>
    <n v="1"/>
    <n v="2.25"/>
    <m/>
    <s v="Sep 22 2022  9:39AM"/>
    <x v="102"/>
    <x v="97"/>
    <n v="45"/>
    <s v="LIBRA"/>
    <n v="1"/>
    <s v="PRODUCTOS AGROPECUARIOS"/>
    <n v="10"/>
    <s v="PRODUCTOS PESQUEROS"/>
    <n v="1"/>
    <n v="0.45"/>
    <s v="Cola de camaron"/>
    <m/>
    <n v="0"/>
    <n v="22"/>
    <n v="9"/>
    <n v="10"/>
    <x v="2"/>
  </r>
  <r>
    <n v="3142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2"/>
    <n v="2022"/>
    <n v="60"/>
    <n v="1"/>
    <n v="2.5"/>
    <m/>
    <s v="Sep 22 2022  9:40AM"/>
    <x v="103"/>
    <x v="98"/>
    <n v="45"/>
    <s v="LIBRA"/>
    <n v="1"/>
    <s v="PRODUCTOS AGROPECUARIOS"/>
    <n v="10"/>
    <s v="PRODUCTOS PESQUEROS"/>
    <n v="1"/>
    <n v="0.45"/>
    <s v="Corvina"/>
    <m/>
    <n v="0"/>
    <n v="22"/>
    <n v="9"/>
    <n v="10"/>
    <x v="2"/>
  </r>
  <r>
    <n v="3142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2"/>
    <n v="2022"/>
    <n v="60"/>
    <n v="1"/>
    <n v="5"/>
    <m/>
    <s v="Sep 22 2022  9:41AM"/>
    <x v="104"/>
    <x v="99"/>
    <n v="45"/>
    <s v="LIBRA"/>
    <n v="1"/>
    <s v="PRODUCTOS AGROPECUARIOS"/>
    <n v="10"/>
    <s v="PRODUCTOS PESQUEROS"/>
    <n v="1"/>
    <n v="0.45"/>
    <s v="Lonja de dorado"/>
    <m/>
    <n v="0"/>
    <n v="22"/>
    <n v="9"/>
    <n v="10"/>
    <x v="2"/>
  </r>
  <r>
    <n v="3142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2"/>
    <n v="2022"/>
    <n v="60"/>
    <n v="1"/>
    <n v="3.5"/>
    <m/>
    <s v="Sep 22 2022  9:41AM"/>
    <x v="105"/>
    <x v="100"/>
    <n v="45"/>
    <s v="LIBRA"/>
    <n v="1"/>
    <s v="PRODUCTOS AGROPECUARIOS"/>
    <n v="10"/>
    <s v="PRODUCTOS PESQUEROS"/>
    <n v="1"/>
    <n v="0.45"/>
    <s v="Lonja de boca colorada"/>
    <m/>
    <n v="0"/>
    <n v="22"/>
    <n v="9"/>
    <n v="10"/>
    <x v="2"/>
  </r>
  <r>
    <n v="3142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2"/>
    <n v="2022"/>
    <n v="60"/>
    <n v="1"/>
    <n v="3.5"/>
    <m/>
    <s v="Sep 22 2022  9:42AM"/>
    <x v="106"/>
    <x v="101"/>
    <n v="45"/>
    <s v="LIBRA"/>
    <n v="1"/>
    <s v="PRODUCTOS AGROPECUARIOS"/>
    <n v="10"/>
    <s v="PRODUCTOS PESQUEROS"/>
    <n v="1"/>
    <n v="0.45"/>
    <s v="Lonja de tiburón"/>
    <m/>
    <n v="0"/>
    <n v="22"/>
    <n v="9"/>
    <n v="10"/>
    <x v="2"/>
  </r>
  <r>
    <n v="3142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2"/>
    <n v="2022"/>
    <n v="60"/>
    <n v="1"/>
    <n v="2"/>
    <m/>
    <s v="Sep 22 2022  9:42AM"/>
    <x v="107"/>
    <x v="102"/>
    <n v="45"/>
    <s v="LIBRA"/>
    <n v="1"/>
    <s v="PRODUCTOS AGROPECUARIOS"/>
    <n v="10"/>
    <s v="PRODUCTOS PESQUEROS"/>
    <n v="1"/>
    <n v="0.45"/>
    <s v="Macarela"/>
    <m/>
    <n v="0"/>
    <n v="22"/>
    <n v="9"/>
    <n v="10"/>
    <x v="2"/>
  </r>
  <r>
    <n v="32874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9"/>
    <s v="SEPTIEMBRE"/>
    <n v="5"/>
    <s v="MARIO LAZO"/>
    <n v="2022"/>
    <n v="2022"/>
    <n v="60"/>
    <n v="1"/>
    <n v="11"/>
    <m/>
    <s v="Sep 22 2022  9:42AM"/>
    <x v="108"/>
    <x v="103"/>
    <n v="47"/>
    <s v="LITRO"/>
    <n v="2"/>
    <s v="INSUMOS AGRICOLAS"/>
    <n v="15"/>
    <s v="FERTILIZANTES"/>
    <n v="0"/>
    <n v="0"/>
    <m/>
    <s v="BAYFOLAN FORTE"/>
    <n v="0"/>
    <n v="22"/>
    <n v="9"/>
    <n v="7"/>
    <x v="3"/>
  </r>
  <r>
    <n v="32874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9"/>
    <s v="SEPTIEMBRE"/>
    <n v="5"/>
    <s v="MARIO LAZO"/>
    <n v="2022"/>
    <n v="2022"/>
    <n v="60"/>
    <n v="1"/>
    <n v="55"/>
    <m/>
    <s v="Sep 22 2022  9:42AM"/>
    <x v="109"/>
    <x v="104"/>
    <n v="77"/>
    <s v="SACO DE 100 LB"/>
    <n v="2"/>
    <s v="INSUMOS AGRICOLAS"/>
    <n v="15"/>
    <s v="FERTILIZANTES"/>
    <n v="0"/>
    <n v="0"/>
    <m/>
    <s v="FÓRMULA 15-15-15 100 LBS"/>
    <n v="0"/>
    <n v="22"/>
    <n v="9"/>
    <n v="7"/>
    <x v="3"/>
  </r>
  <r>
    <n v="3142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2"/>
    <n v="2022"/>
    <n v="60"/>
    <n v="1"/>
    <n v="5"/>
    <m/>
    <s v="Sep 22 2022  9:42AM"/>
    <x v="110"/>
    <x v="105"/>
    <n v="45"/>
    <s v="LIBRA"/>
    <n v="1"/>
    <s v="PRODUCTOS AGROPECUARIOS"/>
    <n v="10"/>
    <s v="PRODUCTOS PESQUEROS"/>
    <n v="1"/>
    <n v="0.45"/>
    <s v="Pescado seco (macarela)"/>
    <m/>
    <n v="0"/>
    <n v="22"/>
    <n v="9"/>
    <n v="10"/>
    <x v="2"/>
  </r>
  <r>
    <n v="32874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9"/>
    <s v="SEPTIEMBRE"/>
    <n v="5"/>
    <s v="MARIO LAZO"/>
    <n v="2022"/>
    <n v="2022"/>
    <n v="60"/>
    <n v="1"/>
    <n v="47"/>
    <m/>
    <s v="Sep 22 2022  9:42AM"/>
    <x v="111"/>
    <x v="106"/>
    <n v="77"/>
    <s v="SACO DE 100 LB"/>
    <n v="2"/>
    <s v="INSUMOS AGRICOLAS"/>
    <n v="15"/>
    <s v="FERTILIZANTES"/>
    <n v="0"/>
    <n v="0"/>
    <m/>
    <s v="FÓRMULA 16-20-0 100 LBS"/>
    <n v="0"/>
    <n v="22"/>
    <n v="9"/>
    <n v="7"/>
    <x v="3"/>
  </r>
  <r>
    <n v="3142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2"/>
    <n v="2022"/>
    <n v="60"/>
    <n v="1"/>
    <n v="2.5"/>
    <m/>
    <s v="Sep 22 2022  9:42AM"/>
    <x v="112"/>
    <x v="107"/>
    <n v="45"/>
    <s v="LIBRA"/>
    <n v="1"/>
    <s v="PRODUCTOS AGROPECUARIOS"/>
    <n v="10"/>
    <s v="PRODUCTOS PESQUEROS"/>
    <n v="1"/>
    <n v="0.45"/>
    <s v="Róbalo mediano"/>
    <m/>
    <n v="0"/>
    <n v="22"/>
    <n v="9"/>
    <n v="10"/>
    <x v="2"/>
  </r>
  <r>
    <n v="32874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9"/>
    <s v="SEPTIEMBRE"/>
    <n v="5"/>
    <s v="MARIO LAZO"/>
    <n v="2022"/>
    <n v="2022"/>
    <n v="60"/>
    <n v="1"/>
    <n v="28"/>
    <m/>
    <s v="Sep 22 2022  9:42AM"/>
    <x v="113"/>
    <x v="108"/>
    <n v="77"/>
    <s v="SACO DE 100 LB"/>
    <n v="2"/>
    <s v="INSUMOS AGRICOLAS"/>
    <n v="15"/>
    <s v="FERTILIZANTES"/>
    <n v="0"/>
    <n v="0"/>
    <m/>
    <s v="SULFATO DE AMONIO 21%N 100 LBS"/>
    <n v="0"/>
    <n v="22"/>
    <n v="9"/>
    <n v="7"/>
    <x v="3"/>
  </r>
  <r>
    <n v="3142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2"/>
    <n v="2022"/>
    <n v="60"/>
    <n v="1"/>
    <n v="1"/>
    <m/>
    <s v="Sep 22 2022  9:42AM"/>
    <x v="114"/>
    <x v="109"/>
    <n v="45"/>
    <s v="LIBRA"/>
    <n v="1"/>
    <s v="PRODUCTOS AGROPECUARIOS"/>
    <n v="10"/>
    <s v="PRODUCTOS PESQUEROS"/>
    <n v="1"/>
    <n v="0.45"/>
    <s v="Tilapia"/>
    <m/>
    <n v="0"/>
    <n v="22"/>
    <n v="9"/>
    <n v="10"/>
    <x v="2"/>
  </r>
  <r>
    <n v="32874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9"/>
    <s v="SEPTIEMBRE"/>
    <n v="5"/>
    <s v="MARIO LAZO"/>
    <n v="2022"/>
    <n v="2022"/>
    <n v="60"/>
    <n v="1"/>
    <n v="14"/>
    <m/>
    <s v="Sep 22 2022  9:42AM"/>
    <x v="115"/>
    <x v="110"/>
    <n v="84"/>
    <s v="SOBRE 750 GRAMOS"/>
    <n v="2"/>
    <s v="INSUMOS AGRICOLAS"/>
    <n v="16"/>
    <s v="FUNGICIDAS"/>
    <n v="0"/>
    <n v="0"/>
    <m/>
    <s v="ANTRACOL 70 WP"/>
    <n v="0"/>
    <n v="22"/>
    <n v="9"/>
    <n v="7"/>
    <x v="3"/>
  </r>
  <r>
    <n v="32874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9"/>
    <s v="SEPTIEMBRE"/>
    <n v="5"/>
    <s v="MARIO LAZO"/>
    <n v="2022"/>
    <n v="2022"/>
    <n v="60"/>
    <n v="1"/>
    <n v="7"/>
    <m/>
    <s v="Sep 22 2022  9:42AM"/>
    <x v="116"/>
    <x v="111"/>
    <n v="47"/>
    <s v="LITRO"/>
    <n v="2"/>
    <s v="INSUMOS AGRICOLAS"/>
    <n v="17"/>
    <s v="HERBICIDAS"/>
    <n v="0"/>
    <n v="0"/>
    <m/>
    <s v="HEDONAL 60 SL"/>
    <n v="0"/>
    <n v="22"/>
    <n v="9"/>
    <n v="7"/>
    <x v="3"/>
  </r>
  <r>
    <n v="32874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9"/>
    <s v="SEPTIEMBRE"/>
    <n v="5"/>
    <s v="MARIO LAZO"/>
    <n v="2022"/>
    <n v="2022"/>
    <n v="60"/>
    <n v="1"/>
    <n v="7"/>
    <m/>
    <s v="Sep 22 2022  9:43AM"/>
    <x v="117"/>
    <x v="112"/>
    <n v="14"/>
    <s v="BOLSA 700 GRAMOS"/>
    <n v="2"/>
    <s v="INSUMOS AGRICOLAS"/>
    <n v="17"/>
    <s v="HERBICIDAS"/>
    <n v="0"/>
    <n v="0"/>
    <m/>
    <s v="GESAPRIM"/>
    <n v="0"/>
    <n v="22"/>
    <n v="9"/>
    <n v="7"/>
    <x v="3"/>
  </r>
  <r>
    <n v="32874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9"/>
    <s v="SEPTIEMBRE"/>
    <n v="5"/>
    <s v="MARIO LAZO"/>
    <n v="2022"/>
    <n v="2022"/>
    <n v="60"/>
    <n v="1"/>
    <n v="6"/>
    <m/>
    <s v="Sep 22 2022  9:43AM"/>
    <x v="118"/>
    <x v="113"/>
    <n v="47"/>
    <s v="LITRO"/>
    <n v="2"/>
    <s v="INSUMOS AGRICOLAS"/>
    <n v="17"/>
    <s v="HERBICIDAS"/>
    <n v="0"/>
    <n v="0"/>
    <m/>
    <s v="GRAMOXONE 20 SL"/>
    <n v="0"/>
    <n v="22"/>
    <n v="9"/>
    <n v="7"/>
    <x v="3"/>
  </r>
  <r>
    <n v="32874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9"/>
    <s v="SEPTIEMBRE"/>
    <n v="5"/>
    <s v="MARIO LAZO"/>
    <n v="2022"/>
    <n v="2022"/>
    <n v="60"/>
    <n v="1"/>
    <n v="12"/>
    <m/>
    <s v="Sep 22 2022  9:43AM"/>
    <x v="119"/>
    <x v="114"/>
    <n v="47"/>
    <s v="LITRO"/>
    <n v="2"/>
    <s v="INSUMOS AGRICOLAS"/>
    <n v="18"/>
    <s v="INSECTICIDAS"/>
    <n v="0"/>
    <n v="0"/>
    <m/>
    <s v="CIPERMETRINA 25 EC"/>
    <n v="0"/>
    <n v="22"/>
    <n v="9"/>
    <n v="7"/>
    <x v="3"/>
  </r>
  <r>
    <n v="32874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9"/>
    <s v="SEPTIEMBRE"/>
    <n v="5"/>
    <s v="MARIO LAZO"/>
    <n v="2022"/>
    <n v="2022"/>
    <n v="60"/>
    <n v="1"/>
    <n v="3"/>
    <m/>
    <s v="Sep 22 2022  9:43AM"/>
    <x v="120"/>
    <x v="115"/>
    <n v="45"/>
    <s v="LIBRA"/>
    <n v="2"/>
    <s v="INSUMOS AGRICOLAS"/>
    <n v="18"/>
    <s v="INSECTICIDAS"/>
    <n v="0"/>
    <n v="0"/>
    <m/>
    <s v="CARACOLEX 5.95 RB"/>
    <n v="0"/>
    <n v="22"/>
    <n v="9"/>
    <n v="7"/>
    <x v="3"/>
  </r>
  <r>
    <n v="32874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9"/>
    <s v="SEPTIEMBRE"/>
    <n v="5"/>
    <s v="MARIO LAZO"/>
    <n v="2022"/>
    <n v="2022"/>
    <n v="60"/>
    <n v="1"/>
    <n v="1"/>
    <m/>
    <s v="Sep 22 2022  9:43AM"/>
    <x v="121"/>
    <x v="116"/>
    <n v="45"/>
    <s v="LIBRA"/>
    <n v="2"/>
    <s v="INSUMOS AGRICOLAS"/>
    <n v="18"/>
    <s v="INSECTICIDAS"/>
    <n v="0"/>
    <n v="0"/>
    <m/>
    <s v="FOLEY 2 DP"/>
    <n v="0"/>
    <n v="22"/>
    <n v="9"/>
    <n v="7"/>
    <x v="3"/>
  </r>
  <r>
    <n v="31420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2"/>
    <n v="2022"/>
    <n v="60"/>
    <n v="1"/>
    <n v="1.5"/>
    <m/>
    <s v="Sep 22 2022  9:43AM"/>
    <x v="96"/>
    <x v="91"/>
    <n v="45"/>
    <s v="LIBRA"/>
    <n v="1"/>
    <s v="PRODUCTOS AGROPECUARIOS"/>
    <n v="10"/>
    <s v="PRODUCTOS PESQUEROS"/>
    <n v="1"/>
    <n v="0.45"/>
    <s v="Bagre"/>
    <m/>
    <n v="0"/>
    <n v="22"/>
    <n v="9"/>
    <n v="10"/>
    <x v="2"/>
  </r>
  <r>
    <n v="31420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2"/>
    <n v="2022"/>
    <n v="60"/>
    <n v="1"/>
    <n v="3.5"/>
    <m/>
    <s v="Sep 22 2022  9:43AM"/>
    <x v="97"/>
    <x v="92"/>
    <n v="45"/>
    <s v="LIBRA"/>
    <n v="1"/>
    <s v="PRODUCTOS AGROPECUARIOS"/>
    <n v="10"/>
    <s v="PRODUCTOS PESQUEROS"/>
    <n v="1"/>
    <n v="0.45"/>
    <s v="Boca colorada mediano"/>
    <m/>
    <n v="0"/>
    <n v="22"/>
    <n v="9"/>
    <n v="10"/>
    <x v="2"/>
  </r>
  <r>
    <n v="31420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2"/>
    <n v="2022"/>
    <n v="60"/>
    <n v="1"/>
    <n v="5"/>
    <m/>
    <s v="Sep 22 2022  9:43AM"/>
    <x v="98"/>
    <x v="93"/>
    <n v="45"/>
    <s v="LIBRA"/>
    <n v="1"/>
    <s v="PRODUCTOS AGROPECUARIOS"/>
    <n v="10"/>
    <s v="PRODUCTOS PESQUEROS"/>
    <n v="1"/>
    <n v="0.45"/>
    <s v="Camaron de mar mediano"/>
    <m/>
    <n v="0"/>
    <n v="22"/>
    <n v="9"/>
    <n v="10"/>
    <x v="2"/>
  </r>
  <r>
    <n v="31420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2"/>
    <n v="2022"/>
    <n v="60"/>
    <n v="1"/>
    <n v="3.5"/>
    <m/>
    <s v="Sep 22 2022  9:43AM"/>
    <x v="99"/>
    <x v="94"/>
    <n v="45"/>
    <s v="LIBRA"/>
    <n v="1"/>
    <s v="PRODUCTOS AGROPECUARIOS"/>
    <n v="10"/>
    <s v="PRODUCTOS PESQUEROS"/>
    <n v="1"/>
    <n v="0.45"/>
    <s v="Camaron cultivado"/>
    <m/>
    <n v="0"/>
    <n v="22"/>
    <n v="9"/>
    <n v="10"/>
    <x v="2"/>
  </r>
  <r>
    <n v="328742"/>
    <n v="883"/>
    <n v="5"/>
    <s v=" LA LIBERTAD"/>
    <n v="11"/>
    <s v="SANTA TECLA"/>
    <s v="USUARIO SANTA TECLA 03"/>
    <m/>
    <s v="USUARIO SANTA TECLA 03"/>
    <m/>
    <s v="USUARIO SANTA TECLA 03"/>
    <m/>
    <n v="3"/>
    <s v="TERCERA SEMANA"/>
    <n v="9"/>
    <s v="SEPTIEMBRE"/>
    <n v="5"/>
    <s v="MARIO LAZO"/>
    <n v="2022"/>
    <n v="2022"/>
    <n v="60"/>
    <n v="1"/>
    <n v="12"/>
    <m/>
    <s v="Sep 22 2022  9:44AM"/>
    <x v="108"/>
    <x v="103"/>
    <n v="47"/>
    <s v="LITRO"/>
    <n v="2"/>
    <s v="INSUMOS AGRICOLAS"/>
    <n v="15"/>
    <s v="FERTILIZANTES"/>
    <n v="0"/>
    <n v="0"/>
    <m/>
    <s v="BAYFOLAN FORTE"/>
    <n v="0"/>
    <n v="22"/>
    <n v="9"/>
    <n v="7"/>
    <x v="3"/>
  </r>
  <r>
    <n v="31420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2"/>
    <n v="2022"/>
    <n v="60"/>
    <n v="1"/>
    <n v="8.5"/>
    <m/>
    <s v="Sep 22 2022  9:44AM"/>
    <x v="100"/>
    <x v="95"/>
    <n v="45"/>
    <s v="LIBRA"/>
    <n v="1"/>
    <s v="PRODUCTOS AGROPECUARIOS"/>
    <n v="10"/>
    <s v="PRODUCTOS PESQUEROS"/>
    <n v="1"/>
    <n v="0.45"/>
    <s v="Camaron de mar grande"/>
    <m/>
    <n v="0"/>
    <n v="22"/>
    <n v="9"/>
    <n v="10"/>
    <x v="2"/>
  </r>
  <r>
    <n v="328742"/>
    <n v="883"/>
    <n v="5"/>
    <s v=" LA LIBERTAD"/>
    <n v="11"/>
    <s v="SANTA TECLA"/>
    <s v="USUARIO SANTA TECLA 03"/>
    <m/>
    <s v="USUARIO SANTA TECLA 03"/>
    <m/>
    <s v="USUARIO SANTA TECLA 03"/>
    <m/>
    <n v="3"/>
    <s v="TERCERA SEMANA"/>
    <n v="9"/>
    <s v="SEPTIEMBRE"/>
    <n v="5"/>
    <s v="MARIO LAZO"/>
    <n v="2022"/>
    <n v="2022"/>
    <n v="60"/>
    <n v="1"/>
    <n v="55"/>
    <m/>
    <s v="Sep 22 2022  9:44AM"/>
    <x v="109"/>
    <x v="104"/>
    <n v="77"/>
    <s v="SACO DE 100 LB"/>
    <n v="2"/>
    <s v="INSUMOS AGRICOLAS"/>
    <n v="15"/>
    <s v="FERTILIZANTES"/>
    <n v="0"/>
    <n v="0"/>
    <m/>
    <s v="FÓRMULA 15-15-15 100 LBS"/>
    <n v="0"/>
    <n v="22"/>
    <n v="9"/>
    <n v="7"/>
    <x v="3"/>
  </r>
  <r>
    <n v="328742"/>
    <n v="883"/>
    <n v="5"/>
    <s v=" LA LIBERTAD"/>
    <n v="11"/>
    <s v="SANTA TECLA"/>
    <s v="USUARIO SANTA TECLA 03"/>
    <m/>
    <s v="USUARIO SANTA TECLA 03"/>
    <m/>
    <s v="USUARIO SANTA TECLA 03"/>
    <m/>
    <n v="3"/>
    <s v="TERCERA SEMANA"/>
    <n v="9"/>
    <s v="SEPTIEMBRE"/>
    <n v="5"/>
    <s v="MARIO LAZO"/>
    <n v="2022"/>
    <n v="2022"/>
    <n v="60"/>
    <n v="1"/>
    <n v="48"/>
    <m/>
    <s v="Sep 22 2022  9:44AM"/>
    <x v="111"/>
    <x v="106"/>
    <n v="77"/>
    <s v="SACO DE 100 LB"/>
    <n v="2"/>
    <s v="INSUMOS AGRICOLAS"/>
    <n v="15"/>
    <s v="FERTILIZANTES"/>
    <n v="0"/>
    <n v="0"/>
    <m/>
    <s v="FÓRMULA 16-20-0 100 LBS"/>
    <n v="0"/>
    <n v="22"/>
    <n v="9"/>
    <n v="7"/>
    <x v="3"/>
  </r>
  <r>
    <n v="31420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2"/>
    <n v="2022"/>
    <n v="60"/>
    <n v="1"/>
    <n v="5"/>
    <m/>
    <s v="Sep 22 2022  9:44AM"/>
    <x v="101"/>
    <x v="96"/>
    <n v="45"/>
    <s v="LIBRA"/>
    <n v="1"/>
    <s v="PRODUCTOS AGROPECUARIOS"/>
    <n v="10"/>
    <s v="PRODUCTOS PESQUEROS"/>
    <n v="1"/>
    <n v="0.45"/>
    <s v="Camaroncillo Seco Salado"/>
    <m/>
    <n v="0"/>
    <n v="22"/>
    <n v="9"/>
    <n v="10"/>
    <x v="2"/>
  </r>
  <r>
    <n v="328742"/>
    <n v="883"/>
    <n v="5"/>
    <s v=" LA LIBERTAD"/>
    <n v="11"/>
    <s v="SANTA TECLA"/>
    <s v="USUARIO SANTA TECLA 03"/>
    <m/>
    <s v="USUARIO SANTA TECLA 03"/>
    <m/>
    <s v="USUARIO SANTA TECLA 03"/>
    <m/>
    <n v="3"/>
    <s v="TERCERA SEMANA"/>
    <n v="9"/>
    <s v="SEPTIEMBRE"/>
    <n v="5"/>
    <s v="MARIO LAZO"/>
    <n v="2022"/>
    <n v="2022"/>
    <n v="60"/>
    <n v="1"/>
    <n v="30"/>
    <m/>
    <s v="Sep 22 2022  9:44AM"/>
    <x v="113"/>
    <x v="108"/>
    <n v="77"/>
    <s v="SACO DE 100 LB"/>
    <n v="2"/>
    <s v="INSUMOS AGRICOLAS"/>
    <n v="15"/>
    <s v="FERTILIZANTES"/>
    <n v="0"/>
    <n v="0"/>
    <m/>
    <s v="SULFATO DE AMONIO 21%N 100 LBS"/>
    <n v="0"/>
    <n v="22"/>
    <n v="9"/>
    <n v="7"/>
    <x v="3"/>
  </r>
  <r>
    <n v="31420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2"/>
    <n v="2022"/>
    <n v="60"/>
    <n v="1"/>
    <n v="3"/>
    <m/>
    <s v="Sep 22 2022  9:44AM"/>
    <x v="102"/>
    <x v="97"/>
    <n v="45"/>
    <s v="LIBRA"/>
    <n v="1"/>
    <s v="PRODUCTOS AGROPECUARIOS"/>
    <n v="10"/>
    <s v="PRODUCTOS PESQUEROS"/>
    <n v="1"/>
    <n v="0.45"/>
    <s v="Cola de camaron"/>
    <m/>
    <n v="0"/>
    <n v="22"/>
    <n v="9"/>
    <n v="10"/>
    <x v="2"/>
  </r>
  <r>
    <n v="328742"/>
    <n v="883"/>
    <n v="5"/>
    <s v=" LA LIBERTAD"/>
    <n v="11"/>
    <s v="SANTA TECLA"/>
    <s v="USUARIO SANTA TECLA 03"/>
    <m/>
    <s v="USUARIO SANTA TECLA 03"/>
    <m/>
    <s v="USUARIO SANTA TECLA 03"/>
    <m/>
    <n v="3"/>
    <s v="TERCERA SEMANA"/>
    <n v="9"/>
    <s v="SEPTIEMBRE"/>
    <n v="5"/>
    <s v="MARIO LAZO"/>
    <n v="2022"/>
    <n v="2022"/>
    <n v="60"/>
    <n v="1"/>
    <n v="56"/>
    <m/>
    <s v="Sep 22 2022  9:44AM"/>
    <x v="122"/>
    <x v="117"/>
    <n v="64"/>
    <s v="SACO 100 LB"/>
    <n v="2"/>
    <s v="INSUMOS AGRICOLAS"/>
    <n v="15"/>
    <s v="FERTILIZANTES"/>
    <n v="0"/>
    <n v="0"/>
    <m/>
    <s v="UREA 46%N 100 LBS"/>
    <n v="0"/>
    <n v="22"/>
    <n v="9"/>
    <n v="7"/>
    <x v="3"/>
  </r>
  <r>
    <n v="31420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2"/>
    <n v="2022"/>
    <n v="60"/>
    <n v="1"/>
    <n v="2.5"/>
    <m/>
    <s v="Sep 22 2022  9:44AM"/>
    <x v="103"/>
    <x v="98"/>
    <n v="45"/>
    <s v="LIBRA"/>
    <n v="1"/>
    <s v="PRODUCTOS AGROPECUARIOS"/>
    <n v="10"/>
    <s v="PRODUCTOS PESQUEROS"/>
    <n v="1"/>
    <n v="0.45"/>
    <s v="Corvina"/>
    <m/>
    <n v="0"/>
    <n v="22"/>
    <n v="9"/>
    <n v="10"/>
    <x v="2"/>
  </r>
  <r>
    <n v="31420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2"/>
    <n v="2022"/>
    <n v="60"/>
    <n v="1"/>
    <n v="4"/>
    <m/>
    <s v="Sep 22 2022  9:44AM"/>
    <x v="104"/>
    <x v="99"/>
    <n v="45"/>
    <s v="LIBRA"/>
    <n v="1"/>
    <s v="PRODUCTOS AGROPECUARIOS"/>
    <n v="10"/>
    <s v="PRODUCTOS PESQUEROS"/>
    <n v="1"/>
    <n v="0.45"/>
    <s v="Lonja de dorado"/>
    <m/>
    <n v="0"/>
    <n v="22"/>
    <n v="9"/>
    <n v="10"/>
    <x v="2"/>
  </r>
  <r>
    <n v="31420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2"/>
    <n v="2022"/>
    <n v="60"/>
    <n v="1"/>
    <n v="5"/>
    <m/>
    <s v="Sep 22 2022  9:44AM"/>
    <x v="105"/>
    <x v="100"/>
    <n v="45"/>
    <s v="LIBRA"/>
    <n v="1"/>
    <s v="PRODUCTOS AGROPECUARIOS"/>
    <n v="10"/>
    <s v="PRODUCTOS PESQUEROS"/>
    <n v="1"/>
    <n v="0.45"/>
    <s v="Lonja de boca colorada"/>
    <m/>
    <n v="0"/>
    <n v="22"/>
    <n v="9"/>
    <n v="10"/>
    <x v="2"/>
  </r>
  <r>
    <n v="328742"/>
    <n v="883"/>
    <n v="5"/>
    <s v=" LA LIBERTAD"/>
    <n v="11"/>
    <s v="SANTA TECLA"/>
    <s v="USUARIO SANTA TECLA 03"/>
    <m/>
    <s v="USUARIO SANTA TECLA 03"/>
    <m/>
    <s v="USUARIO SANTA TECLA 03"/>
    <m/>
    <n v="3"/>
    <s v="TERCERA SEMANA"/>
    <n v="9"/>
    <s v="SEPTIEMBRE"/>
    <n v="5"/>
    <s v="MARIO LAZO"/>
    <n v="2022"/>
    <n v="2022"/>
    <n v="60"/>
    <n v="1"/>
    <n v="9.5"/>
    <m/>
    <s v="Sep 22 2022  9:44AM"/>
    <x v="123"/>
    <x v="118"/>
    <n v="15"/>
    <s v="BOLSA DE 400 GR"/>
    <n v="2"/>
    <s v="INSUMOS AGRICOLAS"/>
    <n v="16"/>
    <s v="FUNGICIDAS"/>
    <n v="0"/>
    <n v="0"/>
    <m/>
    <s v="MANCOZEB"/>
    <n v="0"/>
    <n v="22"/>
    <n v="9"/>
    <n v="7"/>
    <x v="3"/>
  </r>
  <r>
    <n v="328742"/>
    <n v="883"/>
    <n v="5"/>
    <s v=" LA LIBERTAD"/>
    <n v="11"/>
    <s v="SANTA TECLA"/>
    <s v="USUARIO SANTA TECLA 03"/>
    <m/>
    <s v="USUARIO SANTA TECLA 03"/>
    <m/>
    <s v="USUARIO SANTA TECLA 03"/>
    <m/>
    <n v="3"/>
    <s v="TERCERA SEMANA"/>
    <n v="9"/>
    <s v="SEPTIEMBRE"/>
    <n v="5"/>
    <s v="MARIO LAZO"/>
    <n v="2022"/>
    <n v="2022"/>
    <n v="60"/>
    <n v="1"/>
    <n v="15"/>
    <m/>
    <s v="Sep 22 2022  9:44AM"/>
    <x v="115"/>
    <x v="110"/>
    <n v="84"/>
    <s v="SOBRE 750 GRAMOS"/>
    <n v="2"/>
    <s v="INSUMOS AGRICOLAS"/>
    <n v="16"/>
    <s v="FUNGICIDAS"/>
    <n v="0"/>
    <n v="0"/>
    <m/>
    <s v="ANTRACOL 70 WP"/>
    <n v="0"/>
    <n v="22"/>
    <n v="9"/>
    <n v="7"/>
    <x v="3"/>
  </r>
  <r>
    <n v="31420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2"/>
    <n v="2022"/>
    <n v="60"/>
    <n v="1"/>
    <n v="3.5"/>
    <m/>
    <s v="Sep 22 2022  9:44AM"/>
    <x v="106"/>
    <x v="101"/>
    <n v="45"/>
    <s v="LIBRA"/>
    <n v="1"/>
    <s v="PRODUCTOS AGROPECUARIOS"/>
    <n v="10"/>
    <s v="PRODUCTOS PESQUEROS"/>
    <n v="1"/>
    <n v="0.45"/>
    <s v="Lonja de tiburón"/>
    <m/>
    <n v="0"/>
    <n v="22"/>
    <n v="9"/>
    <n v="10"/>
    <x v="2"/>
  </r>
  <r>
    <n v="328742"/>
    <n v="883"/>
    <n v="5"/>
    <s v=" LA LIBERTAD"/>
    <n v="11"/>
    <s v="SANTA TECLA"/>
    <s v="USUARIO SANTA TECLA 03"/>
    <m/>
    <s v="USUARIO SANTA TECLA 03"/>
    <m/>
    <s v="USUARIO SANTA TECLA 03"/>
    <m/>
    <n v="3"/>
    <s v="TERCERA SEMANA"/>
    <n v="9"/>
    <s v="SEPTIEMBRE"/>
    <n v="5"/>
    <s v="MARIO LAZO"/>
    <n v="2022"/>
    <n v="2022"/>
    <n v="60"/>
    <n v="1"/>
    <n v="24"/>
    <m/>
    <s v="Sep 22 2022  9:44AM"/>
    <x v="124"/>
    <x v="119"/>
    <n v="5"/>
    <s v="85 GR"/>
    <n v="2"/>
    <s v="INSUMOS AGRICOLAS"/>
    <n v="16"/>
    <s v="FUNGICIDAS"/>
    <n v="0"/>
    <n v="0"/>
    <m/>
    <s v="NATIVO 75 WG"/>
    <n v="0"/>
    <n v="22"/>
    <n v="9"/>
    <n v="7"/>
    <x v="3"/>
  </r>
  <r>
    <n v="328742"/>
    <n v="883"/>
    <n v="5"/>
    <s v=" LA LIBERTAD"/>
    <n v="11"/>
    <s v="SANTA TECLA"/>
    <s v="USUARIO SANTA TECLA 03"/>
    <m/>
    <s v="USUARIO SANTA TECLA 03"/>
    <m/>
    <s v="USUARIO SANTA TECLA 03"/>
    <m/>
    <n v="3"/>
    <s v="TERCERA SEMANA"/>
    <n v="9"/>
    <s v="SEPTIEMBRE"/>
    <n v="5"/>
    <s v="MARIO LAZO"/>
    <n v="2022"/>
    <n v="2022"/>
    <n v="60"/>
    <n v="1"/>
    <n v="7"/>
    <m/>
    <s v="Sep 22 2022  9:45AM"/>
    <x v="116"/>
    <x v="111"/>
    <n v="47"/>
    <s v="LITRO"/>
    <n v="2"/>
    <s v="INSUMOS AGRICOLAS"/>
    <n v="17"/>
    <s v="HERBICIDAS"/>
    <n v="0"/>
    <n v="0"/>
    <m/>
    <s v="HEDONAL 60 SL"/>
    <n v="0"/>
    <n v="22"/>
    <n v="9"/>
    <n v="7"/>
    <x v="3"/>
  </r>
  <r>
    <n v="328742"/>
    <n v="883"/>
    <n v="5"/>
    <s v=" LA LIBERTAD"/>
    <n v="11"/>
    <s v="SANTA TECLA"/>
    <s v="USUARIO SANTA TECLA 03"/>
    <m/>
    <s v="USUARIO SANTA TECLA 03"/>
    <m/>
    <s v="USUARIO SANTA TECLA 03"/>
    <m/>
    <n v="3"/>
    <s v="TERCERA SEMANA"/>
    <n v="9"/>
    <s v="SEPTIEMBRE"/>
    <n v="5"/>
    <s v="MARIO LAZO"/>
    <n v="2022"/>
    <n v="2022"/>
    <n v="60"/>
    <n v="1"/>
    <n v="10"/>
    <m/>
    <s v="Sep 22 2022  9:45AM"/>
    <x v="117"/>
    <x v="112"/>
    <n v="14"/>
    <s v="BOLSA 700 GRAMOS"/>
    <n v="2"/>
    <s v="INSUMOS AGRICOLAS"/>
    <n v="17"/>
    <s v="HERBICIDAS"/>
    <n v="0"/>
    <n v="0"/>
    <m/>
    <s v="GESAPRIM"/>
    <n v="0"/>
    <n v="22"/>
    <n v="9"/>
    <n v="7"/>
    <x v="3"/>
  </r>
  <r>
    <n v="31420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2"/>
    <n v="2022"/>
    <n v="60"/>
    <n v="1"/>
    <n v="2"/>
    <m/>
    <s v="Sep 22 2022  9:45AM"/>
    <x v="107"/>
    <x v="102"/>
    <n v="45"/>
    <s v="LIBRA"/>
    <n v="1"/>
    <s v="PRODUCTOS AGROPECUARIOS"/>
    <n v="10"/>
    <s v="PRODUCTOS PESQUEROS"/>
    <n v="1"/>
    <n v="0.45"/>
    <s v="Macarela"/>
    <m/>
    <n v="0"/>
    <n v="22"/>
    <n v="9"/>
    <n v="10"/>
    <x v="2"/>
  </r>
  <r>
    <n v="328742"/>
    <n v="883"/>
    <n v="5"/>
    <s v=" LA LIBERTAD"/>
    <n v="11"/>
    <s v="SANTA TECLA"/>
    <s v="USUARIO SANTA TECLA 03"/>
    <m/>
    <s v="USUARIO SANTA TECLA 03"/>
    <m/>
    <s v="USUARIO SANTA TECLA 03"/>
    <m/>
    <n v="3"/>
    <s v="TERCERA SEMANA"/>
    <n v="9"/>
    <s v="SEPTIEMBRE"/>
    <n v="5"/>
    <s v="MARIO LAZO"/>
    <n v="2022"/>
    <n v="2022"/>
    <n v="60"/>
    <n v="1"/>
    <n v="10.5"/>
    <m/>
    <s v="Sep 22 2022  9:45AM"/>
    <x v="125"/>
    <x v="120"/>
    <n v="47"/>
    <s v="LITRO"/>
    <n v="2"/>
    <s v="INSUMOS AGRICOLAS"/>
    <n v="17"/>
    <s v="HERBICIDAS"/>
    <n v="0"/>
    <n v="0"/>
    <m/>
    <s v="FUSILADE 12.5 EC"/>
    <n v="0"/>
    <n v="22"/>
    <n v="9"/>
    <n v="7"/>
    <x v="3"/>
  </r>
  <r>
    <n v="31420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2"/>
    <n v="2022"/>
    <n v="60"/>
    <n v="1"/>
    <n v="5"/>
    <m/>
    <s v="Sep 22 2022  9:45AM"/>
    <x v="110"/>
    <x v="105"/>
    <n v="45"/>
    <s v="LIBRA"/>
    <n v="1"/>
    <s v="PRODUCTOS AGROPECUARIOS"/>
    <n v="10"/>
    <s v="PRODUCTOS PESQUEROS"/>
    <n v="1"/>
    <n v="0.45"/>
    <s v="Pescado seco (macarela)"/>
    <m/>
    <n v="0"/>
    <n v="22"/>
    <n v="9"/>
    <n v="10"/>
    <x v="2"/>
  </r>
  <r>
    <n v="328742"/>
    <n v="883"/>
    <n v="5"/>
    <s v=" LA LIBERTAD"/>
    <n v="11"/>
    <s v="SANTA TECLA"/>
    <s v="USUARIO SANTA TECLA 03"/>
    <m/>
    <s v="USUARIO SANTA TECLA 03"/>
    <m/>
    <s v="USUARIO SANTA TECLA 03"/>
    <m/>
    <n v="3"/>
    <s v="TERCERA SEMANA"/>
    <n v="9"/>
    <s v="SEPTIEMBRE"/>
    <n v="5"/>
    <s v="MARIO LAZO"/>
    <n v="2022"/>
    <n v="2022"/>
    <n v="60"/>
    <n v="1"/>
    <n v="7"/>
    <m/>
    <s v="Sep 22 2022  9:45AM"/>
    <x v="118"/>
    <x v="113"/>
    <n v="47"/>
    <s v="LITRO"/>
    <n v="2"/>
    <s v="INSUMOS AGRICOLAS"/>
    <n v="17"/>
    <s v="HERBICIDAS"/>
    <n v="0"/>
    <n v="0"/>
    <m/>
    <s v="GRAMOXONE 20 SL"/>
    <n v="0"/>
    <n v="22"/>
    <n v="9"/>
    <n v="7"/>
    <x v="3"/>
  </r>
  <r>
    <n v="31420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2"/>
    <n v="2022"/>
    <n v="60"/>
    <n v="1"/>
    <n v="2.5"/>
    <m/>
    <s v="Sep 22 2022  9:45AM"/>
    <x v="112"/>
    <x v="107"/>
    <n v="45"/>
    <s v="LIBRA"/>
    <n v="1"/>
    <s v="PRODUCTOS AGROPECUARIOS"/>
    <n v="10"/>
    <s v="PRODUCTOS PESQUEROS"/>
    <n v="1"/>
    <n v="0.45"/>
    <s v="Róbalo mediano"/>
    <m/>
    <n v="0"/>
    <n v="22"/>
    <n v="9"/>
    <n v="10"/>
    <x v="2"/>
  </r>
  <r>
    <n v="328742"/>
    <n v="883"/>
    <n v="5"/>
    <s v=" LA LIBERTAD"/>
    <n v="11"/>
    <s v="SANTA TECLA"/>
    <s v="USUARIO SANTA TECLA 03"/>
    <m/>
    <s v="USUARIO SANTA TECLA 03"/>
    <m/>
    <s v="USUARIO SANTA TECLA 03"/>
    <m/>
    <n v="3"/>
    <s v="TERCERA SEMANA"/>
    <n v="9"/>
    <s v="SEPTIEMBRE"/>
    <n v="5"/>
    <s v="MARIO LAZO"/>
    <n v="2022"/>
    <n v="2022"/>
    <n v="60"/>
    <n v="1"/>
    <n v="27"/>
    <m/>
    <s v="Sep 22 2022  9:45AM"/>
    <x v="126"/>
    <x v="121"/>
    <n v="2"/>
    <s v="1/2  LITRO"/>
    <n v="2"/>
    <s v="INSUMOS AGRICOLAS"/>
    <n v="18"/>
    <s v="INSECTICIDAS"/>
    <n v="0"/>
    <n v="0"/>
    <m/>
    <s v="MONARCA 11.25 SE"/>
    <n v="0"/>
    <n v="22"/>
    <n v="9"/>
    <n v="7"/>
    <x v="3"/>
  </r>
  <r>
    <n v="328742"/>
    <n v="883"/>
    <n v="5"/>
    <s v=" LA LIBERTAD"/>
    <n v="11"/>
    <s v="SANTA TECLA"/>
    <s v="USUARIO SANTA TECLA 03"/>
    <m/>
    <s v="USUARIO SANTA TECLA 03"/>
    <m/>
    <s v="USUARIO SANTA TECLA 03"/>
    <m/>
    <n v="3"/>
    <s v="TERCERA SEMANA"/>
    <n v="9"/>
    <s v="SEPTIEMBRE"/>
    <n v="5"/>
    <s v="MARIO LAZO"/>
    <n v="2022"/>
    <n v="2022"/>
    <n v="60"/>
    <n v="1"/>
    <n v="14"/>
    <m/>
    <s v="Sep 22 2022  9:45AM"/>
    <x v="119"/>
    <x v="114"/>
    <n v="47"/>
    <s v="LITRO"/>
    <n v="2"/>
    <s v="INSUMOS AGRICOLAS"/>
    <n v="18"/>
    <s v="INSECTICIDAS"/>
    <n v="0"/>
    <n v="0"/>
    <m/>
    <s v="CIPERMETRINA 25 EC"/>
    <n v="0"/>
    <n v="22"/>
    <n v="9"/>
    <n v="7"/>
    <x v="3"/>
  </r>
  <r>
    <n v="328742"/>
    <n v="883"/>
    <n v="5"/>
    <s v=" LA LIBERTAD"/>
    <n v="11"/>
    <s v="SANTA TECLA"/>
    <s v="USUARIO SANTA TECLA 03"/>
    <m/>
    <s v="USUARIO SANTA TECLA 03"/>
    <m/>
    <s v="USUARIO SANTA TECLA 03"/>
    <m/>
    <n v="3"/>
    <s v="TERCERA SEMANA"/>
    <n v="9"/>
    <s v="SEPTIEMBRE"/>
    <n v="5"/>
    <s v="MARIO LAZO"/>
    <n v="2022"/>
    <n v="2022"/>
    <n v="60"/>
    <n v="1"/>
    <n v="3.5"/>
    <m/>
    <s v="Sep 22 2022  9:45AM"/>
    <x v="120"/>
    <x v="115"/>
    <n v="45"/>
    <s v="LIBRA"/>
    <n v="2"/>
    <s v="INSUMOS AGRICOLAS"/>
    <n v="18"/>
    <s v="INSECTICIDAS"/>
    <n v="0"/>
    <n v="0"/>
    <m/>
    <s v="CARACOLEX 5.95 RB"/>
    <n v="0"/>
    <n v="22"/>
    <n v="9"/>
    <n v="7"/>
    <x v="3"/>
  </r>
  <r>
    <n v="31420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2"/>
    <n v="2022"/>
    <n v="60"/>
    <n v="1"/>
    <n v="1.25"/>
    <m/>
    <s v="Sep 22 2022  9:45AM"/>
    <x v="114"/>
    <x v="109"/>
    <n v="45"/>
    <s v="LIBRA"/>
    <n v="1"/>
    <s v="PRODUCTOS AGROPECUARIOS"/>
    <n v="10"/>
    <s v="PRODUCTOS PESQUEROS"/>
    <n v="1"/>
    <n v="0.45"/>
    <s v="Tilapia"/>
    <m/>
    <n v="0"/>
    <n v="22"/>
    <n v="9"/>
    <n v="10"/>
    <x v="2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351"/>
    <n v="1"/>
    <n v="12"/>
    <m/>
    <s v="Sep 22 2022 10:23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60"/>
    <n v="1"/>
    <n v="14"/>
    <m/>
    <s v="Sep 22 2022 10:23AM"/>
    <x v="41"/>
    <x v="4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12"/>
    <m/>
    <s v="Sep 22 2022 10:24AM"/>
    <x v="43"/>
    <x v="42"/>
    <n v="20"/>
    <s v="CAJA  18-22 TALLOS"/>
    <n v="1"/>
    <s v="PRODUCTOS AGROPECUARIOS"/>
    <n v="2"/>
    <s v="HORTALIZAS"/>
    <n v="61.86"/>
    <n v="28.12"/>
    <s v="Apio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38"/>
    <m/>
    <s v="Sep 22 2022 10:24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35"/>
    <m/>
    <s v="Sep 22 2022 10:24AM"/>
    <x v="3"/>
    <x v="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10"/>
    <m/>
    <s v="Sep 22 2022 10:24AM"/>
    <x v="44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24"/>
    <m/>
    <s v="Sep 22 2022 10:25AM"/>
    <x v="47"/>
    <x v="46"/>
    <n v="74"/>
    <s v="SACO 35-40 LIBRAS"/>
    <n v="1"/>
    <s v="PRODUCTOS AGROPECUARIOS"/>
    <n v="2"/>
    <s v="HORTALIZAS"/>
    <n v="38.590000000000003"/>
    <n v="17.54"/>
    <s v="Chile Jalapeño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21"/>
    <m/>
    <s v="Sep 22 2022 10:25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13"/>
    <m/>
    <s v="Sep 22 2022 10:26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13"/>
    <m/>
    <s v="Sep 22 2022 10:26AM"/>
    <x v="48"/>
    <x v="47"/>
    <n v="53"/>
    <s v="RED   12 UNIDADES"/>
    <n v="1"/>
    <s v="PRODUCTOS AGROPECUARIOS"/>
    <n v="2"/>
    <s v="HORTALIZAS"/>
    <n v="46.19"/>
    <n v="21"/>
    <s v="Coliflor 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60"/>
    <n v="1"/>
    <n v="10"/>
    <m/>
    <s v="Sep 22 2022 10:27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22"/>
    <m/>
    <s v="Sep 22 2022 10:27AM"/>
    <x v="49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10"/>
    <m/>
    <s v="Sep 22 2022 10:2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36"/>
    <m/>
    <s v="Sep 22 2022 10:30A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95"/>
    <n v="1"/>
    <n v="125"/>
    <m/>
    <s v="Sep 22 2022 10:30AM"/>
    <x v="88"/>
    <x v="8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95"/>
    <n v="1"/>
    <n v="100"/>
    <m/>
    <s v="Sep 22 2022 10:30AM"/>
    <x v="89"/>
    <x v="8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18"/>
    <m/>
    <s v="Sep 22 2022 10:30AM"/>
    <x v="77"/>
    <x v="74"/>
    <n v="60"/>
    <s v="SACO   145-155 UNIDADES"/>
    <n v="1"/>
    <s v="PRODUCTOS AGROPECUARIOS"/>
    <n v="2"/>
    <s v="HORTALIZAS"/>
    <n v="139.57"/>
    <n v="63.44"/>
    <s v="Pepino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60"/>
    <n v="1"/>
    <n v="12"/>
    <m/>
    <s v="Sep 22 2022 10:31AM"/>
    <x v="80"/>
    <x v="7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10"/>
    <m/>
    <s v="Sep 22 2022 10:31AM"/>
    <x v="51"/>
    <x v="50"/>
    <n v="8"/>
    <s v="BOLSA 25-30 LIBRAS"/>
    <n v="1"/>
    <s v="PRODUCTOS AGROPECUARIOS"/>
    <n v="2"/>
    <s v="HORTALIZAS"/>
    <n v="26.3"/>
    <n v="11.95"/>
    <s v="Rábano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15"/>
    <m/>
    <s v="Sep 22 2022 10:3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95"/>
    <n v="1"/>
    <n v="150"/>
    <m/>
    <s v="Sep 22 2022 10:31AM"/>
    <x v="91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95"/>
    <n v="1"/>
    <n v="250"/>
    <m/>
    <s v="Sep 22 2022 10:31AM"/>
    <x v="90"/>
    <x v="8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18"/>
    <m/>
    <s v="Sep 22 2022 10:32A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60"/>
    <n v="1"/>
    <n v="21"/>
    <m/>
    <s v="Sep 22 2022 10:32AM"/>
    <x v="81"/>
    <x v="78"/>
    <n v="66"/>
    <s v="SACO 133-135 LIBRAS"/>
    <n v="1"/>
    <s v="PRODUCTOS AGROPECUARIOS"/>
    <n v="2"/>
    <s v="HORTALIZAS"/>
    <n v="134"/>
    <n v="60.91"/>
    <s v="Yuca Blanca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22"/>
    <m/>
    <s v="Sep 22 2022 10:32AM"/>
    <x v="70"/>
    <x v="68"/>
    <n v="51"/>
    <s v="QUINTAL"/>
    <n v="1"/>
    <s v="PRODUCTOS AGROPECUARIOS"/>
    <n v="2"/>
    <s v="HORTALIZAS"/>
    <n v="100"/>
    <n v="45.45"/>
    <s v="Zanahoria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12"/>
    <m/>
    <s v="Sep 22 2022 10:32AM"/>
    <x v="18"/>
    <x v="17"/>
    <n v="11"/>
    <s v="BOLSA 33-36 LIBRAS"/>
    <n v="1"/>
    <s v="PRODUCTOS AGROPECUARIOS"/>
    <n v="2"/>
    <s v="HORTALIZAS"/>
    <n v="34.94"/>
    <n v="15.88"/>
    <s v="Zanahoria Mediana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138"/>
    <n v="1"/>
    <n v="34"/>
    <m/>
    <s v="Sep 22 2022 10:34AM"/>
    <x v="68"/>
    <x v="66"/>
    <n v="23"/>
    <s v="CAJA 10 KG 50- 60 UNIDADES"/>
    <n v="1"/>
    <s v="PRODUCTOS AGROPECUARIOS"/>
    <n v="3"/>
    <s v="FRUTAS"/>
    <n v="22"/>
    <n v="10"/>
    <s v="Aguacate Hass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138"/>
    <n v="1"/>
    <n v="26"/>
    <m/>
    <s v="Sep 22 2022 10:35AM"/>
    <x v="21"/>
    <x v="20"/>
    <n v="24"/>
    <s v="CAJA 10 KG 60-70 UNIDADES"/>
    <n v="1"/>
    <s v="PRODUCTOS AGROPECUARIOS"/>
    <n v="3"/>
    <s v="FRUTAS"/>
    <n v="22"/>
    <n v="10"/>
    <s v="Aguacate Hass Mediano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10"/>
    <m/>
    <s v="Sep 22 2022 10:35AM"/>
    <x v="32"/>
    <x v="31"/>
    <n v="27"/>
    <s v="CAJA 40 LIBRAS 90-100 UNIDADES"/>
    <n v="1"/>
    <s v="PRODUCTOS AGROPECUARIOS"/>
    <n v="3"/>
    <s v="FRUTAS"/>
    <n v="40"/>
    <n v="18.18"/>
    <s v="Banano Maduro Grande Caja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7"/>
    <m/>
    <s v="Sep 22 2022 10:35AM"/>
    <x v="62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60"/>
    <n v="1"/>
    <n v="12"/>
    <m/>
    <s v="Sep 22 2022 10:35AM"/>
    <x v="22"/>
    <x v="21"/>
    <n v="10"/>
    <s v="BOLSA 25-30 LIBRAS"/>
    <n v="1"/>
    <s v="PRODUCTOS AGROPECUARIOS"/>
    <n v="3"/>
    <s v="FRUTAS"/>
    <n v="27.5"/>
    <n v="12.5"/>
    <s v="Guayaba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60"/>
    <n v="1"/>
    <n v="7"/>
    <m/>
    <s v="Sep 22 2022 10:35AM"/>
    <x v="56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24"/>
    <m/>
    <s v="Sep 22 2022 10:35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95"/>
    <n v="1"/>
    <n v="6"/>
    <m/>
    <s v="Sep 22 2022 10:36AM"/>
    <x v="25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95"/>
    <n v="1"/>
    <n v="12"/>
    <m/>
    <s v="Sep 22 2022 10:36AM"/>
    <x v="94"/>
    <x v="8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14"/>
    <m/>
    <s v="Sep 22 2022 10:36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48"/>
    <n v="1"/>
    <n v="180"/>
    <m/>
    <s v="Sep 22 2022 10:37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100"/>
    <m/>
    <s v="Sep 22 2022 10:37AM"/>
    <x v="93"/>
    <x v="8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21"/>
    <m/>
    <s v="Sep 22 2022 10:37A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9"/>
    <n v="16"/>
    <x v="0"/>
  </r>
  <r>
    <n v="314453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2"/>
    <n v="2022"/>
    <n v="89"/>
    <n v="1"/>
    <n v="100"/>
    <m/>
    <s v="Sep 22 2022 10:37AM"/>
    <x v="66"/>
    <x v="64"/>
    <n v="52"/>
    <s v="QUINTAL "/>
    <n v="1"/>
    <s v="PRODUCTOS AGROPECUARIOS"/>
    <n v="3"/>
    <s v="FRUTAS"/>
    <n v="100"/>
    <n v="45.45"/>
    <s v="Tamarindo sin Cáscara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351"/>
    <n v="1"/>
    <n v="12"/>
    <m/>
    <s v="Sep 22 2022 10:38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60"/>
    <n v="1"/>
    <n v="12"/>
    <m/>
    <s v="Sep 22 2022 10:39AM"/>
    <x v="41"/>
    <x v="4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14"/>
    <m/>
    <s v="Sep 22 2022 10:39AM"/>
    <x v="43"/>
    <x v="42"/>
    <n v="20"/>
    <s v="CAJA  18-22 TALLOS"/>
    <n v="1"/>
    <s v="PRODUCTOS AGROPECUARIOS"/>
    <n v="2"/>
    <s v="HORTALIZAS"/>
    <n v="61.86"/>
    <n v="28.12"/>
    <s v="Apio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12"/>
    <m/>
    <s v="Sep 22 2022 10:39AM"/>
    <x v="127"/>
    <x v="122"/>
    <n v="7"/>
    <s v="BOLSA  14-16 UNIDADES"/>
    <n v="1"/>
    <s v="PRODUCTOS AGROPECUARIOS"/>
    <n v="2"/>
    <s v="HORTALIZAS"/>
    <n v="30.62"/>
    <n v="13.92"/>
    <s v="Brocoli  Mediano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231"/>
    <n v="1"/>
    <n v="42"/>
    <m/>
    <s v="Sep 22 2022 10:42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231"/>
    <n v="1"/>
    <n v="40"/>
    <m/>
    <s v="Sep 22 2022 10:42AM"/>
    <x v="3"/>
    <x v="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28"/>
    <m/>
    <s v="Sep 22 2022 10:43AM"/>
    <x v="47"/>
    <x v="46"/>
    <n v="74"/>
    <s v="SACO 35-40 LIBRAS"/>
    <n v="1"/>
    <s v="PRODUCTOS AGROPECUARIOS"/>
    <n v="2"/>
    <s v="HORTALIZAS"/>
    <n v="38.590000000000003"/>
    <n v="17.54"/>
    <s v="Chile Jalapeño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20"/>
    <m/>
    <s v="Sep 22 2022 10:43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13"/>
    <m/>
    <s v="Sep 22 2022 10:43AM"/>
    <x v="48"/>
    <x v="47"/>
    <n v="53"/>
    <s v="RED   12 UNIDADES"/>
    <n v="1"/>
    <s v="PRODUCTOS AGROPECUARIOS"/>
    <n v="2"/>
    <s v="HORTALIZAS"/>
    <n v="46.19"/>
    <n v="21"/>
    <s v="Coliflor 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12"/>
    <m/>
    <s v="Sep 22 2022 10:44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60"/>
    <n v="1"/>
    <n v="12"/>
    <m/>
    <s v="Sep 22 2022 10:44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22"/>
    <m/>
    <s v="Sep 22 2022 10:47AM"/>
    <x v="49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12"/>
    <m/>
    <s v="Sep 22 2022 10:4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38"/>
    <m/>
    <s v="Sep 22 2022 10:49A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100"/>
    <m/>
    <s v="Sep 22 2022 10:50AM"/>
    <x v="89"/>
    <x v="8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18"/>
    <m/>
    <s v="Sep 22 2022 10:50AM"/>
    <x v="77"/>
    <x v="74"/>
    <n v="60"/>
    <s v="SACO   145-155 UNIDADES"/>
    <n v="1"/>
    <s v="PRODUCTOS AGROPECUARIOS"/>
    <n v="2"/>
    <s v="HORTALIZAS"/>
    <n v="139.57"/>
    <n v="63.44"/>
    <s v="Pepino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60"/>
    <n v="1"/>
    <n v="12"/>
    <m/>
    <s v="Sep 22 2022 10:50AM"/>
    <x v="80"/>
    <x v="7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12"/>
    <m/>
    <s v="Sep 22 2022 10:51AM"/>
    <x v="51"/>
    <x v="50"/>
    <n v="8"/>
    <s v="BOLSA 25-30 LIBRAS"/>
    <n v="1"/>
    <s v="PRODUCTOS AGROPECUARIOS"/>
    <n v="2"/>
    <s v="HORTALIZAS"/>
    <n v="26.3"/>
    <n v="11.95"/>
    <s v="Rábano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15"/>
    <m/>
    <s v="Sep 22 2022 10:5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95"/>
    <n v="1"/>
    <n v="250"/>
    <m/>
    <s v="Sep 22 2022 10:51AM"/>
    <x v="90"/>
    <x v="8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95"/>
    <n v="1"/>
    <n v="150"/>
    <m/>
    <s v="Sep 22 2022 10:51AM"/>
    <x v="91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20"/>
    <m/>
    <s v="Sep 22 2022 10:51A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60"/>
    <n v="1"/>
    <n v="22"/>
    <m/>
    <s v="Sep 22 2022 10:52AM"/>
    <x v="81"/>
    <x v="78"/>
    <n v="66"/>
    <s v="SACO 133-135 LIBRAS"/>
    <n v="1"/>
    <s v="PRODUCTOS AGROPECUARIOS"/>
    <n v="2"/>
    <s v="HORTALIZAS"/>
    <n v="134"/>
    <n v="60.91"/>
    <s v="Yuca Blanca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22"/>
    <m/>
    <s v="Sep 22 2022 10:52AM"/>
    <x v="70"/>
    <x v="68"/>
    <n v="51"/>
    <s v="QUINTAL"/>
    <n v="1"/>
    <s v="PRODUCTOS AGROPECUARIOS"/>
    <n v="2"/>
    <s v="HORTALIZAS"/>
    <n v="100"/>
    <n v="45.45"/>
    <s v="Zanahoria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12"/>
    <m/>
    <s v="Sep 22 2022 10:52AM"/>
    <x v="18"/>
    <x v="17"/>
    <n v="11"/>
    <s v="BOLSA 33-36 LIBRAS"/>
    <n v="1"/>
    <s v="PRODUCTOS AGROPECUARIOS"/>
    <n v="2"/>
    <s v="HORTALIZAS"/>
    <n v="34.94"/>
    <n v="15.88"/>
    <s v="Zanahoria Mediana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138"/>
    <n v="1"/>
    <n v="34"/>
    <m/>
    <s v="Sep 22 2022 10:53AM"/>
    <x v="68"/>
    <x v="66"/>
    <n v="23"/>
    <s v="CAJA 10 KG 50- 60 UNIDADES"/>
    <n v="1"/>
    <s v="PRODUCTOS AGROPECUARIOS"/>
    <n v="3"/>
    <s v="FRUTAS"/>
    <n v="22"/>
    <n v="10"/>
    <s v="Aguacate Hass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138"/>
    <n v="1"/>
    <n v="24"/>
    <m/>
    <s v="Sep 22 2022 10:53AM"/>
    <x v="21"/>
    <x v="20"/>
    <n v="24"/>
    <s v="CAJA 10 KG 60-70 UNIDADES"/>
    <n v="1"/>
    <s v="PRODUCTOS AGROPECUARIOS"/>
    <n v="3"/>
    <s v="FRUTAS"/>
    <n v="22"/>
    <n v="10"/>
    <s v="Aguacate Hass Mediano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10"/>
    <m/>
    <s v="Sep 22 2022 10:53AM"/>
    <x v="32"/>
    <x v="31"/>
    <n v="27"/>
    <s v="CAJA 40 LIBRAS 90-100 UNIDADES"/>
    <n v="1"/>
    <s v="PRODUCTOS AGROPECUARIOS"/>
    <n v="3"/>
    <s v="FRUTAS"/>
    <n v="40"/>
    <n v="18.18"/>
    <s v="Banano Maduro Grande Caja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7"/>
    <m/>
    <s v="Sep 22 2022 10:53AM"/>
    <x v="62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60"/>
    <n v="1"/>
    <n v="12"/>
    <m/>
    <s v="Sep 22 2022 10:54AM"/>
    <x v="22"/>
    <x v="21"/>
    <n v="10"/>
    <s v="BOLSA 25-30 LIBRAS"/>
    <n v="1"/>
    <s v="PRODUCTOS AGROPECUARIOS"/>
    <n v="3"/>
    <s v="FRUTAS"/>
    <n v="27.5"/>
    <n v="12.5"/>
    <s v="Guayaba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60"/>
    <n v="1"/>
    <n v="8"/>
    <m/>
    <s v="Sep 22 2022 10:54AM"/>
    <x v="56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24"/>
    <m/>
    <s v="Sep 22 2022 10:54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95"/>
    <n v="1"/>
    <n v="6"/>
    <m/>
    <s v="Sep 22 2022 10:54AM"/>
    <x v="25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95"/>
    <n v="1"/>
    <n v="12"/>
    <m/>
    <s v="Sep 22 2022 10:55AM"/>
    <x v="94"/>
    <x v="8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15"/>
    <m/>
    <s v="Sep 22 2022 10:55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48"/>
    <n v="1"/>
    <n v="185"/>
    <m/>
    <s v="Sep 22 2022 10:55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100"/>
    <m/>
    <s v="Sep 22 2022 10:55AM"/>
    <x v="93"/>
    <x v="8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21"/>
    <m/>
    <s v="Sep 22 2022 10:56A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9"/>
    <n v="16"/>
    <x v="0"/>
  </r>
  <r>
    <n v="314451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2"/>
    <n v="2022"/>
    <n v="89"/>
    <n v="1"/>
    <n v="100"/>
    <m/>
    <s v="Sep 22 2022 10:56AM"/>
    <x v="66"/>
    <x v="64"/>
    <n v="52"/>
    <s v="QUINTAL "/>
    <n v="1"/>
    <s v="PRODUCTOS AGROPECUARIOS"/>
    <n v="3"/>
    <s v="FRUTAS"/>
    <n v="100"/>
    <n v="45.45"/>
    <s v="Tamarindo sin Cáscara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351"/>
    <n v="1"/>
    <n v="13"/>
    <m/>
    <s v="Sep 22 2022 10:57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60"/>
    <n v="1"/>
    <n v="14"/>
    <m/>
    <s v="Sep 22 2022 10:58AM"/>
    <x v="41"/>
    <x v="4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14"/>
    <m/>
    <s v="Sep 22 2022 10:58AM"/>
    <x v="43"/>
    <x v="42"/>
    <n v="20"/>
    <s v="CAJA  18-22 TALLOS"/>
    <n v="1"/>
    <s v="PRODUCTOS AGROPECUARIOS"/>
    <n v="2"/>
    <s v="HORTALIZAS"/>
    <n v="61.86"/>
    <n v="28.12"/>
    <s v="Apio Grande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10"/>
    <m/>
    <s v="Sep 22 2022 10:58AM"/>
    <x v="44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40"/>
    <m/>
    <s v="Sep 22 2022 10:58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40"/>
    <m/>
    <s v="Sep 22 2022 10:58AM"/>
    <x v="3"/>
    <x v="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28"/>
    <m/>
    <s v="Sep 22 2022 10:59AM"/>
    <x v="47"/>
    <x v="46"/>
    <n v="74"/>
    <s v="SACO 35-40 LIBRAS"/>
    <n v="1"/>
    <s v="PRODUCTOS AGROPECUARIOS"/>
    <n v="2"/>
    <s v="HORTALIZAS"/>
    <n v="38.590000000000003"/>
    <n v="17.54"/>
    <s v="Chile Jalapeño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20"/>
    <m/>
    <s v="Sep 22 2022 10:59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16"/>
    <m/>
    <s v="Sep 22 2022 10:59AM"/>
    <x v="72"/>
    <x v="70"/>
    <n v="70"/>
    <s v="SACO 170-190 UNIDADES"/>
    <n v="1"/>
    <s v="PRODUCTOS AGROPECUARIOS"/>
    <n v="2"/>
    <s v="HORTALIZAS"/>
    <n v="36.4"/>
    <n v="16.55"/>
    <s v="Chile  Verde Mediano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12"/>
    <m/>
    <s v="Sep 22 2022 11:00AM"/>
    <x v="48"/>
    <x v="47"/>
    <n v="53"/>
    <s v="RED   12 UNIDADES"/>
    <n v="1"/>
    <s v="PRODUCTOS AGROPECUARIOS"/>
    <n v="2"/>
    <s v="HORTALIZAS"/>
    <n v="46.19"/>
    <n v="21"/>
    <s v="Coliflor  Grande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12"/>
    <m/>
    <s v="Sep 22 2022 11:00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60"/>
    <n v="1"/>
    <n v="10"/>
    <m/>
    <s v="Sep 22 2022 11:00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25"/>
    <m/>
    <s v="Sep 22 2022 11:00AM"/>
    <x v="49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12"/>
    <m/>
    <s v="Sep 22 2022 11:0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100"/>
    <m/>
    <s v="Sep 22 2022 11:01AM"/>
    <x v="89"/>
    <x v="8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38"/>
    <m/>
    <s v="Sep 22 2022 11:01A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18"/>
    <m/>
    <s v="Sep 22 2022 11:01AM"/>
    <x v="77"/>
    <x v="74"/>
    <n v="60"/>
    <s v="SACO   145-155 UNIDADES"/>
    <n v="1"/>
    <s v="PRODUCTOS AGROPECUARIOS"/>
    <n v="2"/>
    <s v="HORTALIZAS"/>
    <n v="139.57"/>
    <n v="63.44"/>
    <s v="Pepino Grande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10"/>
    <m/>
    <s v="Sep 22 2022 11:01AM"/>
    <x v="51"/>
    <x v="50"/>
    <n v="8"/>
    <s v="BOLSA 25-30 LIBRAS"/>
    <n v="1"/>
    <s v="PRODUCTOS AGROPECUARIOS"/>
    <n v="2"/>
    <s v="HORTALIZAS"/>
    <n v="26.3"/>
    <n v="11.95"/>
    <s v="Rábano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14"/>
    <m/>
    <s v="Sep 22 2022 11:0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95"/>
    <n v="1"/>
    <n v="175"/>
    <m/>
    <s v="Sep 22 2022 11:02AM"/>
    <x v="91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22"/>
    <m/>
    <s v="Sep 22 2022 11:03A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60"/>
    <n v="1"/>
    <n v="22"/>
    <m/>
    <s v="Sep 22 2022 11:03AM"/>
    <x v="81"/>
    <x v="78"/>
    <n v="66"/>
    <s v="SACO 133-135 LIBRAS"/>
    <n v="1"/>
    <s v="PRODUCTOS AGROPECUARIOS"/>
    <n v="2"/>
    <s v="HORTALIZAS"/>
    <n v="134"/>
    <n v="60.91"/>
    <s v="Yuca Blanca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22"/>
    <m/>
    <s v="Sep 22 2022 11:03AM"/>
    <x v="70"/>
    <x v="68"/>
    <n v="51"/>
    <s v="QUINTAL"/>
    <n v="1"/>
    <s v="PRODUCTOS AGROPECUARIOS"/>
    <n v="2"/>
    <s v="HORTALIZAS"/>
    <n v="100"/>
    <n v="45.45"/>
    <s v="Zanahoria Grande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10"/>
    <m/>
    <s v="Sep 22 2022 11:03AM"/>
    <x v="18"/>
    <x v="17"/>
    <n v="11"/>
    <s v="BOLSA 33-36 LIBRAS"/>
    <n v="1"/>
    <s v="PRODUCTOS AGROPECUARIOS"/>
    <n v="2"/>
    <s v="HORTALIZAS"/>
    <n v="34.94"/>
    <n v="15.88"/>
    <s v="Zanahoria Mediana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138"/>
    <n v="1"/>
    <n v="26"/>
    <m/>
    <s v="Sep 22 2022 11:04AM"/>
    <x v="21"/>
    <x v="20"/>
    <n v="24"/>
    <s v="CAJA 10 KG 60-70 UNIDADES"/>
    <n v="1"/>
    <s v="PRODUCTOS AGROPECUARIOS"/>
    <n v="3"/>
    <s v="FRUTAS"/>
    <n v="22"/>
    <n v="10"/>
    <s v="Aguacate Hass Mediano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10"/>
    <m/>
    <s v="Sep 22 2022 11:04AM"/>
    <x v="32"/>
    <x v="31"/>
    <n v="27"/>
    <s v="CAJA 40 LIBRAS 90-100 UNIDADES"/>
    <n v="1"/>
    <s v="PRODUCTOS AGROPECUARIOS"/>
    <n v="3"/>
    <s v="FRUTAS"/>
    <n v="40"/>
    <n v="18.18"/>
    <s v="Banano Maduro Grande Caja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7"/>
    <m/>
    <s v="Sep 22 2022 11:04AM"/>
    <x v="62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138"/>
    <n v="1"/>
    <n v="32"/>
    <m/>
    <s v="Sep 22 2022 11:04AM"/>
    <x v="68"/>
    <x v="66"/>
    <n v="23"/>
    <s v="CAJA 10 KG 50- 60 UNIDADES"/>
    <n v="1"/>
    <s v="PRODUCTOS AGROPECUARIOS"/>
    <n v="3"/>
    <s v="FRUTAS"/>
    <n v="22"/>
    <n v="10"/>
    <s v="Aguacate Hass Grande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24"/>
    <m/>
    <s v="Sep 22 2022 11:05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60"/>
    <n v="1"/>
    <n v="6"/>
    <m/>
    <s v="Sep 22 2022 11:05AM"/>
    <x v="56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95"/>
    <n v="1"/>
    <n v="6"/>
    <m/>
    <s v="Sep 22 2022 11:06AM"/>
    <x v="25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95"/>
    <n v="1"/>
    <n v="12"/>
    <m/>
    <s v="Sep 22 2022 11:06AM"/>
    <x v="94"/>
    <x v="8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15"/>
    <m/>
    <s v="Sep 22 2022 11:06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48"/>
    <n v="1"/>
    <n v="185"/>
    <m/>
    <s v="Sep 22 2022 11:06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100"/>
    <m/>
    <s v="Sep 22 2022 11:06AM"/>
    <x v="93"/>
    <x v="8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9"/>
    <n v="16"/>
    <x v="0"/>
  </r>
  <r>
    <n v="3135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2"/>
    <n v="2022"/>
    <n v="231"/>
    <n v="1"/>
    <n v="50"/>
    <n v="0.6"/>
    <s v="Sep 22 2022 11:07A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3"/>
    <x v="4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21"/>
    <m/>
    <s v="Sep 22 2022 11:07A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9"/>
    <n v="16"/>
    <x v="0"/>
  </r>
  <r>
    <n v="314455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2"/>
    <n v="2022"/>
    <n v="89"/>
    <n v="1"/>
    <n v="100"/>
    <m/>
    <s v="Sep 22 2022 11:07AM"/>
    <x v="66"/>
    <x v="64"/>
    <n v="52"/>
    <s v="QUINTAL "/>
    <n v="1"/>
    <s v="PRODUCTOS AGROPECUARIOS"/>
    <n v="3"/>
    <s v="FRUTAS"/>
    <n v="100"/>
    <n v="45.45"/>
    <s v="Tamarindo sin Cáscara"/>
    <m/>
    <n v="0"/>
    <n v="22"/>
    <n v="9"/>
    <n v="16"/>
    <x v="0"/>
  </r>
  <r>
    <n v="3135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2"/>
    <n v="2022"/>
    <n v="60"/>
    <n v="1"/>
    <n v="85"/>
    <n v="1"/>
    <s v="Sep 22 2022 11:07AM"/>
    <x v="129"/>
    <x v="124"/>
    <n v="51"/>
    <s v="QUINTAL"/>
    <n v="1"/>
    <s v="PRODUCTOS AGROPECUARIOS"/>
    <n v="1"/>
    <s v="GRANOS BASICOS"/>
    <n v="100"/>
    <n v="45.45"/>
    <s v="Frijol Rojo Nacional"/>
    <m/>
    <n v="1"/>
    <n v="22"/>
    <n v="9"/>
    <n v="3"/>
    <x v="4"/>
  </r>
  <r>
    <n v="3135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2"/>
    <n v="2022"/>
    <n v="60"/>
    <n v="1"/>
    <n v="80"/>
    <n v="0.9"/>
    <s v="Sep 22 2022 11:07AM"/>
    <x v="130"/>
    <x v="125"/>
    <n v="51"/>
    <s v="QUINTAL"/>
    <n v="1"/>
    <s v="PRODUCTOS AGROPECUARIOS"/>
    <n v="1"/>
    <s v="GRANOS BASICOS"/>
    <n v="100"/>
    <n v="45.45"/>
    <s v="Frijol Tinto Importado"/>
    <m/>
    <n v="0"/>
    <n v="22"/>
    <n v="9"/>
    <n v="3"/>
    <x v="4"/>
  </r>
  <r>
    <n v="3135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2"/>
    <n v="2022"/>
    <n v="60"/>
    <n v="1"/>
    <n v="32"/>
    <n v="0.4"/>
    <s v="Sep 22 2022 11:08A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3"/>
    <x v="4"/>
  </r>
  <r>
    <n v="3135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2"/>
    <n v="2022"/>
    <n v="60"/>
    <n v="1"/>
    <n v="40"/>
    <n v="0.45"/>
    <s v="Sep 22 2022 11:08A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3"/>
    <x v="4"/>
  </r>
  <r>
    <n v="314450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2"/>
    <n v="2022"/>
    <n v="351"/>
    <n v="1"/>
    <n v="12"/>
    <m/>
    <s v="Sep 22 2022 11:08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9"/>
    <n v="16"/>
    <x v="0"/>
  </r>
  <r>
    <n v="3135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2"/>
    <n v="2022"/>
    <n v="60"/>
    <n v="1"/>
    <n v="48"/>
    <n v="0.6"/>
    <s v="Sep 22 2022 11:08AM"/>
    <x v="133"/>
    <x v="128"/>
    <n v="86"/>
    <s v="SACO DE 50 KG"/>
    <n v="1"/>
    <s v="PRODUCTOS AGROPECUARIOS"/>
    <n v="4"/>
    <s v="AGRO INDUSTRIALES"/>
    <n v="110.23"/>
    <n v="50"/>
    <s v="Azúcar blanca empacada"/>
    <m/>
    <n v="0"/>
    <n v="22"/>
    <n v="9"/>
    <n v="3"/>
    <x v="4"/>
  </r>
  <r>
    <n v="314450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2"/>
    <n v="2022"/>
    <n v="89"/>
    <n v="1"/>
    <n v="125"/>
    <m/>
    <s v="Sep 22 2022 11:08AM"/>
    <x v="88"/>
    <x v="8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2"/>
    <n v="9"/>
    <n v="16"/>
    <x v="0"/>
  </r>
  <r>
    <n v="3135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2"/>
    <n v="2022"/>
    <n v="60"/>
    <n v="1"/>
    <n v="28"/>
    <m/>
    <s v="Sep 22 2022 11:08AM"/>
    <x v="134"/>
    <x v="129"/>
    <n v="13"/>
    <s v="BOLSA 50 LB"/>
    <n v="1"/>
    <s v="PRODUCTOS AGROPECUARIOS"/>
    <n v="4"/>
    <s v="AGRO INDUSTRIALES"/>
    <n v="50"/>
    <n v="22.73"/>
    <s v="Harina de maíz MASECA"/>
    <m/>
    <n v="0"/>
    <n v="22"/>
    <n v="9"/>
    <n v="3"/>
    <x v="4"/>
  </r>
  <r>
    <n v="314450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2"/>
    <n v="2022"/>
    <n v="89"/>
    <n v="1"/>
    <n v="85"/>
    <m/>
    <s v="Sep 22 2022 11:08AM"/>
    <x v="89"/>
    <x v="8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n v="9"/>
    <n v="16"/>
    <x v="0"/>
  </r>
  <r>
    <n v="3135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2"/>
    <n v="2022"/>
    <n v="60"/>
    <n v="1"/>
    <n v="12"/>
    <n v="0.15"/>
    <s v="Sep 22 2022 11:09AM"/>
    <x v="135"/>
    <x v="130"/>
    <n v="51"/>
    <s v="QUINTAL"/>
    <n v="1"/>
    <s v="PRODUCTOS AGROPECUARIOS"/>
    <n v="4"/>
    <s v="AGRO INDUSTRIALES"/>
    <n v="100"/>
    <n v="45.45"/>
    <s v="Sal corriente yodada"/>
    <m/>
    <n v="0"/>
    <n v="22"/>
    <n v="9"/>
    <n v="3"/>
    <x v="4"/>
  </r>
  <r>
    <n v="314450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2"/>
    <n v="2022"/>
    <n v="95"/>
    <n v="1"/>
    <n v="275"/>
    <m/>
    <s v="Sep 22 2022 11:09AM"/>
    <x v="90"/>
    <x v="8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n v="9"/>
    <n v="16"/>
    <x v="0"/>
  </r>
  <r>
    <n v="314450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2"/>
    <n v="2022"/>
    <n v="95"/>
    <n v="1"/>
    <n v="180"/>
    <m/>
    <s v="Sep 22 2022 11:09AM"/>
    <x v="91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n v="9"/>
    <n v="16"/>
    <x v="0"/>
  </r>
  <r>
    <n v="31359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2"/>
    <n v="2022"/>
    <n v="60"/>
    <n v="1"/>
    <n v="83"/>
    <n v="1"/>
    <s v="Sep 22 2022 11:10AM"/>
    <x v="129"/>
    <x v="124"/>
    <n v="51"/>
    <s v="QUINTAL"/>
    <n v="1"/>
    <s v="PRODUCTOS AGROPECUARIOS"/>
    <n v="1"/>
    <s v="GRANOS BASICOS"/>
    <n v="100"/>
    <n v="45.45"/>
    <s v="Frijol Rojo Nacional"/>
    <m/>
    <n v="1"/>
    <n v="22"/>
    <n v="9"/>
    <n v="3"/>
    <x v="4"/>
  </r>
  <r>
    <n v="314450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2"/>
    <n v="2022"/>
    <n v="89"/>
    <n v="1"/>
    <n v="7"/>
    <m/>
    <s v="Sep 22 2022 11:10AM"/>
    <x v="62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9"/>
    <n v="16"/>
    <x v="0"/>
  </r>
  <r>
    <n v="314450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2"/>
    <n v="2022"/>
    <n v="89"/>
    <n v="1"/>
    <n v="10"/>
    <m/>
    <s v="Sep 22 2022 11:10AM"/>
    <x v="32"/>
    <x v="31"/>
    <n v="27"/>
    <s v="CAJA 40 LIBRAS 90-100 UNIDADES"/>
    <n v="1"/>
    <s v="PRODUCTOS AGROPECUARIOS"/>
    <n v="3"/>
    <s v="FRUTAS"/>
    <n v="40"/>
    <n v="18.18"/>
    <s v="Banano Maduro Grande Caja"/>
    <m/>
    <n v="0"/>
    <n v="22"/>
    <n v="9"/>
    <n v="16"/>
    <x v="0"/>
  </r>
  <r>
    <n v="31359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2"/>
    <n v="2022"/>
    <n v="60"/>
    <n v="1"/>
    <n v="75"/>
    <n v="0.9"/>
    <s v="Sep 22 2022 11:10AM"/>
    <x v="136"/>
    <x v="131"/>
    <n v="51"/>
    <s v="QUINTAL"/>
    <n v="1"/>
    <s v="PRODUCTOS AGROPECUARIOS"/>
    <n v="1"/>
    <s v="GRANOS BASICOS"/>
    <n v="100"/>
    <n v="45.45"/>
    <s v="Frijol Tinto Nacional"/>
    <m/>
    <n v="1"/>
    <n v="22"/>
    <n v="9"/>
    <n v="3"/>
    <x v="4"/>
  </r>
  <r>
    <n v="31359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2"/>
    <n v="2022"/>
    <n v="60"/>
    <n v="1"/>
    <n v="32"/>
    <n v="0.4"/>
    <s v="Sep 22 2022 11:10A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3"/>
    <x v="4"/>
  </r>
  <r>
    <n v="314450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2"/>
    <n v="2022"/>
    <n v="138"/>
    <n v="1"/>
    <n v="27"/>
    <m/>
    <s v="Sep 22 2022 11:11AM"/>
    <x v="21"/>
    <x v="20"/>
    <n v="24"/>
    <s v="CAJA 10 KG 60-70 UNIDADES"/>
    <n v="1"/>
    <s v="PRODUCTOS AGROPECUARIOS"/>
    <n v="3"/>
    <s v="FRUTAS"/>
    <n v="22"/>
    <n v="10"/>
    <s v="Aguacate Hass Mediano"/>
    <m/>
    <n v="0"/>
    <n v="22"/>
    <n v="9"/>
    <n v="16"/>
    <x v="0"/>
  </r>
  <r>
    <n v="31359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2"/>
    <n v="2022"/>
    <n v="60"/>
    <n v="1"/>
    <n v="40"/>
    <n v="0.45"/>
    <s v="Sep 22 2022 11:11A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3"/>
    <x v="4"/>
  </r>
  <r>
    <n v="314450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2"/>
    <n v="2022"/>
    <n v="60"/>
    <n v="1"/>
    <n v="8"/>
    <m/>
    <s v="Sep 22 2022 11:11AM"/>
    <x v="56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9"/>
    <n v="16"/>
    <x v="0"/>
  </r>
  <r>
    <n v="314450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2"/>
    <n v="2022"/>
    <n v="95"/>
    <n v="1"/>
    <n v="7"/>
    <m/>
    <s v="Sep 22 2022 11:11AM"/>
    <x v="25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9"/>
    <n v="16"/>
    <x v="0"/>
  </r>
  <r>
    <n v="314450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2"/>
    <n v="2022"/>
    <n v="89"/>
    <n v="1"/>
    <n v="100"/>
    <m/>
    <s v="Sep 22 2022 11:11AM"/>
    <x v="93"/>
    <x v="8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9"/>
    <n v="16"/>
    <x v="0"/>
  </r>
  <r>
    <n v="314450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2"/>
    <n v="2022"/>
    <n v="89"/>
    <n v="1"/>
    <n v="20"/>
    <m/>
    <s v="Sep 22 2022 11:11A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9"/>
    <n v="16"/>
    <x v="0"/>
  </r>
  <r>
    <n v="314450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2"/>
    <n v="2022"/>
    <n v="89"/>
    <n v="1"/>
    <n v="17"/>
    <m/>
    <s v="Sep 22 2022 11:11AM"/>
    <x v="30"/>
    <x v="2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9"/>
    <n v="16"/>
    <x v="0"/>
  </r>
  <r>
    <n v="314450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2"/>
    <n v="2022"/>
    <n v="89"/>
    <n v="1"/>
    <n v="100"/>
    <m/>
    <s v="Sep 22 2022 11:12AM"/>
    <x v="66"/>
    <x v="64"/>
    <n v="52"/>
    <s v="QUINTAL "/>
    <n v="1"/>
    <s v="PRODUCTOS AGROPECUARIOS"/>
    <n v="3"/>
    <s v="FRUTAS"/>
    <n v="100"/>
    <n v="45.45"/>
    <s v="Tamarindo sin Cáscara"/>
    <m/>
    <n v="0"/>
    <n v="22"/>
    <n v="9"/>
    <n v="16"/>
    <x v="0"/>
  </r>
  <r>
    <n v="3135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2"/>
    <n v="2022"/>
    <n v="231"/>
    <n v="1"/>
    <n v="50"/>
    <n v="0.6"/>
    <s v="Sep 22 2022 11:12A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3"/>
    <x v="4"/>
  </r>
  <r>
    <n v="3135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2"/>
    <n v="2022"/>
    <n v="60"/>
    <n v="1"/>
    <n v="85"/>
    <n v="1"/>
    <s v="Sep 22 2022 11:12AM"/>
    <x v="129"/>
    <x v="124"/>
    <n v="51"/>
    <s v="QUINTAL"/>
    <n v="1"/>
    <s v="PRODUCTOS AGROPECUARIOS"/>
    <n v="1"/>
    <s v="GRANOS BASICOS"/>
    <n v="100"/>
    <n v="45.45"/>
    <s v="Frijol Rojo Nacional"/>
    <m/>
    <n v="1"/>
    <n v="22"/>
    <n v="9"/>
    <n v="3"/>
    <x v="4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9"/>
    <m/>
    <s v="Sep 22 2022 11:12AM"/>
    <x v="44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9"/>
    <n v="16"/>
    <x v="0"/>
  </r>
  <r>
    <n v="3135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2"/>
    <n v="2022"/>
    <n v="60"/>
    <n v="1"/>
    <n v="80"/>
    <n v="0.9"/>
    <s v="Sep 22 2022 11:13AM"/>
    <x v="136"/>
    <x v="131"/>
    <n v="51"/>
    <s v="QUINTAL"/>
    <n v="1"/>
    <s v="PRODUCTOS AGROPECUARIOS"/>
    <n v="1"/>
    <s v="GRANOS BASICOS"/>
    <n v="100"/>
    <n v="45.45"/>
    <s v="Frijol Tinto Nacional"/>
    <m/>
    <n v="1"/>
    <n v="22"/>
    <n v="9"/>
    <n v="3"/>
    <x v="4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38"/>
    <m/>
    <s v="Sep 22 2022 11:13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22"/>
    <n v="9"/>
    <n v="16"/>
    <x v="0"/>
  </r>
  <r>
    <n v="3135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2"/>
    <n v="2022"/>
    <n v="60"/>
    <n v="1"/>
    <m/>
    <n v="2"/>
    <s v="Sep 22 2022 11:13AM"/>
    <x v="137"/>
    <x v="132"/>
    <n v="51"/>
    <s v="QUINTAL"/>
    <n v="1"/>
    <s v="PRODUCTOS AGROPECUARIOS"/>
    <n v="1"/>
    <s v="GRANOS BASICOS"/>
    <n v="100"/>
    <n v="45.45"/>
    <s v="Frijol Blanco"/>
    <m/>
    <n v="0"/>
    <n v="22"/>
    <n v="9"/>
    <n v="3"/>
    <x v="4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40"/>
    <m/>
    <s v="Sep 22 2022 11:13AM"/>
    <x v="3"/>
    <x v="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9"/>
    <n v="16"/>
    <x v="0"/>
  </r>
  <r>
    <n v="3135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2"/>
    <n v="2022"/>
    <n v="60"/>
    <n v="1"/>
    <n v="31"/>
    <n v="0.4"/>
    <s v="Sep 22 2022 11:13A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3"/>
    <x v="4"/>
  </r>
  <r>
    <n v="3135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2"/>
    <n v="2022"/>
    <n v="60"/>
    <n v="1"/>
    <n v="40"/>
    <n v="0.45"/>
    <s v="Sep 22 2022 11:13A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3"/>
    <x v="4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28"/>
    <m/>
    <s v="Sep 22 2022 11:13AM"/>
    <x v="47"/>
    <x v="46"/>
    <n v="74"/>
    <s v="SACO 35-40 LIBRAS"/>
    <n v="1"/>
    <s v="PRODUCTOS AGROPECUARIOS"/>
    <n v="2"/>
    <s v="HORTALIZAS"/>
    <n v="38.590000000000003"/>
    <n v="17.54"/>
    <s v="Chile Jalapeño"/>
    <m/>
    <n v="0"/>
    <n v="22"/>
    <n v="9"/>
    <n v="16"/>
    <x v="0"/>
  </r>
  <r>
    <n v="3135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2"/>
    <n v="2022"/>
    <n v="60"/>
    <n v="1"/>
    <m/>
    <n v="1.6"/>
    <s v="Sep 22 2022 11:13AM"/>
    <x v="138"/>
    <x v="133"/>
    <n v="51"/>
    <s v="QUINTAL"/>
    <n v="1"/>
    <s v="PRODUCTOS AGROPECUARIOS"/>
    <n v="4"/>
    <s v="AGRO INDUSTRIALES"/>
    <n v="100"/>
    <n v="45.45"/>
    <s v="Ajonjolí"/>
    <m/>
    <n v="0"/>
    <n v="22"/>
    <n v="9"/>
    <n v="3"/>
    <x v="4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20"/>
    <m/>
    <s v="Sep 22 2022 11:13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9"/>
    <n v="16"/>
    <x v="0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14"/>
    <m/>
    <s v="Sep 22 2022 11:13AM"/>
    <x v="48"/>
    <x v="47"/>
    <n v="53"/>
    <s v="RED   12 UNIDADES"/>
    <n v="1"/>
    <s v="PRODUCTOS AGROPECUARIOS"/>
    <n v="2"/>
    <s v="HORTALIZAS"/>
    <n v="46.19"/>
    <n v="21"/>
    <s v="Coliflor  Grande"/>
    <m/>
    <n v="0"/>
    <n v="22"/>
    <n v="9"/>
    <n v="16"/>
    <x v="0"/>
  </r>
  <r>
    <n v="3135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2"/>
    <n v="2022"/>
    <n v="60"/>
    <n v="1"/>
    <n v="48"/>
    <n v="0.6"/>
    <s v="Sep 22 2022 11:14AM"/>
    <x v="133"/>
    <x v="128"/>
    <n v="86"/>
    <s v="SACO DE 50 KG"/>
    <n v="1"/>
    <s v="PRODUCTOS AGROPECUARIOS"/>
    <n v="4"/>
    <s v="AGRO INDUSTRIALES"/>
    <n v="110.23"/>
    <n v="50"/>
    <s v="Azúcar blanca empacada"/>
    <m/>
    <n v="0"/>
    <n v="22"/>
    <n v="9"/>
    <n v="3"/>
    <x v="4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14"/>
    <m/>
    <s v="Sep 22 2022 11:14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2"/>
    <n v="9"/>
    <n v="16"/>
    <x v="0"/>
  </r>
  <r>
    <n v="3135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2"/>
    <n v="2022"/>
    <n v="60"/>
    <n v="1"/>
    <n v="83"/>
    <n v="1.1499999999999999"/>
    <s v="Sep 22 2022 11:14AM"/>
    <x v="139"/>
    <x v="134"/>
    <n v="51"/>
    <s v="QUINTAL"/>
    <n v="1"/>
    <s v="PRODUCTOS AGROPECUARIOS"/>
    <n v="4"/>
    <s v="AGRO INDUSTRIALES"/>
    <n v="100"/>
    <n v="45.45"/>
    <s v="Cacahuete Crudo"/>
    <m/>
    <n v="0"/>
    <n v="22"/>
    <n v="9"/>
    <n v="3"/>
    <x v="4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60"/>
    <n v="1"/>
    <n v="10"/>
    <m/>
    <s v="Sep 22 2022 11:14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9"/>
    <n v="16"/>
    <x v="0"/>
  </r>
  <r>
    <n v="3135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2"/>
    <n v="2022"/>
    <n v="60"/>
    <n v="1"/>
    <n v="150"/>
    <n v="2"/>
    <s v="Sep 22 2022 11:14AM"/>
    <x v="140"/>
    <x v="135"/>
    <n v="51"/>
    <s v="QUINTAL"/>
    <n v="1"/>
    <s v="PRODUCTOS AGROPECUARIOS"/>
    <n v="4"/>
    <s v="AGRO INDUSTRIALES"/>
    <n v="100"/>
    <n v="45.45"/>
    <s v="Cacao "/>
    <m/>
    <n v="0"/>
    <n v="22"/>
    <n v="9"/>
    <n v="3"/>
    <x v="4"/>
  </r>
  <r>
    <n v="3135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2"/>
    <n v="2022"/>
    <n v="60"/>
    <n v="1"/>
    <n v="80"/>
    <n v="1"/>
    <s v="Sep 22 2022 11:14AM"/>
    <x v="141"/>
    <x v="136"/>
    <n v="1"/>
    <s v="96 UNIDADES 144 LB"/>
    <n v="1"/>
    <s v="PRODUCTOS AGROPECUARIOS"/>
    <n v="4"/>
    <s v="AGRO INDUSTRIALES"/>
    <n v="144"/>
    <n v="65.45"/>
    <s v="Panela de primera clase"/>
    <m/>
    <n v="0"/>
    <n v="22"/>
    <n v="9"/>
    <n v="3"/>
    <x v="4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10"/>
    <m/>
    <s v="Sep 22 2022 11:1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9"/>
    <n v="16"/>
    <x v="0"/>
  </r>
  <r>
    <n v="3135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2"/>
    <n v="2022"/>
    <n v="60"/>
    <n v="1"/>
    <n v="12"/>
    <n v="0.15"/>
    <s v="Sep 22 2022 11:14AM"/>
    <x v="135"/>
    <x v="130"/>
    <n v="51"/>
    <s v="QUINTAL"/>
    <n v="1"/>
    <s v="PRODUCTOS AGROPECUARIOS"/>
    <n v="4"/>
    <s v="AGRO INDUSTRIALES"/>
    <n v="100"/>
    <n v="45.45"/>
    <s v="Sal corriente yodada"/>
    <m/>
    <n v="0"/>
    <n v="22"/>
    <n v="9"/>
    <n v="3"/>
    <x v="4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37"/>
    <m/>
    <s v="Sep 22 2022 11:14A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16"/>
    <x v="0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16"/>
    <m/>
    <s v="Sep 22 2022 11:15AM"/>
    <x v="77"/>
    <x v="74"/>
    <n v="60"/>
    <s v="SACO   145-155 UNIDADES"/>
    <n v="1"/>
    <s v="PRODUCTOS AGROPECUARIOS"/>
    <n v="2"/>
    <s v="HORTALIZAS"/>
    <n v="139.57"/>
    <n v="63.44"/>
    <s v="Pepino Grande"/>
    <m/>
    <n v="0"/>
    <n v="22"/>
    <n v="9"/>
    <n v="16"/>
    <x v="0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9"/>
    <m/>
    <s v="Sep 22 2022 11:15AM"/>
    <x v="51"/>
    <x v="50"/>
    <n v="8"/>
    <s v="BOLSA 25-30 LIBRAS"/>
    <n v="1"/>
    <s v="PRODUCTOS AGROPECUARIOS"/>
    <n v="2"/>
    <s v="HORTALIZAS"/>
    <n v="26.3"/>
    <n v="11.95"/>
    <s v="Rábano"/>
    <m/>
    <n v="0"/>
    <n v="22"/>
    <n v="9"/>
    <n v="16"/>
    <x v="0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14"/>
    <m/>
    <s v="Sep 22 2022 11:1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9"/>
    <n v="16"/>
    <x v="0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20"/>
    <m/>
    <s v="Sep 22 2022 11:15A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6"/>
    <x v="0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12"/>
    <m/>
    <s v="Sep 22 2022 11:15AM"/>
    <x v="18"/>
    <x v="17"/>
    <n v="11"/>
    <s v="BOLSA 33-36 LIBRAS"/>
    <n v="1"/>
    <s v="PRODUCTOS AGROPECUARIOS"/>
    <n v="2"/>
    <s v="HORTALIZAS"/>
    <n v="34.94"/>
    <n v="15.88"/>
    <s v="Zanahoria Mediana"/>
    <m/>
    <n v="0"/>
    <n v="22"/>
    <n v="9"/>
    <n v="16"/>
    <x v="0"/>
  </r>
  <r>
    <n v="31359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9"/>
    <s v="SEPTIEMBRE"/>
    <n v="1"/>
    <s v="ADELMO URBINA"/>
    <n v="2022"/>
    <n v="2022"/>
    <n v="60"/>
    <n v="1"/>
    <n v="84"/>
    <n v="1"/>
    <s v="Sep 22 2022 11:16AM"/>
    <x v="129"/>
    <x v="124"/>
    <n v="51"/>
    <s v="QUINTAL"/>
    <n v="1"/>
    <s v="PRODUCTOS AGROPECUARIOS"/>
    <n v="1"/>
    <s v="GRANOS BASICOS"/>
    <n v="100"/>
    <n v="45.45"/>
    <s v="Frijol Rojo Nacional"/>
    <m/>
    <n v="1"/>
    <n v="22"/>
    <n v="9"/>
    <n v="3"/>
    <x v="4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138"/>
    <n v="1"/>
    <n v="28"/>
    <m/>
    <s v="Sep 22 2022 11:16AM"/>
    <x v="21"/>
    <x v="20"/>
    <n v="24"/>
    <s v="CAJA 10 KG 60-70 UNIDADES"/>
    <n v="1"/>
    <s v="PRODUCTOS AGROPECUARIOS"/>
    <n v="3"/>
    <s v="FRUTAS"/>
    <n v="22"/>
    <n v="10"/>
    <s v="Aguacate Hass Mediano"/>
    <m/>
    <n v="0"/>
    <n v="22"/>
    <n v="9"/>
    <n v="16"/>
    <x v="0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10"/>
    <m/>
    <s v="Sep 22 2022 11:16AM"/>
    <x v="32"/>
    <x v="31"/>
    <n v="27"/>
    <s v="CAJA 40 LIBRAS 90-100 UNIDADES"/>
    <n v="1"/>
    <s v="PRODUCTOS AGROPECUARIOS"/>
    <n v="3"/>
    <s v="FRUTAS"/>
    <n v="40"/>
    <n v="18.18"/>
    <s v="Banano Maduro Grande Caja"/>
    <m/>
    <n v="0"/>
    <n v="22"/>
    <n v="9"/>
    <n v="16"/>
    <x v="0"/>
  </r>
  <r>
    <n v="31359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9"/>
    <s v="SEPTIEMBRE"/>
    <n v="1"/>
    <s v="ADELMO URBINA"/>
    <n v="2022"/>
    <n v="2022"/>
    <n v="60"/>
    <n v="1"/>
    <n v="78"/>
    <n v="0.9"/>
    <s v="Sep 22 2022 11:16AM"/>
    <x v="136"/>
    <x v="131"/>
    <n v="51"/>
    <s v="QUINTAL"/>
    <n v="1"/>
    <s v="PRODUCTOS AGROPECUARIOS"/>
    <n v="1"/>
    <s v="GRANOS BASICOS"/>
    <n v="100"/>
    <n v="45.45"/>
    <s v="Frijol Tinto Nacional"/>
    <m/>
    <n v="1"/>
    <n v="22"/>
    <n v="9"/>
    <n v="3"/>
    <x v="4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7"/>
    <m/>
    <s v="Sep 22 2022 11:16AM"/>
    <x v="62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9"/>
    <n v="16"/>
    <x v="0"/>
  </r>
  <r>
    <n v="31359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9"/>
    <s v="SEPTIEMBRE"/>
    <n v="1"/>
    <s v="ADELMO URBINA"/>
    <n v="2022"/>
    <n v="2022"/>
    <n v="60"/>
    <n v="1"/>
    <n v="31"/>
    <n v="0.4"/>
    <s v="Sep 22 2022 11:16A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3"/>
    <x v="4"/>
  </r>
  <r>
    <n v="31359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9"/>
    <s v="SEPTIEMBRE"/>
    <n v="1"/>
    <s v="ADELMO URBINA"/>
    <n v="2022"/>
    <n v="2022"/>
    <n v="60"/>
    <n v="1"/>
    <n v="40"/>
    <n v="0.45"/>
    <s v="Sep 22 2022 11:16A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3"/>
    <x v="4"/>
  </r>
  <r>
    <n v="3136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9"/>
    <s v="SEPTIEMBRE"/>
    <n v="1"/>
    <s v="ADELMO URBINA"/>
    <n v="2022"/>
    <n v="2022"/>
    <n v="231"/>
    <n v="1"/>
    <n v="52"/>
    <n v="0.6"/>
    <s v="Sep 22 2022 11:18A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3"/>
    <x v="4"/>
  </r>
  <r>
    <n v="3136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9"/>
    <s v="SEPTIEMBRE"/>
    <n v="1"/>
    <s v="ADELMO URBINA"/>
    <n v="2022"/>
    <n v="2022"/>
    <n v="60"/>
    <n v="1"/>
    <n v="85"/>
    <n v="1"/>
    <s v="Sep 22 2022 11:18AM"/>
    <x v="129"/>
    <x v="124"/>
    <n v="51"/>
    <s v="QUINTAL"/>
    <n v="1"/>
    <s v="PRODUCTOS AGROPECUARIOS"/>
    <n v="1"/>
    <s v="GRANOS BASICOS"/>
    <n v="100"/>
    <n v="45.45"/>
    <s v="Frijol Rojo Nacional"/>
    <m/>
    <n v="1"/>
    <n v="22"/>
    <n v="9"/>
    <n v="3"/>
    <x v="4"/>
  </r>
  <r>
    <n v="3136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9"/>
    <s v="SEPTIEMBRE"/>
    <n v="1"/>
    <s v="ADELMO URBINA"/>
    <n v="2022"/>
    <n v="2022"/>
    <n v="60"/>
    <n v="1"/>
    <n v="77"/>
    <n v="0.9"/>
    <s v="Sep 22 2022 11:18AM"/>
    <x v="136"/>
    <x v="131"/>
    <n v="51"/>
    <s v="QUINTAL"/>
    <n v="1"/>
    <s v="PRODUCTOS AGROPECUARIOS"/>
    <n v="1"/>
    <s v="GRANOS BASICOS"/>
    <n v="100"/>
    <n v="45.45"/>
    <s v="Frijol Tinto Nacional"/>
    <m/>
    <n v="1"/>
    <n v="22"/>
    <n v="9"/>
    <n v="3"/>
    <x v="4"/>
  </r>
  <r>
    <n v="3136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9"/>
    <s v="SEPTIEMBRE"/>
    <n v="1"/>
    <s v="ADELMO URBINA"/>
    <n v="2022"/>
    <n v="2022"/>
    <n v="60"/>
    <n v="1"/>
    <n v="30"/>
    <n v="0.4"/>
    <s v="Sep 22 2022 11:18A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3"/>
    <x v="4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60"/>
    <n v="1"/>
    <n v="13"/>
    <m/>
    <s v="Sep 22 2022 11:19AM"/>
    <x v="22"/>
    <x v="21"/>
    <n v="10"/>
    <s v="BOLSA 25-30 LIBRAS"/>
    <n v="1"/>
    <s v="PRODUCTOS AGROPECUARIOS"/>
    <n v="3"/>
    <s v="FRUTAS"/>
    <n v="27.5"/>
    <n v="12.5"/>
    <s v="Guayaba Grande"/>
    <m/>
    <n v="0"/>
    <n v="22"/>
    <n v="9"/>
    <n v="16"/>
    <x v="0"/>
  </r>
  <r>
    <n v="3136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9"/>
    <s v="SEPTIEMBRE"/>
    <n v="1"/>
    <s v="ADELMO URBINA"/>
    <n v="2022"/>
    <n v="2022"/>
    <n v="60"/>
    <n v="1"/>
    <n v="40"/>
    <n v="0.45"/>
    <s v="Sep 22 2022 11:19A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3"/>
    <x v="4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60"/>
    <n v="1"/>
    <n v="7"/>
    <m/>
    <s v="Sep 22 2022 11:19AM"/>
    <x v="56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9"/>
    <n v="16"/>
    <x v="0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24"/>
    <m/>
    <s v="Sep 22 2022 11:19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9"/>
    <n v="16"/>
    <x v="0"/>
  </r>
  <r>
    <n v="3136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9"/>
    <s v="SEPTIEMBRE"/>
    <n v="1"/>
    <s v="ADELMO URBINA"/>
    <n v="2022"/>
    <n v="2022"/>
    <n v="60"/>
    <n v="1"/>
    <n v="12"/>
    <n v="0.15"/>
    <s v="Sep 22 2022 11:19AM"/>
    <x v="135"/>
    <x v="130"/>
    <n v="51"/>
    <s v="QUINTAL"/>
    <n v="1"/>
    <s v="PRODUCTOS AGROPECUARIOS"/>
    <n v="4"/>
    <s v="AGRO INDUSTRIALES"/>
    <n v="100"/>
    <n v="45.45"/>
    <s v="Sal corriente yodada"/>
    <m/>
    <n v="0"/>
    <n v="22"/>
    <n v="9"/>
    <n v="3"/>
    <x v="4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95"/>
    <n v="1"/>
    <n v="6"/>
    <m/>
    <s v="Sep 22 2022 11:20AM"/>
    <x v="25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9"/>
    <n v="16"/>
    <x v="0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95"/>
    <n v="1"/>
    <n v="12"/>
    <m/>
    <s v="Sep 22 2022 11:20AM"/>
    <x v="94"/>
    <x v="8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9"/>
    <n v="16"/>
    <x v="0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16"/>
    <m/>
    <s v="Sep 22 2022 11:20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22"/>
    <n v="9"/>
    <n v="16"/>
    <x v="0"/>
  </r>
  <r>
    <n v="3136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2"/>
    <n v="2022"/>
    <n v="60"/>
    <n v="1"/>
    <n v="4.25"/>
    <m/>
    <s v="Sep 22 2022 11:20AM"/>
    <x v="142"/>
    <x v="137"/>
    <n v="45"/>
    <s v="LIBRA"/>
    <n v="1"/>
    <s v="PRODUCTOS AGROPECUARIOS"/>
    <n v="5"/>
    <s v="CARNE BOVINO"/>
    <n v="1"/>
    <n v="0.45"/>
    <s v="Lomo de Aguja"/>
    <m/>
    <n v="0"/>
    <n v="22"/>
    <n v="9"/>
    <n v="3"/>
    <x v="4"/>
  </r>
  <r>
    <n v="3136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2"/>
    <n v="2022"/>
    <n v="60"/>
    <n v="1"/>
    <n v="4.25"/>
    <m/>
    <s v="Sep 22 2022 11:21AM"/>
    <x v="143"/>
    <x v="138"/>
    <n v="45"/>
    <s v="LIBRA"/>
    <n v="1"/>
    <s v="PRODUCTOS AGROPECUARIOS"/>
    <n v="5"/>
    <s v="CARNE BOVINO"/>
    <n v="1"/>
    <n v="0.45"/>
    <s v="Lomo de Rollizo"/>
    <m/>
    <n v="0"/>
    <n v="22"/>
    <n v="9"/>
    <n v="3"/>
    <x v="4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48"/>
    <n v="1"/>
    <n v="190"/>
    <m/>
    <s v="Sep 22 2022 11:21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9"/>
    <n v="16"/>
    <x v="0"/>
  </r>
  <r>
    <n v="3136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2"/>
    <n v="2022"/>
    <n v="60"/>
    <n v="1"/>
    <n v="3.75"/>
    <m/>
    <s v="Sep 22 2022 11:21AM"/>
    <x v="144"/>
    <x v="139"/>
    <n v="45"/>
    <s v="LIBRA"/>
    <n v="1"/>
    <s v="PRODUCTOS AGROPECUARIOS"/>
    <n v="5"/>
    <s v="CARNE BOVINO"/>
    <n v="1"/>
    <n v="0.45"/>
    <s v="Posta de Pecho"/>
    <m/>
    <n v="0"/>
    <n v="22"/>
    <n v="9"/>
    <n v="3"/>
    <x v="4"/>
  </r>
  <r>
    <n v="3136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2"/>
    <n v="2022"/>
    <n v="60"/>
    <n v="1"/>
    <n v="4"/>
    <m/>
    <s v="Sep 22 2022 11:21AM"/>
    <x v="145"/>
    <x v="140"/>
    <n v="45"/>
    <s v="LIBRA"/>
    <n v="1"/>
    <s v="PRODUCTOS AGROPECUARIOS"/>
    <n v="5"/>
    <s v="CARNE BOVINO"/>
    <n v="1"/>
    <n v="0.45"/>
    <s v="Puyazo"/>
    <m/>
    <n v="0"/>
    <n v="22"/>
    <n v="9"/>
    <n v="3"/>
    <x v="4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100"/>
    <m/>
    <s v="Sep 22 2022 11:21AM"/>
    <x v="93"/>
    <x v="8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9"/>
    <n v="16"/>
    <x v="0"/>
  </r>
  <r>
    <n v="3136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2"/>
    <n v="2022"/>
    <n v="60"/>
    <n v="1"/>
    <n v="4"/>
    <m/>
    <s v="Sep 22 2022 11:21AM"/>
    <x v="146"/>
    <x v="141"/>
    <n v="45"/>
    <s v="LIBRA"/>
    <n v="1"/>
    <s v="PRODUCTOS AGROPECUARIOS"/>
    <n v="5"/>
    <s v="CARNE BOVINO"/>
    <n v="1"/>
    <n v="0.45"/>
    <s v="Posta Negra"/>
    <m/>
    <n v="0"/>
    <n v="22"/>
    <n v="9"/>
    <n v="3"/>
    <x v="4"/>
  </r>
  <r>
    <n v="3136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2"/>
    <n v="2022"/>
    <n v="60"/>
    <n v="1"/>
    <n v="4"/>
    <m/>
    <s v="Sep 22 2022 11:21AM"/>
    <x v="147"/>
    <x v="142"/>
    <n v="45"/>
    <s v="LIBRA"/>
    <n v="1"/>
    <s v="PRODUCTOS AGROPECUARIOS"/>
    <n v="5"/>
    <s v="CARNE BOVINO"/>
    <n v="1"/>
    <n v="0.45"/>
    <s v="Salon"/>
    <m/>
    <n v="0"/>
    <n v="22"/>
    <n v="9"/>
    <n v="3"/>
    <x v="4"/>
  </r>
  <r>
    <n v="3136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2"/>
    <n v="2022"/>
    <n v="60"/>
    <n v="1"/>
    <n v="4"/>
    <m/>
    <s v="Sep 22 2022 11:22AM"/>
    <x v="148"/>
    <x v="143"/>
    <n v="45"/>
    <s v="LIBRA"/>
    <n v="1"/>
    <s v="PRODUCTOS AGROPECUARIOS"/>
    <n v="5"/>
    <s v="CARNE BOVINO"/>
    <n v="1"/>
    <n v="0.45"/>
    <s v="Solomo"/>
    <m/>
    <n v="0"/>
    <n v="22"/>
    <n v="9"/>
    <n v="3"/>
    <x v="4"/>
  </r>
  <r>
    <n v="3136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2"/>
    <n v="2022"/>
    <n v="60"/>
    <n v="1"/>
    <n v="5"/>
    <m/>
    <s v="Sep 22 2022 11:22AM"/>
    <x v="149"/>
    <x v="144"/>
    <n v="45"/>
    <s v="LIBRA"/>
    <n v="1"/>
    <s v="PRODUCTOS AGROPECUARIOS"/>
    <n v="6"/>
    <s v="CARNE PORCINO"/>
    <n v="1"/>
    <n v="0.45"/>
    <s v="Chicharron"/>
    <m/>
    <n v="0"/>
    <n v="22"/>
    <n v="9"/>
    <n v="3"/>
    <x v="4"/>
  </r>
  <r>
    <n v="3136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2"/>
    <n v="2022"/>
    <n v="60"/>
    <n v="1"/>
    <n v="3"/>
    <m/>
    <s v="Sep 22 2022 11:22AM"/>
    <x v="150"/>
    <x v="145"/>
    <n v="45"/>
    <s v="LIBRA"/>
    <n v="1"/>
    <s v="PRODUCTOS AGROPECUARIOS"/>
    <n v="6"/>
    <s v="CARNE PORCINO"/>
    <n v="1"/>
    <n v="0.45"/>
    <s v="Costilla"/>
    <m/>
    <n v="0"/>
    <n v="22"/>
    <n v="9"/>
    <n v="3"/>
    <x v="4"/>
  </r>
  <r>
    <n v="3136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2"/>
    <n v="2022"/>
    <n v="60"/>
    <n v="1"/>
    <n v="3"/>
    <m/>
    <s v="Sep 22 2022 11:22AM"/>
    <x v="151"/>
    <x v="146"/>
    <n v="45"/>
    <s v="LIBRA"/>
    <n v="1"/>
    <s v="PRODUCTOS AGROPECUARIOS"/>
    <n v="6"/>
    <s v="CARNE PORCINO"/>
    <n v="1"/>
    <n v="0.45"/>
    <s v="Lomo"/>
    <m/>
    <n v="0"/>
    <n v="22"/>
    <n v="9"/>
    <n v="3"/>
    <x v="4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21"/>
    <m/>
    <s v="Sep 22 2022 11:22A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9"/>
    <n v="16"/>
    <x v="0"/>
  </r>
  <r>
    <n v="3136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2"/>
    <n v="2022"/>
    <n v="60"/>
    <n v="1"/>
    <n v="3"/>
    <m/>
    <s v="Sep 22 2022 11:22AM"/>
    <x v="152"/>
    <x v="147"/>
    <n v="45"/>
    <s v="LIBRA"/>
    <n v="1"/>
    <s v="PRODUCTOS AGROPECUARIOS"/>
    <n v="6"/>
    <s v="CARNE PORCINO"/>
    <n v="1"/>
    <n v="0.45"/>
    <s v="Posta"/>
    <m/>
    <n v="0"/>
    <n v="22"/>
    <n v="9"/>
    <n v="3"/>
    <x v="4"/>
  </r>
  <r>
    <n v="314454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2"/>
    <n v="2022"/>
    <n v="89"/>
    <n v="1"/>
    <n v="100"/>
    <m/>
    <s v="Sep 22 2022 11:23AM"/>
    <x v="66"/>
    <x v="64"/>
    <n v="52"/>
    <s v="QUINTAL "/>
    <n v="1"/>
    <s v="PRODUCTOS AGROPECUARIOS"/>
    <n v="3"/>
    <s v="FRUTAS"/>
    <n v="100"/>
    <n v="45.45"/>
    <s v="Tamarindo sin Cáscara"/>
    <m/>
    <n v="0"/>
    <n v="22"/>
    <n v="9"/>
    <n v="16"/>
    <x v="0"/>
  </r>
  <r>
    <n v="31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2"/>
    <n v="2022"/>
    <n v="60"/>
    <n v="1"/>
    <n v="4.25"/>
    <m/>
    <s v="Sep 22 2022 11:23AM"/>
    <x v="142"/>
    <x v="137"/>
    <n v="45"/>
    <s v="LIBRA"/>
    <n v="1"/>
    <s v="PRODUCTOS AGROPECUARIOS"/>
    <n v="5"/>
    <s v="CARNE BOVINO"/>
    <n v="1"/>
    <n v="0.45"/>
    <s v="Lomo de Aguja"/>
    <m/>
    <n v="0"/>
    <n v="22"/>
    <n v="9"/>
    <n v="3"/>
    <x v="4"/>
  </r>
  <r>
    <n v="31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2"/>
    <n v="2022"/>
    <n v="60"/>
    <n v="1"/>
    <n v="4.25"/>
    <m/>
    <s v="Sep 22 2022 11:23AM"/>
    <x v="143"/>
    <x v="138"/>
    <n v="45"/>
    <s v="LIBRA"/>
    <n v="1"/>
    <s v="PRODUCTOS AGROPECUARIOS"/>
    <n v="5"/>
    <s v="CARNE BOVINO"/>
    <n v="1"/>
    <n v="0.45"/>
    <s v="Lomo de Rollizo"/>
    <m/>
    <n v="0"/>
    <n v="22"/>
    <n v="9"/>
    <n v="3"/>
    <x v="4"/>
  </r>
  <r>
    <n v="31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2"/>
    <n v="2022"/>
    <n v="60"/>
    <n v="1"/>
    <n v="4.25"/>
    <m/>
    <s v="Sep 22 2022 11:23AM"/>
    <x v="153"/>
    <x v="148"/>
    <n v="45"/>
    <s v="LIBRA"/>
    <n v="1"/>
    <s v="PRODUCTOS AGROPECUARIOS"/>
    <n v="5"/>
    <s v="CARNE BOVINO"/>
    <n v="1"/>
    <n v="0.45"/>
    <s v="Posta Angelina"/>
    <m/>
    <n v="0"/>
    <n v="22"/>
    <n v="9"/>
    <n v="3"/>
    <x v="4"/>
  </r>
  <r>
    <n v="31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2"/>
    <n v="2022"/>
    <n v="60"/>
    <n v="1"/>
    <n v="3.75"/>
    <m/>
    <s v="Sep 22 2022 11:24AM"/>
    <x v="144"/>
    <x v="139"/>
    <n v="45"/>
    <s v="LIBRA"/>
    <n v="1"/>
    <s v="PRODUCTOS AGROPECUARIOS"/>
    <n v="5"/>
    <s v="CARNE BOVINO"/>
    <n v="1"/>
    <n v="0.45"/>
    <s v="Posta de Pecho"/>
    <m/>
    <n v="0"/>
    <n v="22"/>
    <n v="9"/>
    <n v="3"/>
    <x v="4"/>
  </r>
  <r>
    <n v="31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2"/>
    <n v="2022"/>
    <n v="60"/>
    <n v="1"/>
    <n v="4"/>
    <m/>
    <s v="Sep 22 2022 11:24AM"/>
    <x v="146"/>
    <x v="141"/>
    <n v="45"/>
    <s v="LIBRA"/>
    <n v="1"/>
    <s v="PRODUCTOS AGROPECUARIOS"/>
    <n v="5"/>
    <s v="CARNE BOVINO"/>
    <n v="1"/>
    <n v="0.45"/>
    <s v="Posta Negra"/>
    <m/>
    <n v="0"/>
    <n v="22"/>
    <n v="9"/>
    <n v="3"/>
    <x v="4"/>
  </r>
  <r>
    <n v="31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2"/>
    <n v="2022"/>
    <n v="60"/>
    <n v="1"/>
    <n v="4"/>
    <m/>
    <s v="Sep 22 2022 11:24AM"/>
    <x v="145"/>
    <x v="140"/>
    <n v="45"/>
    <s v="LIBRA"/>
    <n v="1"/>
    <s v="PRODUCTOS AGROPECUARIOS"/>
    <n v="5"/>
    <s v="CARNE BOVINO"/>
    <n v="1"/>
    <n v="0.45"/>
    <s v="Puyazo"/>
    <m/>
    <n v="0"/>
    <n v="22"/>
    <n v="9"/>
    <n v="3"/>
    <x v="4"/>
  </r>
  <r>
    <n v="31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2"/>
    <n v="2022"/>
    <n v="60"/>
    <n v="1"/>
    <n v="4"/>
    <m/>
    <s v="Sep 22 2022 11:24AM"/>
    <x v="147"/>
    <x v="142"/>
    <n v="45"/>
    <s v="LIBRA"/>
    <n v="1"/>
    <s v="PRODUCTOS AGROPECUARIOS"/>
    <n v="5"/>
    <s v="CARNE BOVINO"/>
    <n v="1"/>
    <n v="0.45"/>
    <s v="Salon"/>
    <m/>
    <n v="0"/>
    <n v="22"/>
    <n v="9"/>
    <n v="3"/>
    <x v="4"/>
  </r>
  <r>
    <n v="31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2"/>
    <n v="2022"/>
    <n v="60"/>
    <n v="1"/>
    <n v="4"/>
    <m/>
    <s v="Sep 22 2022 11:24AM"/>
    <x v="148"/>
    <x v="143"/>
    <n v="45"/>
    <s v="LIBRA"/>
    <n v="1"/>
    <s v="PRODUCTOS AGROPECUARIOS"/>
    <n v="5"/>
    <s v="CARNE BOVINO"/>
    <n v="1"/>
    <n v="0.45"/>
    <s v="Solomo"/>
    <m/>
    <n v="0"/>
    <n v="22"/>
    <n v="9"/>
    <n v="3"/>
    <x v="4"/>
  </r>
  <r>
    <n v="31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2"/>
    <n v="2022"/>
    <n v="60"/>
    <n v="1"/>
    <n v="5"/>
    <m/>
    <s v="Sep 22 2022 11:24AM"/>
    <x v="149"/>
    <x v="144"/>
    <n v="45"/>
    <s v="LIBRA"/>
    <n v="1"/>
    <s v="PRODUCTOS AGROPECUARIOS"/>
    <n v="6"/>
    <s v="CARNE PORCINO"/>
    <n v="1"/>
    <n v="0.45"/>
    <s v="Chicharron"/>
    <m/>
    <n v="0"/>
    <n v="22"/>
    <n v="9"/>
    <n v="3"/>
    <x v="4"/>
  </r>
  <r>
    <n v="31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2"/>
    <n v="2022"/>
    <n v="60"/>
    <n v="1"/>
    <n v="3"/>
    <m/>
    <s v="Sep 22 2022 11:24AM"/>
    <x v="150"/>
    <x v="145"/>
    <n v="45"/>
    <s v="LIBRA"/>
    <n v="1"/>
    <s v="PRODUCTOS AGROPECUARIOS"/>
    <n v="6"/>
    <s v="CARNE PORCINO"/>
    <n v="1"/>
    <n v="0.45"/>
    <s v="Costilla"/>
    <m/>
    <n v="0"/>
    <n v="22"/>
    <n v="9"/>
    <n v="3"/>
    <x v="4"/>
  </r>
  <r>
    <n v="31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2"/>
    <n v="2022"/>
    <n v="60"/>
    <n v="1"/>
    <n v="3"/>
    <m/>
    <s v="Sep 22 2022 11:25AM"/>
    <x v="151"/>
    <x v="146"/>
    <n v="45"/>
    <s v="LIBRA"/>
    <n v="1"/>
    <s v="PRODUCTOS AGROPECUARIOS"/>
    <n v="6"/>
    <s v="CARNE PORCINO"/>
    <n v="1"/>
    <n v="0.45"/>
    <s v="Lomo"/>
    <m/>
    <n v="0"/>
    <n v="22"/>
    <n v="9"/>
    <n v="3"/>
    <x v="4"/>
  </r>
  <r>
    <n v="3144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2"/>
    <n v="2022"/>
    <n v="231"/>
    <n v="1"/>
    <n v="48"/>
    <n v="0.55000000000000004"/>
    <s v="Sep 22 2022 11:25A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16"/>
    <x v="0"/>
  </r>
  <r>
    <n v="31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2"/>
    <n v="2022"/>
    <n v="60"/>
    <n v="1"/>
    <n v="3"/>
    <m/>
    <s v="Sep 22 2022 11:25AM"/>
    <x v="152"/>
    <x v="147"/>
    <n v="45"/>
    <s v="LIBRA"/>
    <n v="1"/>
    <s v="PRODUCTOS AGROPECUARIOS"/>
    <n v="6"/>
    <s v="CARNE PORCINO"/>
    <n v="1"/>
    <n v="0.45"/>
    <s v="Posta"/>
    <m/>
    <n v="0"/>
    <n v="22"/>
    <n v="9"/>
    <n v="3"/>
    <x v="4"/>
  </r>
  <r>
    <n v="3144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2"/>
    <n v="2022"/>
    <n v="157"/>
    <n v="1"/>
    <n v="77"/>
    <n v="0.85"/>
    <s v="Sep 22 2022 11:25AM"/>
    <x v="154"/>
    <x v="149"/>
    <n v="51"/>
    <s v="QUINTAL"/>
    <n v="1"/>
    <s v="PRODUCTOS AGROPECUARIOS"/>
    <n v="1"/>
    <s v="GRANOS BASICOS"/>
    <n v="100"/>
    <n v="45.45"/>
    <s v="Frijol Rojo Importado"/>
    <m/>
    <n v="0"/>
    <n v="22"/>
    <n v="9"/>
    <n v="16"/>
    <x v="0"/>
  </r>
  <r>
    <n v="3144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2"/>
    <n v="2022"/>
    <n v="157"/>
    <n v="1"/>
    <n v="77"/>
    <n v="0.85"/>
    <s v="Sep 22 2022 11:25AM"/>
    <x v="130"/>
    <x v="125"/>
    <n v="51"/>
    <s v="QUINTAL"/>
    <n v="1"/>
    <s v="PRODUCTOS AGROPECUARIOS"/>
    <n v="1"/>
    <s v="GRANOS BASICOS"/>
    <n v="100"/>
    <n v="45.45"/>
    <s v="Frijol Tinto Importado"/>
    <m/>
    <n v="0"/>
    <n v="22"/>
    <n v="9"/>
    <n v="16"/>
    <x v="0"/>
  </r>
  <r>
    <n v="3144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2"/>
    <n v="2022"/>
    <n v="157"/>
    <n v="1"/>
    <n v="165"/>
    <n v="1.75"/>
    <s v="Sep 22 2022 11:25AM"/>
    <x v="137"/>
    <x v="132"/>
    <n v="51"/>
    <s v="QUINTAL"/>
    <n v="1"/>
    <s v="PRODUCTOS AGROPECUARIOS"/>
    <n v="1"/>
    <s v="GRANOS BASICOS"/>
    <n v="100"/>
    <n v="45.45"/>
    <s v="Frijol Blanco"/>
    <m/>
    <n v="0"/>
    <n v="22"/>
    <n v="9"/>
    <n v="16"/>
    <x v="0"/>
  </r>
  <r>
    <n v="31361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9"/>
    <s v="SEPTIEMBRE"/>
    <n v="1"/>
    <s v="ADELMO URBINA"/>
    <n v="2022"/>
    <n v="2022"/>
    <n v="60"/>
    <n v="1"/>
    <n v="5"/>
    <m/>
    <s v="Sep 22 2022 11:26AM"/>
    <x v="149"/>
    <x v="144"/>
    <n v="45"/>
    <s v="LIBRA"/>
    <n v="1"/>
    <s v="PRODUCTOS AGROPECUARIOS"/>
    <n v="6"/>
    <s v="CARNE PORCINO"/>
    <n v="1"/>
    <n v="0.45"/>
    <s v="Chicharron"/>
    <m/>
    <n v="0"/>
    <n v="22"/>
    <n v="9"/>
    <n v="3"/>
    <x v="4"/>
  </r>
  <r>
    <n v="31361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9"/>
    <s v="SEPTIEMBRE"/>
    <n v="1"/>
    <s v="ADELMO URBINA"/>
    <n v="2022"/>
    <n v="2022"/>
    <n v="60"/>
    <n v="1"/>
    <n v="2.75"/>
    <m/>
    <s v="Sep 22 2022 11:26AM"/>
    <x v="150"/>
    <x v="145"/>
    <n v="45"/>
    <s v="LIBRA"/>
    <n v="1"/>
    <s v="PRODUCTOS AGROPECUARIOS"/>
    <n v="6"/>
    <s v="CARNE PORCINO"/>
    <n v="1"/>
    <n v="0.45"/>
    <s v="Costilla"/>
    <m/>
    <n v="0"/>
    <n v="22"/>
    <n v="9"/>
    <n v="3"/>
    <x v="4"/>
  </r>
  <r>
    <n v="31361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9"/>
    <s v="SEPTIEMBRE"/>
    <n v="1"/>
    <s v="ADELMO URBINA"/>
    <n v="2022"/>
    <n v="2022"/>
    <n v="60"/>
    <n v="1"/>
    <n v="2.6"/>
    <m/>
    <s v="Sep 22 2022 11:26AM"/>
    <x v="151"/>
    <x v="146"/>
    <n v="45"/>
    <s v="LIBRA"/>
    <n v="1"/>
    <s v="PRODUCTOS AGROPECUARIOS"/>
    <n v="6"/>
    <s v="CARNE PORCINO"/>
    <n v="1"/>
    <n v="0.45"/>
    <s v="Lomo"/>
    <m/>
    <n v="0"/>
    <n v="22"/>
    <n v="9"/>
    <n v="3"/>
    <x v="4"/>
  </r>
  <r>
    <n v="31361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9"/>
    <s v="SEPTIEMBRE"/>
    <n v="1"/>
    <s v="ADELMO URBINA"/>
    <n v="2022"/>
    <n v="2022"/>
    <n v="60"/>
    <n v="1"/>
    <n v="2.6"/>
    <m/>
    <s v="Sep 22 2022 11:26AM"/>
    <x v="152"/>
    <x v="147"/>
    <n v="45"/>
    <s v="LIBRA"/>
    <n v="1"/>
    <s v="PRODUCTOS AGROPECUARIOS"/>
    <n v="6"/>
    <s v="CARNE PORCINO"/>
    <n v="1"/>
    <n v="0.45"/>
    <s v="Posta"/>
    <m/>
    <n v="0"/>
    <n v="22"/>
    <n v="9"/>
    <n v="3"/>
    <x v="4"/>
  </r>
  <r>
    <n v="3144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2"/>
    <n v="2022"/>
    <n v="60"/>
    <n v="1"/>
    <n v="47"/>
    <n v="0.5"/>
    <s v="Sep 22 2022 11:26AM"/>
    <x v="133"/>
    <x v="128"/>
    <n v="86"/>
    <s v="SACO DE 50 KG"/>
    <n v="1"/>
    <s v="PRODUCTOS AGROPECUARIOS"/>
    <n v="4"/>
    <s v="AGRO INDUSTRIALES"/>
    <n v="110.23"/>
    <n v="50"/>
    <s v="Azúcar blanca empacada"/>
    <m/>
    <n v="0"/>
    <n v="22"/>
    <n v="9"/>
    <n v="16"/>
    <x v="0"/>
  </r>
  <r>
    <n v="3136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2"/>
    <n v="2022"/>
    <n v="60"/>
    <n v="1"/>
    <n v="55"/>
    <m/>
    <s v="Sep 22 2022 11:27AM"/>
    <x v="54"/>
    <x v="5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9"/>
    <n v="3"/>
    <x v="4"/>
  </r>
  <r>
    <n v="3136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2"/>
    <n v="2022"/>
    <n v="60"/>
    <n v="1"/>
    <n v="7"/>
    <m/>
    <s v="Sep 22 2022 11:28AM"/>
    <x v="23"/>
    <x v="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9"/>
    <n v="3"/>
    <x v="4"/>
  </r>
  <r>
    <n v="3136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2"/>
    <n v="2022"/>
    <n v="60"/>
    <n v="1"/>
    <n v="5"/>
    <m/>
    <s v="Sep 22 2022 11:28AM"/>
    <x v="56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9"/>
    <n v="3"/>
    <x v="4"/>
  </r>
  <r>
    <n v="3136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2"/>
    <n v="2022"/>
    <n v="60"/>
    <n v="1"/>
    <n v="10"/>
    <m/>
    <s v="Sep 22 2022 11:28AM"/>
    <x v="95"/>
    <x v="9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n v="9"/>
    <n v="3"/>
    <x v="4"/>
  </r>
  <r>
    <n v="3144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2"/>
    <n v="2022"/>
    <n v="157"/>
    <n v="1"/>
    <n v="83"/>
    <n v="0.9"/>
    <s v="Sep 22 2022 11:28AM"/>
    <x v="139"/>
    <x v="134"/>
    <n v="51"/>
    <s v="QUINTAL"/>
    <n v="1"/>
    <s v="PRODUCTOS AGROPECUARIOS"/>
    <n v="4"/>
    <s v="AGRO INDUSTRIALES"/>
    <n v="100"/>
    <n v="45.45"/>
    <s v="Cacahuete Crudo"/>
    <m/>
    <n v="0"/>
    <n v="22"/>
    <n v="9"/>
    <n v="16"/>
    <x v="0"/>
  </r>
  <r>
    <n v="3144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2"/>
    <n v="2022"/>
    <n v="157"/>
    <n v="1"/>
    <n v="155"/>
    <n v="1.75"/>
    <s v="Sep 22 2022 11:28AM"/>
    <x v="140"/>
    <x v="135"/>
    <n v="51"/>
    <s v="QUINTAL"/>
    <n v="1"/>
    <s v="PRODUCTOS AGROPECUARIOS"/>
    <n v="4"/>
    <s v="AGRO INDUSTRIALES"/>
    <n v="100"/>
    <n v="45.45"/>
    <s v="Cacao "/>
    <m/>
    <n v="0"/>
    <n v="22"/>
    <n v="9"/>
    <n v="16"/>
    <x v="0"/>
  </r>
  <r>
    <n v="3136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2"/>
    <n v="2022"/>
    <n v="60"/>
    <n v="1"/>
    <n v="13"/>
    <m/>
    <s v="Sep 22 2022 11:28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22"/>
    <n v="9"/>
    <n v="3"/>
    <x v="4"/>
  </r>
  <r>
    <n v="3136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2"/>
    <n v="2022"/>
    <n v="60"/>
    <n v="1"/>
    <n v="90"/>
    <m/>
    <s v="Sep 22 2022 11:28AM"/>
    <x v="93"/>
    <x v="8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9"/>
    <n v="3"/>
    <x v="4"/>
  </r>
  <r>
    <n v="3144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2"/>
    <n v="2022"/>
    <n v="60"/>
    <n v="1"/>
    <m/>
    <n v="1.1499999999999999"/>
    <s v="Sep 22 2022 11:29AM"/>
    <x v="155"/>
    <x v="150"/>
    <n v="6"/>
    <s v="96 UNIDADES 150 LB"/>
    <n v="1"/>
    <s v="PRODUCTOS AGROPECUARIOS"/>
    <n v="4"/>
    <s v="AGRO INDUSTRIALES"/>
    <n v="150"/>
    <n v="68.180000000000007"/>
    <s v="Panela de segunda clase"/>
    <m/>
    <n v="0"/>
    <n v="22"/>
    <n v="9"/>
    <n v="16"/>
    <x v="0"/>
  </r>
  <r>
    <n v="3136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2"/>
    <n v="2022"/>
    <n v="60"/>
    <n v="1"/>
    <n v="43"/>
    <m/>
    <s v="Sep 22 2022 11:29AM"/>
    <x v="156"/>
    <x v="151"/>
    <n v="52"/>
    <s v="QUINTAL "/>
    <n v="1"/>
    <s v="PRODUCTOS AGROPECUARIOS"/>
    <n v="3"/>
    <s v="FRUTAS"/>
    <n v="100"/>
    <n v="45.45"/>
    <s v="Tamarindo con Cáscara"/>
    <m/>
    <n v="0"/>
    <n v="22"/>
    <n v="9"/>
    <n v="3"/>
    <x v="4"/>
  </r>
  <r>
    <n v="3144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2"/>
    <n v="2022"/>
    <n v="60"/>
    <n v="1"/>
    <n v="12"/>
    <n v="0.15"/>
    <s v="Sep 22 2022 11:29AM"/>
    <x v="135"/>
    <x v="130"/>
    <n v="51"/>
    <s v="QUINTAL"/>
    <n v="1"/>
    <s v="PRODUCTOS AGROPECUARIOS"/>
    <n v="4"/>
    <s v="AGRO INDUSTRIALES"/>
    <n v="100"/>
    <n v="45.45"/>
    <s v="Sal corriente yodada"/>
    <m/>
    <n v="0"/>
    <n v="22"/>
    <n v="9"/>
    <n v="16"/>
    <x v="0"/>
  </r>
  <r>
    <n v="3144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2"/>
    <n v="2022"/>
    <n v="157"/>
    <n v="1"/>
    <n v="52"/>
    <n v="0.6"/>
    <s v="Sep 22 2022 11:29AM"/>
    <x v="157"/>
    <x v="152"/>
    <n v="51"/>
    <s v="QUINTAL"/>
    <n v="1"/>
    <s v="PRODUCTOS AGROPECUARIOS"/>
    <n v="4"/>
    <s v="AGRO INDUSTRIALES"/>
    <n v="100"/>
    <n v="45.45"/>
    <s v="Soya"/>
    <m/>
    <n v="0"/>
    <n v="22"/>
    <n v="9"/>
    <n v="16"/>
    <x v="0"/>
  </r>
  <r>
    <n v="3144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2"/>
    <n v="2022"/>
    <n v="157"/>
    <n v="1"/>
    <n v="36"/>
    <n v="0.45"/>
    <s v="Sep 22 2022 11:29AM"/>
    <x v="158"/>
    <x v="153"/>
    <n v="51"/>
    <s v="QUINTAL"/>
    <n v="1"/>
    <s v="PRODUCTOS AGROPECUARIOS"/>
    <n v="4"/>
    <s v="AGRO INDUSTRIALES"/>
    <n v="100"/>
    <n v="45.45"/>
    <s v="Trigo"/>
    <m/>
    <n v="0"/>
    <n v="22"/>
    <n v="9"/>
    <n v="16"/>
    <x v="0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351"/>
    <n v="1"/>
    <n v="14"/>
    <m/>
    <s v="Sep 22 2022 11:30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9"/>
    <n v="3"/>
    <x v="4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89"/>
    <n v="1"/>
    <n v="17"/>
    <m/>
    <s v="Sep 22 2022 11:31AM"/>
    <x v="43"/>
    <x v="42"/>
    <n v="20"/>
    <s v="CAJA  18-22 TALLOS"/>
    <n v="1"/>
    <s v="PRODUCTOS AGROPECUARIOS"/>
    <n v="2"/>
    <s v="HORTALIZAS"/>
    <n v="61.86"/>
    <n v="28.12"/>
    <s v="Apio Grande"/>
    <m/>
    <n v="0"/>
    <n v="22"/>
    <n v="9"/>
    <n v="3"/>
    <x v="4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89"/>
    <n v="1"/>
    <n v="12"/>
    <m/>
    <s v="Sep 22 2022 11:31AM"/>
    <x v="44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9"/>
    <n v="3"/>
    <x v="4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89"/>
    <n v="1"/>
    <n v="10"/>
    <m/>
    <s v="Sep 22 2022 11:31AM"/>
    <x v="45"/>
    <x v="4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n v="9"/>
    <n v="3"/>
    <x v="4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89"/>
    <n v="1"/>
    <n v="22"/>
    <m/>
    <s v="Sep 22 2022 11:31AM"/>
    <x v="47"/>
    <x v="46"/>
    <n v="74"/>
    <s v="SACO 35-40 LIBRAS"/>
    <n v="1"/>
    <s v="PRODUCTOS AGROPECUARIOS"/>
    <n v="2"/>
    <s v="HORTALIZAS"/>
    <n v="38.590000000000003"/>
    <n v="17.54"/>
    <s v="Chile Jalapeño"/>
    <m/>
    <n v="0"/>
    <n v="22"/>
    <n v="9"/>
    <n v="3"/>
    <x v="4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89"/>
    <n v="1"/>
    <n v="16"/>
    <m/>
    <s v="Sep 22 2022 11:31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9"/>
    <n v="3"/>
    <x v="4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89"/>
    <n v="1"/>
    <n v="15"/>
    <m/>
    <s v="Sep 22 2022 11:32AM"/>
    <x v="48"/>
    <x v="47"/>
    <n v="53"/>
    <s v="RED   12 UNIDADES"/>
    <n v="1"/>
    <s v="PRODUCTOS AGROPECUARIOS"/>
    <n v="2"/>
    <s v="HORTALIZAS"/>
    <n v="46.19"/>
    <n v="21"/>
    <s v="Coliflor  Grande"/>
    <m/>
    <n v="0"/>
    <n v="22"/>
    <n v="9"/>
    <n v="3"/>
    <x v="4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89"/>
    <n v="1"/>
    <n v="14"/>
    <m/>
    <s v="Sep 22 2022 11:32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2"/>
    <n v="9"/>
    <n v="3"/>
    <x v="4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60"/>
    <n v="1"/>
    <n v="20"/>
    <m/>
    <s v="Sep 22 2022 11:32AM"/>
    <x v="73"/>
    <x v="71"/>
    <n v="30"/>
    <s v="CIENTO  100 UNIDADES       "/>
    <n v="1"/>
    <s v="PRODUCTOS AGROPECUARIOS"/>
    <n v="2"/>
    <s v="HORTALIZAS"/>
    <n v="100"/>
    <n v="45.45"/>
    <s v="Elote Blanco Grande"/>
    <m/>
    <n v="0"/>
    <n v="22"/>
    <n v="9"/>
    <n v="3"/>
    <x v="4"/>
  </r>
  <r>
    <n v="31442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2"/>
    <n v="2022"/>
    <n v="231"/>
    <n v="1"/>
    <n v="44"/>
    <n v="0.55000000000000004"/>
    <s v="Sep 22 2022 11:32A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16"/>
    <x v="0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60"/>
    <n v="1"/>
    <n v="12"/>
    <m/>
    <s v="Sep 22 2022 11:33AM"/>
    <x v="75"/>
    <x v="7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n v="9"/>
    <n v="3"/>
    <x v="4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89"/>
    <n v="1"/>
    <n v="25"/>
    <m/>
    <s v="Sep 22 2022 11:33AM"/>
    <x v="49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9"/>
    <n v="3"/>
    <x v="4"/>
  </r>
  <r>
    <n v="31442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2"/>
    <n v="2022"/>
    <n v="157"/>
    <n v="1"/>
    <n v="77"/>
    <n v="0.85"/>
    <s v="Sep 22 2022 11:34AM"/>
    <x v="154"/>
    <x v="149"/>
    <n v="51"/>
    <s v="QUINTAL"/>
    <n v="1"/>
    <s v="PRODUCTOS AGROPECUARIOS"/>
    <n v="1"/>
    <s v="GRANOS BASICOS"/>
    <n v="100"/>
    <n v="45.45"/>
    <s v="Frijol Rojo Importado"/>
    <m/>
    <n v="0"/>
    <n v="22"/>
    <n v="9"/>
    <n v="16"/>
    <x v="0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89"/>
    <n v="1"/>
    <n v="12"/>
    <m/>
    <s v="Sep 22 2022 11:3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9"/>
    <n v="3"/>
    <x v="4"/>
  </r>
  <r>
    <n v="31442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2"/>
    <n v="2022"/>
    <n v="157"/>
    <n v="1"/>
    <n v="77"/>
    <n v="0.85"/>
    <s v="Sep 22 2022 11:34AM"/>
    <x v="130"/>
    <x v="125"/>
    <n v="51"/>
    <s v="QUINTAL"/>
    <n v="1"/>
    <s v="PRODUCTOS AGROPECUARIOS"/>
    <n v="1"/>
    <s v="GRANOS BASICOS"/>
    <n v="100"/>
    <n v="45.45"/>
    <s v="Frijol Tinto Importado"/>
    <m/>
    <n v="0"/>
    <n v="22"/>
    <n v="9"/>
    <n v="16"/>
    <x v="0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89"/>
    <n v="1"/>
    <n v="36"/>
    <m/>
    <s v="Sep 22 2022 11:34A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3"/>
    <x v="4"/>
  </r>
  <r>
    <n v="31442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2"/>
    <n v="2022"/>
    <n v="60"/>
    <n v="1"/>
    <n v="31"/>
    <n v="0.35"/>
    <s v="Sep 22 2022 11:34A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16"/>
    <x v="0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89"/>
    <n v="1"/>
    <n v="16"/>
    <m/>
    <s v="Sep 22 2022 11:3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9"/>
    <n v="3"/>
    <x v="4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89"/>
    <n v="1"/>
    <n v="17"/>
    <m/>
    <s v="Sep 22 2022 11:35A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3"/>
    <x v="4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89"/>
    <n v="1"/>
    <n v="23"/>
    <m/>
    <s v="Sep 22 2022 11:35AM"/>
    <x v="70"/>
    <x v="68"/>
    <n v="51"/>
    <s v="QUINTAL"/>
    <n v="1"/>
    <s v="PRODUCTOS AGROPECUARIOS"/>
    <n v="2"/>
    <s v="HORTALIZAS"/>
    <n v="100"/>
    <n v="45.45"/>
    <s v="Zanahoria Grande"/>
    <m/>
    <n v="0"/>
    <n v="22"/>
    <n v="9"/>
    <n v="3"/>
    <x v="4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89"/>
    <n v="1"/>
    <n v="20"/>
    <m/>
    <s v="Sep 22 2022 11:35A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9"/>
    <n v="3"/>
    <x v="4"/>
  </r>
  <r>
    <n v="31442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2"/>
    <n v="2022"/>
    <n v="60"/>
    <n v="1"/>
    <n v="41"/>
    <n v="0.5"/>
    <s v="Sep 22 2022 11:36A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16"/>
    <x v="0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89"/>
    <n v="1"/>
    <n v="10"/>
    <m/>
    <s v="Sep 22 2022 11:36AM"/>
    <x v="32"/>
    <x v="31"/>
    <n v="27"/>
    <s v="CAJA 40 LIBRAS 90-100 UNIDADES"/>
    <n v="1"/>
    <s v="PRODUCTOS AGROPECUARIOS"/>
    <n v="3"/>
    <s v="FRUTAS"/>
    <n v="40"/>
    <n v="18.18"/>
    <s v="Banano Maduro Grande Caja"/>
    <m/>
    <n v="0"/>
    <n v="22"/>
    <n v="9"/>
    <n v="3"/>
    <x v="4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89"/>
    <n v="1"/>
    <n v="13"/>
    <m/>
    <s v="Sep 22 2022 11:36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22"/>
    <n v="9"/>
    <n v="3"/>
    <x v="4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138"/>
    <n v="1"/>
    <n v="22"/>
    <m/>
    <s v="Sep 22 2022 11:36AM"/>
    <x v="21"/>
    <x v="20"/>
    <n v="24"/>
    <s v="CAJA 10 KG 60-70 UNIDADES"/>
    <n v="1"/>
    <s v="PRODUCTOS AGROPECUARIOS"/>
    <n v="3"/>
    <s v="FRUTAS"/>
    <n v="22"/>
    <n v="10"/>
    <s v="Aguacate Hass Mediano"/>
    <m/>
    <n v="0"/>
    <n v="22"/>
    <n v="9"/>
    <n v="3"/>
    <x v="4"/>
  </r>
  <r>
    <n v="31442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2"/>
    <n v="2022"/>
    <n v="60"/>
    <n v="1"/>
    <m/>
    <n v="1.75"/>
    <s v="Sep 22 2022 11:36AM"/>
    <x v="138"/>
    <x v="133"/>
    <n v="51"/>
    <s v="QUINTAL"/>
    <n v="1"/>
    <s v="PRODUCTOS AGROPECUARIOS"/>
    <n v="4"/>
    <s v="AGRO INDUSTRIALES"/>
    <n v="100"/>
    <n v="45.45"/>
    <s v="Ajonjolí"/>
    <m/>
    <n v="0"/>
    <n v="22"/>
    <n v="9"/>
    <n v="16"/>
    <x v="0"/>
  </r>
  <r>
    <n v="31442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2"/>
    <n v="2022"/>
    <n v="60"/>
    <n v="1"/>
    <n v="48"/>
    <n v="0.55000000000000004"/>
    <s v="Sep 22 2022 11:36AM"/>
    <x v="133"/>
    <x v="128"/>
    <n v="86"/>
    <s v="SACO DE 50 KG"/>
    <n v="1"/>
    <s v="PRODUCTOS AGROPECUARIOS"/>
    <n v="4"/>
    <s v="AGRO INDUSTRIALES"/>
    <n v="110.23"/>
    <n v="50"/>
    <s v="Azúcar blanca empacada"/>
    <m/>
    <n v="0"/>
    <n v="22"/>
    <n v="9"/>
    <n v="16"/>
    <x v="0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60"/>
    <n v="1"/>
    <n v="55"/>
    <m/>
    <s v="Sep 22 2022 11:36AM"/>
    <x v="54"/>
    <x v="5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9"/>
    <n v="3"/>
    <x v="4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60"/>
    <n v="1"/>
    <n v="7"/>
    <m/>
    <s v="Sep 22 2022 11:37AM"/>
    <x v="23"/>
    <x v="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9"/>
    <n v="3"/>
    <x v="4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60"/>
    <n v="1"/>
    <n v="6"/>
    <m/>
    <s v="Sep 22 2022 11:37AM"/>
    <x v="56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9"/>
    <n v="3"/>
    <x v="4"/>
  </r>
  <r>
    <n v="31442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2"/>
    <n v="2022"/>
    <n v="157"/>
    <n v="1"/>
    <m/>
    <n v="1"/>
    <s v="Sep 22 2022 11:37AM"/>
    <x v="139"/>
    <x v="134"/>
    <n v="51"/>
    <s v="QUINTAL"/>
    <n v="1"/>
    <s v="PRODUCTOS AGROPECUARIOS"/>
    <n v="4"/>
    <s v="AGRO INDUSTRIALES"/>
    <n v="100"/>
    <n v="45.45"/>
    <s v="Cacahuete Crudo"/>
    <m/>
    <n v="0"/>
    <n v="22"/>
    <n v="9"/>
    <n v="16"/>
    <x v="0"/>
  </r>
  <r>
    <n v="3136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2"/>
    <n v="2022"/>
    <n v="48"/>
    <n v="1"/>
    <n v="200"/>
    <m/>
    <s v="Sep 22 2022 11:37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9"/>
    <n v="3"/>
    <x v="4"/>
  </r>
  <r>
    <n v="31442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2"/>
    <n v="2022"/>
    <n v="157"/>
    <n v="1"/>
    <m/>
    <n v="2"/>
    <s v="Sep 22 2022 11:37AM"/>
    <x v="140"/>
    <x v="135"/>
    <n v="51"/>
    <s v="QUINTAL"/>
    <n v="1"/>
    <s v="PRODUCTOS AGROPECUARIOS"/>
    <n v="4"/>
    <s v="AGRO INDUSTRIALES"/>
    <n v="100"/>
    <n v="45.45"/>
    <s v="Cacao "/>
    <m/>
    <n v="0"/>
    <n v="22"/>
    <n v="9"/>
    <n v="16"/>
    <x v="0"/>
  </r>
  <r>
    <n v="3136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2"/>
    <n v="2022"/>
    <n v="138"/>
    <n v="1"/>
    <n v="42"/>
    <m/>
    <s v="Sep 22 2022 11:39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22"/>
    <n v="9"/>
    <n v="3"/>
    <x v="4"/>
  </r>
  <r>
    <n v="3136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2"/>
    <n v="2022"/>
    <n v="138"/>
    <n v="1"/>
    <n v="40"/>
    <m/>
    <s v="Sep 22 2022 11:39AM"/>
    <x v="3"/>
    <x v="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9"/>
    <n v="3"/>
    <x v="4"/>
  </r>
  <r>
    <n v="31441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9"/>
    <s v="SEPTIEMBRE"/>
    <n v="3"/>
    <s v="ANA HERMYS OSORIO"/>
    <n v="2022"/>
    <n v="2022"/>
    <n v="231"/>
    <n v="1"/>
    <n v="46"/>
    <n v="0.5"/>
    <s v="Sep 22 2022 11:39A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16"/>
    <x v="0"/>
  </r>
  <r>
    <n v="31441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9"/>
    <s v="SEPTIEMBRE"/>
    <n v="3"/>
    <s v="ANA HERMYS OSORIO"/>
    <n v="2022"/>
    <n v="2022"/>
    <n v="157"/>
    <n v="1"/>
    <n v="74"/>
    <n v="0.8"/>
    <s v="Sep 22 2022 11:39AM"/>
    <x v="154"/>
    <x v="149"/>
    <n v="51"/>
    <s v="QUINTAL"/>
    <n v="1"/>
    <s v="PRODUCTOS AGROPECUARIOS"/>
    <n v="1"/>
    <s v="GRANOS BASICOS"/>
    <n v="100"/>
    <n v="45.45"/>
    <s v="Frijol Rojo Importado"/>
    <m/>
    <n v="0"/>
    <n v="22"/>
    <n v="9"/>
    <n v="16"/>
    <x v="0"/>
  </r>
  <r>
    <n v="31441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9"/>
    <s v="SEPTIEMBRE"/>
    <n v="3"/>
    <s v="ANA HERMYS OSORIO"/>
    <n v="2022"/>
    <n v="2022"/>
    <n v="157"/>
    <n v="1"/>
    <n v="74"/>
    <n v="0.85"/>
    <s v="Sep 22 2022 11:40AM"/>
    <x v="130"/>
    <x v="125"/>
    <n v="51"/>
    <s v="QUINTAL"/>
    <n v="1"/>
    <s v="PRODUCTOS AGROPECUARIOS"/>
    <n v="1"/>
    <s v="GRANOS BASICOS"/>
    <n v="100"/>
    <n v="45.45"/>
    <s v="Frijol Tinto Importado"/>
    <m/>
    <n v="0"/>
    <n v="22"/>
    <n v="9"/>
    <n v="16"/>
    <x v="0"/>
  </r>
  <r>
    <n v="3136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2"/>
    <n v="2022"/>
    <n v="89"/>
    <n v="1"/>
    <n v="17"/>
    <m/>
    <s v="Sep 22 2022 11:40A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3"/>
    <x v="4"/>
  </r>
  <r>
    <n v="31441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9"/>
    <s v="SEPTIEMBRE"/>
    <n v="3"/>
    <s v="ANA HERMYS OSORIO"/>
    <n v="2022"/>
    <n v="2022"/>
    <n v="60"/>
    <n v="1"/>
    <n v="31"/>
    <n v="0.35"/>
    <s v="Sep 22 2022 11:40A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16"/>
    <x v="0"/>
  </r>
  <r>
    <n v="31441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9"/>
    <s v="SEPTIEMBRE"/>
    <n v="3"/>
    <s v="ANA HERMYS OSORIO"/>
    <n v="2022"/>
    <n v="2022"/>
    <n v="60"/>
    <n v="1"/>
    <n v="40"/>
    <n v="0.45"/>
    <s v="Sep 22 2022 11:40A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16"/>
    <x v="0"/>
  </r>
  <r>
    <n v="3136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2"/>
    <n v="2022"/>
    <n v="89"/>
    <n v="1"/>
    <n v="37"/>
    <m/>
    <s v="Sep 22 2022 11:40A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3"/>
    <x v="4"/>
  </r>
  <r>
    <n v="31441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9"/>
    <s v="SEPTIEMBRE"/>
    <n v="3"/>
    <s v="ANA HERMYS OSORIO"/>
    <n v="2022"/>
    <n v="2022"/>
    <n v="231"/>
    <n v="1"/>
    <n v="30"/>
    <m/>
    <s v="Sep 22 2022 11:40A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16"/>
    <x v="0"/>
  </r>
  <r>
    <n v="3136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2"/>
    <n v="2022"/>
    <n v="89"/>
    <n v="1"/>
    <n v="17"/>
    <m/>
    <s v="Sep 22 2022 11:4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9"/>
    <n v="3"/>
    <x v="4"/>
  </r>
  <r>
    <n v="3136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2"/>
    <n v="2022"/>
    <n v="89"/>
    <n v="1"/>
    <n v="24"/>
    <m/>
    <s v="Sep 22 2022 11:41AM"/>
    <x v="70"/>
    <x v="68"/>
    <n v="51"/>
    <s v="QUINTAL"/>
    <n v="1"/>
    <s v="PRODUCTOS AGROPECUARIOS"/>
    <n v="2"/>
    <s v="HORTALIZAS"/>
    <n v="100"/>
    <n v="45.45"/>
    <s v="Zanahoria Grande"/>
    <m/>
    <n v="0"/>
    <n v="22"/>
    <n v="9"/>
    <n v="3"/>
    <x v="4"/>
  </r>
  <r>
    <n v="3136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2"/>
    <n v="2022"/>
    <n v="89"/>
    <n v="1"/>
    <n v="13"/>
    <m/>
    <s v="Sep 22 2022 11:41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22"/>
    <n v="9"/>
    <n v="3"/>
    <x v="4"/>
  </r>
  <r>
    <n v="3136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2"/>
    <n v="2022"/>
    <n v="89"/>
    <n v="1"/>
    <n v="10"/>
    <m/>
    <s v="Sep 22 2022 11:42AM"/>
    <x v="32"/>
    <x v="31"/>
    <n v="27"/>
    <s v="CAJA 40 LIBRAS 90-100 UNIDADES"/>
    <n v="1"/>
    <s v="PRODUCTOS AGROPECUARIOS"/>
    <n v="3"/>
    <s v="FRUTAS"/>
    <n v="40"/>
    <n v="18.18"/>
    <s v="Banano Maduro Grande Caja"/>
    <m/>
    <n v="0"/>
    <n v="22"/>
    <n v="9"/>
    <n v="3"/>
    <x v="4"/>
  </r>
  <r>
    <n v="3136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2"/>
    <n v="2022"/>
    <n v="138"/>
    <n v="1"/>
    <n v="24"/>
    <m/>
    <s v="Sep 22 2022 11:42AM"/>
    <x v="21"/>
    <x v="20"/>
    <n v="24"/>
    <s v="CAJA 10 KG 60-70 UNIDADES"/>
    <n v="1"/>
    <s v="PRODUCTOS AGROPECUARIOS"/>
    <n v="3"/>
    <s v="FRUTAS"/>
    <n v="22"/>
    <n v="10"/>
    <s v="Aguacate Hass Mediano"/>
    <m/>
    <n v="0"/>
    <n v="22"/>
    <n v="9"/>
    <n v="3"/>
    <x v="4"/>
  </r>
  <r>
    <n v="3136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2"/>
    <n v="2022"/>
    <n v="60"/>
    <n v="1"/>
    <n v="55"/>
    <m/>
    <s v="Sep 22 2022 11:42AM"/>
    <x v="54"/>
    <x v="5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9"/>
    <n v="3"/>
    <x v="4"/>
  </r>
  <r>
    <n v="3144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9"/>
    <s v="SEPTIEMBRE"/>
    <n v="3"/>
    <s v="ANA HERMYS OSORIO"/>
    <n v="2022"/>
    <n v="2022"/>
    <n v="231"/>
    <n v="1"/>
    <n v="44"/>
    <n v="0.55000000000000004"/>
    <s v="Sep 22 2022 11:42A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16"/>
    <x v="0"/>
  </r>
  <r>
    <n v="3136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2"/>
    <n v="2022"/>
    <n v="60"/>
    <n v="1"/>
    <n v="5"/>
    <m/>
    <s v="Sep 22 2022 11:42AM"/>
    <x v="56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9"/>
    <n v="3"/>
    <x v="4"/>
  </r>
  <r>
    <n v="3136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2"/>
    <n v="2022"/>
    <n v="60"/>
    <n v="1"/>
    <n v="12"/>
    <m/>
    <s v="Sep 22 2022 11:43AM"/>
    <x v="95"/>
    <x v="9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n v="9"/>
    <n v="3"/>
    <x v="4"/>
  </r>
  <r>
    <n v="3136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2"/>
    <n v="2022"/>
    <n v="48"/>
    <n v="1"/>
    <n v="200"/>
    <m/>
    <s v="Sep 22 2022 11:43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9"/>
    <n v="3"/>
    <x v="4"/>
  </r>
  <r>
    <n v="3144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9"/>
    <s v="SEPTIEMBRE"/>
    <n v="3"/>
    <s v="ANA HERMYS OSORIO"/>
    <n v="2022"/>
    <n v="2022"/>
    <n v="157"/>
    <n v="1"/>
    <n v="75"/>
    <n v="0.85"/>
    <s v="Sep 22 2022 11:43AM"/>
    <x v="154"/>
    <x v="149"/>
    <n v="51"/>
    <s v="QUINTAL"/>
    <n v="1"/>
    <s v="PRODUCTOS AGROPECUARIOS"/>
    <n v="1"/>
    <s v="GRANOS BASICOS"/>
    <n v="100"/>
    <n v="45.45"/>
    <s v="Frijol Rojo Importado"/>
    <m/>
    <n v="0"/>
    <n v="22"/>
    <n v="9"/>
    <n v="16"/>
    <x v="0"/>
  </r>
  <r>
    <n v="3144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9"/>
    <s v="SEPTIEMBRE"/>
    <n v="3"/>
    <s v="ANA HERMYS OSORIO"/>
    <n v="2022"/>
    <n v="2022"/>
    <n v="157"/>
    <n v="1"/>
    <n v="75"/>
    <n v="0.85"/>
    <s v="Sep 22 2022 11:44AM"/>
    <x v="130"/>
    <x v="125"/>
    <n v="51"/>
    <s v="QUINTAL"/>
    <n v="1"/>
    <s v="PRODUCTOS AGROPECUARIOS"/>
    <n v="1"/>
    <s v="GRANOS BASICOS"/>
    <n v="100"/>
    <n v="45.45"/>
    <s v="Frijol Tinto Importado"/>
    <m/>
    <n v="0"/>
    <n v="22"/>
    <n v="9"/>
    <n v="16"/>
    <x v="0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351"/>
    <n v="1"/>
    <n v="14"/>
    <m/>
    <s v="Sep 22 2022 11:44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9"/>
    <n v="3"/>
    <x v="4"/>
  </r>
  <r>
    <n v="3144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9"/>
    <s v="SEPTIEMBRE"/>
    <n v="3"/>
    <s v="ANA HERMYS OSORIO"/>
    <n v="2022"/>
    <n v="2022"/>
    <n v="60"/>
    <n v="1"/>
    <n v="31"/>
    <n v="0.35"/>
    <s v="Sep 22 2022 11:44A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16"/>
    <x v="0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89"/>
    <n v="1"/>
    <n v="18"/>
    <m/>
    <s v="Sep 22 2022 11:44AM"/>
    <x v="43"/>
    <x v="42"/>
    <n v="20"/>
    <s v="CAJA  18-22 TALLOS"/>
    <n v="1"/>
    <s v="PRODUCTOS AGROPECUARIOS"/>
    <n v="2"/>
    <s v="HORTALIZAS"/>
    <n v="61.86"/>
    <n v="28.12"/>
    <s v="Apio Grande"/>
    <m/>
    <n v="0"/>
    <n v="22"/>
    <n v="9"/>
    <n v="3"/>
    <x v="4"/>
  </r>
  <r>
    <n v="3144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9"/>
    <s v="SEPTIEMBRE"/>
    <n v="3"/>
    <s v="ANA HERMYS OSORIO"/>
    <n v="2022"/>
    <n v="2022"/>
    <n v="60"/>
    <n v="1"/>
    <n v="40"/>
    <n v="0.45"/>
    <s v="Sep 22 2022 11:44A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16"/>
    <x v="0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89"/>
    <n v="1"/>
    <n v="12"/>
    <m/>
    <s v="Sep 22 2022 11:44AM"/>
    <x v="127"/>
    <x v="122"/>
    <n v="7"/>
    <s v="BOLSA  14-16 UNIDADES"/>
    <n v="1"/>
    <s v="PRODUCTOS AGROPECUARIOS"/>
    <n v="2"/>
    <s v="HORTALIZAS"/>
    <n v="30.62"/>
    <n v="13.92"/>
    <s v="Brocoli  Mediano"/>
    <m/>
    <n v="0"/>
    <n v="22"/>
    <n v="9"/>
    <n v="3"/>
    <x v="4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89"/>
    <n v="1"/>
    <n v="20"/>
    <m/>
    <s v="Sep 22 2022 11:44AM"/>
    <x v="47"/>
    <x v="46"/>
    <n v="74"/>
    <s v="SACO 35-40 LIBRAS"/>
    <n v="1"/>
    <s v="PRODUCTOS AGROPECUARIOS"/>
    <n v="2"/>
    <s v="HORTALIZAS"/>
    <n v="38.590000000000003"/>
    <n v="17.54"/>
    <s v="Chile Jalapeño"/>
    <m/>
    <n v="0"/>
    <n v="22"/>
    <n v="9"/>
    <n v="3"/>
    <x v="4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89"/>
    <n v="1"/>
    <n v="15"/>
    <m/>
    <s v="Sep 22 2022 11:45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9"/>
    <n v="3"/>
    <x v="4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89"/>
    <n v="1"/>
    <n v="15"/>
    <m/>
    <s v="Sep 22 2022 11:45AM"/>
    <x v="48"/>
    <x v="47"/>
    <n v="53"/>
    <s v="RED   12 UNIDADES"/>
    <n v="1"/>
    <s v="PRODUCTOS AGROPECUARIOS"/>
    <n v="2"/>
    <s v="HORTALIZAS"/>
    <n v="46.19"/>
    <n v="21"/>
    <s v="Coliflor  Grande"/>
    <m/>
    <n v="0"/>
    <n v="22"/>
    <n v="9"/>
    <n v="3"/>
    <x v="4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89"/>
    <n v="1"/>
    <n v="13"/>
    <m/>
    <s v="Sep 22 2022 11:45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2"/>
    <n v="9"/>
    <n v="3"/>
    <x v="4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89"/>
    <n v="1"/>
    <n v="25"/>
    <m/>
    <s v="Sep 22 2022 11:45AM"/>
    <x v="49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9"/>
    <n v="3"/>
    <x v="4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89"/>
    <n v="1"/>
    <n v="12"/>
    <m/>
    <s v="Sep 22 2022 11:4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9"/>
    <n v="3"/>
    <x v="4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89"/>
    <n v="1"/>
    <n v="37"/>
    <m/>
    <s v="Sep 22 2022 11:46A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3"/>
    <x v="4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89"/>
    <n v="1"/>
    <n v="17"/>
    <m/>
    <s v="Sep 22 2022 11:46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9"/>
    <n v="3"/>
    <x v="4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89"/>
    <n v="1"/>
    <n v="16"/>
    <m/>
    <s v="Sep 22 2022 11:46A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3"/>
    <x v="4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89"/>
    <n v="1"/>
    <n v="24"/>
    <m/>
    <s v="Sep 22 2022 11:46AM"/>
    <x v="70"/>
    <x v="68"/>
    <n v="51"/>
    <s v="QUINTAL"/>
    <n v="1"/>
    <s v="PRODUCTOS AGROPECUARIOS"/>
    <n v="2"/>
    <s v="HORTALIZAS"/>
    <n v="100"/>
    <n v="45.45"/>
    <s v="Zanahoria Grande"/>
    <m/>
    <n v="0"/>
    <n v="22"/>
    <n v="9"/>
    <n v="3"/>
    <x v="4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89"/>
    <n v="1"/>
    <n v="20"/>
    <m/>
    <s v="Sep 22 2022 11:46A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9"/>
    <n v="3"/>
    <x v="4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89"/>
    <n v="1"/>
    <n v="100"/>
    <m/>
    <s v="Sep 22 2022 11:46AM"/>
    <x v="93"/>
    <x v="8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9"/>
    <n v="3"/>
    <x v="4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89"/>
    <n v="1"/>
    <n v="13"/>
    <m/>
    <s v="Sep 22 2022 11:47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22"/>
    <n v="9"/>
    <n v="3"/>
    <x v="4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138"/>
    <n v="1"/>
    <n v="24"/>
    <m/>
    <s v="Sep 22 2022 11:47AM"/>
    <x v="21"/>
    <x v="20"/>
    <n v="24"/>
    <s v="CAJA 10 KG 60-70 UNIDADES"/>
    <n v="1"/>
    <s v="PRODUCTOS AGROPECUARIOS"/>
    <n v="3"/>
    <s v="FRUTAS"/>
    <n v="22"/>
    <n v="10"/>
    <s v="Aguacate Hass Mediano"/>
    <m/>
    <n v="0"/>
    <n v="22"/>
    <n v="9"/>
    <n v="3"/>
    <x v="4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60"/>
    <n v="1"/>
    <n v="5"/>
    <m/>
    <s v="Sep 22 2022 11:47AM"/>
    <x v="56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9"/>
    <n v="3"/>
    <x v="4"/>
  </r>
  <r>
    <n v="3144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2"/>
    <n v="2022"/>
    <n v="231"/>
    <n v="1"/>
    <n v="47"/>
    <n v="0.55000000000000004"/>
    <s v="Sep 22 2022 11:48A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16"/>
    <x v="0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60"/>
    <n v="1"/>
    <n v="12"/>
    <m/>
    <s v="Sep 22 2022 11:48AM"/>
    <x v="95"/>
    <x v="9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n v="9"/>
    <n v="3"/>
    <x v="4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95"/>
    <n v="1"/>
    <n v="16"/>
    <m/>
    <s v="Sep 22 2022 11:48AM"/>
    <x v="94"/>
    <x v="8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9"/>
    <n v="3"/>
    <x v="4"/>
  </r>
  <r>
    <n v="3144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2"/>
    <n v="2022"/>
    <n v="157"/>
    <n v="1"/>
    <n v="78"/>
    <n v="0.85"/>
    <s v="Sep 22 2022 11:48AM"/>
    <x v="154"/>
    <x v="149"/>
    <n v="51"/>
    <s v="QUINTAL"/>
    <n v="1"/>
    <s v="PRODUCTOS AGROPECUARIOS"/>
    <n v="1"/>
    <s v="GRANOS BASICOS"/>
    <n v="100"/>
    <n v="45.45"/>
    <s v="Frijol Rojo Importado"/>
    <m/>
    <n v="0"/>
    <n v="22"/>
    <n v="9"/>
    <n v="16"/>
    <x v="0"/>
  </r>
  <r>
    <n v="3144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2"/>
    <n v="2022"/>
    <n v="157"/>
    <n v="1"/>
    <n v="78"/>
    <n v="0.85"/>
    <s v="Sep 22 2022 11:48AM"/>
    <x v="130"/>
    <x v="125"/>
    <n v="51"/>
    <s v="QUINTAL"/>
    <n v="1"/>
    <s v="PRODUCTOS AGROPECUARIOS"/>
    <n v="1"/>
    <s v="GRANOS BASICOS"/>
    <n v="100"/>
    <n v="45.45"/>
    <s v="Frijol Tinto Importado"/>
    <m/>
    <n v="0"/>
    <n v="22"/>
    <n v="9"/>
    <n v="16"/>
    <x v="0"/>
  </r>
  <r>
    <n v="3144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2"/>
    <n v="2022"/>
    <n v="60"/>
    <n v="1"/>
    <n v="32"/>
    <n v="0.35"/>
    <s v="Sep 22 2022 11:49A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16"/>
    <x v="0"/>
  </r>
  <r>
    <n v="31362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9"/>
    <s v="SEPTIEMBRE"/>
    <n v="1"/>
    <s v="ADELMO URBINA"/>
    <n v="2022"/>
    <n v="2022"/>
    <n v="48"/>
    <n v="1"/>
    <n v="200"/>
    <m/>
    <s v="Sep 22 2022 11:49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9"/>
    <n v="3"/>
    <x v="4"/>
  </r>
  <r>
    <n v="31362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9"/>
    <s v="SEPTIEMBRE"/>
    <n v="1"/>
    <s v="ADELMO URBINA"/>
    <n v="2022"/>
    <n v="2022"/>
    <n v="60"/>
    <n v="1"/>
    <n v="3.25"/>
    <m/>
    <s v="Sep 22 2022 11:50AM"/>
    <x v="35"/>
    <x v="34"/>
    <n v="16"/>
    <s v="BOTELLA"/>
    <n v="1"/>
    <s v="PRODUCTOS AGROPECUARIOS"/>
    <n v="9"/>
    <s v="LACTEOS"/>
    <n v="1.6"/>
    <n v="0.73"/>
    <s v="Crema"/>
    <m/>
    <n v="0"/>
    <n v="22"/>
    <n v="9"/>
    <n v="3"/>
    <x v="4"/>
  </r>
  <r>
    <n v="31362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9"/>
    <s v="SEPTIEMBRE"/>
    <n v="1"/>
    <s v="ADELMO URBINA"/>
    <n v="2022"/>
    <n v="2022"/>
    <n v="60"/>
    <n v="1"/>
    <n v="1.6"/>
    <m/>
    <s v="Sep 22 2022 11:50AM"/>
    <x v="39"/>
    <x v="38"/>
    <n v="45"/>
    <s v="LIBRA"/>
    <n v="1"/>
    <s v="PRODUCTOS AGROPECUARIOS"/>
    <n v="9"/>
    <s v="LACTEOS"/>
    <n v="1"/>
    <n v="0.45"/>
    <s v="Queso Fresco"/>
    <m/>
    <n v="0"/>
    <n v="22"/>
    <n v="9"/>
    <n v="3"/>
    <x v="4"/>
  </r>
  <r>
    <n v="3144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2"/>
    <n v="2022"/>
    <n v="60"/>
    <n v="1"/>
    <n v="39.5"/>
    <n v="0.45"/>
    <s v="Sep 22 2022 11:50A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16"/>
    <x v="0"/>
  </r>
  <r>
    <n v="31362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9"/>
    <s v="SEPTIEMBRE"/>
    <n v="1"/>
    <s v="ADELMO URBINA"/>
    <n v="2022"/>
    <n v="2022"/>
    <n v="157"/>
    <n v="1"/>
    <n v="3.75"/>
    <m/>
    <s v="Sep 22 2022 11:50AM"/>
    <x v="37"/>
    <x v="36"/>
    <n v="45"/>
    <s v="LIBRA"/>
    <n v="1"/>
    <s v="PRODUCTOS AGROPECUARIOS"/>
    <n v="9"/>
    <s v="LACTEOS"/>
    <n v="1"/>
    <n v="0.45"/>
    <s v="Queso Duro Blando"/>
    <m/>
    <n v="0"/>
    <n v="22"/>
    <n v="9"/>
    <n v="3"/>
    <x v="4"/>
  </r>
  <r>
    <n v="31362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9"/>
    <s v="SEPTIEMBRE"/>
    <n v="1"/>
    <s v="ADELMO URBINA"/>
    <n v="2022"/>
    <n v="2022"/>
    <n v="157"/>
    <n v="1"/>
    <n v="2.4"/>
    <m/>
    <s v="Sep 22 2022 11:50AM"/>
    <x v="36"/>
    <x v="35"/>
    <n v="45"/>
    <s v="LIBRA"/>
    <n v="1"/>
    <s v="PRODUCTOS AGROPECUARIOS"/>
    <n v="9"/>
    <s v="LACTEOS"/>
    <n v="1"/>
    <n v="0.45"/>
    <s v="Quesillo"/>
    <m/>
    <n v="0"/>
    <n v="22"/>
    <n v="9"/>
    <n v="3"/>
    <x v="4"/>
  </r>
  <r>
    <n v="31362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9"/>
    <s v="SEPTIEMBRE"/>
    <n v="1"/>
    <s v="ADELMO URBINA"/>
    <n v="2022"/>
    <n v="2022"/>
    <n v="60"/>
    <n v="1"/>
    <n v="3.25"/>
    <m/>
    <s v="Sep 22 2022 11:52AM"/>
    <x v="35"/>
    <x v="34"/>
    <n v="16"/>
    <s v="BOTELLA"/>
    <n v="1"/>
    <s v="PRODUCTOS AGROPECUARIOS"/>
    <n v="9"/>
    <s v="LACTEOS"/>
    <n v="1.6"/>
    <n v="0.73"/>
    <s v="Crema"/>
    <m/>
    <n v="0"/>
    <n v="22"/>
    <n v="9"/>
    <n v="3"/>
    <x v="4"/>
  </r>
  <r>
    <n v="31362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9"/>
    <s v="SEPTIEMBRE"/>
    <n v="1"/>
    <s v="ADELMO URBINA"/>
    <n v="2022"/>
    <n v="2022"/>
    <n v="60"/>
    <n v="1"/>
    <n v="1.6"/>
    <m/>
    <s v="Sep 22 2022 11:52AM"/>
    <x v="39"/>
    <x v="38"/>
    <n v="45"/>
    <s v="LIBRA"/>
    <n v="1"/>
    <s v="PRODUCTOS AGROPECUARIOS"/>
    <n v="9"/>
    <s v="LACTEOS"/>
    <n v="1"/>
    <n v="0.45"/>
    <s v="Queso Fresco"/>
    <m/>
    <n v="0"/>
    <n v="22"/>
    <n v="9"/>
    <n v="3"/>
    <x v="4"/>
  </r>
  <r>
    <n v="31362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9"/>
    <s v="SEPTIEMBRE"/>
    <n v="1"/>
    <s v="ADELMO URBINA"/>
    <n v="2022"/>
    <n v="2022"/>
    <n v="157"/>
    <n v="1"/>
    <n v="2.2999999999999998"/>
    <m/>
    <s v="Sep 22 2022 11:52AM"/>
    <x v="36"/>
    <x v="35"/>
    <n v="45"/>
    <s v="LIBRA"/>
    <n v="1"/>
    <s v="PRODUCTOS AGROPECUARIOS"/>
    <n v="9"/>
    <s v="LACTEOS"/>
    <n v="1"/>
    <n v="0.45"/>
    <s v="Quesillo"/>
    <m/>
    <n v="0"/>
    <n v="22"/>
    <n v="9"/>
    <n v="3"/>
    <x v="4"/>
  </r>
  <r>
    <n v="31362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9"/>
    <s v="SEPTIEMBRE"/>
    <n v="1"/>
    <s v="ADELMO URBINA"/>
    <n v="2022"/>
    <n v="2022"/>
    <n v="157"/>
    <n v="1"/>
    <n v="3.75"/>
    <m/>
    <s v="Sep 22 2022 11:53AM"/>
    <x v="37"/>
    <x v="36"/>
    <n v="45"/>
    <s v="LIBRA"/>
    <n v="1"/>
    <s v="PRODUCTOS AGROPECUARIOS"/>
    <n v="9"/>
    <s v="LACTEOS"/>
    <n v="1"/>
    <n v="0.45"/>
    <s v="Queso Duro Blando"/>
    <m/>
    <n v="0"/>
    <n v="22"/>
    <n v="9"/>
    <n v="3"/>
    <x v="4"/>
  </r>
  <r>
    <n v="3144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9"/>
    <s v="SEPTIEMBRE"/>
    <n v="3"/>
    <s v="ANA HERMYS OSORIO"/>
    <n v="2022"/>
    <n v="2022"/>
    <n v="60"/>
    <n v="1"/>
    <n v="33"/>
    <n v="0.35"/>
    <s v="Sep 22 2022 11:53A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16"/>
    <x v="0"/>
  </r>
  <r>
    <n v="31363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2"/>
    <n v="2022"/>
    <n v="60"/>
    <n v="1"/>
    <n v="2"/>
    <m/>
    <s v="Sep 22 2022 11:53AM"/>
    <x v="96"/>
    <x v="91"/>
    <n v="45"/>
    <s v="LIBRA"/>
    <n v="1"/>
    <s v="PRODUCTOS AGROPECUARIOS"/>
    <n v="10"/>
    <s v="PRODUCTOS PESQUEROS"/>
    <n v="1"/>
    <n v="0.45"/>
    <s v="Bagre"/>
    <m/>
    <n v="0"/>
    <n v="22"/>
    <n v="9"/>
    <n v="3"/>
    <x v="4"/>
  </r>
  <r>
    <n v="31363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2"/>
    <n v="2022"/>
    <n v="60"/>
    <n v="1"/>
    <n v="6.5"/>
    <m/>
    <s v="Sep 22 2022 11:54AM"/>
    <x v="98"/>
    <x v="93"/>
    <n v="45"/>
    <s v="LIBRA"/>
    <n v="1"/>
    <s v="PRODUCTOS AGROPECUARIOS"/>
    <n v="10"/>
    <s v="PRODUCTOS PESQUEROS"/>
    <n v="1"/>
    <n v="0.45"/>
    <s v="Camaron de mar mediano"/>
    <m/>
    <n v="0"/>
    <n v="22"/>
    <n v="9"/>
    <n v="3"/>
    <x v="4"/>
  </r>
  <r>
    <n v="31363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2"/>
    <n v="2022"/>
    <n v="60"/>
    <n v="1"/>
    <n v="9"/>
    <m/>
    <s v="Sep 22 2022 11:54AM"/>
    <x v="100"/>
    <x v="95"/>
    <n v="45"/>
    <s v="LIBRA"/>
    <n v="1"/>
    <s v="PRODUCTOS AGROPECUARIOS"/>
    <n v="10"/>
    <s v="PRODUCTOS PESQUEROS"/>
    <n v="1"/>
    <n v="0.45"/>
    <s v="Camaron de mar grande"/>
    <m/>
    <n v="0"/>
    <n v="22"/>
    <n v="9"/>
    <n v="3"/>
    <x v="4"/>
  </r>
  <r>
    <n v="31363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2"/>
    <n v="2022"/>
    <n v="60"/>
    <n v="1"/>
    <n v="3.5"/>
    <m/>
    <s v="Sep 22 2022 11:54AM"/>
    <x v="102"/>
    <x v="97"/>
    <n v="45"/>
    <s v="LIBRA"/>
    <n v="1"/>
    <s v="PRODUCTOS AGROPECUARIOS"/>
    <n v="10"/>
    <s v="PRODUCTOS PESQUEROS"/>
    <n v="1"/>
    <n v="0.45"/>
    <s v="Cola de camaron"/>
    <m/>
    <n v="0"/>
    <n v="22"/>
    <n v="9"/>
    <n v="3"/>
    <x v="4"/>
  </r>
  <r>
    <n v="31363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2"/>
    <n v="2022"/>
    <n v="60"/>
    <n v="1"/>
    <n v="2.25"/>
    <m/>
    <s v="Sep 22 2022 11:54AM"/>
    <x v="103"/>
    <x v="98"/>
    <n v="45"/>
    <s v="LIBRA"/>
    <n v="1"/>
    <s v="PRODUCTOS AGROPECUARIOS"/>
    <n v="10"/>
    <s v="PRODUCTOS PESQUEROS"/>
    <n v="1"/>
    <n v="0.45"/>
    <s v="Corvina"/>
    <m/>
    <n v="0"/>
    <n v="22"/>
    <n v="9"/>
    <n v="3"/>
    <x v="4"/>
  </r>
  <r>
    <n v="3144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9"/>
    <s v="SEPTIEMBRE"/>
    <n v="3"/>
    <s v="ANA HERMYS OSORIO"/>
    <n v="2022"/>
    <n v="2022"/>
    <n v="60"/>
    <n v="1"/>
    <n v="42"/>
    <n v="0.45"/>
    <s v="Sep 22 2022 11:54A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16"/>
    <x v="0"/>
  </r>
  <r>
    <n v="31363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2"/>
    <n v="2022"/>
    <n v="60"/>
    <n v="1"/>
    <n v="2.25"/>
    <m/>
    <s v="Sep 22 2022 11:54AM"/>
    <x v="107"/>
    <x v="102"/>
    <n v="45"/>
    <s v="LIBRA"/>
    <n v="1"/>
    <s v="PRODUCTOS AGROPECUARIOS"/>
    <n v="10"/>
    <s v="PRODUCTOS PESQUEROS"/>
    <n v="1"/>
    <n v="0.45"/>
    <s v="Macarela"/>
    <m/>
    <n v="0"/>
    <n v="22"/>
    <n v="9"/>
    <n v="3"/>
    <x v="4"/>
  </r>
  <r>
    <n v="313627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9"/>
    <s v="SEPTIEMBRE"/>
    <n v="1"/>
    <s v="ADELMO URBINA"/>
    <n v="2022"/>
    <n v="2022"/>
    <n v="60"/>
    <n v="1"/>
    <n v="10"/>
    <m/>
    <s v="Sep 22 2022 11:55AM"/>
    <x v="159"/>
    <x v="154"/>
    <n v="85"/>
    <s v="UNIDAD"/>
    <n v="3"/>
    <s v="MAQUINARIA Y EQUIPO"/>
    <n v="21"/>
    <s v="APEROS AGRÍCOLAS"/>
    <n v="0"/>
    <n v="0"/>
    <m/>
    <m/>
    <n v="0"/>
    <n v="22"/>
    <n v="9"/>
    <n v="3"/>
    <x v="4"/>
  </r>
  <r>
    <n v="313627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9"/>
    <s v="SEPTIEMBRE"/>
    <n v="1"/>
    <s v="ADELMO URBINA"/>
    <n v="2022"/>
    <n v="2022"/>
    <n v="60"/>
    <n v="1"/>
    <n v="16"/>
    <m/>
    <s v="Sep 22 2022 11:56AM"/>
    <x v="160"/>
    <x v="155"/>
    <n v="85"/>
    <s v="UNIDAD"/>
    <n v="3"/>
    <s v="MAQUINARIA Y EQUIPO"/>
    <n v="21"/>
    <s v="APEROS AGRÍCOLAS"/>
    <n v="0"/>
    <n v="0"/>
    <m/>
    <m/>
    <n v="0"/>
    <n v="22"/>
    <n v="9"/>
    <n v="3"/>
    <x v="4"/>
  </r>
  <r>
    <n v="313627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9"/>
    <s v="SEPTIEMBRE"/>
    <n v="1"/>
    <s v="ADELMO URBINA"/>
    <n v="2022"/>
    <n v="2022"/>
    <n v="60"/>
    <n v="1"/>
    <n v="5.5"/>
    <m/>
    <s v="Sep 22 2022 11:56AM"/>
    <x v="161"/>
    <x v="156"/>
    <n v="85"/>
    <s v="UNIDAD"/>
    <n v="3"/>
    <s v="MAQUINARIA Y EQUIPO"/>
    <n v="21"/>
    <s v="APEROS AGRÍCOLAS"/>
    <n v="0"/>
    <n v="0"/>
    <m/>
    <m/>
    <n v="0"/>
    <n v="22"/>
    <n v="9"/>
    <n v="3"/>
    <x v="4"/>
  </r>
  <r>
    <n v="313627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9"/>
    <s v="SEPTIEMBRE"/>
    <n v="1"/>
    <s v="ADELMO URBINA"/>
    <n v="2022"/>
    <n v="2022"/>
    <n v="60"/>
    <n v="1"/>
    <n v="4"/>
    <m/>
    <s v="Sep 22 2022 11:56AM"/>
    <x v="162"/>
    <x v="157"/>
    <n v="85"/>
    <s v="UNIDAD"/>
    <n v="3"/>
    <s v="MAQUINARIA Y EQUIPO"/>
    <n v="21"/>
    <s v="APEROS AGRÍCOLAS"/>
    <n v="0"/>
    <n v="0"/>
    <m/>
    <m/>
    <n v="0"/>
    <n v="22"/>
    <n v="9"/>
    <n v="3"/>
    <x v="4"/>
  </r>
  <r>
    <n v="313627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9"/>
    <s v="SEPTIEMBRE"/>
    <n v="1"/>
    <s v="ADELMO URBINA"/>
    <n v="2022"/>
    <n v="2022"/>
    <n v="60"/>
    <n v="1"/>
    <n v="6.5"/>
    <m/>
    <s v="Sep 22 2022 11:56AM"/>
    <x v="163"/>
    <x v="158"/>
    <n v="85"/>
    <s v="UNIDAD"/>
    <n v="3"/>
    <s v="MAQUINARIA Y EQUIPO"/>
    <n v="21"/>
    <s v="APEROS AGRÍCOLAS"/>
    <n v="0"/>
    <n v="0"/>
    <m/>
    <m/>
    <n v="0"/>
    <n v="22"/>
    <n v="9"/>
    <n v="3"/>
    <x v="4"/>
  </r>
  <r>
    <n v="3137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2"/>
    <n v="2022"/>
    <n v="231"/>
    <n v="1"/>
    <n v="46"/>
    <m/>
    <s v="Sep 22 2022 11:56A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8"/>
    <x v="5"/>
  </r>
  <r>
    <n v="3137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2"/>
    <n v="2022"/>
    <n v="157"/>
    <n v="1"/>
    <n v="85"/>
    <m/>
    <s v="Sep 22 2022 11:56AM"/>
    <x v="154"/>
    <x v="149"/>
    <n v="51"/>
    <s v="QUINTAL"/>
    <n v="1"/>
    <s v="PRODUCTOS AGROPECUARIOS"/>
    <n v="1"/>
    <s v="GRANOS BASICOS"/>
    <n v="100"/>
    <n v="45.45"/>
    <s v="Frijol Rojo Importado"/>
    <m/>
    <n v="0"/>
    <n v="22"/>
    <n v="9"/>
    <n v="8"/>
    <x v="5"/>
  </r>
  <r>
    <n v="3137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2"/>
    <n v="2022"/>
    <n v="157"/>
    <n v="1"/>
    <n v="80"/>
    <m/>
    <s v="Sep 22 2022 11:57AM"/>
    <x v="130"/>
    <x v="125"/>
    <n v="51"/>
    <s v="QUINTAL"/>
    <n v="1"/>
    <s v="PRODUCTOS AGROPECUARIOS"/>
    <n v="1"/>
    <s v="GRANOS BASICOS"/>
    <n v="100"/>
    <n v="45.45"/>
    <s v="Frijol Tinto Importado"/>
    <m/>
    <n v="0"/>
    <n v="22"/>
    <n v="9"/>
    <n v="8"/>
    <x v="5"/>
  </r>
  <r>
    <n v="3137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2"/>
    <n v="2022"/>
    <n v="60"/>
    <n v="1"/>
    <n v="31"/>
    <m/>
    <s v="Sep 22 2022 11:57A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8"/>
    <x v="5"/>
  </r>
  <r>
    <n v="3137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2"/>
    <n v="2022"/>
    <n v="60"/>
    <n v="1"/>
    <n v="42"/>
    <m/>
    <s v="Sep 22 2022 11:57A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8"/>
    <x v="5"/>
  </r>
  <r>
    <n v="3135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2"/>
    <n v="2022"/>
    <n v="60"/>
    <n v="1"/>
    <m/>
    <n v="1.6"/>
    <s v="Sep 22 2022 11:57AM"/>
    <x v="138"/>
    <x v="133"/>
    <n v="51"/>
    <s v="QUINTAL"/>
    <n v="1"/>
    <s v="PRODUCTOS AGROPECUARIOS"/>
    <n v="4"/>
    <s v="AGRO INDUSTRIALES"/>
    <n v="100"/>
    <n v="45.45"/>
    <s v="Ajonjolí"/>
    <m/>
    <n v="0"/>
    <n v="22"/>
    <n v="9"/>
    <n v="3"/>
    <x v="4"/>
  </r>
  <r>
    <n v="3137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231"/>
    <n v="1"/>
    <n v="46"/>
    <m/>
    <s v="Sep 22 2022 11:57A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8"/>
    <x v="5"/>
  </r>
  <r>
    <n v="3144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9"/>
    <s v="SEPTIEMBRE"/>
    <n v="3"/>
    <s v="ANA HERMYS OSORIO"/>
    <n v="2022"/>
    <n v="2022"/>
    <n v="231"/>
    <n v="1"/>
    <n v="48"/>
    <n v="0.55000000000000004"/>
    <s v="Sep 22 2022 11:57A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16"/>
    <x v="0"/>
  </r>
  <r>
    <n v="3137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157"/>
    <n v="1"/>
    <n v="76"/>
    <m/>
    <s v="Sep 22 2022 11:58AM"/>
    <x v="154"/>
    <x v="149"/>
    <n v="51"/>
    <s v="QUINTAL"/>
    <n v="1"/>
    <s v="PRODUCTOS AGROPECUARIOS"/>
    <n v="1"/>
    <s v="GRANOS BASICOS"/>
    <n v="100"/>
    <n v="45.45"/>
    <s v="Frijol Rojo Importado"/>
    <m/>
    <n v="0"/>
    <n v="22"/>
    <n v="9"/>
    <n v="8"/>
    <x v="5"/>
  </r>
  <r>
    <n v="3135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2"/>
    <n v="2022"/>
    <n v="60"/>
    <n v="1"/>
    <n v="48"/>
    <n v="0.6"/>
    <s v="Sep 22 2022 11:58AM"/>
    <x v="133"/>
    <x v="128"/>
    <n v="86"/>
    <s v="SACO DE 50 KG"/>
    <n v="1"/>
    <s v="PRODUCTOS AGROPECUARIOS"/>
    <n v="4"/>
    <s v="AGRO INDUSTRIALES"/>
    <n v="110.23"/>
    <n v="50"/>
    <s v="Azúcar blanca empacada"/>
    <m/>
    <n v="0"/>
    <n v="22"/>
    <n v="9"/>
    <n v="3"/>
    <x v="4"/>
  </r>
  <r>
    <n v="3137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157"/>
    <n v="1"/>
    <n v="74"/>
    <m/>
    <s v="Sep 22 2022 11:58AM"/>
    <x v="130"/>
    <x v="125"/>
    <n v="51"/>
    <s v="QUINTAL"/>
    <n v="1"/>
    <s v="PRODUCTOS AGROPECUARIOS"/>
    <n v="1"/>
    <s v="GRANOS BASICOS"/>
    <n v="100"/>
    <n v="45.45"/>
    <s v="Frijol Tinto Importado"/>
    <m/>
    <n v="0"/>
    <n v="22"/>
    <n v="9"/>
    <n v="8"/>
    <x v="5"/>
  </r>
  <r>
    <n v="3137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60"/>
    <n v="1"/>
    <n v="30"/>
    <m/>
    <s v="Sep 22 2022 11:58A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8"/>
    <x v="5"/>
  </r>
  <r>
    <n v="3135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2"/>
    <n v="2022"/>
    <n v="60"/>
    <n v="1"/>
    <n v="85"/>
    <n v="1.1499999999999999"/>
    <s v="Sep 22 2022 11:58AM"/>
    <x v="139"/>
    <x v="134"/>
    <n v="51"/>
    <s v="QUINTAL"/>
    <n v="1"/>
    <s v="PRODUCTOS AGROPECUARIOS"/>
    <n v="4"/>
    <s v="AGRO INDUSTRIALES"/>
    <n v="100"/>
    <n v="45.45"/>
    <s v="Cacahuete Crudo"/>
    <m/>
    <n v="0"/>
    <n v="22"/>
    <n v="9"/>
    <n v="3"/>
    <x v="4"/>
  </r>
  <r>
    <n v="3137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60"/>
    <n v="1"/>
    <n v="40"/>
    <m/>
    <s v="Sep 22 2022 11:58A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8"/>
    <x v="5"/>
  </r>
  <r>
    <n v="3144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9"/>
    <s v="SEPTIEMBRE"/>
    <n v="3"/>
    <s v="ANA HERMYS OSORIO"/>
    <n v="2022"/>
    <n v="2022"/>
    <n v="157"/>
    <n v="1"/>
    <n v="76"/>
    <n v="0.8"/>
    <s v="Sep 22 2022 11:58AM"/>
    <x v="154"/>
    <x v="149"/>
    <n v="51"/>
    <s v="QUINTAL"/>
    <n v="1"/>
    <s v="PRODUCTOS AGROPECUARIOS"/>
    <n v="1"/>
    <s v="GRANOS BASICOS"/>
    <n v="100"/>
    <n v="45.45"/>
    <s v="Frijol Rojo Importado"/>
    <m/>
    <n v="0"/>
    <n v="22"/>
    <n v="9"/>
    <n v="16"/>
    <x v="0"/>
  </r>
  <r>
    <n v="3137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157"/>
    <n v="1"/>
    <n v="45"/>
    <m/>
    <s v="Sep 22 2022 11:58AM"/>
    <x v="164"/>
    <x v="159"/>
    <n v="51"/>
    <s v="QUINTAL"/>
    <n v="1"/>
    <s v="PRODUCTOS AGROPECUARIOS"/>
    <n v="4"/>
    <s v="AGRO INDUSTRIALES"/>
    <n v="100"/>
    <n v="45.45"/>
    <s v="Achiote"/>
    <m/>
    <n v="0"/>
    <n v="22"/>
    <n v="9"/>
    <n v="8"/>
    <x v="5"/>
  </r>
  <r>
    <n v="3144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9"/>
    <s v="SEPTIEMBRE"/>
    <n v="3"/>
    <s v="ANA HERMYS OSORIO"/>
    <n v="2022"/>
    <n v="2022"/>
    <n v="157"/>
    <n v="1"/>
    <n v="76"/>
    <n v="0.8"/>
    <s v="Sep 22 2022 11:58AM"/>
    <x v="130"/>
    <x v="125"/>
    <n v="51"/>
    <s v="QUINTAL"/>
    <n v="1"/>
    <s v="PRODUCTOS AGROPECUARIOS"/>
    <n v="1"/>
    <s v="GRANOS BASICOS"/>
    <n v="100"/>
    <n v="45.45"/>
    <s v="Frijol Tinto Importado"/>
    <m/>
    <n v="0"/>
    <n v="22"/>
    <n v="9"/>
    <n v="16"/>
    <x v="0"/>
  </r>
  <r>
    <n v="3137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157"/>
    <n v="1"/>
    <n v="135"/>
    <m/>
    <s v="Sep 22 2022 11:58AM"/>
    <x v="138"/>
    <x v="133"/>
    <n v="51"/>
    <s v="QUINTAL"/>
    <n v="1"/>
    <s v="PRODUCTOS AGROPECUARIOS"/>
    <n v="4"/>
    <s v="AGRO INDUSTRIALES"/>
    <n v="100"/>
    <n v="45.45"/>
    <s v="Ajonjolí"/>
    <m/>
    <n v="0"/>
    <n v="22"/>
    <n v="9"/>
    <n v="8"/>
    <x v="5"/>
  </r>
  <r>
    <n v="3135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2"/>
    <n v="2022"/>
    <n v="60"/>
    <n v="1"/>
    <n v="150"/>
    <n v="2"/>
    <s v="Sep 22 2022 11:58AM"/>
    <x v="140"/>
    <x v="135"/>
    <n v="51"/>
    <s v="QUINTAL"/>
    <n v="1"/>
    <s v="PRODUCTOS AGROPECUARIOS"/>
    <n v="4"/>
    <s v="AGRO INDUSTRIALES"/>
    <n v="100"/>
    <n v="45.45"/>
    <s v="Cacao "/>
    <m/>
    <n v="0"/>
    <n v="22"/>
    <n v="9"/>
    <n v="3"/>
    <x v="4"/>
  </r>
  <r>
    <n v="3137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157"/>
    <n v="1"/>
    <n v="78"/>
    <m/>
    <s v="Sep 22 2022 11:58AM"/>
    <x v="139"/>
    <x v="134"/>
    <n v="51"/>
    <s v="QUINTAL"/>
    <n v="1"/>
    <s v="PRODUCTOS AGROPECUARIOS"/>
    <n v="4"/>
    <s v="AGRO INDUSTRIALES"/>
    <n v="100"/>
    <n v="45.45"/>
    <s v="Cacahuete Crudo"/>
    <m/>
    <n v="0"/>
    <n v="22"/>
    <n v="9"/>
    <n v="8"/>
    <x v="5"/>
  </r>
  <r>
    <n v="3137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157"/>
    <n v="1"/>
    <n v="140"/>
    <m/>
    <s v="Sep 22 2022 11:58AM"/>
    <x v="140"/>
    <x v="135"/>
    <n v="51"/>
    <s v="QUINTAL"/>
    <n v="1"/>
    <s v="PRODUCTOS AGROPECUARIOS"/>
    <n v="4"/>
    <s v="AGRO INDUSTRIALES"/>
    <n v="100"/>
    <n v="45.45"/>
    <s v="Cacao "/>
    <m/>
    <n v="0"/>
    <n v="22"/>
    <n v="9"/>
    <n v="8"/>
    <x v="5"/>
  </r>
  <r>
    <n v="3137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157"/>
    <n v="1"/>
    <n v="55"/>
    <m/>
    <s v="Sep 22 2022 11:58AM"/>
    <x v="157"/>
    <x v="152"/>
    <n v="51"/>
    <s v="QUINTAL"/>
    <n v="1"/>
    <s v="PRODUCTOS AGROPECUARIOS"/>
    <n v="4"/>
    <s v="AGRO INDUSTRIALES"/>
    <n v="100"/>
    <n v="45.45"/>
    <s v="Soya"/>
    <m/>
    <n v="0"/>
    <n v="22"/>
    <n v="9"/>
    <n v="8"/>
    <x v="5"/>
  </r>
  <r>
    <n v="3137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157"/>
    <n v="1"/>
    <n v="35"/>
    <m/>
    <s v="Sep 22 2022 11:58AM"/>
    <x v="158"/>
    <x v="153"/>
    <n v="51"/>
    <s v="QUINTAL"/>
    <n v="1"/>
    <s v="PRODUCTOS AGROPECUARIOS"/>
    <n v="4"/>
    <s v="AGRO INDUSTRIALES"/>
    <n v="100"/>
    <n v="45.45"/>
    <s v="Trigo"/>
    <m/>
    <n v="0"/>
    <n v="22"/>
    <n v="9"/>
    <n v="8"/>
    <x v="5"/>
  </r>
  <r>
    <n v="3135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2"/>
    <n v="2022"/>
    <n v="60"/>
    <n v="1"/>
    <n v="28"/>
    <m/>
    <s v="Sep 22 2022 11:58AM"/>
    <x v="134"/>
    <x v="129"/>
    <n v="13"/>
    <s v="BOLSA 50 LB"/>
    <n v="1"/>
    <s v="PRODUCTOS AGROPECUARIOS"/>
    <n v="4"/>
    <s v="AGRO INDUSTRIALES"/>
    <n v="50"/>
    <n v="22.73"/>
    <s v="Harina de maíz MASECA"/>
    <m/>
    <n v="0"/>
    <n v="22"/>
    <n v="9"/>
    <n v="3"/>
    <x v="4"/>
  </r>
  <r>
    <n v="3135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2"/>
    <n v="2022"/>
    <n v="60"/>
    <n v="1"/>
    <n v="25"/>
    <m/>
    <s v="Sep 22 2022 11:59AM"/>
    <x v="165"/>
    <x v="160"/>
    <n v="13"/>
    <s v="BOLSA 50 LB"/>
    <n v="1"/>
    <s v="PRODUCTOS AGROPECUARIOS"/>
    <n v="4"/>
    <s v="AGRO INDUSTRIALES"/>
    <n v="50"/>
    <n v="22.73"/>
    <s v="Harina de trigo fuerte"/>
    <m/>
    <n v="0"/>
    <n v="22"/>
    <n v="9"/>
    <n v="3"/>
    <x v="4"/>
  </r>
  <r>
    <n v="3135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2"/>
    <n v="2022"/>
    <n v="60"/>
    <n v="1"/>
    <n v="23.5"/>
    <m/>
    <s v="Sep 22 2022 11:59AM"/>
    <x v="166"/>
    <x v="161"/>
    <n v="13"/>
    <s v="BOLSA 50 LB"/>
    <n v="1"/>
    <s v="PRODUCTOS AGROPECUARIOS"/>
    <n v="4"/>
    <s v="AGRO INDUSTRIALES"/>
    <n v="50"/>
    <n v="22.73"/>
    <s v="Harina de trigo suave"/>
    <m/>
    <n v="0"/>
    <n v="22"/>
    <n v="9"/>
    <n v="3"/>
    <x v="4"/>
  </r>
  <r>
    <n v="3135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2"/>
    <n v="2022"/>
    <n v="60"/>
    <n v="1"/>
    <n v="4.5"/>
    <m/>
    <s v="Sep 22 2022 11:59AM"/>
    <x v="167"/>
    <x v="162"/>
    <n v="16"/>
    <s v="BOTELLA"/>
    <n v="1"/>
    <s v="PRODUCTOS AGROPECUARIOS"/>
    <n v="4"/>
    <s v="AGRO INDUSTRIALES"/>
    <n v="2.6"/>
    <n v="1.18"/>
    <s v="Miel de abeja"/>
    <m/>
    <n v="0"/>
    <n v="22"/>
    <n v="9"/>
    <n v="3"/>
    <x v="4"/>
  </r>
  <r>
    <n v="31377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231"/>
    <n v="1"/>
    <n v="47"/>
    <n v="0.5"/>
    <s v="Sep 22 2022 11:59A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8"/>
    <x v="5"/>
  </r>
  <r>
    <n v="3135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2"/>
    <n v="2022"/>
    <n v="60"/>
    <n v="1"/>
    <m/>
    <n v="1"/>
    <s v="Sep 22 2022 11:59AM"/>
    <x v="141"/>
    <x v="136"/>
    <n v="1"/>
    <s v="96 UNIDADES 144 LB"/>
    <n v="1"/>
    <s v="PRODUCTOS AGROPECUARIOS"/>
    <n v="4"/>
    <s v="AGRO INDUSTRIALES"/>
    <n v="144"/>
    <n v="65.45"/>
    <s v="Panela de primera clase"/>
    <m/>
    <n v="0"/>
    <n v="22"/>
    <n v="9"/>
    <n v="3"/>
    <x v="4"/>
  </r>
  <r>
    <n v="31377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157"/>
    <n v="1"/>
    <n v="80"/>
    <n v="0.9"/>
    <s v="Sep 22 2022 11:59AM"/>
    <x v="154"/>
    <x v="149"/>
    <n v="51"/>
    <s v="QUINTAL"/>
    <n v="1"/>
    <s v="PRODUCTOS AGROPECUARIOS"/>
    <n v="1"/>
    <s v="GRANOS BASICOS"/>
    <n v="100"/>
    <n v="45.45"/>
    <s v="Frijol Rojo Importado"/>
    <m/>
    <n v="0"/>
    <n v="22"/>
    <n v="9"/>
    <n v="8"/>
    <x v="5"/>
  </r>
  <r>
    <n v="3135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2"/>
    <n v="2022"/>
    <n v="60"/>
    <n v="1"/>
    <n v="12"/>
    <n v="0.15"/>
    <s v="Sep 22 2022 11:59AM"/>
    <x v="135"/>
    <x v="130"/>
    <n v="51"/>
    <s v="QUINTAL"/>
    <n v="1"/>
    <s v="PRODUCTOS AGROPECUARIOS"/>
    <n v="4"/>
    <s v="AGRO INDUSTRIALES"/>
    <n v="100"/>
    <n v="45.45"/>
    <s v="Sal corriente yodada"/>
    <m/>
    <n v="0"/>
    <n v="22"/>
    <n v="9"/>
    <n v="3"/>
    <x v="4"/>
  </r>
  <r>
    <n v="31377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157"/>
    <n v="1"/>
    <n v="78"/>
    <n v="0.85"/>
    <s v="Sep 22 2022 11:59AM"/>
    <x v="130"/>
    <x v="125"/>
    <n v="51"/>
    <s v="QUINTAL"/>
    <n v="1"/>
    <s v="PRODUCTOS AGROPECUARIOS"/>
    <n v="1"/>
    <s v="GRANOS BASICOS"/>
    <n v="100"/>
    <n v="45.45"/>
    <s v="Frijol Tinto Importado"/>
    <m/>
    <n v="0"/>
    <n v="22"/>
    <n v="9"/>
    <n v="8"/>
    <x v="5"/>
  </r>
  <r>
    <n v="31377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231"/>
    <n v="1"/>
    <n v="30"/>
    <n v="0.35"/>
    <s v="Sep 22 2022 11:59A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8"/>
    <x v="5"/>
  </r>
  <r>
    <n v="31377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231"/>
    <n v="1"/>
    <n v="45"/>
    <n v="0.45"/>
    <s v="Sep 22 2022 11:59A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8"/>
    <x v="5"/>
  </r>
  <r>
    <n v="3137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231"/>
    <n v="1"/>
    <n v="46"/>
    <n v="0.5"/>
    <s v="Sep 22 2022 12:00P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8"/>
    <x v="5"/>
  </r>
  <r>
    <n v="3137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157"/>
    <n v="1"/>
    <n v="85"/>
    <n v="0.9"/>
    <s v="Sep 22 2022 12:00PM"/>
    <x v="154"/>
    <x v="149"/>
    <n v="51"/>
    <s v="QUINTAL"/>
    <n v="1"/>
    <s v="PRODUCTOS AGROPECUARIOS"/>
    <n v="1"/>
    <s v="GRANOS BASICOS"/>
    <n v="100"/>
    <n v="45.45"/>
    <s v="Frijol Rojo Importado"/>
    <m/>
    <n v="0"/>
    <n v="22"/>
    <n v="9"/>
    <n v="8"/>
    <x v="5"/>
  </r>
  <r>
    <n v="3137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157"/>
    <n v="1"/>
    <n v="80"/>
    <n v="0.85"/>
    <s v="Sep 22 2022 12:00PM"/>
    <x v="130"/>
    <x v="125"/>
    <n v="51"/>
    <s v="QUINTAL"/>
    <n v="1"/>
    <s v="PRODUCTOS AGROPECUARIOS"/>
    <n v="1"/>
    <s v="GRANOS BASICOS"/>
    <n v="100"/>
    <n v="45.45"/>
    <s v="Frijol Tinto Importado"/>
    <m/>
    <n v="0"/>
    <n v="22"/>
    <n v="9"/>
    <n v="8"/>
    <x v="5"/>
  </r>
  <r>
    <n v="3137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157"/>
    <n v="1"/>
    <n v="150"/>
    <n v="1.75"/>
    <s v="Sep 22 2022 12:00PM"/>
    <x v="137"/>
    <x v="132"/>
    <n v="51"/>
    <s v="QUINTAL"/>
    <n v="1"/>
    <s v="PRODUCTOS AGROPECUARIOS"/>
    <n v="1"/>
    <s v="GRANOS BASICOS"/>
    <n v="100"/>
    <n v="45.45"/>
    <s v="Frijol Blanco"/>
    <m/>
    <n v="0"/>
    <n v="22"/>
    <n v="9"/>
    <n v="8"/>
    <x v="5"/>
  </r>
  <r>
    <n v="313611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9"/>
    <s v="SEPTIEMBRE"/>
    <n v="1"/>
    <s v="ADELMO URBINA"/>
    <n v="2022"/>
    <n v="2022"/>
    <n v="60"/>
    <n v="1"/>
    <n v="1.4"/>
    <m/>
    <s v="Sep 22 2022 12:00PM"/>
    <x v="29"/>
    <x v="28"/>
    <n v="45"/>
    <s v="LIBRA"/>
    <n v="1"/>
    <s v="PRODUCTOS AGROPECUARIOS"/>
    <n v="7"/>
    <s v="CARNE DE POLLO"/>
    <n v="1"/>
    <n v="0.45"/>
    <s v="Pollo, Muslos"/>
    <m/>
    <n v="0"/>
    <n v="22"/>
    <n v="9"/>
    <n v="3"/>
    <x v="4"/>
  </r>
  <r>
    <n v="3137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60"/>
    <n v="1"/>
    <n v="30"/>
    <n v="0.35"/>
    <s v="Sep 22 2022 12:00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8"/>
    <x v="5"/>
  </r>
  <r>
    <n v="3137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60"/>
    <n v="1"/>
    <n v="42"/>
    <n v="0.45"/>
    <s v="Sep 22 2022 12:01P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8"/>
    <x v="5"/>
  </r>
  <r>
    <n v="313611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9"/>
    <s v="SEPTIEMBRE"/>
    <n v="1"/>
    <s v="ADELMO URBINA"/>
    <n v="2022"/>
    <n v="2022"/>
    <n v="60"/>
    <n v="1"/>
    <n v="1.8"/>
    <m/>
    <s v="Sep 22 2022 12:01PM"/>
    <x v="31"/>
    <x v="30"/>
    <n v="45"/>
    <s v="LIBRA"/>
    <n v="1"/>
    <s v="PRODUCTOS AGROPECUARIOS"/>
    <n v="7"/>
    <s v="CARNE DE POLLO"/>
    <n v="1"/>
    <n v="0.45"/>
    <s v="Pollo, Pechuga"/>
    <m/>
    <n v="0"/>
    <n v="22"/>
    <n v="9"/>
    <n v="3"/>
    <x v="4"/>
  </r>
  <r>
    <n v="313611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9"/>
    <s v="SEPTIEMBRE"/>
    <n v="1"/>
    <s v="ADELMO URBINA"/>
    <n v="2022"/>
    <n v="2022"/>
    <n v="60"/>
    <n v="1"/>
    <n v="4"/>
    <m/>
    <s v="Sep 22 2022 12:01PM"/>
    <x v="33"/>
    <x v="32"/>
    <n v="29"/>
    <s v="CARTON 30 UNIDADES"/>
    <n v="1"/>
    <s v="PRODUCTOS AGROPECUARIOS"/>
    <n v="8"/>
    <s v="PRODUCTOS AVICOLAS"/>
    <n v="3.75"/>
    <n v="1.7"/>
    <s v="Huevo Grande Cartón"/>
    <m/>
    <n v="0"/>
    <n v="22"/>
    <n v="9"/>
    <n v="3"/>
    <x v="4"/>
  </r>
  <r>
    <n v="3137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231"/>
    <n v="1"/>
    <n v="30"/>
    <n v="0.35"/>
    <s v="Sep 22 2022 12:01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8"/>
    <x v="5"/>
  </r>
  <r>
    <n v="3137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2"/>
    <n v="2022"/>
    <n v="231"/>
    <n v="1"/>
    <n v="46"/>
    <m/>
    <s v="Sep 22 2022 12:01P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8"/>
    <x v="5"/>
  </r>
  <r>
    <n v="313611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9"/>
    <s v="SEPTIEMBRE"/>
    <n v="1"/>
    <s v="ADELMO URBINA"/>
    <n v="2022"/>
    <n v="2022"/>
    <n v="60"/>
    <n v="1"/>
    <n v="3.75"/>
    <m/>
    <s v="Sep 22 2022 12:01PM"/>
    <x v="34"/>
    <x v="33"/>
    <n v="29"/>
    <s v="CARTON 30 UNIDADES"/>
    <n v="1"/>
    <s v="PRODUCTOS AGROPECUARIOS"/>
    <n v="8"/>
    <s v="PRODUCTOS AVICOLAS"/>
    <n v="3.25"/>
    <n v="1.48"/>
    <s v="Huevo Mediano Cartón"/>
    <m/>
    <n v="0"/>
    <n v="22"/>
    <n v="9"/>
    <n v="3"/>
    <x v="4"/>
  </r>
  <r>
    <n v="3137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2"/>
    <n v="2022"/>
    <n v="157"/>
    <n v="1"/>
    <n v="82"/>
    <m/>
    <s v="Sep 22 2022 12:01PM"/>
    <x v="154"/>
    <x v="149"/>
    <n v="51"/>
    <s v="QUINTAL"/>
    <n v="1"/>
    <s v="PRODUCTOS AGROPECUARIOS"/>
    <n v="1"/>
    <s v="GRANOS BASICOS"/>
    <n v="100"/>
    <n v="45.45"/>
    <s v="Frijol Rojo Importado"/>
    <m/>
    <n v="0"/>
    <n v="22"/>
    <n v="9"/>
    <n v="8"/>
    <x v="5"/>
  </r>
  <r>
    <n v="3137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2"/>
    <n v="2022"/>
    <n v="157"/>
    <n v="1"/>
    <n v="77"/>
    <m/>
    <s v="Sep 22 2022 12:02PM"/>
    <x v="130"/>
    <x v="125"/>
    <n v="51"/>
    <s v="QUINTAL"/>
    <n v="1"/>
    <s v="PRODUCTOS AGROPECUARIOS"/>
    <n v="1"/>
    <s v="GRANOS BASICOS"/>
    <n v="100"/>
    <n v="45.45"/>
    <s v="Frijol Tinto Importado"/>
    <m/>
    <n v="0"/>
    <n v="22"/>
    <n v="9"/>
    <n v="8"/>
    <x v="5"/>
  </r>
  <r>
    <n v="3137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2"/>
    <n v="2022"/>
    <n v="60"/>
    <n v="1"/>
    <n v="29.5"/>
    <m/>
    <s v="Sep 22 2022 12:02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8"/>
    <x v="5"/>
  </r>
  <r>
    <n v="31441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9"/>
    <s v="SEPTIEMBRE"/>
    <n v="3"/>
    <s v="ANA HERMYS OSORIO"/>
    <n v="2022"/>
    <n v="2022"/>
    <n v="231"/>
    <n v="1"/>
    <n v="47"/>
    <n v="0.55000000000000004"/>
    <s v="Sep 22 2022 12:02P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16"/>
    <x v="0"/>
  </r>
  <r>
    <n v="3137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2"/>
    <n v="2022"/>
    <n v="60"/>
    <n v="1"/>
    <n v="40"/>
    <m/>
    <s v="Sep 22 2022 12:02P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8"/>
    <x v="5"/>
  </r>
  <r>
    <n v="3137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2"/>
    <n v="2022"/>
    <n v="231"/>
    <n v="1"/>
    <n v="29.5"/>
    <m/>
    <s v="Sep 22 2022 12:02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8"/>
    <x v="5"/>
  </r>
  <r>
    <n v="31377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2"/>
    <n v="2022"/>
    <n v="231"/>
    <n v="1"/>
    <n v="46"/>
    <n v="0.5"/>
    <s v="Sep 22 2022 12:02P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8"/>
    <x v="5"/>
  </r>
  <r>
    <n v="31441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9"/>
    <s v="SEPTIEMBRE"/>
    <n v="3"/>
    <s v="ANA HERMYS OSORIO"/>
    <n v="2022"/>
    <n v="2022"/>
    <n v="157"/>
    <n v="1"/>
    <n v="77"/>
    <n v="0.85"/>
    <s v="Sep 22 2022 12:02PM"/>
    <x v="154"/>
    <x v="149"/>
    <n v="51"/>
    <s v="QUINTAL"/>
    <n v="1"/>
    <s v="PRODUCTOS AGROPECUARIOS"/>
    <n v="1"/>
    <s v="GRANOS BASICOS"/>
    <n v="100"/>
    <n v="45.45"/>
    <s v="Frijol Rojo Importado"/>
    <m/>
    <n v="0"/>
    <n v="22"/>
    <n v="9"/>
    <n v="16"/>
    <x v="0"/>
  </r>
  <r>
    <n v="31377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2"/>
    <n v="2022"/>
    <n v="157"/>
    <n v="1"/>
    <n v="80"/>
    <n v="0.85"/>
    <s v="Sep 22 2022 12:02PM"/>
    <x v="154"/>
    <x v="149"/>
    <n v="51"/>
    <s v="QUINTAL"/>
    <n v="1"/>
    <s v="PRODUCTOS AGROPECUARIOS"/>
    <n v="1"/>
    <s v="GRANOS BASICOS"/>
    <n v="100"/>
    <n v="45.45"/>
    <s v="Frijol Rojo Importado"/>
    <m/>
    <n v="0"/>
    <n v="22"/>
    <n v="9"/>
    <n v="8"/>
    <x v="5"/>
  </r>
  <r>
    <n v="31377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2"/>
    <n v="2022"/>
    <n v="157"/>
    <n v="1"/>
    <n v="78"/>
    <n v="0.8"/>
    <s v="Sep 22 2022 12:03PM"/>
    <x v="130"/>
    <x v="125"/>
    <n v="51"/>
    <s v="QUINTAL"/>
    <n v="1"/>
    <s v="PRODUCTOS AGROPECUARIOS"/>
    <n v="1"/>
    <s v="GRANOS BASICOS"/>
    <n v="100"/>
    <n v="45.45"/>
    <s v="Frijol Tinto Importado"/>
    <m/>
    <n v="0"/>
    <n v="22"/>
    <n v="9"/>
    <n v="8"/>
    <x v="5"/>
  </r>
  <r>
    <n v="31441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9"/>
    <s v="SEPTIEMBRE"/>
    <n v="3"/>
    <s v="ANA HERMYS OSORIO"/>
    <n v="2022"/>
    <n v="2022"/>
    <n v="157"/>
    <n v="1"/>
    <n v="77"/>
    <n v="0.85"/>
    <s v="Sep 22 2022 12:03PM"/>
    <x v="130"/>
    <x v="125"/>
    <n v="51"/>
    <s v="QUINTAL"/>
    <n v="1"/>
    <s v="PRODUCTOS AGROPECUARIOS"/>
    <n v="1"/>
    <s v="GRANOS BASICOS"/>
    <n v="100"/>
    <n v="45.45"/>
    <s v="Frijol Tinto Importado"/>
    <m/>
    <n v="0"/>
    <n v="22"/>
    <n v="9"/>
    <n v="16"/>
    <x v="0"/>
  </r>
  <r>
    <n v="31377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2"/>
    <n v="2022"/>
    <n v="60"/>
    <n v="1"/>
    <n v="30"/>
    <n v="0.35"/>
    <s v="Sep 22 2022 12:03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8"/>
    <x v="5"/>
  </r>
  <r>
    <n v="31377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2"/>
    <n v="2022"/>
    <n v="60"/>
    <n v="1"/>
    <n v="42"/>
    <n v="0.45"/>
    <s v="Sep 22 2022 12:03P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8"/>
    <x v="5"/>
  </r>
  <r>
    <n v="31441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9"/>
    <s v="SEPTIEMBRE"/>
    <n v="3"/>
    <s v="ANA HERMYS OSORIO"/>
    <n v="2022"/>
    <n v="2022"/>
    <n v="60"/>
    <n v="1"/>
    <n v="31"/>
    <n v="0.35"/>
    <s v="Sep 22 2022 12:03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16"/>
    <x v="0"/>
  </r>
  <r>
    <n v="31441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9"/>
    <s v="SEPTIEMBRE"/>
    <n v="3"/>
    <s v="ANA HERMYS OSORIO"/>
    <n v="2022"/>
    <n v="2022"/>
    <n v="60"/>
    <n v="1"/>
    <n v="40"/>
    <n v="0.45"/>
    <s v="Sep 22 2022 12:03P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16"/>
    <x v="0"/>
  </r>
  <r>
    <n v="313613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9"/>
    <s v="SEPTIEMBRE"/>
    <n v="1"/>
    <s v="ADELMO URBINA"/>
    <n v="2022"/>
    <n v="2022"/>
    <n v="60"/>
    <n v="1"/>
    <n v="1.4"/>
    <m/>
    <s v="Sep 22 2022 12:03PM"/>
    <x v="29"/>
    <x v="28"/>
    <n v="45"/>
    <s v="LIBRA"/>
    <n v="1"/>
    <s v="PRODUCTOS AGROPECUARIOS"/>
    <n v="7"/>
    <s v="CARNE DE POLLO"/>
    <n v="1"/>
    <n v="0.45"/>
    <s v="Pollo, Muslos"/>
    <m/>
    <n v="0"/>
    <n v="22"/>
    <n v="9"/>
    <n v="3"/>
    <x v="4"/>
  </r>
  <r>
    <n v="3137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2"/>
    <n v="2022"/>
    <n v="231"/>
    <n v="1"/>
    <n v="47"/>
    <n v="0.5"/>
    <s v="Sep 22 2022 12:03P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8"/>
    <x v="5"/>
  </r>
  <r>
    <n v="313613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9"/>
    <s v="SEPTIEMBRE"/>
    <n v="1"/>
    <s v="ADELMO URBINA"/>
    <n v="2022"/>
    <n v="2022"/>
    <n v="60"/>
    <n v="1"/>
    <n v="1.8"/>
    <m/>
    <s v="Sep 22 2022 12:03PM"/>
    <x v="31"/>
    <x v="30"/>
    <n v="45"/>
    <s v="LIBRA"/>
    <n v="1"/>
    <s v="PRODUCTOS AGROPECUARIOS"/>
    <n v="7"/>
    <s v="CARNE DE POLLO"/>
    <n v="1"/>
    <n v="0.45"/>
    <s v="Pollo, Pechuga"/>
    <m/>
    <n v="0"/>
    <n v="22"/>
    <n v="9"/>
    <n v="3"/>
    <x v="4"/>
  </r>
  <r>
    <n v="313613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9"/>
    <s v="SEPTIEMBRE"/>
    <n v="1"/>
    <s v="ADELMO URBINA"/>
    <n v="2022"/>
    <n v="2022"/>
    <n v="60"/>
    <n v="1"/>
    <n v="4"/>
    <m/>
    <s v="Sep 22 2022 12:04PM"/>
    <x v="33"/>
    <x v="32"/>
    <n v="29"/>
    <s v="CARTON 30 UNIDADES"/>
    <n v="1"/>
    <s v="PRODUCTOS AGROPECUARIOS"/>
    <n v="8"/>
    <s v="PRODUCTOS AVICOLAS"/>
    <n v="3.75"/>
    <n v="1.7"/>
    <s v="Huevo Grande Cartón"/>
    <m/>
    <n v="0"/>
    <n v="22"/>
    <n v="9"/>
    <n v="3"/>
    <x v="4"/>
  </r>
  <r>
    <n v="313613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9"/>
    <s v="SEPTIEMBRE"/>
    <n v="1"/>
    <s v="ADELMO URBINA"/>
    <n v="2022"/>
    <n v="2022"/>
    <n v="60"/>
    <n v="1"/>
    <n v="3.75"/>
    <m/>
    <s v="Sep 22 2022 12:04PM"/>
    <x v="34"/>
    <x v="33"/>
    <n v="29"/>
    <s v="CARTON 30 UNIDADES"/>
    <n v="1"/>
    <s v="PRODUCTOS AGROPECUARIOS"/>
    <n v="8"/>
    <s v="PRODUCTOS AVICOLAS"/>
    <n v="3.25"/>
    <n v="1.48"/>
    <s v="Huevo Mediano Cartón"/>
    <m/>
    <n v="0"/>
    <n v="22"/>
    <n v="9"/>
    <n v="3"/>
    <x v="4"/>
  </r>
  <r>
    <n v="3137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2"/>
    <n v="2022"/>
    <n v="60"/>
    <n v="1"/>
    <n v="85"/>
    <n v="1"/>
    <s v="Sep 22 2022 12:04PM"/>
    <x v="129"/>
    <x v="124"/>
    <n v="51"/>
    <s v="QUINTAL"/>
    <n v="1"/>
    <s v="PRODUCTOS AGROPECUARIOS"/>
    <n v="1"/>
    <s v="GRANOS BASICOS"/>
    <n v="100"/>
    <n v="45.45"/>
    <s v="Frijol Rojo Nacional"/>
    <m/>
    <n v="1"/>
    <n v="22"/>
    <n v="9"/>
    <n v="8"/>
    <x v="5"/>
  </r>
  <r>
    <n v="3137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2"/>
    <n v="2022"/>
    <n v="60"/>
    <n v="1"/>
    <n v="80"/>
    <n v="0.9"/>
    <s v="Sep 22 2022 12:04PM"/>
    <x v="136"/>
    <x v="131"/>
    <n v="51"/>
    <s v="QUINTAL"/>
    <n v="1"/>
    <s v="PRODUCTOS AGROPECUARIOS"/>
    <n v="1"/>
    <s v="GRANOS BASICOS"/>
    <n v="100"/>
    <n v="45.45"/>
    <s v="Frijol Tinto Nacional"/>
    <m/>
    <n v="1"/>
    <n v="22"/>
    <n v="9"/>
    <n v="8"/>
    <x v="5"/>
  </r>
  <r>
    <n v="3137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2"/>
    <n v="2022"/>
    <n v="60"/>
    <n v="1"/>
    <n v="30"/>
    <n v="0.35"/>
    <s v="Sep 22 2022 12:04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8"/>
    <x v="5"/>
  </r>
  <r>
    <n v="3137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2"/>
    <n v="2022"/>
    <n v="60"/>
    <n v="1"/>
    <n v="42"/>
    <n v="0.45"/>
    <s v="Sep 22 2022 12:04P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8"/>
    <x v="5"/>
  </r>
  <r>
    <n v="3137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2"/>
    <n v="2022"/>
    <n v="231"/>
    <n v="1"/>
    <n v="46"/>
    <n v="0.5"/>
    <s v="Sep 22 2022 12:05P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8"/>
    <x v="5"/>
  </r>
  <r>
    <n v="3137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2"/>
    <n v="2022"/>
    <n v="157"/>
    <n v="1"/>
    <n v="80"/>
    <n v="0.85"/>
    <s v="Sep 22 2022 12:05PM"/>
    <x v="154"/>
    <x v="149"/>
    <n v="51"/>
    <s v="QUINTAL"/>
    <n v="1"/>
    <s v="PRODUCTOS AGROPECUARIOS"/>
    <n v="1"/>
    <s v="GRANOS BASICOS"/>
    <n v="100"/>
    <n v="45.45"/>
    <s v="Frijol Rojo Importado"/>
    <m/>
    <n v="0"/>
    <n v="22"/>
    <n v="9"/>
    <n v="8"/>
    <x v="5"/>
  </r>
  <r>
    <n v="3137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2"/>
    <n v="2022"/>
    <n v="157"/>
    <n v="1"/>
    <n v="76"/>
    <n v="0.8"/>
    <s v="Sep 22 2022 12:05PM"/>
    <x v="130"/>
    <x v="125"/>
    <n v="51"/>
    <s v="QUINTAL"/>
    <n v="1"/>
    <s v="PRODUCTOS AGROPECUARIOS"/>
    <n v="1"/>
    <s v="GRANOS BASICOS"/>
    <n v="100"/>
    <n v="45.45"/>
    <s v="Frijol Tinto Importado"/>
    <m/>
    <n v="0"/>
    <n v="22"/>
    <n v="9"/>
    <n v="8"/>
    <x v="5"/>
  </r>
  <r>
    <n v="3137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2"/>
    <n v="2022"/>
    <n v="60"/>
    <n v="1"/>
    <n v="30"/>
    <n v="0.35"/>
    <s v="Sep 22 2022 12:05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8"/>
    <x v="5"/>
  </r>
  <r>
    <n v="3137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2"/>
    <n v="2022"/>
    <n v="60"/>
    <n v="1"/>
    <n v="40"/>
    <n v="0.45"/>
    <s v="Sep 22 2022 12:05P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8"/>
    <x v="5"/>
  </r>
  <r>
    <n v="328727"/>
    <n v="868"/>
    <n v="2"/>
    <s v=" SANTA ANA"/>
    <n v="10"/>
    <s v="SANTA ANA"/>
    <s v="USUARIO SANTA ANA 08"/>
    <m/>
    <s v="USUARIO SANTA ANA 08"/>
    <m/>
    <s v="USUARIO SANTA ANA 08"/>
    <m/>
    <n v="3"/>
    <s v="TERCERA SEMANA"/>
    <n v="9"/>
    <s v="SEPTIEMBRE"/>
    <n v="1"/>
    <s v="ADELMO URBINA"/>
    <n v="2022"/>
    <n v="2022"/>
    <n v="60"/>
    <n v="1"/>
    <n v="34"/>
    <m/>
    <s v="Sep 22 2022 12:06PM"/>
    <x v="0"/>
    <x v="0"/>
    <n v="51"/>
    <s v="QUINTAL"/>
    <n v="2"/>
    <s v="INSUMOS AGRICOLAS"/>
    <n v="11"/>
    <s v="POLLO ENGORDE"/>
    <n v="0"/>
    <n v="0"/>
    <m/>
    <s v="FINAL ENGORDE "/>
    <n v="0"/>
    <n v="22"/>
    <n v="9"/>
    <n v="3"/>
    <x v="4"/>
  </r>
  <r>
    <n v="328727"/>
    <n v="868"/>
    <n v="2"/>
    <s v=" SANTA ANA"/>
    <n v="10"/>
    <s v="SANTA ANA"/>
    <s v="USUARIO SANTA ANA 08"/>
    <m/>
    <s v="USUARIO SANTA ANA 08"/>
    <m/>
    <s v="USUARIO SANTA ANA 08"/>
    <m/>
    <n v="3"/>
    <s v="TERCERA SEMANA"/>
    <n v="9"/>
    <s v="SEPTIEMBRE"/>
    <n v="1"/>
    <s v="ADELMO URBINA"/>
    <n v="2022"/>
    <n v="2022"/>
    <n v="60"/>
    <n v="1"/>
    <n v="34.5"/>
    <m/>
    <s v="Sep 22 2022 12:06PM"/>
    <x v="1"/>
    <x v="1"/>
    <n v="51"/>
    <s v="QUINTAL"/>
    <n v="2"/>
    <s v="INSUMOS AGRICOLAS"/>
    <n v="11"/>
    <s v="POLLO ENGORDE"/>
    <n v="0"/>
    <n v="0"/>
    <m/>
    <s v="INICIO ENGORDE "/>
    <n v="0"/>
    <n v="22"/>
    <n v="9"/>
    <n v="3"/>
    <x v="4"/>
  </r>
  <r>
    <n v="328727"/>
    <n v="868"/>
    <n v="2"/>
    <s v=" SANTA ANA"/>
    <n v="10"/>
    <s v="SANTA ANA"/>
    <s v="USUARIO SANTA ANA 08"/>
    <m/>
    <s v="USUARIO SANTA ANA 08"/>
    <m/>
    <s v="USUARIO SANTA ANA 08"/>
    <m/>
    <n v="3"/>
    <s v="TERCERA SEMANA"/>
    <n v="9"/>
    <s v="SEPTIEMBRE"/>
    <n v="1"/>
    <s v="ADELMO URBINA"/>
    <n v="2022"/>
    <n v="2022"/>
    <n v="60"/>
    <n v="1"/>
    <n v="25"/>
    <m/>
    <s v="Sep 22 2022 12:06PM"/>
    <x v="12"/>
    <x v="12"/>
    <n v="51"/>
    <s v="QUINTAL"/>
    <n v="2"/>
    <s v="INSUMOS AGRICOLAS"/>
    <n v="13"/>
    <s v="GANADO BOVINO"/>
    <n v="0"/>
    <n v="0"/>
    <m/>
    <s v="HIPERLECHERO 22%"/>
    <n v="0"/>
    <n v="22"/>
    <n v="9"/>
    <n v="3"/>
    <x v="4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48"/>
    <m/>
    <s v="Sep 22 2022 12:06PM"/>
    <x v="133"/>
    <x v="128"/>
    <n v="86"/>
    <s v="SACO DE 50 KG"/>
    <n v="1"/>
    <s v="PRODUCTOS AGROPECUARIOS"/>
    <n v="4"/>
    <s v="AGRO INDUSTRIALES"/>
    <n v="110.23"/>
    <n v="50"/>
    <s v="Azúcar blanca empacada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26"/>
    <m/>
    <s v="Sep 22 2022 12:06PM"/>
    <x v="134"/>
    <x v="129"/>
    <n v="13"/>
    <s v="BOLSA 50 LB"/>
    <n v="1"/>
    <s v="PRODUCTOS AGROPECUARIOS"/>
    <n v="4"/>
    <s v="AGRO INDUSTRIALES"/>
    <n v="50"/>
    <n v="22.73"/>
    <s v="Harina de maíz MASECA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23"/>
    <m/>
    <s v="Sep 22 2022 12:06PM"/>
    <x v="165"/>
    <x v="160"/>
    <n v="13"/>
    <s v="BOLSA 50 LB"/>
    <n v="1"/>
    <s v="PRODUCTOS AGROPECUARIOS"/>
    <n v="4"/>
    <s v="AGRO INDUSTRIALES"/>
    <n v="50"/>
    <n v="22.73"/>
    <s v="Harina de trigo fuerte"/>
    <m/>
    <n v="0"/>
    <n v="22"/>
    <n v="9"/>
    <n v="9"/>
    <x v="6"/>
  </r>
  <r>
    <n v="328727"/>
    <n v="868"/>
    <n v="2"/>
    <s v=" SANTA ANA"/>
    <n v="10"/>
    <s v="SANTA ANA"/>
    <s v="USUARIO SANTA ANA 08"/>
    <m/>
    <s v="USUARIO SANTA ANA 08"/>
    <m/>
    <s v="USUARIO SANTA ANA 08"/>
    <m/>
    <n v="3"/>
    <s v="TERCERA SEMANA"/>
    <n v="9"/>
    <s v="SEPTIEMBRE"/>
    <n v="1"/>
    <s v="ADELMO URBINA"/>
    <n v="2022"/>
    <n v="2022"/>
    <n v="60"/>
    <n v="1"/>
    <n v="10.5"/>
    <m/>
    <s v="Sep 22 2022 12:06PM"/>
    <x v="108"/>
    <x v="103"/>
    <n v="47"/>
    <s v="LITRO"/>
    <n v="2"/>
    <s v="INSUMOS AGRICOLAS"/>
    <n v="15"/>
    <s v="FERTILIZANTES"/>
    <n v="0"/>
    <n v="0"/>
    <m/>
    <s v="BAYFOLAN FORTE"/>
    <n v="0"/>
    <n v="22"/>
    <n v="9"/>
    <n v="3"/>
    <x v="4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22.5"/>
    <m/>
    <s v="Sep 22 2022 12:06PM"/>
    <x v="166"/>
    <x v="161"/>
    <n v="13"/>
    <s v="BOLSA 50 LB"/>
    <n v="1"/>
    <s v="PRODUCTOS AGROPECUARIOS"/>
    <n v="4"/>
    <s v="AGRO INDUSTRIALES"/>
    <n v="50"/>
    <n v="22.73"/>
    <s v="Harina de trigo suave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5"/>
    <m/>
    <s v="Sep 22 2022 12:06PM"/>
    <x v="167"/>
    <x v="162"/>
    <n v="16"/>
    <s v="BOTELLA"/>
    <n v="1"/>
    <s v="PRODUCTOS AGROPECUARIOS"/>
    <n v="4"/>
    <s v="AGRO INDUSTRIALES"/>
    <n v="2.6"/>
    <n v="1.18"/>
    <s v="Miel de abeja"/>
    <m/>
    <n v="0"/>
    <n v="22"/>
    <n v="9"/>
    <n v="9"/>
    <x v="6"/>
  </r>
  <r>
    <n v="328727"/>
    <n v="868"/>
    <n v="2"/>
    <s v=" SANTA ANA"/>
    <n v="10"/>
    <s v="SANTA ANA"/>
    <s v="USUARIO SANTA ANA 08"/>
    <m/>
    <s v="USUARIO SANTA ANA 08"/>
    <m/>
    <s v="USUARIO SANTA ANA 08"/>
    <m/>
    <n v="3"/>
    <s v="TERCERA SEMANA"/>
    <n v="9"/>
    <s v="SEPTIEMBRE"/>
    <n v="1"/>
    <s v="ADELMO URBINA"/>
    <n v="2022"/>
    <n v="2022"/>
    <n v="60"/>
    <n v="1"/>
    <n v="54"/>
    <m/>
    <s v="Sep 22 2022 12:06PM"/>
    <x v="109"/>
    <x v="104"/>
    <n v="77"/>
    <s v="SACO DE 100 LB"/>
    <n v="2"/>
    <s v="INSUMOS AGRICOLAS"/>
    <n v="15"/>
    <s v="FERTILIZANTES"/>
    <n v="0"/>
    <n v="0"/>
    <m/>
    <s v="FÓRMULA 15-15-15 100 LBS"/>
    <n v="0"/>
    <n v="22"/>
    <n v="9"/>
    <n v="3"/>
    <x v="4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82"/>
    <m/>
    <s v="Sep 22 2022 12:07PM"/>
    <x v="141"/>
    <x v="136"/>
    <n v="1"/>
    <s v="96 UNIDADES 144 LB"/>
    <n v="1"/>
    <s v="PRODUCTOS AGROPECUARIOS"/>
    <n v="4"/>
    <s v="AGRO INDUSTRIALES"/>
    <n v="144"/>
    <n v="65.45"/>
    <s v="Panela de primera clase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68"/>
    <m/>
    <s v="Sep 22 2022 12:07PM"/>
    <x v="155"/>
    <x v="150"/>
    <n v="6"/>
    <s v="96 UNIDADES 150 LB"/>
    <n v="1"/>
    <s v="PRODUCTOS AGROPECUARIOS"/>
    <n v="4"/>
    <s v="AGRO INDUSTRIALES"/>
    <n v="150"/>
    <n v="68.180000000000007"/>
    <s v="Panela de segunda clase"/>
    <m/>
    <n v="0"/>
    <n v="22"/>
    <n v="9"/>
    <n v="9"/>
    <x v="6"/>
  </r>
  <r>
    <n v="328727"/>
    <n v="868"/>
    <n v="2"/>
    <s v=" SANTA ANA"/>
    <n v="10"/>
    <s v="SANTA ANA"/>
    <s v="USUARIO SANTA ANA 08"/>
    <m/>
    <s v="USUARIO SANTA ANA 08"/>
    <m/>
    <s v="USUARIO SANTA ANA 08"/>
    <m/>
    <n v="3"/>
    <s v="TERCERA SEMANA"/>
    <n v="9"/>
    <s v="SEPTIEMBRE"/>
    <n v="1"/>
    <s v="ADELMO URBINA"/>
    <n v="2022"/>
    <n v="2022"/>
    <n v="60"/>
    <n v="1"/>
    <n v="50"/>
    <m/>
    <s v="Sep 22 2022 12:07PM"/>
    <x v="111"/>
    <x v="106"/>
    <n v="77"/>
    <s v="SACO DE 100 LB"/>
    <n v="2"/>
    <s v="INSUMOS AGRICOLAS"/>
    <n v="15"/>
    <s v="FERTILIZANTES"/>
    <n v="0"/>
    <n v="0"/>
    <m/>
    <s v="FÓRMULA 16-20-0 100 LBS"/>
    <n v="0"/>
    <n v="22"/>
    <n v="9"/>
    <n v="3"/>
    <x v="4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14"/>
    <m/>
    <s v="Sep 22 2022 12:07PM"/>
    <x v="135"/>
    <x v="130"/>
    <n v="51"/>
    <s v="QUINTAL"/>
    <n v="1"/>
    <s v="PRODUCTOS AGROPECUARIOS"/>
    <n v="4"/>
    <s v="AGRO INDUSTRIALES"/>
    <n v="100"/>
    <n v="45.45"/>
    <s v="Sal corriente yodada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4.8"/>
    <m/>
    <s v="Sep 22 2022 12:07PM"/>
    <x v="142"/>
    <x v="137"/>
    <n v="45"/>
    <s v="LIBRA"/>
    <n v="1"/>
    <s v="PRODUCTOS AGROPECUARIOS"/>
    <n v="5"/>
    <s v="CARNE BOVINO"/>
    <n v="1"/>
    <n v="0.45"/>
    <s v="Lomo de Aguja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4.5999999999999996"/>
    <m/>
    <s v="Sep 22 2022 12:07PM"/>
    <x v="143"/>
    <x v="138"/>
    <n v="45"/>
    <s v="LIBRA"/>
    <n v="1"/>
    <s v="PRODUCTOS AGROPECUARIOS"/>
    <n v="5"/>
    <s v="CARNE BOVINO"/>
    <n v="1"/>
    <n v="0.45"/>
    <s v="Lomo de Rollizo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4.5"/>
    <m/>
    <s v="Sep 22 2022 12:07PM"/>
    <x v="153"/>
    <x v="148"/>
    <n v="45"/>
    <s v="LIBRA"/>
    <n v="1"/>
    <s v="PRODUCTOS AGROPECUARIOS"/>
    <n v="5"/>
    <s v="CARNE BOVINO"/>
    <n v="1"/>
    <n v="0.45"/>
    <s v="Posta Angelina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4"/>
    <m/>
    <s v="Sep 22 2022 12:07PM"/>
    <x v="144"/>
    <x v="139"/>
    <n v="45"/>
    <s v="LIBRA"/>
    <n v="1"/>
    <s v="PRODUCTOS AGROPECUARIOS"/>
    <n v="5"/>
    <s v="CARNE BOVINO"/>
    <n v="1"/>
    <n v="0.45"/>
    <s v="Posta de Pecho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4.25"/>
    <m/>
    <s v="Sep 22 2022 12:07PM"/>
    <x v="146"/>
    <x v="141"/>
    <n v="45"/>
    <s v="LIBRA"/>
    <n v="1"/>
    <s v="PRODUCTOS AGROPECUARIOS"/>
    <n v="5"/>
    <s v="CARNE BOVINO"/>
    <n v="1"/>
    <n v="0.45"/>
    <s v="Posta Negra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3.9"/>
    <m/>
    <s v="Sep 22 2022 12:07PM"/>
    <x v="145"/>
    <x v="140"/>
    <n v="45"/>
    <s v="LIBRA"/>
    <n v="1"/>
    <s v="PRODUCTOS AGROPECUARIOS"/>
    <n v="5"/>
    <s v="CARNE BOVINO"/>
    <n v="1"/>
    <n v="0.45"/>
    <s v="Puyazo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3.9"/>
    <m/>
    <s v="Sep 22 2022 12:07PM"/>
    <x v="147"/>
    <x v="142"/>
    <n v="45"/>
    <s v="LIBRA"/>
    <n v="1"/>
    <s v="PRODUCTOS AGROPECUARIOS"/>
    <n v="5"/>
    <s v="CARNE BOVINO"/>
    <n v="1"/>
    <n v="0.45"/>
    <s v="Salon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4"/>
    <m/>
    <s v="Sep 22 2022 12:07PM"/>
    <x v="148"/>
    <x v="143"/>
    <n v="45"/>
    <s v="LIBRA"/>
    <n v="1"/>
    <s v="PRODUCTOS AGROPECUARIOS"/>
    <n v="5"/>
    <s v="CARNE BOVINO"/>
    <n v="1"/>
    <n v="0.45"/>
    <s v="Solomo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4.8"/>
    <m/>
    <s v="Sep 22 2022 12:07PM"/>
    <x v="149"/>
    <x v="144"/>
    <n v="45"/>
    <s v="LIBRA"/>
    <n v="1"/>
    <s v="PRODUCTOS AGROPECUARIOS"/>
    <n v="6"/>
    <s v="CARNE PORCINO"/>
    <n v="1"/>
    <n v="0.45"/>
    <s v="Chicharron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3"/>
    <m/>
    <s v="Sep 22 2022 12:08PM"/>
    <x v="150"/>
    <x v="145"/>
    <n v="45"/>
    <s v="LIBRA"/>
    <n v="1"/>
    <s v="PRODUCTOS AGROPECUARIOS"/>
    <n v="6"/>
    <s v="CARNE PORCINO"/>
    <n v="1"/>
    <n v="0.45"/>
    <s v="Costilla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3"/>
    <m/>
    <s v="Sep 22 2022 12:08PM"/>
    <x v="151"/>
    <x v="146"/>
    <n v="45"/>
    <s v="LIBRA"/>
    <n v="1"/>
    <s v="PRODUCTOS AGROPECUARIOS"/>
    <n v="6"/>
    <s v="CARNE PORCINO"/>
    <n v="1"/>
    <n v="0.45"/>
    <s v="Lomo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2.8"/>
    <m/>
    <s v="Sep 22 2022 12:08PM"/>
    <x v="152"/>
    <x v="147"/>
    <n v="45"/>
    <s v="LIBRA"/>
    <n v="1"/>
    <s v="PRODUCTOS AGROPECUARIOS"/>
    <n v="6"/>
    <s v="CARNE PORCINO"/>
    <n v="1"/>
    <n v="0.45"/>
    <s v="Posta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1.5"/>
    <m/>
    <s v="Sep 22 2022 12:08PM"/>
    <x v="168"/>
    <x v="163"/>
    <n v="45"/>
    <s v="LIBRA"/>
    <n v="1"/>
    <s v="PRODUCTOS AGROPECUARIOS"/>
    <n v="7"/>
    <s v="CARNE DE POLLO"/>
    <n v="1"/>
    <n v="0.45"/>
    <s v="Pollo Entero( sin menudos)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1.3"/>
    <m/>
    <s v="Sep 22 2022 12:08PM"/>
    <x v="29"/>
    <x v="28"/>
    <n v="45"/>
    <s v="LIBRA"/>
    <n v="1"/>
    <s v="PRODUCTOS AGROPECUARIOS"/>
    <n v="7"/>
    <s v="CARNE DE POLLO"/>
    <n v="1"/>
    <n v="0.45"/>
    <s v="Pollo, Muslos"/>
    <m/>
    <n v="0"/>
    <n v="22"/>
    <n v="9"/>
    <n v="9"/>
    <x v="6"/>
  </r>
  <r>
    <n v="31442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2"/>
    <n v="2022"/>
    <n v="231"/>
    <n v="1"/>
    <n v="45"/>
    <n v="0.55000000000000004"/>
    <s v="Sep 22 2022 12:08P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16"/>
    <x v="0"/>
  </r>
  <r>
    <n v="328727"/>
    <n v="868"/>
    <n v="2"/>
    <s v=" SANTA ANA"/>
    <n v="10"/>
    <s v="SANTA ANA"/>
    <s v="USUARIO SANTA ANA 08"/>
    <m/>
    <s v="USUARIO SANTA ANA 08"/>
    <m/>
    <s v="USUARIO SANTA ANA 08"/>
    <m/>
    <n v="3"/>
    <s v="TERCERA SEMANA"/>
    <n v="9"/>
    <s v="SEPTIEMBRE"/>
    <n v="1"/>
    <s v="ADELMO URBINA"/>
    <n v="2022"/>
    <n v="2022"/>
    <n v="60"/>
    <n v="1"/>
    <n v="30"/>
    <m/>
    <s v="Sep 22 2022 12:08PM"/>
    <x v="113"/>
    <x v="108"/>
    <n v="77"/>
    <s v="SACO DE 100 LB"/>
    <n v="2"/>
    <s v="INSUMOS AGRICOLAS"/>
    <n v="15"/>
    <s v="FERTILIZANTES"/>
    <n v="0"/>
    <n v="0"/>
    <m/>
    <s v="SULFATO DE AMONIO 21%N 100 LBS"/>
    <n v="0"/>
    <n v="22"/>
    <n v="9"/>
    <n v="3"/>
    <x v="4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1.75"/>
    <m/>
    <s v="Sep 22 2022 12:08PM"/>
    <x v="31"/>
    <x v="30"/>
    <n v="45"/>
    <s v="LIBRA"/>
    <n v="1"/>
    <s v="PRODUCTOS AGROPECUARIOS"/>
    <n v="7"/>
    <s v="CARNE DE POLLO"/>
    <n v="1"/>
    <n v="0.45"/>
    <s v="Pollo, Pechuga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4.25"/>
    <m/>
    <s v="Sep 22 2022 12:08PM"/>
    <x v="33"/>
    <x v="32"/>
    <n v="29"/>
    <s v="CARTON 30 UNIDADES"/>
    <n v="1"/>
    <s v="PRODUCTOS AGROPECUARIOS"/>
    <n v="8"/>
    <s v="PRODUCTOS AVICOLAS"/>
    <n v="3.75"/>
    <n v="1.7"/>
    <s v="Huevo Grande Cartón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4.0999999999999996"/>
    <m/>
    <s v="Sep 22 2022 12:08PM"/>
    <x v="34"/>
    <x v="33"/>
    <n v="29"/>
    <s v="CARTON 30 UNIDADES"/>
    <n v="1"/>
    <s v="PRODUCTOS AGROPECUARIOS"/>
    <n v="8"/>
    <s v="PRODUCTOS AVICOLAS"/>
    <n v="3.25"/>
    <n v="1.48"/>
    <s v="Huevo Mediano Cartón"/>
    <m/>
    <n v="0"/>
    <n v="22"/>
    <n v="9"/>
    <n v="9"/>
    <x v="6"/>
  </r>
  <r>
    <n v="328727"/>
    <n v="868"/>
    <n v="2"/>
    <s v=" SANTA ANA"/>
    <n v="10"/>
    <s v="SANTA ANA"/>
    <s v="USUARIO SANTA ANA 08"/>
    <m/>
    <s v="USUARIO SANTA ANA 08"/>
    <m/>
    <s v="USUARIO SANTA ANA 08"/>
    <m/>
    <n v="3"/>
    <s v="TERCERA SEMANA"/>
    <n v="9"/>
    <s v="SEPTIEMBRE"/>
    <n v="1"/>
    <s v="ADELMO URBINA"/>
    <n v="2022"/>
    <n v="2022"/>
    <n v="60"/>
    <n v="1"/>
    <n v="60"/>
    <m/>
    <s v="Sep 22 2022 12:08PM"/>
    <x v="122"/>
    <x v="117"/>
    <n v="64"/>
    <s v="SACO 100 LB"/>
    <n v="2"/>
    <s v="INSUMOS AGRICOLAS"/>
    <n v="15"/>
    <s v="FERTILIZANTES"/>
    <n v="0"/>
    <n v="0"/>
    <m/>
    <s v="UREA 46%N 100 LBS"/>
    <n v="0"/>
    <n v="22"/>
    <n v="9"/>
    <n v="3"/>
    <x v="4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48"/>
    <m/>
    <s v="Sep 22 2022 12:08PM"/>
    <x v="169"/>
    <x v="164"/>
    <n v="25"/>
    <s v="CAJA 12 CARTONES"/>
    <n v="1"/>
    <s v="PRODUCTOS AGROPECUARIOS"/>
    <n v="8"/>
    <s v="PRODUCTOS AVICOLAS"/>
    <n v="45"/>
    <n v="20.45"/>
    <s v="Huevo Grande Caja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46"/>
    <m/>
    <s v="Sep 22 2022 12:08PM"/>
    <x v="170"/>
    <x v="165"/>
    <n v="25"/>
    <s v="CAJA 12 CARTONES"/>
    <n v="1"/>
    <s v="PRODUCTOS AGROPECUARIOS"/>
    <n v="8"/>
    <s v="PRODUCTOS AVICOLAS"/>
    <n v="40"/>
    <n v="18.18"/>
    <s v="Huevo Mediano Caja"/>
    <m/>
    <n v="0"/>
    <n v="22"/>
    <n v="9"/>
    <n v="9"/>
    <x v="6"/>
  </r>
  <r>
    <n v="31442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2"/>
    <n v="2022"/>
    <n v="157"/>
    <n v="1"/>
    <n v="77"/>
    <n v="0.85"/>
    <s v="Sep 22 2022 12:08PM"/>
    <x v="154"/>
    <x v="149"/>
    <n v="51"/>
    <s v="QUINTAL"/>
    <n v="1"/>
    <s v="PRODUCTOS AGROPECUARIOS"/>
    <n v="1"/>
    <s v="GRANOS BASICOS"/>
    <n v="100"/>
    <n v="45.45"/>
    <s v="Frijol Rojo Importado"/>
    <m/>
    <n v="0"/>
    <n v="22"/>
    <n v="9"/>
    <n v="16"/>
    <x v="0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3"/>
    <m/>
    <s v="Sep 22 2022 12:08PM"/>
    <x v="35"/>
    <x v="34"/>
    <n v="16"/>
    <s v="BOTELLA"/>
    <n v="1"/>
    <s v="PRODUCTOS AGROPECUARIOS"/>
    <n v="9"/>
    <s v="LACTEOS"/>
    <n v="1.6"/>
    <n v="0.73"/>
    <s v="Crema"/>
    <m/>
    <n v="0"/>
    <n v="22"/>
    <n v="9"/>
    <n v="9"/>
    <x v="6"/>
  </r>
  <r>
    <n v="31442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2"/>
    <n v="2022"/>
    <n v="60"/>
    <n v="1"/>
    <n v="75"/>
    <n v="0.85"/>
    <s v="Sep 22 2022 12:08PM"/>
    <x v="136"/>
    <x v="131"/>
    <n v="51"/>
    <s v="QUINTAL"/>
    <n v="1"/>
    <s v="PRODUCTOS AGROPECUARIOS"/>
    <n v="1"/>
    <s v="GRANOS BASICOS"/>
    <n v="100"/>
    <n v="45.45"/>
    <s v="Frijol Tinto Nacional"/>
    <m/>
    <n v="1"/>
    <n v="22"/>
    <n v="9"/>
    <n v="16"/>
    <x v="0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157"/>
    <n v="1"/>
    <n v="2.2000000000000002"/>
    <m/>
    <s v="Sep 22 2022 12:08PM"/>
    <x v="36"/>
    <x v="35"/>
    <n v="45"/>
    <s v="LIBRA"/>
    <n v="1"/>
    <s v="PRODUCTOS AGROPECUARIOS"/>
    <n v="9"/>
    <s v="LACTEOS"/>
    <n v="1"/>
    <n v="0.45"/>
    <s v="Quesillo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157"/>
    <n v="1"/>
    <n v="3.6"/>
    <m/>
    <s v="Sep 22 2022 12:08PM"/>
    <x v="37"/>
    <x v="36"/>
    <n v="45"/>
    <s v="LIBRA"/>
    <n v="1"/>
    <s v="PRODUCTOS AGROPECUARIOS"/>
    <n v="9"/>
    <s v="LACTEOS"/>
    <n v="1"/>
    <n v="0.45"/>
    <s v="Queso Duro Blando"/>
    <m/>
    <n v="0"/>
    <n v="22"/>
    <n v="9"/>
    <n v="9"/>
    <x v="6"/>
  </r>
  <r>
    <n v="328727"/>
    <n v="868"/>
    <n v="2"/>
    <s v=" SANTA ANA"/>
    <n v="10"/>
    <s v="SANTA ANA"/>
    <s v="USUARIO SANTA ANA 08"/>
    <m/>
    <s v="USUARIO SANTA ANA 08"/>
    <m/>
    <s v="USUARIO SANTA ANA 08"/>
    <m/>
    <n v="3"/>
    <s v="TERCERA SEMANA"/>
    <n v="9"/>
    <s v="SEPTIEMBRE"/>
    <n v="1"/>
    <s v="ADELMO URBINA"/>
    <n v="2022"/>
    <n v="2022"/>
    <n v="60"/>
    <n v="1"/>
    <n v="6"/>
    <m/>
    <s v="Sep 22 2022 12:08PM"/>
    <x v="116"/>
    <x v="111"/>
    <n v="47"/>
    <s v="LITRO"/>
    <n v="2"/>
    <s v="INSUMOS AGRICOLAS"/>
    <n v="17"/>
    <s v="HERBICIDAS"/>
    <n v="0"/>
    <n v="0"/>
    <m/>
    <s v="HEDONAL 60 SL"/>
    <n v="0"/>
    <n v="22"/>
    <n v="9"/>
    <n v="3"/>
    <x v="4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157"/>
    <n v="1"/>
    <n v="5"/>
    <m/>
    <s v="Sep 22 2022 12:08PM"/>
    <x v="38"/>
    <x v="37"/>
    <n v="45"/>
    <s v="LIBRA"/>
    <n v="1"/>
    <s v="PRODUCTOS AGROPECUARIOS"/>
    <n v="9"/>
    <s v="LACTEOS"/>
    <n v="1"/>
    <n v="0.45"/>
    <s v="Queso Duro Viejo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157"/>
    <n v="1"/>
    <n v="2.5"/>
    <m/>
    <s v="Sep 22 2022 12:09PM"/>
    <x v="39"/>
    <x v="38"/>
    <n v="45"/>
    <s v="LIBRA"/>
    <n v="1"/>
    <s v="PRODUCTOS AGROPECUARIOS"/>
    <n v="9"/>
    <s v="LACTEOS"/>
    <n v="1"/>
    <n v="0.45"/>
    <s v="Queso Fresco"/>
    <m/>
    <n v="0"/>
    <n v="22"/>
    <n v="9"/>
    <n v="9"/>
    <x v="6"/>
  </r>
  <r>
    <n v="328727"/>
    <n v="868"/>
    <n v="2"/>
    <s v=" SANTA ANA"/>
    <n v="10"/>
    <s v="SANTA ANA"/>
    <s v="USUARIO SANTA ANA 08"/>
    <m/>
    <s v="USUARIO SANTA ANA 08"/>
    <m/>
    <s v="USUARIO SANTA ANA 08"/>
    <m/>
    <n v="3"/>
    <s v="TERCERA SEMANA"/>
    <n v="9"/>
    <s v="SEPTIEMBRE"/>
    <n v="1"/>
    <s v="ADELMO URBINA"/>
    <n v="2022"/>
    <n v="2022"/>
    <n v="60"/>
    <n v="1"/>
    <n v="7.5"/>
    <m/>
    <s v="Sep 22 2022 12:09PM"/>
    <x v="117"/>
    <x v="112"/>
    <n v="14"/>
    <s v="BOLSA 700 GRAMOS"/>
    <n v="2"/>
    <s v="INSUMOS AGRICOLAS"/>
    <n v="17"/>
    <s v="HERBICIDAS"/>
    <n v="0"/>
    <n v="0"/>
    <m/>
    <s v="GESAPRIM"/>
    <n v="0"/>
    <n v="22"/>
    <n v="9"/>
    <n v="3"/>
    <x v="4"/>
  </r>
  <r>
    <n v="328727"/>
    <n v="868"/>
    <n v="2"/>
    <s v=" SANTA ANA"/>
    <n v="10"/>
    <s v="SANTA ANA"/>
    <s v="USUARIO SANTA ANA 08"/>
    <m/>
    <s v="USUARIO SANTA ANA 08"/>
    <m/>
    <s v="USUARIO SANTA ANA 08"/>
    <m/>
    <n v="3"/>
    <s v="TERCERA SEMANA"/>
    <n v="9"/>
    <s v="SEPTIEMBRE"/>
    <n v="1"/>
    <s v="ADELMO URBINA"/>
    <n v="2022"/>
    <n v="2022"/>
    <n v="60"/>
    <n v="1"/>
    <n v="6"/>
    <m/>
    <s v="Sep 22 2022 12:09PM"/>
    <x v="118"/>
    <x v="113"/>
    <n v="47"/>
    <s v="LITRO"/>
    <n v="2"/>
    <s v="INSUMOS AGRICOLAS"/>
    <n v="17"/>
    <s v="HERBICIDAS"/>
    <n v="0"/>
    <n v="0"/>
    <m/>
    <s v="GRAMOXONE 20 SL"/>
    <n v="0"/>
    <n v="22"/>
    <n v="9"/>
    <n v="3"/>
    <x v="4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2.5"/>
    <m/>
    <s v="Sep 22 2022 12:09PM"/>
    <x v="96"/>
    <x v="91"/>
    <n v="45"/>
    <s v="LIBRA"/>
    <n v="1"/>
    <s v="PRODUCTOS AGROPECUARIOS"/>
    <n v="10"/>
    <s v="PRODUCTOS PESQUEROS"/>
    <n v="1"/>
    <n v="0.45"/>
    <s v="Bagre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4.5"/>
    <m/>
    <s v="Sep 22 2022 12:09PM"/>
    <x v="97"/>
    <x v="92"/>
    <n v="45"/>
    <s v="LIBRA"/>
    <n v="1"/>
    <s v="PRODUCTOS AGROPECUARIOS"/>
    <n v="10"/>
    <s v="PRODUCTOS PESQUEROS"/>
    <n v="1"/>
    <n v="0.45"/>
    <s v="Boca colorada mediano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7"/>
    <m/>
    <s v="Sep 22 2022 12:09PM"/>
    <x v="98"/>
    <x v="93"/>
    <n v="45"/>
    <s v="LIBRA"/>
    <n v="1"/>
    <s v="PRODUCTOS AGROPECUARIOS"/>
    <n v="10"/>
    <s v="PRODUCTOS PESQUEROS"/>
    <n v="1"/>
    <n v="0.45"/>
    <s v="Camaron de mar mediano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4"/>
    <m/>
    <s v="Sep 22 2022 12:09PM"/>
    <x v="99"/>
    <x v="94"/>
    <n v="45"/>
    <s v="LIBRA"/>
    <n v="1"/>
    <s v="PRODUCTOS AGROPECUARIOS"/>
    <n v="10"/>
    <s v="PRODUCTOS PESQUEROS"/>
    <n v="1"/>
    <n v="0.45"/>
    <s v="Camaron cultivado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10"/>
    <m/>
    <s v="Sep 22 2022 12:09PM"/>
    <x v="100"/>
    <x v="95"/>
    <n v="45"/>
    <s v="LIBRA"/>
    <n v="1"/>
    <s v="PRODUCTOS AGROPECUARIOS"/>
    <n v="10"/>
    <s v="PRODUCTOS PESQUEROS"/>
    <n v="1"/>
    <n v="0.45"/>
    <s v="Camaron de mar grande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5"/>
    <m/>
    <s v="Sep 22 2022 12:09PM"/>
    <x v="101"/>
    <x v="96"/>
    <n v="45"/>
    <s v="LIBRA"/>
    <n v="1"/>
    <s v="PRODUCTOS AGROPECUARIOS"/>
    <n v="10"/>
    <s v="PRODUCTOS PESQUEROS"/>
    <n v="1"/>
    <n v="0.45"/>
    <s v="Camaroncillo Seco Salado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3"/>
    <m/>
    <s v="Sep 22 2022 12:09PM"/>
    <x v="102"/>
    <x v="97"/>
    <n v="45"/>
    <s v="LIBRA"/>
    <n v="1"/>
    <s v="PRODUCTOS AGROPECUARIOS"/>
    <n v="10"/>
    <s v="PRODUCTOS PESQUEROS"/>
    <n v="1"/>
    <n v="0.45"/>
    <s v="Cola de camaron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3"/>
    <m/>
    <s v="Sep 22 2022 12:09PM"/>
    <x v="103"/>
    <x v="98"/>
    <n v="45"/>
    <s v="LIBRA"/>
    <n v="1"/>
    <s v="PRODUCTOS AGROPECUARIOS"/>
    <n v="10"/>
    <s v="PRODUCTOS PESQUEROS"/>
    <n v="1"/>
    <n v="0.45"/>
    <s v="Corvina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5"/>
    <m/>
    <s v="Sep 22 2022 12:09PM"/>
    <x v="104"/>
    <x v="99"/>
    <n v="45"/>
    <s v="LIBRA"/>
    <n v="1"/>
    <s v="PRODUCTOS AGROPECUARIOS"/>
    <n v="10"/>
    <s v="PRODUCTOS PESQUEROS"/>
    <n v="1"/>
    <n v="0.45"/>
    <s v="Lonja de dorado"/>
    <m/>
    <n v="0"/>
    <n v="22"/>
    <n v="9"/>
    <n v="9"/>
    <x v="6"/>
  </r>
  <r>
    <n v="31442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2"/>
    <n v="2022"/>
    <n v="60"/>
    <n v="1"/>
    <n v="31"/>
    <n v="0.35"/>
    <s v="Sep 22 2022 12:09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16"/>
    <x v="0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6"/>
    <m/>
    <s v="Sep 22 2022 12:09PM"/>
    <x v="105"/>
    <x v="100"/>
    <n v="45"/>
    <s v="LIBRA"/>
    <n v="1"/>
    <s v="PRODUCTOS AGROPECUARIOS"/>
    <n v="10"/>
    <s v="PRODUCTOS PESQUEROS"/>
    <n v="1"/>
    <n v="0.45"/>
    <s v="Lonja de boca colorada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5"/>
    <m/>
    <s v="Sep 22 2022 12:09PM"/>
    <x v="106"/>
    <x v="101"/>
    <n v="45"/>
    <s v="LIBRA"/>
    <n v="1"/>
    <s v="PRODUCTOS AGROPECUARIOS"/>
    <n v="10"/>
    <s v="PRODUCTOS PESQUEROS"/>
    <n v="1"/>
    <n v="0.45"/>
    <s v="Lonja de tiburón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2.5"/>
    <m/>
    <s v="Sep 22 2022 12:09PM"/>
    <x v="107"/>
    <x v="102"/>
    <n v="45"/>
    <s v="LIBRA"/>
    <n v="1"/>
    <s v="PRODUCTOS AGROPECUARIOS"/>
    <n v="10"/>
    <s v="PRODUCTOS PESQUEROS"/>
    <n v="1"/>
    <n v="0.45"/>
    <s v="Macarela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6"/>
    <m/>
    <s v="Sep 22 2022 12:10PM"/>
    <x v="110"/>
    <x v="105"/>
    <n v="45"/>
    <s v="LIBRA"/>
    <n v="1"/>
    <s v="PRODUCTOS AGROPECUARIOS"/>
    <n v="10"/>
    <s v="PRODUCTOS PESQUEROS"/>
    <n v="1"/>
    <n v="0.45"/>
    <s v="Pescado seco (macarela)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3"/>
    <m/>
    <s v="Sep 22 2022 12:10PM"/>
    <x v="112"/>
    <x v="107"/>
    <n v="45"/>
    <s v="LIBRA"/>
    <n v="1"/>
    <s v="PRODUCTOS AGROPECUARIOS"/>
    <n v="10"/>
    <s v="PRODUCTOS PESQUEROS"/>
    <n v="1"/>
    <n v="0.45"/>
    <s v="Róbalo mediano"/>
    <m/>
    <n v="0"/>
    <n v="22"/>
    <n v="9"/>
    <n v="9"/>
    <x v="6"/>
  </r>
  <r>
    <n v="32877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9"/>
    <s v="SEPTIEMBRE"/>
    <n v="6"/>
    <s v="GILBERTO RECINOS"/>
    <n v="2022"/>
    <n v="2022"/>
    <n v="60"/>
    <n v="1"/>
    <n v="2"/>
    <m/>
    <s v="Sep 22 2022 12:10PM"/>
    <x v="114"/>
    <x v="109"/>
    <n v="45"/>
    <s v="LIBRA"/>
    <n v="1"/>
    <s v="PRODUCTOS AGROPECUARIOS"/>
    <n v="10"/>
    <s v="PRODUCTOS PESQUEROS"/>
    <n v="1"/>
    <n v="0.45"/>
    <s v="Tilapia"/>
    <m/>
    <n v="0"/>
    <n v="22"/>
    <n v="9"/>
    <n v="9"/>
    <x v="6"/>
  </r>
  <r>
    <n v="314370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2"/>
    <n v="2022"/>
    <n v="60"/>
    <n v="1"/>
    <n v="5"/>
    <m/>
    <s v="Sep 22 2022 12:10PM"/>
    <x v="142"/>
    <x v="137"/>
    <n v="45"/>
    <s v="LIBRA"/>
    <n v="1"/>
    <s v="PRODUCTOS AGROPECUARIOS"/>
    <n v="5"/>
    <s v="CARNE BOVINO"/>
    <n v="1"/>
    <n v="0.45"/>
    <s v="Lomo de Aguja"/>
    <m/>
    <n v="0"/>
    <n v="22"/>
    <n v="9"/>
    <n v="14"/>
    <x v="1"/>
  </r>
  <r>
    <n v="314370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2"/>
    <n v="2022"/>
    <n v="60"/>
    <n v="1"/>
    <n v="4.5"/>
    <m/>
    <s v="Sep 22 2022 12:10PM"/>
    <x v="143"/>
    <x v="138"/>
    <n v="45"/>
    <s v="LIBRA"/>
    <n v="1"/>
    <s v="PRODUCTOS AGROPECUARIOS"/>
    <n v="5"/>
    <s v="CARNE BOVINO"/>
    <n v="1"/>
    <n v="0.45"/>
    <s v="Lomo de Rollizo"/>
    <m/>
    <n v="0"/>
    <n v="22"/>
    <n v="9"/>
    <n v="14"/>
    <x v="1"/>
  </r>
  <r>
    <n v="314370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2"/>
    <n v="2022"/>
    <n v="60"/>
    <n v="1"/>
    <n v="4.5"/>
    <m/>
    <s v="Sep 22 2022 12:10PM"/>
    <x v="153"/>
    <x v="148"/>
    <n v="45"/>
    <s v="LIBRA"/>
    <n v="1"/>
    <s v="PRODUCTOS AGROPECUARIOS"/>
    <n v="5"/>
    <s v="CARNE BOVINO"/>
    <n v="1"/>
    <n v="0.45"/>
    <s v="Posta Angelina"/>
    <m/>
    <n v="0"/>
    <n v="22"/>
    <n v="9"/>
    <n v="14"/>
    <x v="1"/>
  </r>
  <r>
    <n v="328726"/>
    <n v="867"/>
    <n v="2"/>
    <s v=" SANTA ANA"/>
    <n v="10"/>
    <s v="SANTA ANA"/>
    <s v="USUARIO SANTA ANA 07"/>
    <m/>
    <s v="USUARIO SANTA ANA 07"/>
    <m/>
    <s v="USUARIO SANTA ANA 07"/>
    <m/>
    <n v="3"/>
    <s v="TERCERA SEMANA"/>
    <n v="9"/>
    <s v="SEPTIEMBRE"/>
    <n v="1"/>
    <s v="ADELMO URBINA"/>
    <n v="2022"/>
    <n v="2022"/>
    <n v="60"/>
    <n v="1"/>
    <n v="36"/>
    <m/>
    <s v="Sep 22 2022 12:10PM"/>
    <x v="0"/>
    <x v="0"/>
    <n v="51"/>
    <s v="QUINTAL"/>
    <n v="2"/>
    <s v="INSUMOS AGRICOLAS"/>
    <n v="11"/>
    <s v="POLLO ENGORDE"/>
    <n v="0"/>
    <n v="0"/>
    <m/>
    <s v="FINAL ENGORDE "/>
    <n v="0"/>
    <n v="22"/>
    <n v="9"/>
    <n v="3"/>
    <x v="4"/>
  </r>
  <r>
    <n v="31442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2"/>
    <n v="2022"/>
    <n v="60"/>
    <n v="1"/>
    <n v="40"/>
    <n v="0.45"/>
    <s v="Sep 22 2022 12:10P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16"/>
    <x v="0"/>
  </r>
  <r>
    <n v="314370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2"/>
    <n v="2022"/>
    <n v="60"/>
    <n v="1"/>
    <n v="4"/>
    <m/>
    <s v="Sep 22 2022 12:10PM"/>
    <x v="144"/>
    <x v="139"/>
    <n v="45"/>
    <s v="LIBRA"/>
    <n v="1"/>
    <s v="PRODUCTOS AGROPECUARIOS"/>
    <n v="5"/>
    <s v="CARNE BOVINO"/>
    <n v="1"/>
    <n v="0.45"/>
    <s v="Posta de Pecho"/>
    <m/>
    <n v="0"/>
    <n v="22"/>
    <n v="9"/>
    <n v="14"/>
    <x v="1"/>
  </r>
  <r>
    <n v="314370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2"/>
    <n v="2022"/>
    <n v="60"/>
    <n v="1"/>
    <n v="4.4000000000000004"/>
    <m/>
    <s v="Sep 22 2022 12:10PM"/>
    <x v="146"/>
    <x v="141"/>
    <n v="45"/>
    <s v="LIBRA"/>
    <n v="1"/>
    <s v="PRODUCTOS AGROPECUARIOS"/>
    <n v="5"/>
    <s v="CARNE BOVINO"/>
    <n v="1"/>
    <n v="0.45"/>
    <s v="Posta Negra"/>
    <m/>
    <n v="0"/>
    <n v="22"/>
    <n v="9"/>
    <n v="14"/>
    <x v="1"/>
  </r>
  <r>
    <n v="328726"/>
    <n v="867"/>
    <n v="2"/>
    <s v=" SANTA ANA"/>
    <n v="10"/>
    <s v="SANTA ANA"/>
    <s v="USUARIO SANTA ANA 07"/>
    <m/>
    <s v="USUARIO SANTA ANA 07"/>
    <m/>
    <s v="USUARIO SANTA ANA 07"/>
    <m/>
    <n v="3"/>
    <s v="TERCERA SEMANA"/>
    <n v="9"/>
    <s v="SEPTIEMBRE"/>
    <n v="1"/>
    <s v="ADELMO URBINA"/>
    <n v="2022"/>
    <n v="2022"/>
    <n v="60"/>
    <n v="1"/>
    <n v="36.5"/>
    <m/>
    <s v="Sep 22 2022 12:10PM"/>
    <x v="1"/>
    <x v="1"/>
    <n v="51"/>
    <s v="QUINTAL"/>
    <n v="2"/>
    <s v="INSUMOS AGRICOLAS"/>
    <n v="11"/>
    <s v="POLLO ENGORDE"/>
    <n v="0"/>
    <n v="0"/>
    <m/>
    <s v="INICIO ENGORDE "/>
    <n v="0"/>
    <n v="22"/>
    <n v="9"/>
    <n v="3"/>
    <x v="4"/>
  </r>
  <r>
    <n v="314370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2"/>
    <n v="2022"/>
    <n v="60"/>
    <n v="1"/>
    <n v="4.5"/>
    <m/>
    <s v="Sep 22 2022 12:10PM"/>
    <x v="145"/>
    <x v="140"/>
    <n v="45"/>
    <s v="LIBRA"/>
    <n v="1"/>
    <s v="PRODUCTOS AGROPECUARIOS"/>
    <n v="5"/>
    <s v="CARNE BOVINO"/>
    <n v="1"/>
    <n v="0.45"/>
    <s v="Puyazo"/>
    <m/>
    <n v="0"/>
    <n v="22"/>
    <n v="9"/>
    <n v="14"/>
    <x v="1"/>
  </r>
  <r>
    <n v="314370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2"/>
    <n v="2022"/>
    <n v="60"/>
    <n v="1"/>
    <n v="4"/>
    <m/>
    <s v="Sep 22 2022 12:10PM"/>
    <x v="147"/>
    <x v="142"/>
    <n v="45"/>
    <s v="LIBRA"/>
    <n v="1"/>
    <s v="PRODUCTOS AGROPECUARIOS"/>
    <n v="5"/>
    <s v="CARNE BOVINO"/>
    <n v="1"/>
    <n v="0.45"/>
    <s v="Salon"/>
    <m/>
    <n v="0"/>
    <n v="22"/>
    <n v="9"/>
    <n v="14"/>
    <x v="1"/>
  </r>
  <r>
    <n v="314370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2"/>
    <n v="2022"/>
    <n v="60"/>
    <n v="1"/>
    <n v="4"/>
    <m/>
    <s v="Sep 22 2022 12:10PM"/>
    <x v="148"/>
    <x v="143"/>
    <n v="45"/>
    <s v="LIBRA"/>
    <n v="1"/>
    <s v="PRODUCTOS AGROPECUARIOS"/>
    <n v="5"/>
    <s v="CARNE BOVINO"/>
    <n v="1"/>
    <n v="0.45"/>
    <s v="Solomo"/>
    <m/>
    <n v="0"/>
    <n v="22"/>
    <n v="9"/>
    <n v="14"/>
    <x v="1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351"/>
    <n v="1"/>
    <n v="12"/>
    <m/>
    <s v="Sep 22 2022 12:10P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9"/>
    <n v="9"/>
    <x v="6"/>
  </r>
  <r>
    <n v="328726"/>
    <n v="867"/>
    <n v="2"/>
    <s v=" SANTA ANA"/>
    <n v="10"/>
    <s v="SANTA ANA"/>
    <s v="USUARIO SANTA ANA 07"/>
    <m/>
    <s v="USUARIO SANTA ANA 07"/>
    <m/>
    <s v="USUARIO SANTA ANA 07"/>
    <m/>
    <n v="3"/>
    <s v="TERCERA SEMANA"/>
    <n v="9"/>
    <s v="SEPTIEMBRE"/>
    <n v="1"/>
    <s v="ADELMO URBINA"/>
    <n v="2022"/>
    <n v="2022"/>
    <n v="60"/>
    <n v="1"/>
    <n v="23"/>
    <m/>
    <s v="Sep 22 2022 12:10PM"/>
    <x v="9"/>
    <x v="9"/>
    <n v="51"/>
    <s v="QUINTAL"/>
    <n v="2"/>
    <s v="INSUMOS AGRICOLAS"/>
    <n v="13"/>
    <s v="GANADO BOVINO"/>
    <n v="0"/>
    <n v="0"/>
    <m/>
    <s v="HIPERLECHERO 18%"/>
    <n v="0"/>
    <n v="22"/>
    <n v="9"/>
    <n v="3"/>
    <x v="4"/>
  </r>
  <r>
    <n v="328726"/>
    <n v="867"/>
    <n v="2"/>
    <s v=" SANTA ANA"/>
    <n v="10"/>
    <s v="SANTA ANA"/>
    <s v="USUARIO SANTA ANA 07"/>
    <m/>
    <s v="USUARIO SANTA ANA 07"/>
    <m/>
    <s v="USUARIO SANTA ANA 07"/>
    <m/>
    <n v="3"/>
    <s v="TERCERA SEMANA"/>
    <n v="9"/>
    <s v="SEPTIEMBRE"/>
    <n v="1"/>
    <s v="ADELMO URBINA"/>
    <n v="2022"/>
    <n v="2022"/>
    <n v="60"/>
    <n v="1"/>
    <n v="25"/>
    <m/>
    <s v="Sep 22 2022 12:11PM"/>
    <x v="12"/>
    <x v="12"/>
    <n v="51"/>
    <s v="QUINTAL"/>
    <n v="2"/>
    <s v="INSUMOS AGRICOLAS"/>
    <n v="13"/>
    <s v="GANADO BOVINO"/>
    <n v="0"/>
    <n v="0"/>
    <m/>
    <s v="HIPERLECHERO 22%"/>
    <n v="0"/>
    <n v="22"/>
    <n v="9"/>
    <n v="3"/>
    <x v="4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138"/>
    <n v="1"/>
    <n v="40"/>
    <m/>
    <s v="Sep 22 2022 12:11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22"/>
    <n v="9"/>
    <n v="9"/>
    <x v="6"/>
  </r>
  <r>
    <n v="314370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2"/>
    <n v="2022"/>
    <n v="60"/>
    <n v="1"/>
    <n v="5.5"/>
    <m/>
    <s v="Sep 22 2022 12:11PM"/>
    <x v="149"/>
    <x v="144"/>
    <n v="45"/>
    <s v="LIBRA"/>
    <n v="1"/>
    <s v="PRODUCTOS AGROPECUARIOS"/>
    <n v="6"/>
    <s v="CARNE PORCINO"/>
    <n v="1"/>
    <n v="0.45"/>
    <s v="Chicharron"/>
    <m/>
    <n v="0"/>
    <n v="22"/>
    <n v="9"/>
    <n v="14"/>
    <x v="1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138"/>
    <n v="1"/>
    <n v="43"/>
    <m/>
    <s v="Sep 22 2022 12:11PM"/>
    <x v="3"/>
    <x v="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9"/>
    <n v="9"/>
    <x v="6"/>
  </r>
  <r>
    <n v="314370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2"/>
    <n v="2022"/>
    <n v="60"/>
    <n v="1"/>
    <n v="3.25"/>
    <m/>
    <s v="Sep 22 2022 12:11PM"/>
    <x v="150"/>
    <x v="145"/>
    <n v="45"/>
    <s v="LIBRA"/>
    <n v="1"/>
    <s v="PRODUCTOS AGROPECUARIOS"/>
    <n v="6"/>
    <s v="CARNE PORCINO"/>
    <n v="1"/>
    <n v="0.45"/>
    <s v="Costilla"/>
    <m/>
    <n v="0"/>
    <n v="22"/>
    <n v="9"/>
    <n v="14"/>
    <x v="1"/>
  </r>
  <r>
    <n v="314370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2"/>
    <n v="2022"/>
    <n v="60"/>
    <n v="1"/>
    <n v="3.25"/>
    <m/>
    <s v="Sep 22 2022 12:11PM"/>
    <x v="151"/>
    <x v="146"/>
    <n v="45"/>
    <s v="LIBRA"/>
    <n v="1"/>
    <s v="PRODUCTOS AGROPECUARIOS"/>
    <n v="6"/>
    <s v="CARNE PORCINO"/>
    <n v="1"/>
    <n v="0.45"/>
    <s v="Lomo"/>
    <m/>
    <n v="0"/>
    <n v="22"/>
    <n v="9"/>
    <n v="14"/>
    <x v="1"/>
  </r>
  <r>
    <n v="328726"/>
    <n v="867"/>
    <n v="2"/>
    <s v=" SANTA ANA"/>
    <n v="10"/>
    <s v="SANTA ANA"/>
    <s v="USUARIO SANTA ANA 07"/>
    <m/>
    <s v="USUARIO SANTA ANA 07"/>
    <m/>
    <s v="USUARIO SANTA ANA 07"/>
    <m/>
    <n v="3"/>
    <s v="TERCERA SEMANA"/>
    <n v="9"/>
    <s v="SEPTIEMBRE"/>
    <n v="1"/>
    <s v="ADELMO URBINA"/>
    <n v="2022"/>
    <n v="2022"/>
    <n v="60"/>
    <n v="1"/>
    <n v="9.3000000000000007"/>
    <m/>
    <s v="Sep 22 2022 12:11PM"/>
    <x v="108"/>
    <x v="103"/>
    <n v="47"/>
    <s v="LITRO"/>
    <n v="2"/>
    <s v="INSUMOS AGRICOLAS"/>
    <n v="15"/>
    <s v="FERTILIZANTES"/>
    <n v="0"/>
    <n v="0"/>
    <m/>
    <s v="BAYFOLAN FORTE"/>
    <n v="0"/>
    <n v="22"/>
    <n v="9"/>
    <n v="3"/>
    <x v="4"/>
  </r>
  <r>
    <n v="314370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2"/>
    <n v="2022"/>
    <n v="60"/>
    <n v="1"/>
    <n v="3.25"/>
    <m/>
    <s v="Sep 22 2022 12:11PM"/>
    <x v="152"/>
    <x v="147"/>
    <n v="45"/>
    <s v="LIBRA"/>
    <n v="1"/>
    <s v="PRODUCTOS AGROPECUARIOS"/>
    <n v="6"/>
    <s v="CARNE PORCINO"/>
    <n v="1"/>
    <n v="0.45"/>
    <s v="Posta"/>
    <m/>
    <n v="0"/>
    <n v="22"/>
    <n v="9"/>
    <n v="14"/>
    <x v="1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89"/>
    <n v="1"/>
    <n v="20"/>
    <m/>
    <s v="Sep 22 2022 12:11PM"/>
    <x v="47"/>
    <x v="46"/>
    <n v="74"/>
    <s v="SACO 35-40 LIBRAS"/>
    <n v="1"/>
    <s v="PRODUCTOS AGROPECUARIOS"/>
    <n v="2"/>
    <s v="HORTALIZAS"/>
    <n v="38.590000000000003"/>
    <n v="17.54"/>
    <s v="Chile Jalapeño"/>
    <m/>
    <n v="0"/>
    <n v="22"/>
    <n v="9"/>
    <n v="9"/>
    <x v="6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89"/>
    <n v="1"/>
    <n v="15"/>
    <m/>
    <s v="Sep 22 2022 12:11P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9"/>
    <n v="9"/>
    <x v="6"/>
  </r>
  <r>
    <n v="328726"/>
    <n v="867"/>
    <n v="2"/>
    <s v=" SANTA ANA"/>
    <n v="10"/>
    <s v="SANTA ANA"/>
    <s v="USUARIO SANTA ANA 07"/>
    <m/>
    <s v="USUARIO SANTA ANA 07"/>
    <m/>
    <s v="USUARIO SANTA ANA 07"/>
    <m/>
    <n v="3"/>
    <s v="TERCERA SEMANA"/>
    <n v="9"/>
    <s v="SEPTIEMBRE"/>
    <n v="1"/>
    <s v="ADELMO URBINA"/>
    <n v="2022"/>
    <n v="2022"/>
    <n v="60"/>
    <n v="1"/>
    <n v="56"/>
    <m/>
    <s v="Sep 22 2022 12:11PM"/>
    <x v="109"/>
    <x v="104"/>
    <n v="77"/>
    <s v="SACO DE 100 LB"/>
    <n v="2"/>
    <s v="INSUMOS AGRICOLAS"/>
    <n v="15"/>
    <s v="FERTILIZANTES"/>
    <n v="0"/>
    <n v="0"/>
    <m/>
    <s v="FÓRMULA 15-15-15 100 LBS"/>
    <n v="0"/>
    <n v="22"/>
    <n v="9"/>
    <n v="3"/>
    <x v="4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89"/>
    <n v="1"/>
    <n v="35"/>
    <m/>
    <s v="Sep 22 2022 12:11P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9"/>
    <x v="6"/>
  </r>
  <r>
    <n v="328726"/>
    <n v="867"/>
    <n v="2"/>
    <s v=" SANTA ANA"/>
    <n v="10"/>
    <s v="SANTA ANA"/>
    <s v="USUARIO SANTA ANA 07"/>
    <m/>
    <s v="USUARIO SANTA ANA 07"/>
    <m/>
    <s v="USUARIO SANTA ANA 07"/>
    <m/>
    <n v="3"/>
    <s v="TERCERA SEMANA"/>
    <n v="9"/>
    <s v="SEPTIEMBRE"/>
    <n v="1"/>
    <s v="ADELMO URBINA"/>
    <n v="2022"/>
    <n v="2022"/>
    <n v="60"/>
    <n v="1"/>
    <n v="52"/>
    <m/>
    <s v="Sep 22 2022 12:11PM"/>
    <x v="111"/>
    <x v="106"/>
    <n v="77"/>
    <s v="SACO DE 100 LB"/>
    <n v="2"/>
    <s v="INSUMOS AGRICOLAS"/>
    <n v="15"/>
    <s v="FERTILIZANTES"/>
    <n v="0"/>
    <n v="0"/>
    <m/>
    <s v="FÓRMULA 16-20-0 100 LBS"/>
    <n v="0"/>
    <n v="22"/>
    <n v="9"/>
    <n v="3"/>
    <x v="4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89"/>
    <n v="1"/>
    <n v="14"/>
    <m/>
    <s v="Sep 22 2022 12:11P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9"/>
    <x v="6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89"/>
    <n v="1"/>
    <n v="24"/>
    <m/>
    <s v="Sep 22 2022 12:11PM"/>
    <x v="70"/>
    <x v="68"/>
    <n v="51"/>
    <s v="QUINTAL"/>
    <n v="1"/>
    <s v="PRODUCTOS AGROPECUARIOS"/>
    <n v="2"/>
    <s v="HORTALIZAS"/>
    <n v="100"/>
    <n v="45.45"/>
    <s v="Zanahoria Grande"/>
    <m/>
    <n v="0"/>
    <n v="22"/>
    <n v="9"/>
    <n v="9"/>
    <x v="6"/>
  </r>
  <r>
    <n v="328726"/>
    <n v="867"/>
    <n v="2"/>
    <s v=" SANTA ANA"/>
    <n v="10"/>
    <s v="SANTA ANA"/>
    <s v="USUARIO SANTA ANA 07"/>
    <m/>
    <s v="USUARIO SANTA ANA 07"/>
    <m/>
    <s v="USUARIO SANTA ANA 07"/>
    <m/>
    <n v="3"/>
    <s v="TERCERA SEMANA"/>
    <n v="9"/>
    <s v="SEPTIEMBRE"/>
    <n v="1"/>
    <s v="ADELMO URBINA"/>
    <n v="2022"/>
    <n v="2022"/>
    <n v="60"/>
    <n v="1"/>
    <n v="62"/>
    <m/>
    <s v="Sep 22 2022 12:11PM"/>
    <x v="122"/>
    <x v="117"/>
    <n v="64"/>
    <s v="SACO 100 LB"/>
    <n v="2"/>
    <s v="INSUMOS AGRICOLAS"/>
    <n v="15"/>
    <s v="FERTILIZANTES"/>
    <n v="0"/>
    <n v="0"/>
    <m/>
    <s v="UREA 46%N 100 LBS"/>
    <n v="0"/>
    <n v="22"/>
    <n v="9"/>
    <n v="3"/>
    <x v="4"/>
  </r>
  <r>
    <n v="314368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2"/>
    <n v="2022"/>
    <n v="60"/>
    <n v="1"/>
    <n v="1.35"/>
    <m/>
    <s v="Sep 22 2022 12:11PM"/>
    <x v="29"/>
    <x v="28"/>
    <n v="45"/>
    <s v="LIBRA"/>
    <n v="1"/>
    <s v="PRODUCTOS AGROPECUARIOS"/>
    <n v="7"/>
    <s v="CARNE DE POLLO"/>
    <n v="1"/>
    <n v="0.45"/>
    <s v="Pollo, Muslos"/>
    <m/>
    <n v="0"/>
    <n v="22"/>
    <n v="9"/>
    <n v="14"/>
    <x v="1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89"/>
    <n v="1"/>
    <n v="10"/>
    <m/>
    <s v="Sep 22 2022 12:11PM"/>
    <x v="18"/>
    <x v="17"/>
    <n v="11"/>
    <s v="BOLSA 33-36 LIBRAS"/>
    <n v="1"/>
    <s v="PRODUCTOS AGROPECUARIOS"/>
    <n v="2"/>
    <s v="HORTALIZAS"/>
    <n v="34.94"/>
    <n v="15.88"/>
    <s v="Zanahoria Mediana"/>
    <m/>
    <n v="0"/>
    <n v="22"/>
    <n v="9"/>
    <n v="9"/>
    <x v="6"/>
  </r>
  <r>
    <n v="314368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2"/>
    <n v="2022"/>
    <n v="60"/>
    <n v="1"/>
    <n v="1.9"/>
    <m/>
    <s v="Sep 22 2022 12:11PM"/>
    <x v="31"/>
    <x v="30"/>
    <n v="45"/>
    <s v="LIBRA"/>
    <n v="1"/>
    <s v="PRODUCTOS AGROPECUARIOS"/>
    <n v="7"/>
    <s v="CARNE DE POLLO"/>
    <n v="1"/>
    <n v="0.45"/>
    <s v="Pollo, Pechuga"/>
    <m/>
    <n v="0"/>
    <n v="22"/>
    <n v="9"/>
    <n v="14"/>
    <x v="1"/>
  </r>
  <r>
    <n v="314368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2"/>
    <n v="2022"/>
    <n v="60"/>
    <n v="1"/>
    <n v="3.5"/>
    <m/>
    <s v="Sep 22 2022 12:12PM"/>
    <x v="35"/>
    <x v="34"/>
    <n v="16"/>
    <s v="BOTELLA"/>
    <n v="1"/>
    <s v="PRODUCTOS AGROPECUARIOS"/>
    <n v="9"/>
    <s v="LACTEOS"/>
    <n v="1.6"/>
    <n v="0.73"/>
    <s v="Crema"/>
    <m/>
    <n v="0"/>
    <n v="22"/>
    <n v="9"/>
    <n v="14"/>
    <x v="1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138"/>
    <n v="1"/>
    <n v="25"/>
    <m/>
    <s v="Sep 22 2022 12:12PM"/>
    <x v="68"/>
    <x v="66"/>
    <n v="23"/>
    <s v="CAJA 10 KG 50- 60 UNIDADES"/>
    <n v="1"/>
    <s v="PRODUCTOS AGROPECUARIOS"/>
    <n v="3"/>
    <s v="FRUTAS"/>
    <n v="22"/>
    <n v="10"/>
    <s v="Aguacate Hass Grande"/>
    <m/>
    <n v="0"/>
    <n v="22"/>
    <n v="9"/>
    <n v="9"/>
    <x v="6"/>
  </r>
  <r>
    <n v="328726"/>
    <n v="867"/>
    <n v="2"/>
    <s v=" SANTA ANA"/>
    <n v="10"/>
    <s v="SANTA ANA"/>
    <s v="USUARIO SANTA ANA 07"/>
    <m/>
    <s v="USUARIO SANTA ANA 07"/>
    <m/>
    <s v="USUARIO SANTA ANA 07"/>
    <m/>
    <n v="3"/>
    <s v="TERCERA SEMANA"/>
    <n v="9"/>
    <s v="SEPTIEMBRE"/>
    <n v="1"/>
    <s v="ADELMO URBINA"/>
    <n v="2022"/>
    <n v="2022"/>
    <n v="60"/>
    <n v="1"/>
    <n v="5.5"/>
    <m/>
    <s v="Sep 22 2022 12:12PM"/>
    <x v="116"/>
    <x v="111"/>
    <n v="47"/>
    <s v="LITRO"/>
    <n v="2"/>
    <s v="INSUMOS AGRICOLAS"/>
    <n v="17"/>
    <s v="HERBICIDAS"/>
    <n v="0"/>
    <n v="0"/>
    <m/>
    <s v="HEDONAL 60 SL"/>
    <n v="0"/>
    <n v="22"/>
    <n v="9"/>
    <n v="3"/>
    <x v="4"/>
  </r>
  <r>
    <n v="314368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2"/>
    <n v="2022"/>
    <n v="157"/>
    <n v="1"/>
    <n v="2.5"/>
    <m/>
    <s v="Sep 22 2022 12:12PM"/>
    <x v="36"/>
    <x v="35"/>
    <n v="45"/>
    <s v="LIBRA"/>
    <n v="1"/>
    <s v="PRODUCTOS AGROPECUARIOS"/>
    <n v="9"/>
    <s v="LACTEOS"/>
    <n v="1"/>
    <n v="0.45"/>
    <s v="Quesillo"/>
    <m/>
    <n v="0"/>
    <n v="22"/>
    <n v="9"/>
    <n v="14"/>
    <x v="1"/>
  </r>
  <r>
    <n v="314368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2"/>
    <n v="2022"/>
    <n v="157"/>
    <n v="1"/>
    <n v="4"/>
    <m/>
    <s v="Sep 22 2022 12:12PM"/>
    <x v="37"/>
    <x v="36"/>
    <n v="45"/>
    <s v="LIBRA"/>
    <n v="1"/>
    <s v="PRODUCTOS AGROPECUARIOS"/>
    <n v="9"/>
    <s v="LACTEOS"/>
    <n v="1"/>
    <n v="0.45"/>
    <s v="Queso Duro Blando"/>
    <m/>
    <n v="0"/>
    <n v="22"/>
    <n v="9"/>
    <n v="14"/>
    <x v="1"/>
  </r>
  <r>
    <n v="328726"/>
    <n v="867"/>
    <n v="2"/>
    <s v=" SANTA ANA"/>
    <n v="10"/>
    <s v="SANTA ANA"/>
    <s v="USUARIO SANTA ANA 07"/>
    <m/>
    <s v="USUARIO SANTA ANA 07"/>
    <m/>
    <s v="USUARIO SANTA ANA 07"/>
    <m/>
    <n v="3"/>
    <s v="TERCERA SEMANA"/>
    <n v="9"/>
    <s v="SEPTIEMBRE"/>
    <n v="1"/>
    <s v="ADELMO URBINA"/>
    <n v="2022"/>
    <n v="2022"/>
    <n v="60"/>
    <n v="1"/>
    <n v="5.5"/>
    <m/>
    <s v="Sep 22 2022 12:12PM"/>
    <x v="118"/>
    <x v="113"/>
    <n v="47"/>
    <s v="LITRO"/>
    <n v="2"/>
    <s v="INSUMOS AGRICOLAS"/>
    <n v="17"/>
    <s v="HERBICIDAS"/>
    <n v="0"/>
    <n v="0"/>
    <m/>
    <s v="GRAMOXONE 20 SL"/>
    <n v="0"/>
    <n v="22"/>
    <n v="9"/>
    <n v="3"/>
    <x v="4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89"/>
    <n v="1"/>
    <n v="9"/>
    <m/>
    <s v="Sep 22 2022 12:12PM"/>
    <x v="32"/>
    <x v="31"/>
    <n v="27"/>
    <s v="CAJA 40 LIBRAS 90-100 UNIDADES"/>
    <n v="1"/>
    <s v="PRODUCTOS AGROPECUARIOS"/>
    <n v="3"/>
    <s v="FRUTAS"/>
    <n v="40"/>
    <n v="18.18"/>
    <s v="Banano Maduro Grande Caja"/>
    <m/>
    <n v="0"/>
    <n v="22"/>
    <n v="9"/>
    <n v="9"/>
    <x v="6"/>
  </r>
  <r>
    <n v="314368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2"/>
    <n v="2022"/>
    <n v="157"/>
    <n v="1"/>
    <n v="6"/>
    <m/>
    <s v="Sep 22 2022 12:12PM"/>
    <x v="38"/>
    <x v="37"/>
    <n v="45"/>
    <s v="LIBRA"/>
    <n v="1"/>
    <s v="PRODUCTOS AGROPECUARIOS"/>
    <n v="9"/>
    <s v="LACTEOS"/>
    <n v="1"/>
    <n v="0.45"/>
    <s v="Queso Duro Viejo"/>
    <m/>
    <n v="0"/>
    <n v="22"/>
    <n v="9"/>
    <n v="14"/>
    <x v="1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89"/>
    <n v="1"/>
    <n v="8"/>
    <m/>
    <s v="Sep 22 2022 12:12PM"/>
    <x v="23"/>
    <x v="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9"/>
    <n v="9"/>
    <x v="6"/>
  </r>
  <r>
    <n v="314368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2"/>
    <n v="2022"/>
    <n v="60"/>
    <n v="1"/>
    <n v="2"/>
    <m/>
    <s v="Sep 22 2022 12:12PM"/>
    <x v="39"/>
    <x v="38"/>
    <n v="45"/>
    <s v="LIBRA"/>
    <n v="1"/>
    <s v="PRODUCTOS AGROPECUARIOS"/>
    <n v="9"/>
    <s v="LACTEOS"/>
    <n v="1"/>
    <n v="0.45"/>
    <s v="Queso Fresco"/>
    <m/>
    <n v="0"/>
    <n v="22"/>
    <n v="9"/>
    <n v="14"/>
    <x v="1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89"/>
    <n v="1"/>
    <n v="5"/>
    <m/>
    <s v="Sep 22 2022 12:12PM"/>
    <x v="56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9"/>
    <n v="9"/>
    <x v="6"/>
  </r>
  <r>
    <n v="3144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2"/>
    <n v="2022"/>
    <n v="60"/>
    <n v="1"/>
    <n v="1.25"/>
    <m/>
    <s v="Sep 22 2022 12:12PM"/>
    <x v="29"/>
    <x v="28"/>
    <n v="45"/>
    <s v="LIBRA"/>
    <n v="1"/>
    <s v="PRODUCTOS AGROPECUARIOS"/>
    <n v="7"/>
    <s v="CARNE DE POLLO"/>
    <n v="1"/>
    <n v="0.45"/>
    <s v="Pollo, Muslos"/>
    <m/>
    <n v="0"/>
    <n v="22"/>
    <n v="9"/>
    <n v="16"/>
    <x v="0"/>
  </r>
  <r>
    <n v="3144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2"/>
    <n v="2022"/>
    <n v="60"/>
    <n v="1"/>
    <n v="1.9"/>
    <m/>
    <s v="Sep 22 2022 12:12PM"/>
    <x v="31"/>
    <x v="30"/>
    <n v="45"/>
    <s v="LIBRA"/>
    <n v="1"/>
    <s v="PRODUCTOS AGROPECUARIOS"/>
    <n v="7"/>
    <s v="CARNE DE POLLO"/>
    <n v="1"/>
    <n v="0.45"/>
    <s v="Pollo, Pechuga"/>
    <m/>
    <n v="0"/>
    <n v="22"/>
    <n v="9"/>
    <n v="16"/>
    <x v="0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60"/>
    <n v="1"/>
    <n v="8"/>
    <m/>
    <s v="Sep 22 2022 12:12PM"/>
    <x v="25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9"/>
    <n v="9"/>
    <x v="6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60"/>
    <n v="1"/>
    <n v="14"/>
    <m/>
    <s v="Sep 22 2022 12:12PM"/>
    <x v="94"/>
    <x v="8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9"/>
    <n v="9"/>
    <x v="6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60"/>
    <n v="1"/>
    <n v="200"/>
    <m/>
    <s v="Sep 22 2022 12:12P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9"/>
    <n v="9"/>
    <x v="6"/>
  </r>
  <r>
    <n v="3144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2"/>
    <n v="2022"/>
    <n v="60"/>
    <n v="1"/>
    <n v="4.5"/>
    <m/>
    <s v="Sep 22 2022 12:12PM"/>
    <x v="33"/>
    <x v="32"/>
    <n v="29"/>
    <s v="CARTON 30 UNIDADES"/>
    <n v="1"/>
    <s v="PRODUCTOS AGROPECUARIOS"/>
    <n v="8"/>
    <s v="PRODUCTOS AVICOLAS"/>
    <n v="3.75"/>
    <n v="1.7"/>
    <s v="Huevo Grande Cartón"/>
    <m/>
    <n v="0"/>
    <n v="22"/>
    <n v="9"/>
    <n v="16"/>
    <x v="0"/>
  </r>
  <r>
    <n v="314367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9"/>
    <s v="SEPTIEMBRE"/>
    <n v="2"/>
    <s v="CARLOS MORALES"/>
    <n v="2022"/>
    <n v="2022"/>
    <n v="60"/>
    <n v="1"/>
    <n v="5"/>
    <m/>
    <s v="Sep 22 2022 12:12PM"/>
    <x v="149"/>
    <x v="144"/>
    <n v="45"/>
    <s v="LIBRA"/>
    <n v="1"/>
    <s v="PRODUCTOS AGROPECUARIOS"/>
    <n v="6"/>
    <s v="CARNE PORCINO"/>
    <n v="1"/>
    <n v="0.45"/>
    <s v="Chicharron"/>
    <m/>
    <n v="0"/>
    <n v="22"/>
    <n v="9"/>
    <n v="14"/>
    <x v="1"/>
  </r>
  <r>
    <n v="3144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2"/>
    <n v="2022"/>
    <n v="60"/>
    <n v="1"/>
    <n v="4.25"/>
    <m/>
    <s v="Sep 22 2022 12:12PM"/>
    <x v="34"/>
    <x v="33"/>
    <n v="29"/>
    <s v="CARTON 30 UNIDADES"/>
    <n v="1"/>
    <s v="PRODUCTOS AGROPECUARIOS"/>
    <n v="8"/>
    <s v="PRODUCTOS AVICOLAS"/>
    <n v="3.25"/>
    <n v="1.48"/>
    <s v="Huevo Mediano Cartón"/>
    <m/>
    <n v="0"/>
    <n v="22"/>
    <n v="9"/>
    <n v="16"/>
    <x v="0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60"/>
    <n v="1"/>
    <n v="20"/>
    <m/>
    <s v="Sep 22 2022 12:12P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9"/>
    <n v="9"/>
    <x v="6"/>
  </r>
  <r>
    <n v="314367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9"/>
    <s v="SEPTIEMBRE"/>
    <n v="2"/>
    <s v="CARLOS MORALES"/>
    <n v="2022"/>
    <n v="2022"/>
    <n v="60"/>
    <n v="1"/>
    <n v="3"/>
    <m/>
    <s v="Sep 22 2022 12:12PM"/>
    <x v="150"/>
    <x v="145"/>
    <n v="45"/>
    <s v="LIBRA"/>
    <n v="1"/>
    <s v="PRODUCTOS AGROPECUARIOS"/>
    <n v="6"/>
    <s v="CARNE PORCINO"/>
    <n v="1"/>
    <n v="0.45"/>
    <s v="Costilla"/>
    <m/>
    <n v="0"/>
    <n v="22"/>
    <n v="9"/>
    <n v="14"/>
    <x v="1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60"/>
    <n v="1"/>
    <n v="3"/>
    <m/>
    <s v="Sep 22 2022 12:13PM"/>
    <x v="35"/>
    <x v="34"/>
    <n v="16"/>
    <s v="BOTELLA"/>
    <n v="1"/>
    <s v="PRODUCTOS AGROPECUARIOS"/>
    <n v="9"/>
    <s v="LACTEOS"/>
    <n v="1.6"/>
    <n v="0.73"/>
    <s v="Crema"/>
    <m/>
    <n v="0"/>
    <n v="22"/>
    <n v="9"/>
    <n v="9"/>
    <x v="6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157"/>
    <n v="1"/>
    <n v="2.25"/>
    <m/>
    <s v="Sep 22 2022 12:13PM"/>
    <x v="36"/>
    <x v="35"/>
    <n v="45"/>
    <s v="LIBRA"/>
    <n v="1"/>
    <s v="PRODUCTOS AGROPECUARIOS"/>
    <n v="9"/>
    <s v="LACTEOS"/>
    <n v="1"/>
    <n v="0.45"/>
    <s v="Quesillo"/>
    <m/>
    <n v="0"/>
    <n v="22"/>
    <n v="9"/>
    <n v="9"/>
    <x v="6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157"/>
    <n v="1"/>
    <n v="3.25"/>
    <m/>
    <s v="Sep 22 2022 12:13PM"/>
    <x v="37"/>
    <x v="36"/>
    <n v="45"/>
    <s v="LIBRA"/>
    <n v="1"/>
    <s v="PRODUCTOS AGROPECUARIOS"/>
    <n v="9"/>
    <s v="LACTEOS"/>
    <n v="1"/>
    <n v="0.45"/>
    <s v="Queso Duro Blando"/>
    <m/>
    <n v="0"/>
    <n v="22"/>
    <n v="9"/>
    <n v="9"/>
    <x v="6"/>
  </r>
  <r>
    <n v="314367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9"/>
    <s v="SEPTIEMBRE"/>
    <n v="2"/>
    <s v="CARLOS MORALES"/>
    <n v="2022"/>
    <n v="2022"/>
    <n v="60"/>
    <n v="1"/>
    <n v="3"/>
    <m/>
    <s v="Sep 22 2022 12:13PM"/>
    <x v="151"/>
    <x v="146"/>
    <n v="45"/>
    <s v="LIBRA"/>
    <n v="1"/>
    <s v="PRODUCTOS AGROPECUARIOS"/>
    <n v="6"/>
    <s v="CARNE PORCINO"/>
    <n v="1"/>
    <n v="0.45"/>
    <s v="Lomo"/>
    <m/>
    <n v="0"/>
    <n v="22"/>
    <n v="9"/>
    <n v="14"/>
    <x v="1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157"/>
    <n v="1"/>
    <n v="5"/>
    <m/>
    <s v="Sep 22 2022 12:13PM"/>
    <x v="38"/>
    <x v="37"/>
    <n v="45"/>
    <s v="LIBRA"/>
    <n v="1"/>
    <s v="PRODUCTOS AGROPECUARIOS"/>
    <n v="9"/>
    <s v="LACTEOS"/>
    <n v="1"/>
    <n v="0.45"/>
    <s v="Queso Duro Viejo"/>
    <m/>
    <n v="0"/>
    <n v="22"/>
    <n v="9"/>
    <n v="9"/>
    <x v="6"/>
  </r>
  <r>
    <n v="314367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9"/>
    <s v="SEPTIEMBRE"/>
    <n v="2"/>
    <s v="CARLOS MORALES"/>
    <n v="2022"/>
    <n v="2022"/>
    <n v="60"/>
    <n v="1"/>
    <n v="3"/>
    <m/>
    <s v="Sep 22 2022 12:13PM"/>
    <x v="152"/>
    <x v="147"/>
    <n v="45"/>
    <s v="LIBRA"/>
    <n v="1"/>
    <s v="PRODUCTOS AGROPECUARIOS"/>
    <n v="6"/>
    <s v="CARNE PORCINO"/>
    <n v="1"/>
    <n v="0.45"/>
    <s v="Posta"/>
    <m/>
    <n v="0"/>
    <n v="22"/>
    <n v="9"/>
    <n v="14"/>
    <x v="1"/>
  </r>
  <r>
    <n v="32877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9"/>
    <s v="SEPTIEMBRE"/>
    <n v="6"/>
    <s v="GILBERTO RECINOS"/>
    <n v="2022"/>
    <n v="2022"/>
    <n v="60"/>
    <n v="1"/>
    <n v="2.4"/>
    <m/>
    <s v="Sep 22 2022 12:13PM"/>
    <x v="39"/>
    <x v="38"/>
    <n v="45"/>
    <s v="LIBRA"/>
    <n v="1"/>
    <s v="PRODUCTOS AGROPECUARIOS"/>
    <n v="9"/>
    <s v="LACTEOS"/>
    <n v="1"/>
    <n v="0.45"/>
    <s v="Queso Fresco"/>
    <m/>
    <n v="0"/>
    <n v="22"/>
    <n v="9"/>
    <n v="9"/>
    <x v="6"/>
  </r>
  <r>
    <n v="314367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9"/>
    <s v="SEPTIEMBRE"/>
    <n v="2"/>
    <s v="CARLOS MORALES"/>
    <n v="2022"/>
    <n v="2022"/>
    <n v="60"/>
    <n v="1"/>
    <n v="4.4000000000000004"/>
    <m/>
    <s v="Sep 22 2022 12:13PM"/>
    <x v="33"/>
    <x v="32"/>
    <n v="29"/>
    <s v="CARTON 30 UNIDADES"/>
    <n v="1"/>
    <s v="PRODUCTOS AGROPECUARIOS"/>
    <n v="8"/>
    <s v="PRODUCTOS AVICOLAS"/>
    <n v="3.75"/>
    <n v="1.7"/>
    <s v="Huevo Grande Cartón"/>
    <m/>
    <n v="0"/>
    <n v="22"/>
    <n v="9"/>
    <n v="14"/>
    <x v="1"/>
  </r>
  <r>
    <n v="314367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9"/>
    <s v="SEPTIEMBRE"/>
    <n v="2"/>
    <s v="CARLOS MORALES"/>
    <n v="2022"/>
    <n v="2022"/>
    <n v="60"/>
    <n v="1"/>
    <n v="4"/>
    <m/>
    <s v="Sep 22 2022 12:13PM"/>
    <x v="34"/>
    <x v="33"/>
    <n v="29"/>
    <s v="CARTON 30 UNIDADES"/>
    <n v="1"/>
    <s v="PRODUCTOS AGROPECUARIOS"/>
    <n v="8"/>
    <s v="PRODUCTOS AVICOLAS"/>
    <n v="3.25"/>
    <n v="1.48"/>
    <s v="Huevo Mediano Cartón"/>
    <m/>
    <n v="0"/>
    <n v="22"/>
    <n v="9"/>
    <n v="14"/>
    <x v="1"/>
  </r>
  <r>
    <n v="314367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9"/>
    <s v="SEPTIEMBRE"/>
    <n v="2"/>
    <s v="CARLOS MORALES"/>
    <n v="2022"/>
    <n v="2022"/>
    <n v="60"/>
    <n v="1"/>
    <n v="48"/>
    <m/>
    <s v="Sep 22 2022 12:13PM"/>
    <x v="169"/>
    <x v="164"/>
    <n v="25"/>
    <s v="CAJA 12 CARTONES"/>
    <n v="1"/>
    <s v="PRODUCTOS AGROPECUARIOS"/>
    <n v="8"/>
    <s v="PRODUCTOS AVICOLAS"/>
    <n v="45"/>
    <n v="20.45"/>
    <s v="Huevo Grande Caja"/>
    <m/>
    <n v="0"/>
    <n v="22"/>
    <n v="9"/>
    <n v="14"/>
    <x v="1"/>
  </r>
  <r>
    <n v="314367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9"/>
    <s v="SEPTIEMBRE"/>
    <n v="2"/>
    <s v="CARLOS MORALES"/>
    <n v="2022"/>
    <n v="2022"/>
    <n v="60"/>
    <n v="1"/>
    <n v="46"/>
    <m/>
    <s v="Sep 22 2022 12:13PM"/>
    <x v="170"/>
    <x v="165"/>
    <n v="25"/>
    <s v="CAJA 12 CARTONES"/>
    <n v="1"/>
    <s v="PRODUCTOS AGROPECUARIOS"/>
    <n v="8"/>
    <s v="PRODUCTOS AVICOLAS"/>
    <n v="40"/>
    <n v="18.18"/>
    <s v="Huevo Mediano Caja"/>
    <m/>
    <n v="0"/>
    <n v="22"/>
    <n v="9"/>
    <n v="14"/>
    <x v="1"/>
  </r>
  <r>
    <n v="3144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2"/>
    <n v="2022"/>
    <n v="60"/>
    <n v="1"/>
    <n v="3"/>
    <m/>
    <s v="Sep 22 2022 12:13PM"/>
    <x v="35"/>
    <x v="34"/>
    <n v="16"/>
    <s v="BOTELLA"/>
    <n v="1"/>
    <s v="PRODUCTOS AGROPECUARIOS"/>
    <n v="9"/>
    <s v="LACTEOS"/>
    <n v="1.6"/>
    <n v="0.73"/>
    <s v="Crema"/>
    <m/>
    <n v="0"/>
    <n v="22"/>
    <n v="9"/>
    <n v="16"/>
    <x v="0"/>
  </r>
  <r>
    <n v="3144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2"/>
    <n v="2022"/>
    <n v="60"/>
    <n v="1"/>
    <n v="2.5"/>
    <m/>
    <s v="Sep 22 2022 12:14PM"/>
    <x v="36"/>
    <x v="35"/>
    <n v="45"/>
    <s v="LIBRA"/>
    <n v="1"/>
    <s v="PRODUCTOS AGROPECUARIOS"/>
    <n v="9"/>
    <s v="LACTEOS"/>
    <n v="1"/>
    <n v="0.45"/>
    <s v="Quesillo"/>
    <m/>
    <n v="0"/>
    <n v="22"/>
    <n v="9"/>
    <n v="16"/>
    <x v="0"/>
  </r>
  <r>
    <n v="3144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2"/>
    <n v="2022"/>
    <n v="60"/>
    <n v="1"/>
    <n v="3.5"/>
    <m/>
    <s v="Sep 22 2022 12:14PM"/>
    <x v="37"/>
    <x v="36"/>
    <n v="45"/>
    <s v="LIBRA"/>
    <n v="1"/>
    <s v="PRODUCTOS AGROPECUARIOS"/>
    <n v="9"/>
    <s v="LACTEOS"/>
    <n v="1"/>
    <n v="0.45"/>
    <s v="Queso Duro Blando"/>
    <m/>
    <n v="0"/>
    <n v="22"/>
    <n v="9"/>
    <n v="16"/>
    <x v="0"/>
  </r>
  <r>
    <n v="3144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2"/>
    <n v="2022"/>
    <n v="60"/>
    <n v="1"/>
    <n v="5"/>
    <m/>
    <s v="Sep 22 2022 12:14PM"/>
    <x v="38"/>
    <x v="37"/>
    <n v="45"/>
    <s v="LIBRA"/>
    <n v="1"/>
    <s v="PRODUCTOS AGROPECUARIOS"/>
    <n v="9"/>
    <s v="LACTEOS"/>
    <n v="1"/>
    <n v="0.45"/>
    <s v="Queso Duro Viejo"/>
    <m/>
    <n v="0"/>
    <n v="22"/>
    <n v="9"/>
    <n v="16"/>
    <x v="0"/>
  </r>
  <r>
    <n v="31368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9"/>
    <s v="SEPTIEMBRE"/>
    <n v="6"/>
    <s v="GILBERTO RECINOS"/>
    <n v="2022"/>
    <n v="2022"/>
    <n v="231"/>
    <n v="1"/>
    <n v="47"/>
    <n v="0.55000000000000004"/>
    <s v="Sep 22 2022 12:14P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7"/>
    <x v="3"/>
  </r>
  <r>
    <n v="31368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9"/>
    <s v="SEPTIEMBRE"/>
    <n v="6"/>
    <s v="GILBERTO RECINOS"/>
    <n v="2022"/>
    <n v="2022"/>
    <n v="60"/>
    <n v="1"/>
    <n v="90"/>
    <n v="1"/>
    <s v="Sep 22 2022 12:14PM"/>
    <x v="129"/>
    <x v="124"/>
    <n v="51"/>
    <s v="QUINTAL"/>
    <n v="1"/>
    <s v="PRODUCTOS AGROPECUARIOS"/>
    <n v="1"/>
    <s v="GRANOS BASICOS"/>
    <n v="100"/>
    <n v="45.45"/>
    <s v="Frijol Rojo Nacional"/>
    <m/>
    <n v="1"/>
    <n v="22"/>
    <n v="9"/>
    <n v="7"/>
    <x v="3"/>
  </r>
  <r>
    <n v="31368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9"/>
    <s v="SEPTIEMBRE"/>
    <n v="6"/>
    <s v="GILBERTO RECINOS"/>
    <n v="2022"/>
    <n v="2022"/>
    <n v="60"/>
    <n v="1"/>
    <n v="85"/>
    <n v="0.9"/>
    <s v="Sep 22 2022 12:14PM"/>
    <x v="136"/>
    <x v="131"/>
    <n v="51"/>
    <s v="QUINTAL"/>
    <n v="1"/>
    <s v="PRODUCTOS AGROPECUARIOS"/>
    <n v="1"/>
    <s v="GRANOS BASICOS"/>
    <n v="100"/>
    <n v="45.45"/>
    <s v="Frijol Tinto Nacional"/>
    <m/>
    <n v="1"/>
    <n v="22"/>
    <n v="9"/>
    <n v="7"/>
    <x v="3"/>
  </r>
  <r>
    <n v="31368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9"/>
    <s v="SEPTIEMBRE"/>
    <n v="6"/>
    <s v="GILBERTO RECINOS"/>
    <n v="2022"/>
    <n v="2022"/>
    <n v="60"/>
    <n v="1"/>
    <n v="31"/>
    <n v="0.33"/>
    <s v="Sep 22 2022 12:15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7"/>
    <x v="3"/>
  </r>
  <r>
    <n v="31368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9"/>
    <s v="SEPTIEMBRE"/>
    <n v="6"/>
    <s v="GILBERTO RECINOS"/>
    <n v="2022"/>
    <n v="2022"/>
    <n v="60"/>
    <n v="1"/>
    <n v="40"/>
    <n v="0.45"/>
    <s v="Sep 22 2022 12:15P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7"/>
    <x v="3"/>
  </r>
  <r>
    <n v="31436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2"/>
    <n v="2022"/>
    <n v="231"/>
    <n v="1"/>
    <n v="46"/>
    <n v="0.55000000000000004"/>
    <s v="Sep 22 2022 12:15P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14"/>
    <x v="1"/>
  </r>
  <r>
    <n v="31368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9"/>
    <s v="SEPTIEMBRE"/>
    <n v="6"/>
    <s v="GILBERTO RECINOS"/>
    <n v="2022"/>
    <n v="2022"/>
    <n v="231"/>
    <n v="1"/>
    <n v="30"/>
    <n v="0.33"/>
    <s v="Sep 22 2022 12:15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7"/>
    <x v="3"/>
  </r>
  <r>
    <n v="31436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2"/>
    <n v="2022"/>
    <n v="60"/>
    <n v="1"/>
    <m/>
    <n v="1.1499999999999999"/>
    <s v="Sep 22 2022 12:15PM"/>
    <x v="129"/>
    <x v="124"/>
    <n v="51"/>
    <s v="QUINTAL"/>
    <n v="1"/>
    <s v="PRODUCTOS AGROPECUARIOS"/>
    <n v="1"/>
    <s v="GRANOS BASICOS"/>
    <n v="100"/>
    <n v="45.45"/>
    <s v="Frijol Rojo Nacional"/>
    <m/>
    <n v="1"/>
    <n v="22"/>
    <n v="9"/>
    <n v="14"/>
    <x v="1"/>
  </r>
  <r>
    <n v="31436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2"/>
    <n v="2022"/>
    <n v="60"/>
    <n v="1"/>
    <m/>
    <n v="1"/>
    <s v="Sep 22 2022 12:15PM"/>
    <x v="136"/>
    <x v="131"/>
    <n v="51"/>
    <s v="QUINTAL"/>
    <n v="1"/>
    <s v="PRODUCTOS AGROPECUARIOS"/>
    <n v="1"/>
    <s v="GRANOS BASICOS"/>
    <n v="100"/>
    <n v="45.45"/>
    <s v="Frijol Tinto Nacional"/>
    <m/>
    <n v="1"/>
    <n v="22"/>
    <n v="9"/>
    <n v="14"/>
    <x v="1"/>
  </r>
  <r>
    <n v="31436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2"/>
    <n v="2022"/>
    <n v="60"/>
    <n v="1"/>
    <n v="33"/>
    <n v="0.4"/>
    <s v="Sep 22 2022 12:15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14"/>
    <x v="1"/>
  </r>
  <r>
    <n v="31436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2"/>
    <n v="2022"/>
    <n v="60"/>
    <n v="1"/>
    <n v="42"/>
    <n v="0.5"/>
    <s v="Sep 22 2022 12:15P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14"/>
    <x v="1"/>
  </r>
  <r>
    <n v="31436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2"/>
    <n v="2022"/>
    <n v="89"/>
    <n v="1"/>
    <m/>
    <n v="1.7"/>
    <s v="Sep 22 2022 12:15PM"/>
    <x v="138"/>
    <x v="133"/>
    <n v="51"/>
    <s v="QUINTAL"/>
    <n v="1"/>
    <s v="PRODUCTOS AGROPECUARIOS"/>
    <n v="4"/>
    <s v="AGRO INDUSTRIALES"/>
    <n v="100"/>
    <n v="45.45"/>
    <s v="Ajonjolí"/>
    <m/>
    <n v="0"/>
    <n v="22"/>
    <n v="9"/>
    <n v="14"/>
    <x v="1"/>
  </r>
  <r>
    <n v="3136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2"/>
    <n v="2022"/>
    <n v="231"/>
    <n v="1"/>
    <n v="47"/>
    <n v="0.55000000000000004"/>
    <s v="Sep 22 2022 12:15P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7"/>
    <x v="3"/>
  </r>
  <r>
    <n v="31436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2"/>
    <n v="2022"/>
    <n v="89"/>
    <n v="1"/>
    <m/>
    <n v="1.1000000000000001"/>
    <s v="Sep 22 2022 12:15PM"/>
    <x v="139"/>
    <x v="134"/>
    <n v="51"/>
    <s v="QUINTAL"/>
    <n v="1"/>
    <s v="PRODUCTOS AGROPECUARIOS"/>
    <n v="4"/>
    <s v="AGRO INDUSTRIALES"/>
    <n v="100"/>
    <n v="45.45"/>
    <s v="Cacahuete Crudo"/>
    <m/>
    <n v="0"/>
    <n v="22"/>
    <n v="9"/>
    <n v="14"/>
    <x v="1"/>
  </r>
  <r>
    <n v="31436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2"/>
    <n v="2022"/>
    <n v="89"/>
    <n v="1"/>
    <m/>
    <n v="1.75"/>
    <s v="Sep 22 2022 12:16PM"/>
    <x v="140"/>
    <x v="135"/>
    <n v="51"/>
    <s v="QUINTAL"/>
    <n v="1"/>
    <s v="PRODUCTOS AGROPECUARIOS"/>
    <n v="4"/>
    <s v="AGRO INDUSTRIALES"/>
    <n v="100"/>
    <n v="45.45"/>
    <s v="Cacao "/>
    <m/>
    <n v="0"/>
    <n v="22"/>
    <n v="9"/>
    <n v="14"/>
    <x v="1"/>
  </r>
  <r>
    <n v="3136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2"/>
    <n v="2022"/>
    <n v="157"/>
    <n v="1"/>
    <n v="82"/>
    <n v="0.95"/>
    <s v="Sep 22 2022 12:16PM"/>
    <x v="154"/>
    <x v="149"/>
    <n v="51"/>
    <s v="QUINTAL"/>
    <n v="1"/>
    <s v="PRODUCTOS AGROPECUARIOS"/>
    <n v="1"/>
    <s v="GRANOS BASICOS"/>
    <n v="100"/>
    <n v="45.45"/>
    <s v="Frijol Rojo Importado"/>
    <m/>
    <n v="0"/>
    <n v="22"/>
    <n v="9"/>
    <n v="7"/>
    <x v="3"/>
  </r>
  <r>
    <n v="3136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2"/>
    <n v="2022"/>
    <n v="157"/>
    <n v="1"/>
    <n v="80"/>
    <n v="0.9"/>
    <s v="Sep 22 2022 12:16PM"/>
    <x v="130"/>
    <x v="125"/>
    <n v="51"/>
    <s v="QUINTAL"/>
    <n v="1"/>
    <s v="PRODUCTOS AGROPECUARIOS"/>
    <n v="1"/>
    <s v="GRANOS BASICOS"/>
    <n v="100"/>
    <n v="45.45"/>
    <s v="Frijol Tinto Importado"/>
    <m/>
    <n v="0"/>
    <n v="22"/>
    <n v="9"/>
    <n v="7"/>
    <x v="3"/>
  </r>
  <r>
    <n v="31436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2"/>
    <n v="2022"/>
    <n v="60"/>
    <n v="1"/>
    <n v="48"/>
    <n v="0.6"/>
    <s v="Sep 22 2022 12:16PM"/>
    <x v="133"/>
    <x v="128"/>
    <n v="86"/>
    <s v="SACO DE 50 KG"/>
    <n v="1"/>
    <s v="PRODUCTOS AGROPECUARIOS"/>
    <n v="4"/>
    <s v="AGRO INDUSTRIALES"/>
    <n v="110.23"/>
    <n v="50"/>
    <s v="Azúcar blanca empacada"/>
    <m/>
    <n v="0"/>
    <n v="22"/>
    <n v="9"/>
    <n v="14"/>
    <x v="1"/>
  </r>
  <r>
    <n v="31436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2"/>
    <n v="2022"/>
    <n v="60"/>
    <n v="1"/>
    <n v="5"/>
    <m/>
    <s v="Sep 22 2022 12:16PM"/>
    <x v="167"/>
    <x v="162"/>
    <n v="16"/>
    <s v="BOTELLA"/>
    <n v="1"/>
    <s v="PRODUCTOS AGROPECUARIOS"/>
    <n v="4"/>
    <s v="AGRO INDUSTRIALES"/>
    <n v="2.6"/>
    <n v="1.18"/>
    <s v="Miel de abeja"/>
    <m/>
    <n v="0"/>
    <n v="22"/>
    <n v="9"/>
    <n v="14"/>
    <x v="1"/>
  </r>
  <r>
    <n v="3136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2"/>
    <n v="2022"/>
    <n v="60"/>
    <n v="1"/>
    <n v="30"/>
    <n v="0.32"/>
    <s v="Sep 22 2022 12:16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7"/>
    <x v="3"/>
  </r>
  <r>
    <n v="31436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2"/>
    <n v="2022"/>
    <n v="60"/>
    <n v="1"/>
    <n v="12"/>
    <n v="0.2"/>
    <s v="Sep 22 2022 12:16PM"/>
    <x v="135"/>
    <x v="130"/>
    <n v="51"/>
    <s v="QUINTAL"/>
    <n v="1"/>
    <s v="PRODUCTOS AGROPECUARIOS"/>
    <n v="4"/>
    <s v="AGRO INDUSTRIALES"/>
    <n v="100"/>
    <n v="45.45"/>
    <s v="Sal corriente yodada"/>
    <m/>
    <n v="0"/>
    <n v="22"/>
    <n v="9"/>
    <n v="14"/>
    <x v="1"/>
  </r>
  <r>
    <n v="3136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2"/>
    <n v="2022"/>
    <n v="60"/>
    <n v="1"/>
    <n v="39.5"/>
    <n v="0.45"/>
    <s v="Sep 22 2022 12:16P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7"/>
    <x v="3"/>
  </r>
  <r>
    <n v="31436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2"/>
    <n v="2022"/>
    <n v="60"/>
    <n v="1"/>
    <n v="3.25"/>
    <m/>
    <s v="Sep 22 2022 12:16PM"/>
    <x v="35"/>
    <x v="34"/>
    <n v="16"/>
    <s v="BOTELLA"/>
    <n v="1"/>
    <s v="PRODUCTOS AGROPECUARIOS"/>
    <n v="9"/>
    <s v="LACTEOS"/>
    <n v="1.6"/>
    <n v="0.73"/>
    <s v="Crema"/>
    <m/>
    <n v="0"/>
    <n v="22"/>
    <n v="9"/>
    <n v="14"/>
    <x v="1"/>
  </r>
  <r>
    <n v="31436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2"/>
    <n v="2022"/>
    <n v="60"/>
    <n v="1"/>
    <n v="2"/>
    <m/>
    <s v="Sep 22 2022 12:16PM"/>
    <x v="36"/>
    <x v="35"/>
    <n v="45"/>
    <s v="LIBRA"/>
    <n v="1"/>
    <s v="PRODUCTOS AGROPECUARIOS"/>
    <n v="9"/>
    <s v="LACTEOS"/>
    <n v="1"/>
    <n v="0.45"/>
    <s v="Quesillo"/>
    <m/>
    <n v="0"/>
    <n v="22"/>
    <n v="9"/>
    <n v="14"/>
    <x v="1"/>
  </r>
  <r>
    <n v="31436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2"/>
    <n v="2022"/>
    <n v="157"/>
    <n v="1"/>
    <n v="2.25"/>
    <m/>
    <s v="Sep 22 2022 12:16PM"/>
    <x v="36"/>
    <x v="35"/>
    <n v="45"/>
    <s v="LIBRA"/>
    <n v="1"/>
    <s v="PRODUCTOS AGROPECUARIOS"/>
    <n v="9"/>
    <s v="LACTEOS"/>
    <n v="1"/>
    <n v="0.45"/>
    <s v="Quesillo"/>
    <m/>
    <n v="0"/>
    <n v="22"/>
    <n v="9"/>
    <n v="14"/>
    <x v="1"/>
  </r>
  <r>
    <n v="31436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2"/>
    <n v="2022"/>
    <n v="157"/>
    <n v="1"/>
    <n v="3.7"/>
    <m/>
    <s v="Sep 22 2022 12:16PM"/>
    <x v="37"/>
    <x v="36"/>
    <n v="45"/>
    <s v="LIBRA"/>
    <n v="1"/>
    <s v="PRODUCTOS AGROPECUARIOS"/>
    <n v="9"/>
    <s v="LACTEOS"/>
    <n v="1"/>
    <n v="0.45"/>
    <s v="Queso Duro Blando"/>
    <m/>
    <n v="0"/>
    <n v="22"/>
    <n v="9"/>
    <n v="14"/>
    <x v="1"/>
  </r>
  <r>
    <n v="31436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2"/>
    <n v="2022"/>
    <n v="157"/>
    <n v="1"/>
    <n v="6"/>
    <m/>
    <s v="Sep 22 2022 12:17PM"/>
    <x v="38"/>
    <x v="37"/>
    <n v="45"/>
    <s v="LIBRA"/>
    <n v="1"/>
    <s v="PRODUCTOS AGROPECUARIOS"/>
    <n v="9"/>
    <s v="LACTEOS"/>
    <n v="1"/>
    <n v="0.45"/>
    <s v="Queso Duro Viejo"/>
    <m/>
    <n v="0"/>
    <n v="22"/>
    <n v="9"/>
    <n v="14"/>
    <x v="1"/>
  </r>
  <r>
    <n v="3136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2"/>
    <n v="2022"/>
    <n v="351"/>
    <n v="1"/>
    <n v="12"/>
    <m/>
    <s v="Sep 22 2022 12:17P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9"/>
    <n v="7"/>
    <x v="3"/>
  </r>
  <r>
    <n v="314361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2"/>
    <n v="2022"/>
    <n v="60"/>
    <n v="1"/>
    <n v="4.25"/>
    <m/>
    <s v="Sep 22 2022 12:17PM"/>
    <x v="33"/>
    <x v="32"/>
    <n v="29"/>
    <s v="CARTON 30 UNIDADES"/>
    <n v="1"/>
    <s v="PRODUCTOS AGROPECUARIOS"/>
    <n v="8"/>
    <s v="PRODUCTOS AVICOLAS"/>
    <n v="3.75"/>
    <n v="1.7"/>
    <s v="Huevo Grande Cartón"/>
    <m/>
    <n v="0"/>
    <n v="22"/>
    <n v="9"/>
    <n v="14"/>
    <x v="1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4.5"/>
    <m/>
    <s v="Sep 22 2022 12:17PM"/>
    <x v="143"/>
    <x v="138"/>
    <n v="45"/>
    <s v="LIBRA"/>
    <n v="1"/>
    <s v="PRODUCTOS AGROPECUARIOS"/>
    <n v="5"/>
    <s v="CARNE BOVINO"/>
    <n v="1"/>
    <n v="0.45"/>
    <s v="Lomo de Rollizo"/>
    <m/>
    <n v="0"/>
    <n v="22"/>
    <n v="9"/>
    <n v="16"/>
    <x v="0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4.5"/>
    <m/>
    <s v="Sep 22 2022 12:17PM"/>
    <x v="142"/>
    <x v="137"/>
    <n v="45"/>
    <s v="LIBRA"/>
    <n v="1"/>
    <s v="PRODUCTOS AGROPECUARIOS"/>
    <n v="5"/>
    <s v="CARNE BOVINO"/>
    <n v="1"/>
    <n v="0.45"/>
    <s v="Lomo de Aguja"/>
    <m/>
    <n v="0"/>
    <n v="22"/>
    <n v="9"/>
    <n v="16"/>
    <x v="0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4.5"/>
    <m/>
    <s v="Sep 22 2022 12:17PM"/>
    <x v="153"/>
    <x v="148"/>
    <n v="45"/>
    <s v="LIBRA"/>
    <n v="1"/>
    <s v="PRODUCTOS AGROPECUARIOS"/>
    <n v="5"/>
    <s v="CARNE BOVINO"/>
    <n v="1"/>
    <n v="0.45"/>
    <s v="Posta Angelina"/>
    <m/>
    <n v="0"/>
    <n v="22"/>
    <n v="9"/>
    <n v="16"/>
    <x v="0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3.5"/>
    <m/>
    <s v="Sep 22 2022 12:17PM"/>
    <x v="144"/>
    <x v="139"/>
    <n v="45"/>
    <s v="LIBRA"/>
    <n v="1"/>
    <s v="PRODUCTOS AGROPECUARIOS"/>
    <n v="5"/>
    <s v="CARNE BOVINO"/>
    <n v="1"/>
    <n v="0.45"/>
    <s v="Posta de Pecho"/>
    <m/>
    <n v="0"/>
    <n v="22"/>
    <n v="9"/>
    <n v="16"/>
    <x v="0"/>
  </r>
  <r>
    <n v="3136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2"/>
    <n v="2022"/>
    <n v="89"/>
    <n v="1"/>
    <n v="12"/>
    <m/>
    <s v="Sep 22 2022 12:17PM"/>
    <x v="43"/>
    <x v="42"/>
    <n v="20"/>
    <s v="CAJA  18-22 TALLOS"/>
    <n v="1"/>
    <s v="PRODUCTOS AGROPECUARIOS"/>
    <n v="2"/>
    <s v="HORTALIZAS"/>
    <n v="61.86"/>
    <n v="28.12"/>
    <s v="Apio Grande"/>
    <m/>
    <n v="0"/>
    <n v="22"/>
    <n v="9"/>
    <n v="7"/>
    <x v="3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3.5"/>
    <m/>
    <s v="Sep 22 2022 12:17PM"/>
    <x v="146"/>
    <x v="141"/>
    <n v="45"/>
    <s v="LIBRA"/>
    <n v="1"/>
    <s v="PRODUCTOS AGROPECUARIOS"/>
    <n v="5"/>
    <s v="CARNE BOVINO"/>
    <n v="1"/>
    <n v="0.45"/>
    <s v="Posta Negra"/>
    <m/>
    <n v="0"/>
    <n v="22"/>
    <n v="9"/>
    <n v="16"/>
    <x v="0"/>
  </r>
  <r>
    <n v="3136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2"/>
    <n v="2022"/>
    <n v="89"/>
    <n v="1"/>
    <n v="13"/>
    <m/>
    <s v="Sep 22 2022 12:18PM"/>
    <x v="44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9"/>
    <n v="7"/>
    <x v="3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3.5"/>
    <m/>
    <s v="Sep 22 2022 12:18PM"/>
    <x v="145"/>
    <x v="140"/>
    <n v="45"/>
    <s v="LIBRA"/>
    <n v="1"/>
    <s v="PRODUCTOS AGROPECUARIOS"/>
    <n v="5"/>
    <s v="CARNE BOVINO"/>
    <n v="1"/>
    <n v="0.45"/>
    <s v="Puyazo"/>
    <m/>
    <n v="0"/>
    <n v="22"/>
    <n v="9"/>
    <n v="16"/>
    <x v="0"/>
  </r>
  <r>
    <n v="3136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2"/>
    <n v="2022"/>
    <n v="138"/>
    <n v="1"/>
    <n v="36"/>
    <m/>
    <s v="Sep 22 2022 12:18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22"/>
    <n v="9"/>
    <n v="7"/>
    <x v="3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3.5"/>
    <m/>
    <s v="Sep 22 2022 12:18PM"/>
    <x v="147"/>
    <x v="142"/>
    <n v="45"/>
    <s v="LIBRA"/>
    <n v="1"/>
    <s v="PRODUCTOS AGROPECUARIOS"/>
    <n v="5"/>
    <s v="CARNE BOVINO"/>
    <n v="1"/>
    <n v="0.45"/>
    <s v="Salon"/>
    <m/>
    <n v="0"/>
    <n v="22"/>
    <n v="9"/>
    <n v="16"/>
    <x v="0"/>
  </r>
  <r>
    <n v="3136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2"/>
    <n v="2022"/>
    <n v="138"/>
    <n v="1"/>
    <n v="42"/>
    <m/>
    <s v="Sep 22 2022 12:18PM"/>
    <x v="3"/>
    <x v="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9"/>
    <n v="7"/>
    <x v="3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3.5"/>
    <m/>
    <s v="Sep 22 2022 12:18PM"/>
    <x v="148"/>
    <x v="143"/>
    <n v="45"/>
    <s v="LIBRA"/>
    <n v="1"/>
    <s v="PRODUCTOS AGROPECUARIOS"/>
    <n v="5"/>
    <s v="CARNE BOVINO"/>
    <n v="1"/>
    <n v="0.45"/>
    <s v="Solomo"/>
    <m/>
    <n v="0"/>
    <n v="22"/>
    <n v="9"/>
    <n v="16"/>
    <x v="0"/>
  </r>
  <r>
    <n v="3136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2"/>
    <n v="2022"/>
    <n v="89"/>
    <n v="1"/>
    <n v="20"/>
    <m/>
    <s v="Sep 22 2022 12:18PM"/>
    <x v="47"/>
    <x v="46"/>
    <n v="74"/>
    <s v="SACO 35-40 LIBRAS"/>
    <n v="1"/>
    <s v="PRODUCTOS AGROPECUARIOS"/>
    <n v="2"/>
    <s v="HORTALIZAS"/>
    <n v="38.590000000000003"/>
    <n v="17.54"/>
    <s v="Chile Jalapeño"/>
    <m/>
    <n v="0"/>
    <n v="22"/>
    <n v="9"/>
    <n v="7"/>
    <x v="3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6"/>
    <m/>
    <s v="Sep 22 2022 12:18PM"/>
    <x v="149"/>
    <x v="144"/>
    <n v="45"/>
    <s v="LIBRA"/>
    <n v="1"/>
    <s v="PRODUCTOS AGROPECUARIOS"/>
    <n v="6"/>
    <s v="CARNE PORCINO"/>
    <n v="1"/>
    <n v="0.45"/>
    <s v="Chicharron"/>
    <m/>
    <n v="0"/>
    <n v="22"/>
    <n v="9"/>
    <n v="16"/>
    <x v="0"/>
  </r>
  <r>
    <n v="3136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2"/>
    <n v="2022"/>
    <n v="89"/>
    <n v="1"/>
    <n v="15"/>
    <m/>
    <s v="Sep 22 2022 12:18P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9"/>
    <n v="7"/>
    <x v="3"/>
  </r>
  <r>
    <n v="3136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2"/>
    <n v="2022"/>
    <n v="89"/>
    <n v="1"/>
    <n v="12"/>
    <m/>
    <s v="Sep 22 2022 12:18PM"/>
    <x v="48"/>
    <x v="47"/>
    <n v="53"/>
    <s v="RED   12 UNIDADES"/>
    <n v="1"/>
    <s v="PRODUCTOS AGROPECUARIOS"/>
    <n v="2"/>
    <s v="HORTALIZAS"/>
    <n v="46.19"/>
    <n v="21"/>
    <s v="Coliflor  Grande"/>
    <m/>
    <n v="0"/>
    <n v="22"/>
    <n v="9"/>
    <n v="7"/>
    <x v="3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3"/>
    <m/>
    <s v="Sep 22 2022 12:18PM"/>
    <x v="150"/>
    <x v="145"/>
    <n v="45"/>
    <s v="LIBRA"/>
    <n v="1"/>
    <s v="PRODUCTOS AGROPECUARIOS"/>
    <n v="6"/>
    <s v="CARNE PORCINO"/>
    <n v="1"/>
    <n v="0.45"/>
    <s v="Costilla"/>
    <m/>
    <n v="0"/>
    <n v="22"/>
    <n v="9"/>
    <n v="16"/>
    <x v="0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3"/>
    <m/>
    <s v="Sep 22 2022 12:18PM"/>
    <x v="151"/>
    <x v="146"/>
    <n v="45"/>
    <s v="LIBRA"/>
    <n v="1"/>
    <s v="PRODUCTOS AGROPECUARIOS"/>
    <n v="6"/>
    <s v="CARNE PORCINO"/>
    <n v="1"/>
    <n v="0.45"/>
    <s v="Lomo"/>
    <m/>
    <n v="0"/>
    <n v="22"/>
    <n v="9"/>
    <n v="16"/>
    <x v="0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3"/>
    <m/>
    <s v="Sep 22 2022 12:18PM"/>
    <x v="152"/>
    <x v="147"/>
    <n v="45"/>
    <s v="LIBRA"/>
    <n v="1"/>
    <s v="PRODUCTOS AGROPECUARIOS"/>
    <n v="6"/>
    <s v="CARNE PORCINO"/>
    <n v="1"/>
    <n v="0.45"/>
    <s v="Posta"/>
    <m/>
    <n v="0"/>
    <n v="22"/>
    <n v="9"/>
    <n v="16"/>
    <x v="0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5"/>
    <m/>
    <s v="Sep 22 2022 12:19PM"/>
    <x v="33"/>
    <x v="32"/>
    <n v="29"/>
    <s v="CARTON 30 UNIDADES"/>
    <n v="1"/>
    <s v="PRODUCTOS AGROPECUARIOS"/>
    <n v="8"/>
    <s v="PRODUCTOS AVICOLAS"/>
    <n v="3.75"/>
    <n v="1.7"/>
    <s v="Huevo Grande Cartón"/>
    <m/>
    <n v="0"/>
    <n v="22"/>
    <n v="9"/>
    <n v="16"/>
    <x v="0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4.5"/>
    <m/>
    <s v="Sep 22 2022 12:19PM"/>
    <x v="34"/>
    <x v="33"/>
    <n v="29"/>
    <s v="CARTON 30 UNIDADES"/>
    <n v="1"/>
    <s v="PRODUCTOS AGROPECUARIOS"/>
    <n v="8"/>
    <s v="PRODUCTOS AVICOLAS"/>
    <n v="3.25"/>
    <n v="1.48"/>
    <s v="Huevo Mediano Cartón"/>
    <m/>
    <n v="0"/>
    <n v="22"/>
    <n v="9"/>
    <n v="16"/>
    <x v="0"/>
  </r>
  <r>
    <n v="3136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2"/>
    <n v="2022"/>
    <n v="60"/>
    <n v="1"/>
    <n v="15"/>
    <m/>
    <s v="Sep 22 2022 12:19PM"/>
    <x v="73"/>
    <x v="71"/>
    <n v="30"/>
    <s v="CIENTO  100 UNIDADES       "/>
    <n v="1"/>
    <s v="PRODUCTOS AGROPECUARIOS"/>
    <n v="2"/>
    <s v="HORTALIZAS"/>
    <n v="100"/>
    <n v="45.45"/>
    <s v="Elote Blanco Grande"/>
    <m/>
    <n v="0"/>
    <n v="22"/>
    <n v="9"/>
    <n v="7"/>
    <x v="3"/>
  </r>
  <r>
    <n v="3136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2"/>
    <n v="2022"/>
    <n v="60"/>
    <n v="1"/>
    <n v="10"/>
    <m/>
    <s v="Sep 22 2022 12:19P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9"/>
    <n v="7"/>
    <x v="3"/>
  </r>
  <r>
    <n v="3136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2"/>
    <n v="2022"/>
    <n v="89"/>
    <n v="1"/>
    <n v="11"/>
    <m/>
    <s v="Sep 22 2022 12:19P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9"/>
    <n v="7"/>
    <x v="3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2.75"/>
    <m/>
    <s v="Sep 22 2022 12:20PM"/>
    <x v="35"/>
    <x v="34"/>
    <n v="16"/>
    <s v="BOTELLA"/>
    <n v="1"/>
    <s v="PRODUCTOS AGROPECUARIOS"/>
    <n v="9"/>
    <s v="LACTEOS"/>
    <n v="1.6"/>
    <n v="0.73"/>
    <s v="Crema"/>
    <m/>
    <n v="0"/>
    <n v="22"/>
    <n v="9"/>
    <n v="16"/>
    <x v="0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2.5"/>
    <m/>
    <s v="Sep 22 2022 12:20PM"/>
    <x v="36"/>
    <x v="35"/>
    <n v="45"/>
    <s v="LIBRA"/>
    <n v="1"/>
    <s v="PRODUCTOS AGROPECUARIOS"/>
    <n v="9"/>
    <s v="LACTEOS"/>
    <n v="1"/>
    <n v="0.45"/>
    <s v="Quesillo"/>
    <m/>
    <n v="0"/>
    <n v="22"/>
    <n v="9"/>
    <n v="16"/>
    <x v="0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3.5"/>
    <m/>
    <s v="Sep 22 2022 12:20PM"/>
    <x v="37"/>
    <x v="36"/>
    <n v="45"/>
    <s v="LIBRA"/>
    <n v="1"/>
    <s v="PRODUCTOS AGROPECUARIOS"/>
    <n v="9"/>
    <s v="LACTEOS"/>
    <n v="1"/>
    <n v="0.45"/>
    <s v="Queso Duro Blando"/>
    <m/>
    <n v="0"/>
    <n v="22"/>
    <n v="9"/>
    <n v="16"/>
    <x v="0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4.75"/>
    <m/>
    <s v="Sep 22 2022 12:20PM"/>
    <x v="38"/>
    <x v="37"/>
    <n v="45"/>
    <s v="LIBRA"/>
    <n v="1"/>
    <s v="PRODUCTOS AGROPECUARIOS"/>
    <n v="9"/>
    <s v="LACTEOS"/>
    <n v="1"/>
    <n v="0.45"/>
    <s v="Queso Duro Viejo"/>
    <m/>
    <n v="0"/>
    <n v="22"/>
    <n v="9"/>
    <n v="16"/>
    <x v="0"/>
  </r>
  <r>
    <n v="3136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2"/>
    <n v="2022"/>
    <n v="60"/>
    <n v="1"/>
    <n v="45"/>
    <m/>
    <s v="Sep 22 2022 12:20PM"/>
    <x v="76"/>
    <x v="73"/>
    <n v="41"/>
    <s v="JABA 30-40 LIBRAS"/>
    <n v="1"/>
    <s v="PRODUCTOS AGROPECUARIOS"/>
    <n v="2"/>
    <s v="HORTALIZAS"/>
    <n v="35"/>
    <n v="15.91"/>
    <s v="Loroco"/>
    <m/>
    <n v="0"/>
    <n v="22"/>
    <n v="9"/>
    <n v="7"/>
    <x v="3"/>
  </r>
  <r>
    <n v="3136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2"/>
    <n v="2022"/>
    <n v="89"/>
    <n v="1"/>
    <n v="36"/>
    <m/>
    <s v="Sep 22 2022 12:20P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7"/>
    <x v="3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1.25"/>
    <m/>
    <s v="Sep 22 2022 12:20PM"/>
    <x v="29"/>
    <x v="28"/>
    <n v="45"/>
    <s v="LIBRA"/>
    <n v="1"/>
    <s v="PRODUCTOS AGROPECUARIOS"/>
    <n v="7"/>
    <s v="CARNE DE POLLO"/>
    <n v="1"/>
    <n v="0.45"/>
    <s v="Pollo, Muslos"/>
    <m/>
    <n v="0"/>
    <n v="22"/>
    <n v="9"/>
    <n v="16"/>
    <x v="0"/>
  </r>
  <r>
    <n v="3136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2"/>
    <n v="2022"/>
    <n v="60"/>
    <n v="1"/>
    <n v="150"/>
    <m/>
    <s v="Sep 22 2022 12:20PM"/>
    <x v="82"/>
    <x v="14"/>
    <n v="36"/>
    <s v="CIENTO 800-1000 LIBRAS"/>
    <n v="1"/>
    <s v="PRODUCTOS AGROPECUARIOS"/>
    <n v="2"/>
    <s v="HORTALIZAS"/>
    <n v="900"/>
    <n v="409.09"/>
    <s v="Repollo Verde Grande"/>
    <m/>
    <n v="0"/>
    <n v="22"/>
    <n v="9"/>
    <n v="7"/>
    <x v="3"/>
  </r>
  <r>
    <n v="3136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2"/>
    <n v="2022"/>
    <n v="89"/>
    <n v="1"/>
    <n v="15"/>
    <m/>
    <s v="Sep 22 2022 12:21P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7"/>
    <x v="3"/>
  </r>
  <r>
    <n v="314439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2"/>
    <n v="2022"/>
    <n v="60"/>
    <n v="1"/>
    <n v="1.9"/>
    <m/>
    <s v="Sep 22 2022 12:21PM"/>
    <x v="31"/>
    <x v="30"/>
    <n v="45"/>
    <s v="LIBRA"/>
    <n v="1"/>
    <s v="PRODUCTOS AGROPECUARIOS"/>
    <n v="7"/>
    <s v="CARNE DE POLLO"/>
    <n v="1"/>
    <n v="0.45"/>
    <s v="Pollo, Pechuga"/>
    <m/>
    <n v="0"/>
    <n v="22"/>
    <n v="9"/>
    <n v="16"/>
    <x v="0"/>
  </r>
  <r>
    <n v="3136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2"/>
    <n v="2022"/>
    <n v="89"/>
    <n v="1"/>
    <n v="22"/>
    <m/>
    <s v="Sep 22 2022 12:21PM"/>
    <x v="81"/>
    <x v="78"/>
    <n v="66"/>
    <s v="SACO 133-135 LIBRAS"/>
    <n v="1"/>
    <s v="PRODUCTOS AGROPECUARIOS"/>
    <n v="2"/>
    <s v="HORTALIZAS"/>
    <n v="134"/>
    <n v="60.91"/>
    <s v="Yuca Blanca"/>
    <m/>
    <n v="0"/>
    <n v="22"/>
    <n v="9"/>
    <n v="7"/>
    <x v="3"/>
  </r>
  <r>
    <n v="3136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2"/>
    <n v="2022"/>
    <n v="89"/>
    <n v="1"/>
    <n v="28"/>
    <m/>
    <s v="Sep 22 2022 12:21PM"/>
    <x v="70"/>
    <x v="68"/>
    <n v="51"/>
    <s v="QUINTAL"/>
    <n v="1"/>
    <s v="PRODUCTOS AGROPECUARIOS"/>
    <n v="2"/>
    <s v="HORTALIZAS"/>
    <n v="100"/>
    <n v="45.45"/>
    <s v="Zanahoria Grande"/>
    <m/>
    <n v="0"/>
    <n v="22"/>
    <n v="9"/>
    <n v="7"/>
    <x v="3"/>
  </r>
  <r>
    <n v="3136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2"/>
    <n v="2022"/>
    <n v="89"/>
    <n v="1"/>
    <n v="11"/>
    <m/>
    <s v="Sep 22 2022 12:21PM"/>
    <x v="18"/>
    <x v="17"/>
    <n v="11"/>
    <s v="BOLSA 33-36 LIBRAS"/>
    <n v="1"/>
    <s v="PRODUCTOS AGROPECUARIOS"/>
    <n v="2"/>
    <s v="HORTALIZAS"/>
    <n v="34.94"/>
    <n v="15.88"/>
    <s v="Zanahoria Mediana"/>
    <m/>
    <n v="0"/>
    <n v="22"/>
    <n v="9"/>
    <n v="7"/>
    <x v="3"/>
  </r>
  <r>
    <n v="3136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2"/>
    <n v="2022"/>
    <n v="351"/>
    <n v="1"/>
    <n v="12"/>
    <m/>
    <s v="Sep 22 2022 12:22P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9"/>
    <n v="7"/>
    <x v="3"/>
  </r>
  <r>
    <n v="3136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2"/>
    <n v="2022"/>
    <n v="138"/>
    <n v="1"/>
    <n v="35"/>
    <m/>
    <s v="Sep 22 2022 12:22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22"/>
    <n v="9"/>
    <n v="7"/>
    <x v="3"/>
  </r>
  <r>
    <n v="3136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2"/>
    <n v="2022"/>
    <n v="138"/>
    <n v="1"/>
    <n v="43"/>
    <m/>
    <s v="Sep 22 2022 12:22PM"/>
    <x v="3"/>
    <x v="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9"/>
    <n v="7"/>
    <x v="3"/>
  </r>
  <r>
    <n v="3136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2"/>
    <n v="2022"/>
    <n v="89"/>
    <n v="1"/>
    <n v="20"/>
    <m/>
    <s v="Sep 22 2022 12:22PM"/>
    <x v="47"/>
    <x v="46"/>
    <n v="74"/>
    <s v="SACO 35-40 LIBRAS"/>
    <n v="1"/>
    <s v="PRODUCTOS AGROPECUARIOS"/>
    <n v="2"/>
    <s v="HORTALIZAS"/>
    <n v="38.590000000000003"/>
    <n v="17.54"/>
    <s v="Chile Jalapeño"/>
    <m/>
    <n v="0"/>
    <n v="22"/>
    <n v="9"/>
    <n v="7"/>
    <x v="3"/>
  </r>
  <r>
    <n v="3136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2"/>
    <n v="2022"/>
    <n v="89"/>
    <n v="1"/>
    <n v="15"/>
    <m/>
    <s v="Sep 22 2022 12:22P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9"/>
    <n v="7"/>
    <x v="3"/>
  </r>
  <r>
    <n v="3136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2"/>
    <n v="2022"/>
    <n v="89"/>
    <n v="1"/>
    <n v="35"/>
    <m/>
    <s v="Sep 22 2022 12:22P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7"/>
    <x v="3"/>
  </r>
  <r>
    <n v="3136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2"/>
    <n v="2022"/>
    <n v="89"/>
    <n v="1"/>
    <n v="15"/>
    <m/>
    <s v="Sep 22 2022 12:23P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7"/>
    <x v="3"/>
  </r>
  <r>
    <n v="3136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2"/>
    <n v="2022"/>
    <n v="89"/>
    <n v="1"/>
    <n v="20"/>
    <m/>
    <s v="Sep 22 2022 12:23PM"/>
    <x v="70"/>
    <x v="68"/>
    <n v="51"/>
    <s v="QUINTAL"/>
    <n v="1"/>
    <s v="PRODUCTOS AGROPECUARIOS"/>
    <n v="2"/>
    <s v="HORTALIZAS"/>
    <n v="100"/>
    <n v="45.45"/>
    <s v="Zanahoria Grande"/>
    <m/>
    <n v="0"/>
    <n v="22"/>
    <n v="9"/>
    <n v="7"/>
    <x v="3"/>
  </r>
  <r>
    <n v="3136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2"/>
    <n v="2022"/>
    <n v="89"/>
    <n v="1"/>
    <n v="10"/>
    <m/>
    <s v="Sep 22 2022 12:23PM"/>
    <x v="18"/>
    <x v="17"/>
    <n v="11"/>
    <s v="BOLSA 33-36 LIBRAS"/>
    <n v="1"/>
    <s v="PRODUCTOS AGROPECUARIOS"/>
    <n v="2"/>
    <s v="HORTALIZAS"/>
    <n v="34.94"/>
    <n v="15.88"/>
    <s v="Zanahoria Mediana"/>
    <m/>
    <n v="0"/>
    <n v="22"/>
    <n v="9"/>
    <n v="7"/>
    <x v="3"/>
  </r>
  <r>
    <n v="313686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9"/>
    <s v="SEPTIEMBRE"/>
    <n v="6"/>
    <s v="GILBERTO RECINOS"/>
    <n v="2022"/>
    <n v="2022"/>
    <n v="60"/>
    <n v="1"/>
    <n v="50"/>
    <n v="0.5"/>
    <s v="Sep 22 2022 12:23PM"/>
    <x v="133"/>
    <x v="128"/>
    <n v="86"/>
    <s v="SACO DE 50 KG"/>
    <n v="1"/>
    <s v="PRODUCTOS AGROPECUARIOS"/>
    <n v="4"/>
    <s v="AGRO INDUSTRIALES"/>
    <n v="110.23"/>
    <n v="50"/>
    <s v="Azúcar blanca empacada"/>
    <m/>
    <n v="0"/>
    <n v="22"/>
    <n v="9"/>
    <n v="7"/>
    <x v="3"/>
  </r>
  <r>
    <n v="313686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9"/>
    <s v="SEPTIEMBRE"/>
    <n v="6"/>
    <s v="GILBERTO RECINOS"/>
    <n v="2022"/>
    <n v="2022"/>
    <n v="60"/>
    <n v="1"/>
    <n v="25.5"/>
    <m/>
    <s v="Sep 22 2022 12:23PM"/>
    <x v="165"/>
    <x v="160"/>
    <n v="13"/>
    <s v="BOLSA 50 LB"/>
    <n v="1"/>
    <s v="PRODUCTOS AGROPECUARIOS"/>
    <n v="4"/>
    <s v="AGRO INDUSTRIALES"/>
    <n v="50"/>
    <n v="22.73"/>
    <s v="Harina de trigo fuerte"/>
    <m/>
    <n v="0"/>
    <n v="22"/>
    <n v="9"/>
    <n v="7"/>
    <x v="3"/>
  </r>
  <r>
    <n v="313686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9"/>
    <s v="SEPTIEMBRE"/>
    <n v="6"/>
    <s v="GILBERTO RECINOS"/>
    <n v="2022"/>
    <n v="2022"/>
    <n v="60"/>
    <n v="1"/>
    <n v="24"/>
    <m/>
    <s v="Sep 22 2022 12:24PM"/>
    <x v="166"/>
    <x v="161"/>
    <n v="13"/>
    <s v="BOLSA 50 LB"/>
    <n v="1"/>
    <s v="PRODUCTOS AGROPECUARIOS"/>
    <n v="4"/>
    <s v="AGRO INDUSTRIALES"/>
    <n v="50"/>
    <n v="22.73"/>
    <s v="Harina de trigo suave"/>
    <m/>
    <n v="0"/>
    <n v="22"/>
    <n v="9"/>
    <n v="7"/>
    <x v="3"/>
  </r>
  <r>
    <n v="313686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9"/>
    <s v="SEPTIEMBRE"/>
    <n v="6"/>
    <s v="GILBERTO RECINOS"/>
    <n v="2022"/>
    <n v="2022"/>
    <n v="60"/>
    <n v="1"/>
    <m/>
    <n v="1.35"/>
    <s v="Sep 22 2022 12:24PM"/>
    <x v="141"/>
    <x v="136"/>
    <n v="1"/>
    <s v="96 UNIDADES 144 LB"/>
    <n v="1"/>
    <s v="PRODUCTOS AGROPECUARIOS"/>
    <n v="4"/>
    <s v="AGRO INDUSTRIALES"/>
    <n v="144"/>
    <n v="65.45"/>
    <s v="Panela de primera clase"/>
    <m/>
    <n v="0"/>
    <n v="22"/>
    <n v="9"/>
    <n v="7"/>
    <x v="3"/>
  </r>
  <r>
    <n v="313686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9"/>
    <s v="SEPTIEMBRE"/>
    <n v="6"/>
    <s v="GILBERTO RECINOS"/>
    <n v="2022"/>
    <n v="2022"/>
    <n v="60"/>
    <n v="1"/>
    <n v="15"/>
    <m/>
    <s v="Sep 22 2022 12:24PM"/>
    <x v="135"/>
    <x v="130"/>
    <n v="51"/>
    <s v="QUINTAL"/>
    <n v="1"/>
    <s v="PRODUCTOS AGROPECUARIOS"/>
    <n v="4"/>
    <s v="AGRO INDUSTRIALES"/>
    <n v="100"/>
    <n v="45.45"/>
    <s v="Sal corriente yodada"/>
    <m/>
    <n v="0"/>
    <n v="22"/>
    <n v="9"/>
    <n v="7"/>
    <x v="3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351"/>
    <n v="1"/>
    <n v="13"/>
    <m/>
    <s v="Sep 22 2022 12:24P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9"/>
    <n v="14"/>
    <x v="1"/>
  </r>
  <r>
    <n v="31369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9"/>
    <s v="SEPTIEMBRE"/>
    <n v="6"/>
    <s v="GILBERTO RECINOS"/>
    <n v="2022"/>
    <n v="2022"/>
    <n v="60"/>
    <n v="1"/>
    <n v="4.0999999999999996"/>
    <m/>
    <s v="Sep 22 2022 12:24PM"/>
    <x v="33"/>
    <x v="32"/>
    <n v="29"/>
    <s v="CARTON 30 UNIDADES"/>
    <n v="1"/>
    <s v="PRODUCTOS AGROPECUARIOS"/>
    <n v="8"/>
    <s v="PRODUCTOS AVICOLAS"/>
    <n v="3.75"/>
    <n v="1.7"/>
    <s v="Huevo Grande Cartón"/>
    <m/>
    <n v="0"/>
    <n v="22"/>
    <n v="9"/>
    <n v="7"/>
    <x v="3"/>
  </r>
  <r>
    <n v="31369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9"/>
    <s v="SEPTIEMBRE"/>
    <n v="6"/>
    <s v="GILBERTO RECINOS"/>
    <n v="2022"/>
    <n v="2022"/>
    <n v="60"/>
    <n v="1"/>
    <n v="3.95"/>
    <m/>
    <s v="Sep 22 2022 12:25PM"/>
    <x v="34"/>
    <x v="33"/>
    <n v="29"/>
    <s v="CARTON 30 UNIDADES"/>
    <n v="1"/>
    <s v="PRODUCTOS AGROPECUARIOS"/>
    <n v="8"/>
    <s v="PRODUCTOS AVICOLAS"/>
    <n v="3.25"/>
    <n v="1.48"/>
    <s v="Huevo Mediano Cartón"/>
    <m/>
    <n v="0"/>
    <n v="22"/>
    <n v="9"/>
    <n v="7"/>
    <x v="3"/>
  </r>
  <r>
    <n v="31369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9"/>
    <s v="SEPTIEMBRE"/>
    <n v="6"/>
    <s v="GILBERTO RECINOS"/>
    <n v="2022"/>
    <n v="2022"/>
    <n v="60"/>
    <n v="1"/>
    <n v="46"/>
    <m/>
    <s v="Sep 22 2022 12:25PM"/>
    <x v="169"/>
    <x v="164"/>
    <n v="25"/>
    <s v="CAJA 12 CARTONES"/>
    <n v="1"/>
    <s v="PRODUCTOS AGROPECUARIOS"/>
    <n v="8"/>
    <s v="PRODUCTOS AVICOLAS"/>
    <n v="45"/>
    <n v="20.45"/>
    <s v="Huevo Grande Caja"/>
    <m/>
    <n v="0"/>
    <n v="22"/>
    <n v="9"/>
    <n v="7"/>
    <x v="3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89"/>
    <n v="1"/>
    <n v="14"/>
    <m/>
    <s v="Sep 22 2022 12:25PM"/>
    <x v="43"/>
    <x v="42"/>
    <n v="20"/>
    <s v="CAJA  18-22 TALLOS"/>
    <n v="1"/>
    <s v="PRODUCTOS AGROPECUARIOS"/>
    <n v="2"/>
    <s v="HORTALIZAS"/>
    <n v="61.86"/>
    <n v="28.12"/>
    <s v="Apio Grande"/>
    <m/>
    <n v="0"/>
    <n v="22"/>
    <n v="9"/>
    <n v="14"/>
    <x v="1"/>
  </r>
  <r>
    <n v="31369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9"/>
    <s v="SEPTIEMBRE"/>
    <n v="6"/>
    <s v="GILBERTO RECINOS"/>
    <n v="2022"/>
    <n v="2022"/>
    <n v="60"/>
    <n v="1"/>
    <n v="44"/>
    <m/>
    <s v="Sep 22 2022 12:25PM"/>
    <x v="170"/>
    <x v="165"/>
    <n v="25"/>
    <s v="CAJA 12 CARTONES"/>
    <n v="1"/>
    <s v="PRODUCTOS AGROPECUARIOS"/>
    <n v="8"/>
    <s v="PRODUCTOS AVICOLAS"/>
    <n v="40"/>
    <n v="18.18"/>
    <s v="Huevo Mediano Caja"/>
    <m/>
    <n v="0"/>
    <n v="22"/>
    <n v="9"/>
    <n v="7"/>
    <x v="3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89"/>
    <n v="1"/>
    <n v="7"/>
    <m/>
    <s v="Sep 22 2022 12:25PM"/>
    <x v="44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9"/>
    <n v="14"/>
    <x v="1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138"/>
    <n v="1"/>
    <n v="42"/>
    <m/>
    <s v="Sep 22 2022 12:25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22"/>
    <n v="9"/>
    <n v="14"/>
    <x v="1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231"/>
    <n v="1"/>
    <n v="48"/>
    <m/>
    <s v="Sep 22 2022 12:25PM"/>
    <x v="3"/>
    <x v="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9"/>
    <n v="14"/>
    <x v="1"/>
  </r>
  <r>
    <n v="313693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9"/>
    <s v="SEPTIEMBRE"/>
    <n v="6"/>
    <s v="GILBERTO RECINOS"/>
    <n v="2022"/>
    <n v="2022"/>
    <n v="60"/>
    <n v="1"/>
    <n v="2.5"/>
    <m/>
    <s v="Sep 22 2022 12:25PM"/>
    <x v="35"/>
    <x v="34"/>
    <n v="16"/>
    <s v="BOTELLA"/>
    <n v="1"/>
    <s v="PRODUCTOS AGROPECUARIOS"/>
    <n v="9"/>
    <s v="LACTEOS"/>
    <n v="1.6"/>
    <n v="0.73"/>
    <s v="Crema"/>
    <m/>
    <n v="0"/>
    <n v="22"/>
    <n v="9"/>
    <n v="7"/>
    <x v="3"/>
  </r>
  <r>
    <n v="313693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9"/>
    <s v="SEPTIEMBRE"/>
    <n v="6"/>
    <s v="GILBERTO RECINOS"/>
    <n v="2022"/>
    <n v="2022"/>
    <n v="157"/>
    <n v="1"/>
    <n v="2.7"/>
    <m/>
    <s v="Sep 22 2022 12:25PM"/>
    <x v="36"/>
    <x v="35"/>
    <n v="45"/>
    <s v="LIBRA"/>
    <n v="1"/>
    <s v="PRODUCTOS AGROPECUARIOS"/>
    <n v="9"/>
    <s v="LACTEOS"/>
    <n v="1"/>
    <n v="0.45"/>
    <s v="Quesillo"/>
    <m/>
    <n v="0"/>
    <n v="22"/>
    <n v="9"/>
    <n v="7"/>
    <x v="3"/>
  </r>
  <r>
    <n v="313693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9"/>
    <s v="SEPTIEMBRE"/>
    <n v="6"/>
    <s v="GILBERTO RECINOS"/>
    <n v="2022"/>
    <n v="2022"/>
    <n v="157"/>
    <n v="1"/>
    <n v="4"/>
    <m/>
    <s v="Sep 22 2022 12:25PM"/>
    <x v="37"/>
    <x v="36"/>
    <n v="45"/>
    <s v="LIBRA"/>
    <n v="1"/>
    <s v="PRODUCTOS AGROPECUARIOS"/>
    <n v="9"/>
    <s v="LACTEOS"/>
    <n v="1"/>
    <n v="0.45"/>
    <s v="Queso Duro Blando"/>
    <m/>
    <n v="0"/>
    <n v="22"/>
    <n v="9"/>
    <n v="7"/>
    <x v="3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60"/>
    <n v="1"/>
    <n v="25"/>
    <m/>
    <s v="Sep 22 2022 12:25PM"/>
    <x v="47"/>
    <x v="46"/>
    <n v="74"/>
    <s v="SACO 35-40 LIBRAS"/>
    <n v="1"/>
    <s v="PRODUCTOS AGROPECUARIOS"/>
    <n v="2"/>
    <s v="HORTALIZAS"/>
    <n v="38.590000000000003"/>
    <n v="17.54"/>
    <s v="Chile Jalapeño"/>
    <m/>
    <n v="0"/>
    <n v="22"/>
    <n v="9"/>
    <n v="14"/>
    <x v="1"/>
  </r>
  <r>
    <n v="313693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9"/>
    <s v="SEPTIEMBRE"/>
    <n v="6"/>
    <s v="GILBERTO RECINOS"/>
    <n v="2022"/>
    <n v="2022"/>
    <n v="157"/>
    <n v="1"/>
    <n v="6"/>
    <m/>
    <s v="Sep 22 2022 12:25PM"/>
    <x v="38"/>
    <x v="37"/>
    <n v="45"/>
    <s v="LIBRA"/>
    <n v="1"/>
    <s v="PRODUCTOS AGROPECUARIOS"/>
    <n v="9"/>
    <s v="LACTEOS"/>
    <n v="1"/>
    <n v="0.45"/>
    <s v="Queso Duro Viejo"/>
    <m/>
    <n v="0"/>
    <n v="22"/>
    <n v="9"/>
    <n v="7"/>
    <x v="3"/>
  </r>
  <r>
    <n v="313693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9"/>
    <s v="SEPTIEMBRE"/>
    <n v="6"/>
    <s v="GILBERTO RECINOS"/>
    <n v="2022"/>
    <n v="2022"/>
    <n v="60"/>
    <n v="1"/>
    <n v="2.6"/>
    <m/>
    <s v="Sep 22 2022 12:26PM"/>
    <x v="39"/>
    <x v="38"/>
    <n v="45"/>
    <s v="LIBRA"/>
    <n v="1"/>
    <s v="PRODUCTOS AGROPECUARIOS"/>
    <n v="9"/>
    <s v="LACTEOS"/>
    <n v="1"/>
    <n v="0.45"/>
    <s v="Queso Fresco"/>
    <m/>
    <n v="0"/>
    <n v="22"/>
    <n v="9"/>
    <n v="7"/>
    <x v="3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89"/>
    <n v="1"/>
    <n v="14"/>
    <m/>
    <s v="Sep 22 2022 12:26PM"/>
    <x v="48"/>
    <x v="47"/>
    <n v="53"/>
    <s v="RED   12 UNIDADES"/>
    <n v="1"/>
    <s v="PRODUCTOS AGROPECUARIOS"/>
    <n v="2"/>
    <s v="HORTALIZAS"/>
    <n v="46.19"/>
    <n v="21"/>
    <s v="Coliflor  Grande"/>
    <m/>
    <n v="0"/>
    <n v="22"/>
    <n v="9"/>
    <n v="14"/>
    <x v="1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60"/>
    <n v="1"/>
    <n v="18"/>
    <m/>
    <s v="Sep 22 2022 12:26P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9"/>
    <n v="14"/>
    <x v="1"/>
  </r>
  <r>
    <n v="31368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2"/>
    <n v="2022"/>
    <n v="157"/>
    <n v="1"/>
    <n v="60"/>
    <n v="1"/>
    <s v="Sep 22 2022 12:26PM"/>
    <x v="164"/>
    <x v="159"/>
    <n v="51"/>
    <s v="QUINTAL"/>
    <n v="1"/>
    <s v="PRODUCTOS AGROPECUARIOS"/>
    <n v="4"/>
    <s v="AGRO INDUSTRIALES"/>
    <n v="100"/>
    <n v="45.45"/>
    <s v="Achiote"/>
    <m/>
    <n v="0"/>
    <n v="22"/>
    <n v="9"/>
    <n v="7"/>
    <x v="3"/>
  </r>
  <r>
    <n v="31368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2"/>
    <n v="2022"/>
    <n v="157"/>
    <n v="1"/>
    <n v="140"/>
    <n v="1.5"/>
    <s v="Sep 22 2022 12:26PM"/>
    <x v="138"/>
    <x v="133"/>
    <n v="51"/>
    <s v="QUINTAL"/>
    <n v="1"/>
    <s v="PRODUCTOS AGROPECUARIOS"/>
    <n v="4"/>
    <s v="AGRO INDUSTRIALES"/>
    <n v="100"/>
    <n v="45.45"/>
    <s v="Ajonjolí"/>
    <m/>
    <n v="0"/>
    <n v="22"/>
    <n v="9"/>
    <n v="7"/>
    <x v="3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89"/>
    <n v="1"/>
    <n v="13"/>
    <m/>
    <s v="Sep 22 2022 12:26P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2"/>
    <n v="9"/>
    <n v="14"/>
    <x v="1"/>
  </r>
  <r>
    <n v="31368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2"/>
    <n v="2022"/>
    <n v="157"/>
    <n v="1"/>
    <n v="80"/>
    <n v="1"/>
    <s v="Sep 22 2022 12:26PM"/>
    <x v="139"/>
    <x v="134"/>
    <n v="51"/>
    <s v="QUINTAL"/>
    <n v="1"/>
    <s v="PRODUCTOS AGROPECUARIOS"/>
    <n v="4"/>
    <s v="AGRO INDUSTRIALES"/>
    <n v="100"/>
    <n v="45.45"/>
    <s v="Cacahuete Crudo"/>
    <m/>
    <n v="0"/>
    <n v="22"/>
    <n v="9"/>
    <n v="7"/>
    <x v="3"/>
  </r>
  <r>
    <n v="31368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2"/>
    <n v="2022"/>
    <n v="157"/>
    <n v="1"/>
    <n v="150"/>
    <n v="1.6"/>
    <s v="Sep 22 2022 12:27PM"/>
    <x v="140"/>
    <x v="135"/>
    <n v="51"/>
    <s v="QUINTAL"/>
    <n v="1"/>
    <s v="PRODUCTOS AGROPECUARIOS"/>
    <n v="4"/>
    <s v="AGRO INDUSTRIALES"/>
    <n v="100"/>
    <n v="45.45"/>
    <s v="Cacao "/>
    <m/>
    <n v="0"/>
    <n v="22"/>
    <n v="9"/>
    <n v="7"/>
    <x v="3"/>
  </r>
  <r>
    <n v="31368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2"/>
    <n v="2022"/>
    <n v="157"/>
    <n v="1"/>
    <m/>
    <n v="1.4"/>
    <s v="Sep 22 2022 12:27PM"/>
    <x v="141"/>
    <x v="136"/>
    <n v="1"/>
    <s v="96 UNIDADES 144 LB"/>
    <n v="1"/>
    <s v="PRODUCTOS AGROPECUARIOS"/>
    <n v="4"/>
    <s v="AGRO INDUSTRIALES"/>
    <n v="144"/>
    <n v="65.45"/>
    <s v="Panela de primera clase"/>
    <m/>
    <n v="0"/>
    <n v="22"/>
    <n v="9"/>
    <n v="7"/>
    <x v="3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60"/>
    <n v="1"/>
    <n v="18"/>
    <m/>
    <s v="Sep 22 2022 12:27PM"/>
    <x v="73"/>
    <x v="71"/>
    <n v="30"/>
    <s v="CIENTO  100 UNIDADES       "/>
    <n v="1"/>
    <s v="PRODUCTOS AGROPECUARIOS"/>
    <n v="2"/>
    <s v="HORTALIZAS"/>
    <n v="100"/>
    <n v="45.45"/>
    <s v="Elote Blanco Grande"/>
    <m/>
    <n v="0"/>
    <n v="22"/>
    <n v="9"/>
    <n v="14"/>
    <x v="1"/>
  </r>
  <r>
    <n v="31368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2"/>
    <n v="2022"/>
    <n v="157"/>
    <n v="1"/>
    <n v="60"/>
    <n v="1"/>
    <s v="Sep 22 2022 12:27PM"/>
    <x v="158"/>
    <x v="153"/>
    <n v="51"/>
    <s v="QUINTAL"/>
    <n v="1"/>
    <s v="PRODUCTOS AGROPECUARIOS"/>
    <n v="4"/>
    <s v="AGRO INDUSTRIALES"/>
    <n v="100"/>
    <n v="45.45"/>
    <s v="Trigo"/>
    <m/>
    <n v="0"/>
    <n v="22"/>
    <n v="9"/>
    <n v="7"/>
    <x v="3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60"/>
    <n v="1"/>
    <n v="45"/>
    <m/>
    <s v="Sep 22 2022 12:27PM"/>
    <x v="74"/>
    <x v="71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n v="9"/>
    <n v="14"/>
    <x v="1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60"/>
    <n v="1"/>
    <n v="12"/>
    <m/>
    <s v="Sep 22 2022 12:27P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9"/>
    <n v="14"/>
    <x v="1"/>
  </r>
  <r>
    <n v="3136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9"/>
    <s v="SEPTIEMBRE"/>
    <n v="6"/>
    <s v="GILBERTO RECINOS"/>
    <n v="2022"/>
    <n v="2022"/>
    <n v="60"/>
    <n v="1"/>
    <n v="3"/>
    <m/>
    <s v="Sep 22 2022 12:28PM"/>
    <x v="35"/>
    <x v="34"/>
    <n v="16"/>
    <s v="BOTELLA"/>
    <n v="1"/>
    <s v="PRODUCTOS AGROPECUARIOS"/>
    <n v="9"/>
    <s v="LACTEOS"/>
    <n v="1.6"/>
    <n v="0.73"/>
    <s v="Crema"/>
    <m/>
    <n v="0"/>
    <n v="22"/>
    <n v="9"/>
    <n v="7"/>
    <x v="3"/>
  </r>
  <r>
    <n v="3136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9"/>
    <s v="SEPTIEMBRE"/>
    <n v="6"/>
    <s v="GILBERTO RECINOS"/>
    <n v="2022"/>
    <n v="2022"/>
    <n v="157"/>
    <n v="1"/>
    <n v="2.5"/>
    <m/>
    <s v="Sep 22 2022 12:28PM"/>
    <x v="36"/>
    <x v="35"/>
    <n v="45"/>
    <s v="LIBRA"/>
    <n v="1"/>
    <s v="PRODUCTOS AGROPECUARIOS"/>
    <n v="9"/>
    <s v="LACTEOS"/>
    <n v="1"/>
    <n v="0.45"/>
    <s v="Quesillo"/>
    <m/>
    <n v="0"/>
    <n v="22"/>
    <n v="9"/>
    <n v="7"/>
    <x v="3"/>
  </r>
  <r>
    <n v="3136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9"/>
    <s v="SEPTIEMBRE"/>
    <n v="6"/>
    <s v="GILBERTO RECINOS"/>
    <n v="2022"/>
    <n v="2022"/>
    <n v="157"/>
    <n v="1"/>
    <n v="3"/>
    <m/>
    <s v="Sep 22 2022 12:28PM"/>
    <x v="37"/>
    <x v="36"/>
    <n v="45"/>
    <s v="LIBRA"/>
    <n v="1"/>
    <s v="PRODUCTOS AGROPECUARIOS"/>
    <n v="9"/>
    <s v="LACTEOS"/>
    <n v="1"/>
    <n v="0.45"/>
    <s v="Queso Duro Blando"/>
    <m/>
    <n v="0"/>
    <n v="22"/>
    <n v="9"/>
    <n v="7"/>
    <x v="3"/>
  </r>
  <r>
    <n v="3136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9"/>
    <s v="SEPTIEMBRE"/>
    <n v="6"/>
    <s v="GILBERTO RECINOS"/>
    <n v="2022"/>
    <n v="2022"/>
    <n v="157"/>
    <n v="1"/>
    <n v="5"/>
    <m/>
    <s v="Sep 22 2022 12:28PM"/>
    <x v="38"/>
    <x v="37"/>
    <n v="45"/>
    <s v="LIBRA"/>
    <n v="1"/>
    <s v="PRODUCTOS AGROPECUARIOS"/>
    <n v="9"/>
    <s v="LACTEOS"/>
    <n v="1"/>
    <n v="0.45"/>
    <s v="Queso Duro Viejo"/>
    <m/>
    <n v="0"/>
    <n v="22"/>
    <n v="9"/>
    <n v="7"/>
    <x v="3"/>
  </r>
  <r>
    <n v="3136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9"/>
    <s v="SEPTIEMBRE"/>
    <n v="6"/>
    <s v="GILBERTO RECINOS"/>
    <n v="2022"/>
    <n v="2022"/>
    <n v="60"/>
    <n v="1"/>
    <n v="2.5"/>
    <m/>
    <s v="Sep 22 2022 12:28PM"/>
    <x v="39"/>
    <x v="38"/>
    <n v="45"/>
    <s v="LIBRA"/>
    <n v="1"/>
    <s v="PRODUCTOS AGROPECUARIOS"/>
    <n v="9"/>
    <s v="LACTEOS"/>
    <n v="1"/>
    <n v="0.45"/>
    <s v="Queso Fresco"/>
    <m/>
    <n v="0"/>
    <n v="22"/>
    <n v="9"/>
    <n v="7"/>
    <x v="3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89"/>
    <n v="1"/>
    <n v="10"/>
    <m/>
    <s v="Sep 22 2022 12:28P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9"/>
    <n v="14"/>
    <x v="1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95"/>
    <n v="1"/>
    <n v="100"/>
    <m/>
    <s v="Sep 22 2022 12:28PM"/>
    <x v="89"/>
    <x v="8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n v="9"/>
    <n v="14"/>
    <x v="1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89"/>
    <n v="1"/>
    <n v="38"/>
    <m/>
    <s v="Sep 22 2022 12:29P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14"/>
    <x v="1"/>
  </r>
  <r>
    <n v="313684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9"/>
    <s v="SEPTIEMBRE"/>
    <n v="6"/>
    <s v="GILBERTO RECINOS"/>
    <n v="2022"/>
    <n v="2022"/>
    <n v="157"/>
    <n v="1"/>
    <m/>
    <n v="1"/>
    <s v="Sep 22 2022 12:29PM"/>
    <x v="164"/>
    <x v="159"/>
    <n v="51"/>
    <s v="QUINTAL"/>
    <n v="1"/>
    <s v="PRODUCTOS AGROPECUARIOS"/>
    <n v="4"/>
    <s v="AGRO INDUSTRIALES"/>
    <n v="100"/>
    <n v="45.45"/>
    <s v="Achiote"/>
    <m/>
    <n v="0"/>
    <n v="22"/>
    <n v="9"/>
    <n v="7"/>
    <x v="3"/>
  </r>
  <r>
    <n v="313684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9"/>
    <s v="SEPTIEMBRE"/>
    <n v="6"/>
    <s v="GILBERTO RECINOS"/>
    <n v="2022"/>
    <n v="2022"/>
    <n v="157"/>
    <n v="1"/>
    <m/>
    <n v="1.6"/>
    <s v="Sep 22 2022 12:29PM"/>
    <x v="138"/>
    <x v="133"/>
    <n v="51"/>
    <s v="QUINTAL"/>
    <n v="1"/>
    <s v="PRODUCTOS AGROPECUARIOS"/>
    <n v="4"/>
    <s v="AGRO INDUSTRIALES"/>
    <n v="100"/>
    <n v="45.45"/>
    <s v="Ajonjolí"/>
    <m/>
    <n v="0"/>
    <n v="22"/>
    <n v="9"/>
    <n v="7"/>
    <x v="3"/>
  </r>
  <r>
    <n v="313684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9"/>
    <s v="SEPTIEMBRE"/>
    <n v="6"/>
    <s v="GILBERTO RECINOS"/>
    <n v="2022"/>
    <n v="2022"/>
    <n v="157"/>
    <n v="1"/>
    <m/>
    <n v="0.55000000000000004"/>
    <s v="Sep 22 2022 12:29PM"/>
    <x v="133"/>
    <x v="128"/>
    <n v="86"/>
    <s v="SACO DE 50 KG"/>
    <n v="1"/>
    <s v="PRODUCTOS AGROPECUARIOS"/>
    <n v="4"/>
    <s v="AGRO INDUSTRIALES"/>
    <n v="110.23"/>
    <n v="50"/>
    <s v="Azúcar blanca empacada"/>
    <m/>
    <n v="0"/>
    <n v="22"/>
    <n v="9"/>
    <n v="7"/>
    <x v="3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60"/>
    <n v="1"/>
    <n v="19"/>
    <m/>
    <s v="Sep 22 2022 12:29PM"/>
    <x v="77"/>
    <x v="74"/>
    <n v="60"/>
    <s v="SACO   145-155 UNIDADES"/>
    <n v="1"/>
    <s v="PRODUCTOS AGROPECUARIOS"/>
    <n v="2"/>
    <s v="HORTALIZAS"/>
    <n v="139.57"/>
    <n v="63.44"/>
    <s v="Pepino Grande"/>
    <m/>
    <n v="0"/>
    <n v="22"/>
    <n v="9"/>
    <n v="14"/>
    <x v="1"/>
  </r>
  <r>
    <n v="313684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9"/>
    <s v="SEPTIEMBRE"/>
    <n v="6"/>
    <s v="GILBERTO RECINOS"/>
    <n v="2022"/>
    <n v="2022"/>
    <n v="157"/>
    <n v="1"/>
    <m/>
    <n v="1"/>
    <s v="Sep 22 2022 12:29PM"/>
    <x v="139"/>
    <x v="134"/>
    <n v="51"/>
    <s v="QUINTAL"/>
    <n v="1"/>
    <s v="PRODUCTOS AGROPECUARIOS"/>
    <n v="4"/>
    <s v="AGRO INDUSTRIALES"/>
    <n v="100"/>
    <n v="45.45"/>
    <s v="Cacahuete Crudo"/>
    <m/>
    <n v="0"/>
    <n v="22"/>
    <n v="9"/>
    <n v="7"/>
    <x v="3"/>
  </r>
  <r>
    <n v="313684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9"/>
    <s v="SEPTIEMBRE"/>
    <n v="6"/>
    <s v="GILBERTO RECINOS"/>
    <n v="2022"/>
    <n v="2022"/>
    <n v="157"/>
    <n v="1"/>
    <m/>
    <n v="1.6"/>
    <s v="Sep 22 2022 12:29PM"/>
    <x v="140"/>
    <x v="135"/>
    <n v="51"/>
    <s v="QUINTAL"/>
    <n v="1"/>
    <s v="PRODUCTOS AGROPECUARIOS"/>
    <n v="4"/>
    <s v="AGRO INDUSTRIALES"/>
    <n v="100"/>
    <n v="45.45"/>
    <s v="Cacao "/>
    <m/>
    <n v="0"/>
    <n v="22"/>
    <n v="9"/>
    <n v="7"/>
    <x v="3"/>
  </r>
  <r>
    <n v="313684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9"/>
    <s v="SEPTIEMBRE"/>
    <n v="6"/>
    <s v="GILBERTO RECINOS"/>
    <n v="2022"/>
    <n v="2022"/>
    <n v="157"/>
    <n v="1"/>
    <m/>
    <n v="1.4"/>
    <s v="Sep 22 2022 12:29PM"/>
    <x v="141"/>
    <x v="136"/>
    <n v="1"/>
    <s v="96 UNIDADES 144 LB"/>
    <n v="1"/>
    <s v="PRODUCTOS AGROPECUARIOS"/>
    <n v="4"/>
    <s v="AGRO INDUSTRIALES"/>
    <n v="144"/>
    <n v="65.45"/>
    <s v="Panela de primera clase"/>
    <m/>
    <n v="0"/>
    <n v="22"/>
    <n v="9"/>
    <n v="7"/>
    <x v="3"/>
  </r>
  <r>
    <n v="314462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2"/>
    <n v="2022"/>
    <n v="60"/>
    <n v="1"/>
    <n v="2"/>
    <m/>
    <s v="Sep 22 2022 12:29PM"/>
    <x v="96"/>
    <x v="91"/>
    <n v="45"/>
    <s v="LIBRA"/>
    <n v="1"/>
    <s v="PRODUCTOS AGROPECUARIOS"/>
    <n v="10"/>
    <s v="PRODUCTOS PESQUEROS"/>
    <n v="1"/>
    <n v="0.45"/>
    <s v="Bagre"/>
    <m/>
    <n v="0"/>
    <n v="22"/>
    <n v="9"/>
    <n v="16"/>
    <x v="0"/>
  </r>
  <r>
    <n v="313684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9"/>
    <s v="SEPTIEMBRE"/>
    <n v="6"/>
    <s v="GILBERTO RECINOS"/>
    <n v="2022"/>
    <n v="2022"/>
    <n v="60"/>
    <n v="1"/>
    <m/>
    <n v="0.2"/>
    <s v="Sep 22 2022 12:29PM"/>
    <x v="135"/>
    <x v="130"/>
    <n v="51"/>
    <s v="QUINTAL"/>
    <n v="1"/>
    <s v="PRODUCTOS AGROPECUARIOS"/>
    <n v="4"/>
    <s v="AGRO INDUSTRIALES"/>
    <n v="100"/>
    <n v="45.45"/>
    <s v="Sal corriente yodada"/>
    <m/>
    <n v="0"/>
    <n v="22"/>
    <n v="9"/>
    <n v="7"/>
    <x v="3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89"/>
    <n v="1"/>
    <n v="19"/>
    <m/>
    <s v="Sep 22 2022 12:29PM"/>
    <x v="51"/>
    <x v="50"/>
    <n v="8"/>
    <s v="BOLSA 25-30 LIBRAS"/>
    <n v="1"/>
    <s v="PRODUCTOS AGROPECUARIOS"/>
    <n v="2"/>
    <s v="HORTALIZAS"/>
    <n v="26.3"/>
    <n v="11.95"/>
    <s v="Rábano"/>
    <m/>
    <n v="0"/>
    <n v="22"/>
    <n v="9"/>
    <n v="14"/>
    <x v="1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89"/>
    <n v="1"/>
    <n v="17"/>
    <m/>
    <s v="Sep 22 2022 12:29P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9"/>
    <n v="14"/>
    <x v="1"/>
  </r>
  <r>
    <n v="314462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2"/>
    <n v="2022"/>
    <n v="60"/>
    <n v="1"/>
    <n v="3.5"/>
    <m/>
    <s v="Sep 22 2022 12:30PM"/>
    <x v="97"/>
    <x v="92"/>
    <n v="45"/>
    <s v="LIBRA"/>
    <n v="1"/>
    <s v="PRODUCTOS AGROPECUARIOS"/>
    <n v="10"/>
    <s v="PRODUCTOS PESQUEROS"/>
    <n v="1"/>
    <n v="0.45"/>
    <s v="Boca colorada mediano"/>
    <m/>
    <n v="0"/>
    <n v="22"/>
    <n v="9"/>
    <n v="16"/>
    <x v="0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89"/>
    <n v="1"/>
    <n v="15"/>
    <m/>
    <s v="Sep 22 2022 12:30P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2"/>
    <n v="9"/>
    <n v="14"/>
    <x v="1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60"/>
    <n v="1"/>
    <n v="12"/>
    <m/>
    <s v="Sep 22 2022 12:30P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2"/>
    <n v="9"/>
    <n v="14"/>
    <x v="1"/>
  </r>
  <r>
    <n v="314462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2"/>
    <n v="2022"/>
    <n v="60"/>
    <n v="1"/>
    <n v="5"/>
    <m/>
    <s v="Sep 22 2022 12:30PM"/>
    <x v="98"/>
    <x v="93"/>
    <n v="45"/>
    <s v="LIBRA"/>
    <n v="1"/>
    <s v="PRODUCTOS AGROPECUARIOS"/>
    <n v="10"/>
    <s v="PRODUCTOS PESQUEROS"/>
    <n v="1"/>
    <n v="0.45"/>
    <s v="Camaron de mar mediano"/>
    <m/>
    <n v="0"/>
    <n v="22"/>
    <n v="9"/>
    <n v="16"/>
    <x v="0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60"/>
    <n v="1"/>
    <n v="15"/>
    <m/>
    <s v="Sep 22 2022 12:30P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4"/>
    <x v="1"/>
  </r>
  <r>
    <n v="314462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2"/>
    <n v="2022"/>
    <n v="60"/>
    <n v="1"/>
    <n v="4"/>
    <m/>
    <s v="Sep 22 2022 12:30PM"/>
    <x v="99"/>
    <x v="94"/>
    <n v="45"/>
    <s v="LIBRA"/>
    <n v="1"/>
    <s v="PRODUCTOS AGROPECUARIOS"/>
    <n v="10"/>
    <s v="PRODUCTOS PESQUEROS"/>
    <n v="1"/>
    <n v="0.45"/>
    <s v="Camaron cultivado"/>
    <m/>
    <n v="0"/>
    <n v="22"/>
    <n v="9"/>
    <n v="16"/>
    <x v="0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89"/>
    <n v="1"/>
    <n v="17"/>
    <m/>
    <s v="Sep 22 2022 12:30P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4"/>
    <x v="1"/>
  </r>
  <r>
    <n v="314462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2"/>
    <n v="2022"/>
    <n v="60"/>
    <n v="1"/>
    <n v="6.5"/>
    <m/>
    <s v="Sep 22 2022 12:30PM"/>
    <x v="100"/>
    <x v="95"/>
    <n v="45"/>
    <s v="LIBRA"/>
    <n v="1"/>
    <s v="PRODUCTOS AGROPECUARIOS"/>
    <n v="10"/>
    <s v="PRODUCTOS PESQUEROS"/>
    <n v="1"/>
    <n v="0.45"/>
    <s v="Camaron de mar grande"/>
    <m/>
    <n v="0"/>
    <n v="22"/>
    <n v="9"/>
    <n v="16"/>
    <x v="0"/>
  </r>
  <r>
    <n v="313694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2"/>
    <n v="2022"/>
    <n v="60"/>
    <n v="1"/>
    <n v="5"/>
    <m/>
    <s v="Sep 22 2022 12:30PM"/>
    <x v="142"/>
    <x v="137"/>
    <n v="45"/>
    <s v="LIBRA"/>
    <n v="1"/>
    <s v="PRODUCTOS AGROPECUARIOS"/>
    <n v="5"/>
    <s v="CARNE BOVINO"/>
    <n v="1"/>
    <n v="0.45"/>
    <s v="Lomo de Aguja"/>
    <m/>
    <n v="0"/>
    <n v="22"/>
    <n v="9"/>
    <n v="7"/>
    <x v="3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60"/>
    <n v="1"/>
    <n v="28"/>
    <m/>
    <s v="Sep 22 2022 12:30PM"/>
    <x v="81"/>
    <x v="78"/>
    <n v="66"/>
    <s v="SACO 133-135 LIBRAS"/>
    <n v="1"/>
    <s v="PRODUCTOS AGROPECUARIOS"/>
    <n v="2"/>
    <s v="HORTALIZAS"/>
    <n v="134"/>
    <n v="60.91"/>
    <s v="Yuca Blanca"/>
    <m/>
    <n v="0"/>
    <n v="22"/>
    <n v="9"/>
    <n v="14"/>
    <x v="1"/>
  </r>
  <r>
    <n v="313694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2"/>
    <n v="2022"/>
    <n v="60"/>
    <n v="1"/>
    <n v="5"/>
    <m/>
    <s v="Sep 22 2022 12:30PM"/>
    <x v="143"/>
    <x v="138"/>
    <n v="45"/>
    <s v="LIBRA"/>
    <n v="1"/>
    <s v="PRODUCTOS AGROPECUARIOS"/>
    <n v="5"/>
    <s v="CARNE BOVINO"/>
    <n v="1"/>
    <n v="0.45"/>
    <s v="Lomo de Rollizo"/>
    <m/>
    <n v="0"/>
    <n v="22"/>
    <n v="9"/>
    <n v="7"/>
    <x v="3"/>
  </r>
  <r>
    <n v="313694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2"/>
    <n v="2022"/>
    <n v="60"/>
    <n v="1"/>
    <n v="4.7"/>
    <m/>
    <s v="Sep 22 2022 12:30PM"/>
    <x v="153"/>
    <x v="148"/>
    <n v="45"/>
    <s v="LIBRA"/>
    <n v="1"/>
    <s v="PRODUCTOS AGROPECUARIOS"/>
    <n v="5"/>
    <s v="CARNE BOVINO"/>
    <n v="1"/>
    <n v="0.45"/>
    <s v="Posta Angelina"/>
    <m/>
    <n v="0"/>
    <n v="22"/>
    <n v="9"/>
    <n v="7"/>
    <x v="3"/>
  </r>
  <r>
    <n v="314462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2"/>
    <n v="2022"/>
    <n v="60"/>
    <n v="1"/>
    <n v="5"/>
    <m/>
    <s v="Sep 22 2022 12:30PM"/>
    <x v="101"/>
    <x v="96"/>
    <n v="45"/>
    <s v="LIBRA"/>
    <n v="1"/>
    <s v="PRODUCTOS AGROPECUARIOS"/>
    <n v="10"/>
    <s v="PRODUCTOS PESQUEROS"/>
    <n v="1"/>
    <n v="0.45"/>
    <s v="Camaroncillo Seco Salado"/>
    <m/>
    <n v="0"/>
    <n v="22"/>
    <n v="9"/>
    <n v="16"/>
    <x v="0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89"/>
    <n v="1"/>
    <n v="24"/>
    <m/>
    <s v="Sep 22 2022 12:30PM"/>
    <x v="70"/>
    <x v="68"/>
    <n v="51"/>
    <s v="QUINTAL"/>
    <n v="1"/>
    <s v="PRODUCTOS AGROPECUARIOS"/>
    <n v="2"/>
    <s v="HORTALIZAS"/>
    <n v="100"/>
    <n v="45.45"/>
    <s v="Zanahoria Grande"/>
    <m/>
    <n v="0"/>
    <n v="22"/>
    <n v="9"/>
    <n v="14"/>
    <x v="1"/>
  </r>
  <r>
    <n v="313694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2"/>
    <n v="2022"/>
    <n v="60"/>
    <n v="1"/>
    <n v="4"/>
    <m/>
    <s v="Sep 22 2022 12:30PM"/>
    <x v="144"/>
    <x v="139"/>
    <n v="45"/>
    <s v="LIBRA"/>
    <n v="1"/>
    <s v="PRODUCTOS AGROPECUARIOS"/>
    <n v="5"/>
    <s v="CARNE BOVINO"/>
    <n v="1"/>
    <n v="0.45"/>
    <s v="Posta de Pecho"/>
    <m/>
    <n v="0"/>
    <n v="22"/>
    <n v="9"/>
    <n v="7"/>
    <x v="3"/>
  </r>
  <r>
    <n v="314462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2"/>
    <n v="2022"/>
    <n v="60"/>
    <n v="1"/>
    <n v="3"/>
    <m/>
    <s v="Sep 22 2022 12:30PM"/>
    <x v="102"/>
    <x v="97"/>
    <n v="45"/>
    <s v="LIBRA"/>
    <n v="1"/>
    <s v="PRODUCTOS AGROPECUARIOS"/>
    <n v="10"/>
    <s v="PRODUCTOS PESQUEROS"/>
    <n v="1"/>
    <n v="0.45"/>
    <s v="Cola de camaron"/>
    <m/>
    <n v="0"/>
    <n v="22"/>
    <n v="9"/>
    <n v="16"/>
    <x v="0"/>
  </r>
  <r>
    <n v="313694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2"/>
    <n v="2022"/>
    <n v="60"/>
    <n v="1"/>
    <n v="4.5999999999999996"/>
    <m/>
    <s v="Sep 22 2022 12:30PM"/>
    <x v="146"/>
    <x v="141"/>
    <n v="45"/>
    <s v="LIBRA"/>
    <n v="1"/>
    <s v="PRODUCTOS AGROPECUARIOS"/>
    <n v="5"/>
    <s v="CARNE BOVINO"/>
    <n v="1"/>
    <n v="0.45"/>
    <s v="Posta Negra"/>
    <m/>
    <n v="0"/>
    <n v="22"/>
    <n v="9"/>
    <n v="7"/>
    <x v="3"/>
  </r>
  <r>
    <n v="314462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2"/>
    <n v="2022"/>
    <n v="60"/>
    <n v="1"/>
    <n v="3"/>
    <m/>
    <s v="Sep 22 2022 12:30PM"/>
    <x v="103"/>
    <x v="98"/>
    <n v="45"/>
    <s v="LIBRA"/>
    <n v="1"/>
    <s v="PRODUCTOS AGROPECUARIOS"/>
    <n v="10"/>
    <s v="PRODUCTOS PESQUEROS"/>
    <n v="1"/>
    <n v="0.45"/>
    <s v="Corvina"/>
    <m/>
    <n v="0"/>
    <n v="22"/>
    <n v="9"/>
    <n v="16"/>
    <x v="0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89"/>
    <n v="1"/>
    <n v="12"/>
    <m/>
    <s v="Sep 22 2022 12:30PM"/>
    <x v="18"/>
    <x v="17"/>
    <n v="11"/>
    <s v="BOLSA 33-36 LIBRAS"/>
    <n v="1"/>
    <s v="PRODUCTOS AGROPECUARIOS"/>
    <n v="2"/>
    <s v="HORTALIZAS"/>
    <n v="34.94"/>
    <n v="15.88"/>
    <s v="Zanahoria Mediana"/>
    <m/>
    <n v="0"/>
    <n v="22"/>
    <n v="9"/>
    <n v="14"/>
    <x v="1"/>
  </r>
  <r>
    <n v="313694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2"/>
    <n v="2022"/>
    <n v="60"/>
    <n v="1"/>
    <n v="4.5999999999999996"/>
    <m/>
    <s v="Sep 22 2022 12:30PM"/>
    <x v="145"/>
    <x v="140"/>
    <n v="45"/>
    <s v="LIBRA"/>
    <n v="1"/>
    <s v="PRODUCTOS AGROPECUARIOS"/>
    <n v="5"/>
    <s v="CARNE BOVINO"/>
    <n v="1"/>
    <n v="0.45"/>
    <s v="Puyazo"/>
    <m/>
    <n v="0"/>
    <n v="22"/>
    <n v="9"/>
    <n v="7"/>
    <x v="3"/>
  </r>
  <r>
    <n v="314462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2"/>
    <n v="2022"/>
    <n v="60"/>
    <n v="1"/>
    <n v="3"/>
    <m/>
    <s v="Sep 22 2022 12:30PM"/>
    <x v="112"/>
    <x v="107"/>
    <n v="45"/>
    <s v="LIBRA"/>
    <n v="1"/>
    <s v="PRODUCTOS AGROPECUARIOS"/>
    <n v="10"/>
    <s v="PRODUCTOS PESQUEROS"/>
    <n v="1"/>
    <n v="0.45"/>
    <s v="Róbalo mediano"/>
    <m/>
    <n v="0"/>
    <n v="22"/>
    <n v="9"/>
    <n v="16"/>
    <x v="0"/>
  </r>
  <r>
    <n v="313694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2"/>
    <n v="2022"/>
    <n v="60"/>
    <n v="1"/>
    <n v="4"/>
    <m/>
    <s v="Sep 22 2022 12:30PM"/>
    <x v="147"/>
    <x v="142"/>
    <n v="45"/>
    <s v="LIBRA"/>
    <n v="1"/>
    <s v="PRODUCTOS AGROPECUARIOS"/>
    <n v="5"/>
    <s v="CARNE BOVINO"/>
    <n v="1"/>
    <n v="0.45"/>
    <s v="Salon"/>
    <m/>
    <n v="0"/>
    <n v="22"/>
    <n v="9"/>
    <n v="7"/>
    <x v="3"/>
  </r>
  <r>
    <n v="313694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2"/>
    <n v="2022"/>
    <n v="60"/>
    <n v="1"/>
    <n v="4"/>
    <m/>
    <s v="Sep 22 2022 12:31PM"/>
    <x v="148"/>
    <x v="143"/>
    <n v="45"/>
    <s v="LIBRA"/>
    <n v="1"/>
    <s v="PRODUCTOS AGROPECUARIOS"/>
    <n v="5"/>
    <s v="CARNE BOVINO"/>
    <n v="1"/>
    <n v="0.45"/>
    <s v="Solomo"/>
    <m/>
    <n v="0"/>
    <n v="22"/>
    <n v="9"/>
    <n v="7"/>
    <x v="3"/>
  </r>
  <r>
    <n v="314462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2"/>
    <n v="2022"/>
    <n v="60"/>
    <n v="1"/>
    <n v="2"/>
    <m/>
    <s v="Sep 22 2022 12:31PM"/>
    <x v="114"/>
    <x v="109"/>
    <n v="45"/>
    <s v="LIBRA"/>
    <n v="1"/>
    <s v="PRODUCTOS AGROPECUARIOS"/>
    <n v="10"/>
    <s v="PRODUCTOS PESQUEROS"/>
    <n v="1"/>
    <n v="0.45"/>
    <s v="Tilapia"/>
    <m/>
    <n v="0"/>
    <n v="22"/>
    <n v="9"/>
    <n v="16"/>
    <x v="0"/>
  </r>
  <r>
    <n v="313694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2"/>
    <n v="2022"/>
    <n v="60"/>
    <n v="1"/>
    <n v="4"/>
    <m/>
    <s v="Sep 22 2022 12:31PM"/>
    <x v="149"/>
    <x v="144"/>
    <n v="45"/>
    <s v="LIBRA"/>
    <n v="1"/>
    <s v="PRODUCTOS AGROPECUARIOS"/>
    <n v="6"/>
    <s v="CARNE PORCINO"/>
    <n v="1"/>
    <n v="0.45"/>
    <s v="Chicharron"/>
    <m/>
    <n v="0"/>
    <n v="22"/>
    <n v="9"/>
    <n v="7"/>
    <x v="3"/>
  </r>
  <r>
    <n v="314462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2"/>
    <n v="2022"/>
    <n v="60"/>
    <n v="1"/>
    <n v="2"/>
    <m/>
    <s v="Sep 22 2022 12:31PM"/>
    <x v="107"/>
    <x v="102"/>
    <n v="45"/>
    <s v="LIBRA"/>
    <n v="1"/>
    <s v="PRODUCTOS AGROPECUARIOS"/>
    <n v="10"/>
    <s v="PRODUCTOS PESQUEROS"/>
    <n v="1"/>
    <n v="0.45"/>
    <s v="Macarela"/>
    <m/>
    <n v="0"/>
    <n v="22"/>
    <n v="9"/>
    <n v="16"/>
    <x v="0"/>
  </r>
  <r>
    <n v="313694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2"/>
    <n v="2022"/>
    <n v="60"/>
    <n v="1"/>
    <n v="3.5"/>
    <m/>
    <s v="Sep 22 2022 12:31PM"/>
    <x v="150"/>
    <x v="145"/>
    <n v="45"/>
    <s v="LIBRA"/>
    <n v="1"/>
    <s v="PRODUCTOS AGROPECUARIOS"/>
    <n v="6"/>
    <s v="CARNE PORCINO"/>
    <n v="1"/>
    <n v="0.45"/>
    <s v="Costilla"/>
    <m/>
    <n v="0"/>
    <n v="22"/>
    <n v="9"/>
    <n v="7"/>
    <x v="3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138"/>
    <n v="1"/>
    <n v="22"/>
    <m/>
    <s v="Sep 22 2022 12:31PM"/>
    <x v="21"/>
    <x v="20"/>
    <n v="24"/>
    <s v="CAJA 10 KG 60-70 UNIDADES"/>
    <n v="1"/>
    <s v="PRODUCTOS AGROPECUARIOS"/>
    <n v="3"/>
    <s v="FRUTAS"/>
    <n v="22"/>
    <n v="10"/>
    <s v="Aguacate Hass Mediano"/>
    <m/>
    <n v="0"/>
    <n v="22"/>
    <n v="9"/>
    <n v="14"/>
    <x v="1"/>
  </r>
  <r>
    <n v="313694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2"/>
    <n v="2022"/>
    <n v="60"/>
    <n v="1"/>
    <n v="3.5"/>
    <m/>
    <s v="Sep 22 2022 12:31PM"/>
    <x v="151"/>
    <x v="146"/>
    <n v="45"/>
    <s v="LIBRA"/>
    <n v="1"/>
    <s v="PRODUCTOS AGROPECUARIOS"/>
    <n v="6"/>
    <s v="CARNE PORCINO"/>
    <n v="1"/>
    <n v="0.45"/>
    <s v="Lomo"/>
    <m/>
    <n v="0"/>
    <n v="22"/>
    <n v="9"/>
    <n v="7"/>
    <x v="3"/>
  </r>
  <r>
    <n v="314462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2"/>
    <n v="2022"/>
    <n v="60"/>
    <n v="1"/>
    <n v="4"/>
    <m/>
    <s v="Sep 22 2022 12:31PM"/>
    <x v="110"/>
    <x v="105"/>
    <n v="45"/>
    <s v="LIBRA"/>
    <n v="1"/>
    <s v="PRODUCTOS AGROPECUARIOS"/>
    <n v="10"/>
    <s v="PRODUCTOS PESQUEROS"/>
    <n v="1"/>
    <n v="0.45"/>
    <s v="Pescado seco (macarela)"/>
    <m/>
    <n v="0"/>
    <n v="22"/>
    <n v="9"/>
    <n v="16"/>
    <x v="0"/>
  </r>
  <r>
    <n v="313694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9"/>
    <s v="SEPTIEMBRE"/>
    <n v="6"/>
    <s v="GILBERTO RECINOS"/>
    <n v="2022"/>
    <n v="2022"/>
    <n v="60"/>
    <n v="1"/>
    <n v="3"/>
    <m/>
    <s v="Sep 22 2022 12:31PM"/>
    <x v="152"/>
    <x v="147"/>
    <n v="45"/>
    <s v="LIBRA"/>
    <n v="1"/>
    <s v="PRODUCTOS AGROPECUARIOS"/>
    <n v="6"/>
    <s v="CARNE PORCINO"/>
    <n v="1"/>
    <n v="0.45"/>
    <s v="Posta"/>
    <m/>
    <n v="0"/>
    <n v="22"/>
    <n v="9"/>
    <n v="7"/>
    <x v="3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89"/>
    <n v="1"/>
    <n v="10"/>
    <m/>
    <s v="Sep 22 2022 12:31PM"/>
    <x v="32"/>
    <x v="31"/>
    <n v="27"/>
    <s v="CAJA 40 LIBRAS 90-100 UNIDADES"/>
    <n v="1"/>
    <s v="PRODUCTOS AGROPECUARIOS"/>
    <n v="3"/>
    <s v="FRUTAS"/>
    <n v="40"/>
    <n v="18.18"/>
    <s v="Banano Maduro Grande Caja"/>
    <m/>
    <n v="0"/>
    <n v="22"/>
    <n v="9"/>
    <n v="14"/>
    <x v="1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89"/>
    <n v="1"/>
    <n v="9"/>
    <m/>
    <s v="Sep 22 2022 12:31PM"/>
    <x v="62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9"/>
    <n v="14"/>
    <x v="1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60"/>
    <n v="1"/>
    <n v="11"/>
    <m/>
    <s v="Sep 22 2022 12:31PM"/>
    <x v="22"/>
    <x v="21"/>
    <n v="10"/>
    <s v="BOLSA 25-30 LIBRAS"/>
    <n v="1"/>
    <s v="PRODUCTOS AGROPECUARIOS"/>
    <n v="3"/>
    <s v="FRUTAS"/>
    <n v="27.5"/>
    <n v="12.5"/>
    <s v="Guayaba Grande"/>
    <m/>
    <n v="0"/>
    <n v="22"/>
    <n v="9"/>
    <n v="14"/>
    <x v="1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60"/>
    <n v="1"/>
    <n v="6"/>
    <m/>
    <s v="Sep 22 2022 12:31PM"/>
    <x v="23"/>
    <x v="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9"/>
    <n v="14"/>
    <x v="1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60"/>
    <n v="1"/>
    <n v="2"/>
    <m/>
    <s v="Sep 22 2022 12:31PM"/>
    <x v="55"/>
    <x v="5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2"/>
    <n v="9"/>
    <n v="14"/>
    <x v="1"/>
  </r>
  <r>
    <n v="3136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2"/>
    <n v="2022"/>
    <n v="60"/>
    <n v="1"/>
    <n v="5"/>
    <m/>
    <s v="Sep 22 2022 12:31PM"/>
    <x v="142"/>
    <x v="137"/>
    <n v="45"/>
    <s v="LIBRA"/>
    <n v="1"/>
    <s v="PRODUCTOS AGROPECUARIOS"/>
    <n v="5"/>
    <s v="CARNE BOVINO"/>
    <n v="1"/>
    <n v="0.45"/>
    <s v="Lomo de Aguja"/>
    <m/>
    <n v="0"/>
    <n v="22"/>
    <n v="9"/>
    <n v="7"/>
    <x v="3"/>
  </r>
  <r>
    <n v="3136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2"/>
    <n v="2022"/>
    <n v="60"/>
    <n v="1"/>
    <n v="5"/>
    <m/>
    <s v="Sep 22 2022 12:31PM"/>
    <x v="143"/>
    <x v="138"/>
    <n v="45"/>
    <s v="LIBRA"/>
    <n v="1"/>
    <s v="PRODUCTOS AGROPECUARIOS"/>
    <n v="5"/>
    <s v="CARNE BOVINO"/>
    <n v="1"/>
    <n v="0.45"/>
    <s v="Lomo de Rollizo"/>
    <m/>
    <n v="0"/>
    <n v="22"/>
    <n v="9"/>
    <n v="7"/>
    <x v="3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60"/>
    <n v="1"/>
    <n v="4"/>
    <m/>
    <s v="Sep 22 2022 12:31PM"/>
    <x v="56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9"/>
    <n v="14"/>
    <x v="1"/>
  </r>
  <r>
    <n v="3136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2"/>
    <n v="2022"/>
    <n v="60"/>
    <n v="1"/>
    <n v="4.5"/>
    <m/>
    <s v="Sep 22 2022 12:31PM"/>
    <x v="153"/>
    <x v="148"/>
    <n v="45"/>
    <s v="LIBRA"/>
    <n v="1"/>
    <s v="PRODUCTOS AGROPECUARIOS"/>
    <n v="5"/>
    <s v="CARNE BOVINO"/>
    <n v="1"/>
    <n v="0.45"/>
    <s v="Posta Angelina"/>
    <m/>
    <n v="0"/>
    <n v="22"/>
    <n v="9"/>
    <n v="7"/>
    <x v="3"/>
  </r>
  <r>
    <n v="3136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2"/>
    <n v="2022"/>
    <n v="60"/>
    <n v="1"/>
    <n v="4"/>
    <m/>
    <s v="Sep 22 2022 12:32PM"/>
    <x v="144"/>
    <x v="139"/>
    <n v="45"/>
    <s v="LIBRA"/>
    <n v="1"/>
    <s v="PRODUCTOS AGROPECUARIOS"/>
    <n v="5"/>
    <s v="CARNE BOVINO"/>
    <n v="1"/>
    <n v="0.45"/>
    <s v="Posta de Pecho"/>
    <m/>
    <n v="0"/>
    <n v="22"/>
    <n v="9"/>
    <n v="7"/>
    <x v="3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157"/>
    <n v="1"/>
    <n v="24"/>
    <m/>
    <s v="Sep 22 2022 12:32P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9"/>
    <n v="14"/>
    <x v="1"/>
  </r>
  <r>
    <n v="3136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2"/>
    <n v="2022"/>
    <n v="60"/>
    <n v="1"/>
    <n v="4.5"/>
    <m/>
    <s v="Sep 22 2022 12:32PM"/>
    <x v="146"/>
    <x v="141"/>
    <n v="45"/>
    <s v="LIBRA"/>
    <n v="1"/>
    <s v="PRODUCTOS AGROPECUARIOS"/>
    <n v="5"/>
    <s v="CARNE BOVINO"/>
    <n v="1"/>
    <n v="0.45"/>
    <s v="Posta Negra"/>
    <m/>
    <n v="0"/>
    <n v="22"/>
    <n v="9"/>
    <n v="7"/>
    <x v="3"/>
  </r>
  <r>
    <n v="3136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2"/>
    <n v="2022"/>
    <n v="60"/>
    <n v="1"/>
    <n v="4.5"/>
    <m/>
    <s v="Sep 22 2022 12:32PM"/>
    <x v="145"/>
    <x v="140"/>
    <n v="45"/>
    <s v="LIBRA"/>
    <n v="1"/>
    <s v="PRODUCTOS AGROPECUARIOS"/>
    <n v="5"/>
    <s v="CARNE BOVINO"/>
    <n v="1"/>
    <n v="0.45"/>
    <s v="Puyazo"/>
    <m/>
    <n v="0"/>
    <n v="22"/>
    <n v="9"/>
    <n v="7"/>
    <x v="3"/>
  </r>
  <r>
    <n v="3136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2"/>
    <n v="2022"/>
    <n v="60"/>
    <n v="1"/>
    <n v="4"/>
    <m/>
    <s v="Sep 22 2022 12:32PM"/>
    <x v="147"/>
    <x v="142"/>
    <n v="45"/>
    <s v="LIBRA"/>
    <n v="1"/>
    <s v="PRODUCTOS AGROPECUARIOS"/>
    <n v="5"/>
    <s v="CARNE BOVINO"/>
    <n v="1"/>
    <n v="0.45"/>
    <s v="Salon"/>
    <m/>
    <n v="0"/>
    <n v="22"/>
    <n v="9"/>
    <n v="7"/>
    <x v="3"/>
  </r>
  <r>
    <n v="3136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2"/>
    <n v="2022"/>
    <n v="60"/>
    <n v="1"/>
    <n v="4"/>
    <m/>
    <s v="Sep 22 2022 12:32PM"/>
    <x v="148"/>
    <x v="143"/>
    <n v="45"/>
    <s v="LIBRA"/>
    <n v="1"/>
    <s v="PRODUCTOS AGROPECUARIOS"/>
    <n v="5"/>
    <s v="CARNE BOVINO"/>
    <n v="1"/>
    <n v="0.45"/>
    <s v="Solomo"/>
    <m/>
    <n v="0"/>
    <n v="22"/>
    <n v="9"/>
    <n v="7"/>
    <x v="3"/>
  </r>
  <r>
    <n v="3144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2"/>
    <n v="2022"/>
    <n v="60"/>
    <n v="1"/>
    <n v="10.44"/>
    <m/>
    <s v="Sep 22 2022 12:32PM"/>
    <x v="159"/>
    <x v="154"/>
    <n v="85"/>
    <s v="UNIDAD"/>
    <n v="3"/>
    <s v="MAQUINARIA Y EQUIPO"/>
    <n v="21"/>
    <s v="APEROS AGRÍCOLAS"/>
    <n v="0"/>
    <n v="0"/>
    <m/>
    <m/>
    <n v="0"/>
    <n v="22"/>
    <n v="9"/>
    <n v="16"/>
    <x v="0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95"/>
    <n v="1"/>
    <n v="11"/>
    <m/>
    <s v="Sep 22 2022 12:32PM"/>
    <x v="25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9"/>
    <n v="14"/>
    <x v="1"/>
  </r>
  <r>
    <n v="3136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2"/>
    <n v="2022"/>
    <n v="60"/>
    <n v="1"/>
    <n v="3.75"/>
    <m/>
    <s v="Sep 22 2022 12:32PM"/>
    <x v="149"/>
    <x v="144"/>
    <n v="45"/>
    <s v="LIBRA"/>
    <n v="1"/>
    <s v="PRODUCTOS AGROPECUARIOS"/>
    <n v="6"/>
    <s v="CARNE PORCINO"/>
    <n v="1"/>
    <n v="0.45"/>
    <s v="Chicharron"/>
    <m/>
    <n v="0"/>
    <n v="22"/>
    <n v="9"/>
    <n v="7"/>
    <x v="3"/>
  </r>
  <r>
    <n v="3144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2"/>
    <n v="2022"/>
    <n v="60"/>
    <n v="1"/>
    <n v="28.05"/>
    <m/>
    <s v="Sep 22 2022 12:32PM"/>
    <x v="160"/>
    <x v="155"/>
    <n v="85"/>
    <s v="UNIDAD"/>
    <n v="3"/>
    <s v="MAQUINARIA Y EQUIPO"/>
    <n v="21"/>
    <s v="APEROS AGRÍCOLAS"/>
    <n v="0"/>
    <n v="0"/>
    <m/>
    <m/>
    <n v="0"/>
    <n v="22"/>
    <n v="9"/>
    <n v="16"/>
    <x v="0"/>
  </r>
  <r>
    <n v="3136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2"/>
    <n v="2022"/>
    <n v="60"/>
    <n v="1"/>
    <n v="3.5"/>
    <m/>
    <s v="Sep 22 2022 12:32PM"/>
    <x v="150"/>
    <x v="145"/>
    <n v="45"/>
    <s v="LIBRA"/>
    <n v="1"/>
    <s v="PRODUCTOS AGROPECUARIOS"/>
    <n v="6"/>
    <s v="CARNE PORCINO"/>
    <n v="1"/>
    <n v="0.45"/>
    <s v="Costilla"/>
    <m/>
    <n v="0"/>
    <n v="22"/>
    <n v="9"/>
    <n v="7"/>
    <x v="3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95"/>
    <n v="1"/>
    <n v="12"/>
    <m/>
    <s v="Sep 22 2022 12:32PM"/>
    <x v="26"/>
    <x v="2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2"/>
    <n v="9"/>
    <n v="14"/>
    <x v="1"/>
  </r>
  <r>
    <n v="3136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2"/>
    <n v="2022"/>
    <n v="60"/>
    <n v="1"/>
    <n v="3.5"/>
    <m/>
    <s v="Sep 22 2022 12:32PM"/>
    <x v="151"/>
    <x v="146"/>
    <n v="45"/>
    <s v="LIBRA"/>
    <n v="1"/>
    <s v="PRODUCTOS AGROPECUARIOS"/>
    <n v="6"/>
    <s v="CARNE PORCINO"/>
    <n v="1"/>
    <n v="0.45"/>
    <s v="Lomo"/>
    <m/>
    <n v="0"/>
    <n v="22"/>
    <n v="9"/>
    <n v="7"/>
    <x v="3"/>
  </r>
  <r>
    <n v="3144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2"/>
    <n v="2022"/>
    <n v="60"/>
    <n v="1"/>
    <n v="5.57"/>
    <m/>
    <s v="Sep 22 2022 12:32PM"/>
    <x v="171"/>
    <x v="166"/>
    <n v="85"/>
    <s v="UNIDAD"/>
    <n v="3"/>
    <s v="MAQUINARIA Y EQUIPO"/>
    <n v="21"/>
    <s v="APEROS AGRÍCOLAS"/>
    <n v="0"/>
    <n v="0"/>
    <m/>
    <m/>
    <n v="0"/>
    <n v="22"/>
    <n v="9"/>
    <n v="16"/>
    <x v="0"/>
  </r>
  <r>
    <n v="3136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2"/>
    <n v="2022"/>
    <n v="60"/>
    <n v="1"/>
    <n v="3"/>
    <m/>
    <s v="Sep 22 2022 12:32PM"/>
    <x v="152"/>
    <x v="147"/>
    <n v="45"/>
    <s v="LIBRA"/>
    <n v="1"/>
    <s v="PRODUCTOS AGROPECUARIOS"/>
    <n v="6"/>
    <s v="CARNE PORCINO"/>
    <n v="1"/>
    <n v="0.45"/>
    <s v="Posta"/>
    <m/>
    <n v="0"/>
    <n v="22"/>
    <n v="9"/>
    <n v="7"/>
    <x v="3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89"/>
    <n v="1"/>
    <n v="16"/>
    <m/>
    <s v="Sep 22 2022 12:32P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22"/>
    <n v="9"/>
    <n v="14"/>
    <x v="1"/>
  </r>
  <r>
    <n v="3144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2"/>
    <n v="2022"/>
    <n v="60"/>
    <n v="1"/>
    <n v="37.950000000000003"/>
    <m/>
    <s v="Sep 22 2022 12:32PM"/>
    <x v="172"/>
    <x v="167"/>
    <n v="85"/>
    <s v="UNIDAD"/>
    <n v="3"/>
    <s v="MAQUINARIA Y EQUIPO"/>
    <n v="21"/>
    <s v="APEROS AGRÍCOLAS"/>
    <n v="0"/>
    <n v="0"/>
    <m/>
    <m/>
    <n v="0"/>
    <n v="22"/>
    <n v="9"/>
    <n v="16"/>
    <x v="0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89"/>
    <n v="1"/>
    <n v="14"/>
    <m/>
    <s v="Sep 22 2022 12:32PM"/>
    <x v="65"/>
    <x v="63"/>
    <n v="39"/>
    <s v="JABA  13-15 UNIDADES"/>
    <n v="1"/>
    <s v="PRODUCTOS AGROPECUARIOS"/>
    <n v="3"/>
    <s v="FRUTAS"/>
    <n v="35.19"/>
    <n v="16"/>
    <s v="Papaya Tainung Mediana"/>
    <m/>
    <n v="0"/>
    <n v="22"/>
    <n v="9"/>
    <n v="14"/>
    <x v="1"/>
  </r>
  <r>
    <n v="3136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2"/>
    <n v="2022"/>
    <n v="60"/>
    <n v="1"/>
    <n v="1.6"/>
    <m/>
    <s v="Sep 22 2022 12:32PM"/>
    <x v="168"/>
    <x v="163"/>
    <n v="45"/>
    <s v="LIBRA"/>
    <n v="1"/>
    <s v="PRODUCTOS AGROPECUARIOS"/>
    <n v="7"/>
    <s v="CARNE DE POLLO"/>
    <n v="1"/>
    <n v="0.45"/>
    <s v="Pollo Entero( sin menudos)"/>
    <m/>
    <n v="0"/>
    <n v="22"/>
    <n v="9"/>
    <n v="7"/>
    <x v="3"/>
  </r>
  <r>
    <n v="3136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2"/>
    <n v="2022"/>
    <n v="60"/>
    <n v="1"/>
    <n v="1.3"/>
    <m/>
    <s v="Sep 22 2022 12:32PM"/>
    <x v="29"/>
    <x v="28"/>
    <n v="45"/>
    <s v="LIBRA"/>
    <n v="1"/>
    <s v="PRODUCTOS AGROPECUARIOS"/>
    <n v="7"/>
    <s v="CARNE DE POLLO"/>
    <n v="1"/>
    <n v="0.45"/>
    <s v="Pollo, Muslos"/>
    <m/>
    <n v="0"/>
    <n v="22"/>
    <n v="9"/>
    <n v="7"/>
    <x v="3"/>
  </r>
  <r>
    <n v="3144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2"/>
    <n v="2022"/>
    <n v="60"/>
    <n v="1"/>
    <n v="9.9499999999999993"/>
    <m/>
    <s v="Sep 22 2022 12:32PM"/>
    <x v="173"/>
    <x v="168"/>
    <n v="85"/>
    <s v="UNIDAD"/>
    <n v="3"/>
    <s v="MAQUINARIA Y EQUIPO"/>
    <n v="21"/>
    <s v="APEROS AGRÍCOLAS"/>
    <n v="0"/>
    <n v="0"/>
    <m/>
    <m/>
    <n v="0"/>
    <n v="22"/>
    <n v="9"/>
    <n v="16"/>
    <x v="0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48"/>
    <n v="1"/>
    <n v="200"/>
    <m/>
    <s v="Sep 22 2022 12:32P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9"/>
    <n v="14"/>
    <x v="1"/>
  </r>
  <r>
    <n v="3136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2"/>
    <n v="2022"/>
    <n v="60"/>
    <n v="1"/>
    <n v="1.8"/>
    <m/>
    <s v="Sep 22 2022 12:32PM"/>
    <x v="31"/>
    <x v="30"/>
    <n v="45"/>
    <s v="LIBRA"/>
    <n v="1"/>
    <s v="PRODUCTOS AGROPECUARIOS"/>
    <n v="7"/>
    <s v="CARNE DE POLLO"/>
    <n v="1"/>
    <n v="0.45"/>
    <s v="Pollo, Pechuga"/>
    <m/>
    <n v="0"/>
    <n v="22"/>
    <n v="9"/>
    <n v="7"/>
    <x v="3"/>
  </r>
  <r>
    <n v="3144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2"/>
    <n v="2022"/>
    <n v="60"/>
    <n v="1"/>
    <n v="4.46"/>
    <m/>
    <s v="Sep 22 2022 12:32PM"/>
    <x v="161"/>
    <x v="156"/>
    <n v="85"/>
    <s v="UNIDAD"/>
    <n v="3"/>
    <s v="MAQUINARIA Y EQUIPO"/>
    <n v="21"/>
    <s v="APEROS AGRÍCOLAS"/>
    <n v="0"/>
    <n v="0"/>
    <m/>
    <m/>
    <n v="0"/>
    <n v="22"/>
    <n v="9"/>
    <n v="16"/>
    <x v="0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89"/>
    <n v="1"/>
    <n v="22"/>
    <m/>
    <s v="Sep 22 2022 12:32P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9"/>
    <n v="14"/>
    <x v="1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89"/>
    <n v="1"/>
    <n v="20"/>
    <m/>
    <s v="Sep 22 2022 12:33PM"/>
    <x v="30"/>
    <x v="2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9"/>
    <n v="14"/>
    <x v="1"/>
  </r>
  <r>
    <n v="314382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2"/>
    <n v="2022"/>
    <n v="89"/>
    <n v="1"/>
    <n v="85"/>
    <m/>
    <s v="Sep 22 2022 12:33PM"/>
    <x v="66"/>
    <x v="64"/>
    <n v="52"/>
    <s v="QUINTAL "/>
    <n v="1"/>
    <s v="PRODUCTOS AGROPECUARIOS"/>
    <n v="3"/>
    <s v="FRUTAS"/>
    <n v="100"/>
    <n v="45.45"/>
    <s v="Tamarindo sin Cáscara"/>
    <m/>
    <n v="0"/>
    <n v="22"/>
    <n v="9"/>
    <n v="14"/>
    <x v="1"/>
  </r>
  <r>
    <n v="3144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2"/>
    <n v="2022"/>
    <n v="60"/>
    <n v="1"/>
    <n v="3.07"/>
    <m/>
    <s v="Sep 22 2022 12:33PM"/>
    <x v="162"/>
    <x v="157"/>
    <n v="85"/>
    <s v="UNIDAD"/>
    <n v="3"/>
    <s v="MAQUINARIA Y EQUIPO"/>
    <n v="21"/>
    <s v="APEROS AGRÍCOLAS"/>
    <n v="0"/>
    <n v="0"/>
    <m/>
    <m/>
    <n v="0"/>
    <n v="22"/>
    <n v="9"/>
    <n v="16"/>
    <x v="0"/>
  </r>
  <r>
    <n v="3144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2"/>
    <n v="2022"/>
    <n v="60"/>
    <n v="1"/>
    <n v="5.83"/>
    <m/>
    <s v="Sep 22 2022 12:33PM"/>
    <x v="163"/>
    <x v="158"/>
    <n v="85"/>
    <s v="UNIDAD"/>
    <n v="3"/>
    <s v="MAQUINARIA Y EQUIPO"/>
    <n v="21"/>
    <s v="APEROS AGRÍCOLAS"/>
    <n v="0"/>
    <n v="0"/>
    <m/>
    <m/>
    <n v="0"/>
    <n v="22"/>
    <n v="9"/>
    <n v="16"/>
    <x v="0"/>
  </r>
  <r>
    <n v="313692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9"/>
    <s v="SEPTIEMBRE"/>
    <n v="6"/>
    <s v="GILBERTO RECINOS"/>
    <n v="2022"/>
    <n v="2022"/>
    <n v="60"/>
    <n v="1"/>
    <n v="1.6"/>
    <m/>
    <s v="Sep 22 2022 12:33PM"/>
    <x v="168"/>
    <x v="163"/>
    <n v="45"/>
    <s v="LIBRA"/>
    <n v="1"/>
    <s v="PRODUCTOS AGROPECUARIOS"/>
    <n v="7"/>
    <s v="CARNE DE POLLO"/>
    <n v="1"/>
    <n v="0.45"/>
    <s v="Pollo Entero( sin menudos)"/>
    <m/>
    <n v="0"/>
    <n v="22"/>
    <n v="9"/>
    <n v="7"/>
    <x v="3"/>
  </r>
  <r>
    <n v="313692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9"/>
    <s v="SEPTIEMBRE"/>
    <n v="6"/>
    <s v="GILBERTO RECINOS"/>
    <n v="2022"/>
    <n v="2022"/>
    <n v="60"/>
    <n v="1"/>
    <n v="1.4"/>
    <m/>
    <s v="Sep 22 2022 12:33PM"/>
    <x v="29"/>
    <x v="28"/>
    <n v="45"/>
    <s v="LIBRA"/>
    <n v="1"/>
    <s v="PRODUCTOS AGROPECUARIOS"/>
    <n v="7"/>
    <s v="CARNE DE POLLO"/>
    <n v="1"/>
    <n v="0.45"/>
    <s v="Pollo, Muslos"/>
    <m/>
    <n v="0"/>
    <n v="22"/>
    <n v="9"/>
    <n v="7"/>
    <x v="3"/>
  </r>
  <r>
    <n v="31445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9"/>
    <s v="SEPTIEMBRE"/>
    <n v="3"/>
    <s v="ANA HERMYS OSORIO"/>
    <n v="2022"/>
    <n v="2022"/>
    <n v="60"/>
    <n v="1"/>
    <n v="4.1100000000000003"/>
    <m/>
    <s v="Sep 22 2022 12:33PM"/>
    <x v="174"/>
    <x v="169"/>
    <n v="85"/>
    <s v="UNIDAD"/>
    <n v="3"/>
    <s v="MAQUINARIA Y EQUIPO"/>
    <n v="21"/>
    <s v="APEROS AGRÍCOLAS"/>
    <n v="0"/>
    <n v="0"/>
    <m/>
    <m/>
    <n v="0"/>
    <n v="22"/>
    <n v="9"/>
    <n v="16"/>
    <x v="0"/>
  </r>
  <r>
    <n v="313692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9"/>
    <s v="SEPTIEMBRE"/>
    <n v="6"/>
    <s v="GILBERTO RECINOS"/>
    <n v="2022"/>
    <n v="2022"/>
    <n v="60"/>
    <n v="1"/>
    <n v="1.8"/>
    <m/>
    <s v="Sep 22 2022 12:33PM"/>
    <x v="31"/>
    <x v="30"/>
    <n v="45"/>
    <s v="LIBRA"/>
    <n v="1"/>
    <s v="PRODUCTOS AGROPECUARIOS"/>
    <n v="7"/>
    <s v="CARNE DE POLLO"/>
    <n v="1"/>
    <n v="0.45"/>
    <s v="Pollo, Pechuga"/>
    <m/>
    <n v="0"/>
    <n v="22"/>
    <n v="9"/>
    <n v="7"/>
    <x v="3"/>
  </r>
  <r>
    <n v="313691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9"/>
    <s v="SEPTIEMBRE"/>
    <n v="6"/>
    <s v="GILBERTO RECINOS"/>
    <n v="2022"/>
    <n v="2022"/>
    <n v="60"/>
    <n v="1"/>
    <n v="1.6"/>
    <m/>
    <s v="Sep 22 2022 12:34PM"/>
    <x v="168"/>
    <x v="163"/>
    <n v="45"/>
    <s v="LIBRA"/>
    <n v="1"/>
    <s v="PRODUCTOS AGROPECUARIOS"/>
    <n v="7"/>
    <s v="CARNE DE POLLO"/>
    <n v="1"/>
    <n v="0.45"/>
    <s v="Pollo Entero( sin menudos)"/>
    <m/>
    <n v="0"/>
    <n v="22"/>
    <n v="9"/>
    <n v="7"/>
    <x v="3"/>
  </r>
  <r>
    <n v="314365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9"/>
    <s v="SEPTIEMBRE"/>
    <n v="2"/>
    <s v="CARLOS MORALES"/>
    <n v="2022"/>
    <n v="2022"/>
    <n v="157"/>
    <n v="1"/>
    <n v="85"/>
    <n v="1"/>
    <s v="Sep 22 2022 12:34PM"/>
    <x v="154"/>
    <x v="149"/>
    <n v="51"/>
    <s v="QUINTAL"/>
    <n v="1"/>
    <s v="PRODUCTOS AGROPECUARIOS"/>
    <n v="1"/>
    <s v="GRANOS BASICOS"/>
    <n v="100"/>
    <n v="45.45"/>
    <s v="Frijol Rojo Importado"/>
    <m/>
    <n v="0"/>
    <n v="22"/>
    <n v="9"/>
    <n v="14"/>
    <x v="1"/>
  </r>
  <r>
    <n v="313691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9"/>
    <s v="SEPTIEMBRE"/>
    <n v="6"/>
    <s v="GILBERTO RECINOS"/>
    <n v="2022"/>
    <n v="2022"/>
    <n v="60"/>
    <n v="1"/>
    <n v="1.35"/>
    <m/>
    <s v="Sep 22 2022 12:34PM"/>
    <x v="29"/>
    <x v="28"/>
    <n v="45"/>
    <s v="LIBRA"/>
    <n v="1"/>
    <s v="PRODUCTOS AGROPECUARIOS"/>
    <n v="7"/>
    <s v="CARNE DE POLLO"/>
    <n v="1"/>
    <n v="0.45"/>
    <s v="Pollo, Muslos"/>
    <m/>
    <n v="0"/>
    <n v="22"/>
    <n v="9"/>
    <n v="7"/>
    <x v="3"/>
  </r>
  <r>
    <n v="313691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9"/>
    <s v="SEPTIEMBRE"/>
    <n v="6"/>
    <s v="GILBERTO RECINOS"/>
    <n v="2022"/>
    <n v="2022"/>
    <n v="60"/>
    <n v="1"/>
    <n v="1.75"/>
    <m/>
    <s v="Sep 22 2022 12:34PM"/>
    <x v="31"/>
    <x v="30"/>
    <n v="45"/>
    <s v="LIBRA"/>
    <n v="1"/>
    <s v="PRODUCTOS AGROPECUARIOS"/>
    <n v="7"/>
    <s v="CARNE DE POLLO"/>
    <n v="1"/>
    <n v="0.45"/>
    <s v="Pollo, Pechuga"/>
    <m/>
    <n v="0"/>
    <n v="22"/>
    <n v="9"/>
    <n v="7"/>
    <x v="3"/>
  </r>
  <r>
    <n v="314365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9"/>
    <s v="SEPTIEMBRE"/>
    <n v="2"/>
    <s v="CARLOS MORALES"/>
    <n v="2022"/>
    <n v="2022"/>
    <n v="60"/>
    <n v="1"/>
    <n v="33"/>
    <n v="0.4"/>
    <s v="Sep 22 2022 12:34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14"/>
    <x v="1"/>
  </r>
  <r>
    <n v="314365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9"/>
    <s v="SEPTIEMBRE"/>
    <n v="2"/>
    <s v="CARLOS MORALES"/>
    <n v="2022"/>
    <n v="2022"/>
    <n v="60"/>
    <n v="1"/>
    <n v="45"/>
    <n v="0.5"/>
    <s v="Sep 22 2022 12:34P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14"/>
    <x v="1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34.6"/>
    <m/>
    <s v="Sep 22 2022 12:34PM"/>
    <x v="0"/>
    <x v="0"/>
    <n v="51"/>
    <s v="QUINTAL"/>
    <n v="2"/>
    <s v="INSUMOS AGRICOLAS"/>
    <n v="11"/>
    <s v="POLLO ENGORDE"/>
    <n v="0"/>
    <n v="0"/>
    <m/>
    <s v="FINAL ENGORDE "/>
    <n v="0"/>
    <n v="22"/>
    <n v="9"/>
    <n v="16"/>
    <x v="0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34.18"/>
    <m/>
    <s v="Sep 22 2022 12:34PM"/>
    <x v="1"/>
    <x v="1"/>
    <n v="51"/>
    <s v="QUINTAL"/>
    <n v="2"/>
    <s v="INSUMOS AGRICOLAS"/>
    <n v="11"/>
    <s v="POLLO ENGORDE"/>
    <n v="0"/>
    <n v="0"/>
    <m/>
    <s v="INICIO ENGORDE "/>
    <n v="0"/>
    <n v="22"/>
    <n v="9"/>
    <n v="16"/>
    <x v="0"/>
  </r>
  <r>
    <n v="314365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9"/>
    <s v="SEPTIEMBRE"/>
    <n v="2"/>
    <s v="CARLOS MORALES"/>
    <n v="2022"/>
    <n v="2022"/>
    <n v="60"/>
    <n v="1"/>
    <n v="70"/>
    <n v="1"/>
    <s v="Sep 22 2022 12:34PM"/>
    <x v="141"/>
    <x v="136"/>
    <n v="1"/>
    <s v="96 UNIDADES 144 LB"/>
    <n v="1"/>
    <s v="PRODUCTOS AGROPECUARIOS"/>
    <n v="4"/>
    <s v="AGRO INDUSTRIALES"/>
    <n v="144"/>
    <n v="65.45"/>
    <s v="Panela de primera clase"/>
    <m/>
    <n v="0"/>
    <n v="22"/>
    <n v="9"/>
    <n v="14"/>
    <x v="1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34.75"/>
    <m/>
    <s v="Sep 22 2022 12:34PM"/>
    <x v="4"/>
    <x v="4"/>
    <n v="51"/>
    <s v="QUINTAL"/>
    <n v="2"/>
    <s v="INSUMOS AGRICOLAS"/>
    <n v="12"/>
    <s v="PONEDORAS"/>
    <n v="0"/>
    <n v="0"/>
    <m/>
    <s v="DESARROLLO POLLA"/>
    <n v="0"/>
    <n v="22"/>
    <n v="9"/>
    <n v="16"/>
    <x v="0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35.5"/>
    <m/>
    <s v="Sep 22 2022 12:34PM"/>
    <x v="5"/>
    <x v="5"/>
    <n v="51"/>
    <s v="QUINTAL"/>
    <n v="2"/>
    <s v="INSUMOS AGRICOLAS"/>
    <n v="12"/>
    <s v="PONEDORAS"/>
    <n v="0"/>
    <n v="0"/>
    <m/>
    <s v="INICIACION POLLA"/>
    <n v="0"/>
    <n v="22"/>
    <n v="9"/>
    <n v="16"/>
    <x v="0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30.75"/>
    <m/>
    <s v="Sep 22 2022 12:34PM"/>
    <x v="7"/>
    <x v="7"/>
    <n v="51"/>
    <s v="QUINTAL"/>
    <n v="2"/>
    <s v="INSUMOS AGRICOLAS"/>
    <n v="12"/>
    <s v="PONEDORAS"/>
    <n v="0"/>
    <n v="0"/>
    <m/>
    <s v="ALIPONEDORAS 1 (PONEDORAS)"/>
    <n v="0"/>
    <n v="22"/>
    <n v="9"/>
    <n v="16"/>
    <x v="0"/>
  </r>
  <r>
    <n v="3137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2"/>
    <n v="2022"/>
    <n v="60"/>
    <n v="1"/>
    <n v="2"/>
    <m/>
    <s v="Sep 22 2022 12:34PM"/>
    <x v="96"/>
    <x v="91"/>
    <n v="45"/>
    <s v="LIBRA"/>
    <n v="1"/>
    <s v="PRODUCTOS AGROPECUARIOS"/>
    <n v="10"/>
    <s v="PRODUCTOS PESQUEROS"/>
    <n v="1"/>
    <n v="0.45"/>
    <s v="Bagre"/>
    <m/>
    <n v="0"/>
    <n v="22"/>
    <n v="9"/>
    <n v="7"/>
    <x v="3"/>
  </r>
  <r>
    <n v="3137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2"/>
    <n v="2022"/>
    <n v="60"/>
    <n v="1"/>
    <n v="5"/>
    <m/>
    <s v="Sep 22 2022 12:34PM"/>
    <x v="97"/>
    <x v="92"/>
    <n v="45"/>
    <s v="LIBRA"/>
    <n v="1"/>
    <s v="PRODUCTOS AGROPECUARIOS"/>
    <n v="10"/>
    <s v="PRODUCTOS PESQUEROS"/>
    <n v="1"/>
    <n v="0.45"/>
    <s v="Boca colorada mediano"/>
    <m/>
    <n v="0"/>
    <n v="22"/>
    <n v="9"/>
    <n v="7"/>
    <x v="3"/>
  </r>
  <r>
    <n v="3137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2"/>
    <n v="2022"/>
    <n v="60"/>
    <n v="1"/>
    <n v="7"/>
    <m/>
    <s v="Sep 22 2022 12:34PM"/>
    <x v="98"/>
    <x v="93"/>
    <n v="45"/>
    <s v="LIBRA"/>
    <n v="1"/>
    <s v="PRODUCTOS AGROPECUARIOS"/>
    <n v="10"/>
    <s v="PRODUCTOS PESQUEROS"/>
    <n v="1"/>
    <n v="0.45"/>
    <s v="Camaron de mar mediano"/>
    <m/>
    <n v="0"/>
    <n v="22"/>
    <n v="9"/>
    <n v="7"/>
    <x v="3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19"/>
    <m/>
    <s v="Sep 22 2022 12:35PM"/>
    <x v="175"/>
    <x v="170"/>
    <n v="51"/>
    <s v="QUINTAL"/>
    <n v="2"/>
    <s v="INSUMOS AGRICOLAS"/>
    <n v="13"/>
    <s v="GANADO BOVINO"/>
    <n v="0"/>
    <n v="0"/>
    <m/>
    <s v="ALILECHERO 15%"/>
    <n v="0"/>
    <n v="22"/>
    <n v="9"/>
    <n v="16"/>
    <x v="0"/>
  </r>
  <r>
    <n v="3137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2"/>
    <n v="2022"/>
    <n v="60"/>
    <n v="1"/>
    <n v="3.5"/>
    <m/>
    <s v="Sep 22 2022 12:35PM"/>
    <x v="99"/>
    <x v="94"/>
    <n v="45"/>
    <s v="LIBRA"/>
    <n v="1"/>
    <s v="PRODUCTOS AGROPECUARIOS"/>
    <n v="10"/>
    <s v="PRODUCTOS PESQUEROS"/>
    <n v="1"/>
    <n v="0.45"/>
    <s v="Camaron cultivado"/>
    <m/>
    <n v="0"/>
    <n v="22"/>
    <n v="9"/>
    <n v="7"/>
    <x v="3"/>
  </r>
  <r>
    <n v="3137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2"/>
    <n v="2022"/>
    <n v="60"/>
    <n v="1"/>
    <n v="9"/>
    <m/>
    <s v="Sep 22 2022 12:35PM"/>
    <x v="100"/>
    <x v="95"/>
    <n v="45"/>
    <s v="LIBRA"/>
    <n v="1"/>
    <s v="PRODUCTOS AGROPECUARIOS"/>
    <n v="10"/>
    <s v="PRODUCTOS PESQUEROS"/>
    <n v="1"/>
    <n v="0.45"/>
    <s v="Camaron de mar grande"/>
    <m/>
    <n v="0"/>
    <n v="22"/>
    <n v="9"/>
    <n v="7"/>
    <x v="3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25.25"/>
    <m/>
    <s v="Sep 22 2022 12:35PM"/>
    <x v="12"/>
    <x v="12"/>
    <n v="51"/>
    <s v="QUINTAL"/>
    <n v="2"/>
    <s v="INSUMOS AGRICOLAS"/>
    <n v="13"/>
    <s v="GANADO BOVINO"/>
    <n v="0"/>
    <n v="0"/>
    <m/>
    <s v="HIPERLECHERO 22%"/>
    <n v="0"/>
    <n v="22"/>
    <n v="9"/>
    <n v="16"/>
    <x v="0"/>
  </r>
  <r>
    <n v="3137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2"/>
    <n v="2022"/>
    <n v="60"/>
    <n v="1"/>
    <n v="6"/>
    <m/>
    <s v="Sep 22 2022 12:35PM"/>
    <x v="101"/>
    <x v="96"/>
    <n v="45"/>
    <s v="LIBRA"/>
    <n v="1"/>
    <s v="PRODUCTOS AGROPECUARIOS"/>
    <n v="10"/>
    <s v="PRODUCTOS PESQUEROS"/>
    <n v="1"/>
    <n v="0.45"/>
    <s v="Camaroncillo Seco Salado"/>
    <m/>
    <n v="0"/>
    <n v="22"/>
    <n v="9"/>
    <n v="7"/>
    <x v="3"/>
  </r>
  <r>
    <n v="3137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2"/>
    <n v="2022"/>
    <n v="60"/>
    <n v="1"/>
    <n v="3"/>
    <m/>
    <s v="Sep 22 2022 12:35PM"/>
    <x v="102"/>
    <x v="97"/>
    <n v="45"/>
    <s v="LIBRA"/>
    <n v="1"/>
    <s v="PRODUCTOS AGROPECUARIOS"/>
    <n v="10"/>
    <s v="PRODUCTOS PESQUEROS"/>
    <n v="1"/>
    <n v="0.45"/>
    <s v="Cola de camaron"/>
    <m/>
    <n v="0"/>
    <n v="22"/>
    <n v="9"/>
    <n v="7"/>
    <x v="3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33.979999999999997"/>
    <m/>
    <s v="Sep 22 2022 12:35PM"/>
    <x v="17"/>
    <x v="4"/>
    <n v="51"/>
    <s v="QUINTAL"/>
    <n v="2"/>
    <s v="INSUMOS AGRICOLAS"/>
    <n v="14"/>
    <s v="GANADO PORCINO"/>
    <n v="0"/>
    <n v="0"/>
    <m/>
    <s v="VITA CERDO 2"/>
    <n v="0"/>
    <n v="22"/>
    <n v="9"/>
    <n v="16"/>
    <x v="0"/>
  </r>
  <r>
    <n v="3137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2"/>
    <n v="2022"/>
    <n v="60"/>
    <n v="1"/>
    <n v="3"/>
    <m/>
    <s v="Sep 22 2022 12:35PM"/>
    <x v="103"/>
    <x v="98"/>
    <n v="45"/>
    <s v="LIBRA"/>
    <n v="1"/>
    <s v="PRODUCTOS AGROPECUARIOS"/>
    <n v="10"/>
    <s v="PRODUCTOS PESQUEROS"/>
    <n v="1"/>
    <n v="0.45"/>
    <s v="Corvina"/>
    <m/>
    <n v="0"/>
    <n v="22"/>
    <n v="9"/>
    <n v="7"/>
    <x v="3"/>
  </r>
  <r>
    <n v="3137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2"/>
    <n v="2022"/>
    <n v="60"/>
    <n v="1"/>
    <n v="5"/>
    <m/>
    <s v="Sep 22 2022 12:35PM"/>
    <x v="105"/>
    <x v="100"/>
    <n v="45"/>
    <s v="LIBRA"/>
    <n v="1"/>
    <s v="PRODUCTOS AGROPECUARIOS"/>
    <n v="10"/>
    <s v="PRODUCTOS PESQUEROS"/>
    <n v="1"/>
    <n v="0.45"/>
    <s v="Lonja de boca colorada"/>
    <m/>
    <n v="0"/>
    <n v="22"/>
    <n v="9"/>
    <n v="7"/>
    <x v="3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34.15"/>
    <m/>
    <s v="Sep 22 2022 12:35PM"/>
    <x v="19"/>
    <x v="18"/>
    <n v="51"/>
    <s v="QUINTAL"/>
    <n v="2"/>
    <s v="INSUMOS AGRICOLAS"/>
    <n v="14"/>
    <s v="GANADO PORCINO"/>
    <n v="0"/>
    <n v="0"/>
    <m/>
    <s v="VITA CERDO 3"/>
    <n v="0"/>
    <n v="22"/>
    <n v="9"/>
    <n v="16"/>
    <x v="0"/>
  </r>
  <r>
    <n v="3137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2"/>
    <n v="2022"/>
    <n v="60"/>
    <n v="1"/>
    <n v="5"/>
    <m/>
    <s v="Sep 22 2022 12:35PM"/>
    <x v="106"/>
    <x v="101"/>
    <n v="45"/>
    <s v="LIBRA"/>
    <n v="1"/>
    <s v="PRODUCTOS AGROPECUARIOS"/>
    <n v="10"/>
    <s v="PRODUCTOS PESQUEROS"/>
    <n v="1"/>
    <n v="0.45"/>
    <s v="Lonja de tiburón"/>
    <m/>
    <n v="0"/>
    <n v="22"/>
    <n v="9"/>
    <n v="7"/>
    <x v="3"/>
  </r>
  <r>
    <n v="3137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2"/>
    <n v="2022"/>
    <n v="60"/>
    <n v="1"/>
    <n v="2.5"/>
    <m/>
    <s v="Sep 22 2022 12:35PM"/>
    <x v="107"/>
    <x v="102"/>
    <n v="45"/>
    <s v="LIBRA"/>
    <n v="1"/>
    <s v="PRODUCTOS AGROPECUARIOS"/>
    <n v="10"/>
    <s v="PRODUCTOS PESQUEROS"/>
    <n v="1"/>
    <n v="0.45"/>
    <s v="Macarela"/>
    <m/>
    <n v="0"/>
    <n v="22"/>
    <n v="9"/>
    <n v="7"/>
    <x v="3"/>
  </r>
  <r>
    <n v="3137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2"/>
    <n v="2022"/>
    <n v="60"/>
    <n v="1"/>
    <n v="6"/>
    <m/>
    <s v="Sep 22 2022 12:35PM"/>
    <x v="110"/>
    <x v="105"/>
    <n v="45"/>
    <s v="LIBRA"/>
    <n v="1"/>
    <s v="PRODUCTOS AGROPECUARIOS"/>
    <n v="10"/>
    <s v="PRODUCTOS PESQUEROS"/>
    <n v="1"/>
    <n v="0.45"/>
    <s v="Pescado seco (macarela)"/>
    <m/>
    <n v="0"/>
    <n v="22"/>
    <n v="9"/>
    <n v="7"/>
    <x v="3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32.25"/>
    <m/>
    <s v="Sep 22 2022 12:35PM"/>
    <x v="20"/>
    <x v="19"/>
    <n v="51"/>
    <s v="QUINTAL"/>
    <n v="2"/>
    <s v="INSUMOS AGRICOLAS"/>
    <n v="14"/>
    <s v="GANADO PORCINO"/>
    <n v="0"/>
    <n v="0"/>
    <m/>
    <s v="EN GESTACIÓN"/>
    <n v="0"/>
    <n v="22"/>
    <n v="9"/>
    <n v="16"/>
    <x v="0"/>
  </r>
  <r>
    <n v="3137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2"/>
    <n v="2022"/>
    <n v="60"/>
    <n v="1"/>
    <n v="3"/>
    <m/>
    <s v="Sep 22 2022 12:35PM"/>
    <x v="112"/>
    <x v="107"/>
    <n v="45"/>
    <s v="LIBRA"/>
    <n v="1"/>
    <s v="PRODUCTOS AGROPECUARIOS"/>
    <n v="10"/>
    <s v="PRODUCTOS PESQUEROS"/>
    <n v="1"/>
    <n v="0.45"/>
    <s v="Róbalo mediano"/>
    <m/>
    <n v="0"/>
    <n v="22"/>
    <n v="9"/>
    <n v="7"/>
    <x v="3"/>
  </r>
  <r>
    <n v="3137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2"/>
    <n v="2022"/>
    <n v="60"/>
    <n v="1"/>
    <n v="1.45"/>
    <m/>
    <s v="Sep 22 2022 12:35PM"/>
    <x v="114"/>
    <x v="109"/>
    <n v="45"/>
    <s v="LIBRA"/>
    <n v="1"/>
    <s v="PRODUCTOS AGROPECUARIOS"/>
    <n v="10"/>
    <s v="PRODUCTOS PESQUEROS"/>
    <n v="1"/>
    <n v="0.45"/>
    <s v="Tilapia"/>
    <m/>
    <n v="0"/>
    <n v="22"/>
    <n v="9"/>
    <n v="7"/>
    <x v="3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35.5"/>
    <m/>
    <s v="Sep 22 2022 12:35PM"/>
    <x v="176"/>
    <x v="171"/>
    <n v="51"/>
    <s v="QUINTAL"/>
    <n v="2"/>
    <s v="INSUMOS AGRICOLAS"/>
    <n v="14"/>
    <s v="GANADO PORCINO"/>
    <n v="0"/>
    <n v="0"/>
    <m/>
    <s v="VITA CERDO 1"/>
    <n v="0"/>
    <n v="22"/>
    <n v="9"/>
    <n v="16"/>
    <x v="0"/>
  </r>
  <r>
    <n v="31436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9"/>
    <s v="SEPTIEMBRE"/>
    <n v="2"/>
    <s v="CARLOS MORALES"/>
    <n v="2022"/>
    <n v="2022"/>
    <n v="231"/>
    <n v="1"/>
    <n v="47"/>
    <n v="0.55000000000000004"/>
    <s v="Sep 22 2022 12:35P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14"/>
    <x v="1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9.3000000000000007"/>
    <m/>
    <s v="Sep 22 2022 12:35PM"/>
    <x v="108"/>
    <x v="103"/>
    <n v="47"/>
    <s v="LITRO"/>
    <n v="2"/>
    <s v="INSUMOS AGRICOLAS"/>
    <n v="15"/>
    <s v="FERTILIZANTES"/>
    <n v="0"/>
    <n v="0"/>
    <m/>
    <s v="BAYFOLAN FORTE"/>
    <n v="0"/>
    <n v="22"/>
    <n v="9"/>
    <n v="16"/>
    <x v="0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57.85"/>
    <m/>
    <s v="Sep 22 2022 12:36PM"/>
    <x v="109"/>
    <x v="104"/>
    <n v="77"/>
    <s v="SACO DE 100 LB"/>
    <n v="2"/>
    <s v="INSUMOS AGRICOLAS"/>
    <n v="15"/>
    <s v="FERTILIZANTES"/>
    <n v="0"/>
    <n v="0"/>
    <m/>
    <s v="FÓRMULA 15-15-15 100 LBS"/>
    <n v="0"/>
    <n v="22"/>
    <n v="9"/>
    <n v="16"/>
    <x v="0"/>
  </r>
  <r>
    <n v="31436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9"/>
    <s v="SEPTIEMBRE"/>
    <n v="2"/>
    <s v="CARLOS MORALES"/>
    <n v="2022"/>
    <n v="2022"/>
    <n v="60"/>
    <n v="1"/>
    <n v="48"/>
    <n v="0.6"/>
    <s v="Sep 22 2022 12:36PM"/>
    <x v="133"/>
    <x v="128"/>
    <n v="86"/>
    <s v="SACO DE 50 KG"/>
    <n v="1"/>
    <s v="PRODUCTOS AGROPECUARIOS"/>
    <n v="4"/>
    <s v="AGRO INDUSTRIALES"/>
    <n v="110.23"/>
    <n v="50"/>
    <s v="Azúcar blanca empacada"/>
    <m/>
    <n v="0"/>
    <n v="22"/>
    <n v="9"/>
    <n v="14"/>
    <x v="1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43.75"/>
    <m/>
    <s v="Sep 22 2022 12:36PM"/>
    <x v="111"/>
    <x v="106"/>
    <n v="77"/>
    <s v="SACO DE 100 LB"/>
    <n v="2"/>
    <s v="INSUMOS AGRICOLAS"/>
    <n v="15"/>
    <s v="FERTILIZANTES"/>
    <n v="0"/>
    <n v="0"/>
    <m/>
    <s v="FÓRMULA 16-20-0 100 LBS"/>
    <n v="0"/>
    <n v="22"/>
    <n v="9"/>
    <n v="16"/>
    <x v="0"/>
  </r>
  <r>
    <n v="31436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9"/>
    <s v="SEPTIEMBRE"/>
    <n v="2"/>
    <s v="CARLOS MORALES"/>
    <n v="2022"/>
    <n v="2022"/>
    <n v="60"/>
    <n v="1"/>
    <n v="13"/>
    <n v="0.2"/>
    <s v="Sep 22 2022 12:36PM"/>
    <x v="135"/>
    <x v="130"/>
    <n v="51"/>
    <s v="QUINTAL"/>
    <n v="1"/>
    <s v="PRODUCTOS AGROPECUARIOS"/>
    <n v="4"/>
    <s v="AGRO INDUSTRIALES"/>
    <n v="100"/>
    <n v="45.45"/>
    <s v="Sal corriente yodada"/>
    <m/>
    <n v="0"/>
    <n v="22"/>
    <n v="9"/>
    <n v="14"/>
    <x v="1"/>
  </r>
  <r>
    <n v="3136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2"/>
    <n v="2022"/>
    <n v="60"/>
    <n v="1"/>
    <n v="2"/>
    <m/>
    <s v="Sep 22 2022 12:36PM"/>
    <x v="96"/>
    <x v="91"/>
    <n v="45"/>
    <s v="LIBRA"/>
    <n v="1"/>
    <s v="PRODUCTOS AGROPECUARIOS"/>
    <n v="10"/>
    <s v="PRODUCTOS PESQUEROS"/>
    <n v="1"/>
    <n v="0.45"/>
    <s v="Bagre"/>
    <m/>
    <n v="0"/>
    <n v="22"/>
    <n v="9"/>
    <n v="7"/>
    <x v="3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81.95"/>
    <m/>
    <s v="Sep 22 2022 12:36PM"/>
    <x v="177"/>
    <x v="172"/>
    <n v="65"/>
    <s v="SACO 100 LBS"/>
    <n v="2"/>
    <s v="INSUMOS AGRICOLAS"/>
    <n v="15"/>
    <s v="FERTILIZANTES"/>
    <n v="0"/>
    <n v="0"/>
    <m/>
    <s v="FÓRMULA 18-46-0  100 LBS"/>
    <n v="0"/>
    <n v="22"/>
    <n v="9"/>
    <n v="16"/>
    <x v="0"/>
  </r>
  <r>
    <n v="3136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2"/>
    <n v="2022"/>
    <n v="60"/>
    <n v="1"/>
    <n v="5"/>
    <m/>
    <s v="Sep 22 2022 12:36PM"/>
    <x v="97"/>
    <x v="92"/>
    <n v="45"/>
    <s v="LIBRA"/>
    <n v="1"/>
    <s v="PRODUCTOS AGROPECUARIOS"/>
    <n v="10"/>
    <s v="PRODUCTOS PESQUEROS"/>
    <n v="1"/>
    <n v="0.45"/>
    <s v="Boca colorada mediano"/>
    <m/>
    <n v="0"/>
    <n v="22"/>
    <n v="9"/>
    <n v="7"/>
    <x v="3"/>
  </r>
  <r>
    <n v="3136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2"/>
    <n v="2022"/>
    <n v="60"/>
    <n v="1"/>
    <n v="6"/>
    <m/>
    <s v="Sep 22 2022 12:36PM"/>
    <x v="98"/>
    <x v="93"/>
    <n v="45"/>
    <s v="LIBRA"/>
    <n v="1"/>
    <s v="PRODUCTOS AGROPECUARIOS"/>
    <n v="10"/>
    <s v="PRODUCTOS PESQUEROS"/>
    <n v="1"/>
    <n v="0.45"/>
    <s v="Camaron de mar mediano"/>
    <m/>
    <n v="0"/>
    <n v="22"/>
    <n v="9"/>
    <n v="7"/>
    <x v="3"/>
  </r>
  <r>
    <n v="3136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2"/>
    <n v="2022"/>
    <n v="60"/>
    <n v="1"/>
    <n v="3"/>
    <m/>
    <s v="Sep 22 2022 12:36PM"/>
    <x v="99"/>
    <x v="94"/>
    <n v="45"/>
    <s v="LIBRA"/>
    <n v="1"/>
    <s v="PRODUCTOS AGROPECUARIOS"/>
    <n v="10"/>
    <s v="PRODUCTOS PESQUEROS"/>
    <n v="1"/>
    <n v="0.45"/>
    <s v="Camaron cultivado"/>
    <m/>
    <n v="0"/>
    <n v="22"/>
    <n v="9"/>
    <n v="7"/>
    <x v="3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24.35"/>
    <m/>
    <s v="Sep 22 2022 12:36PM"/>
    <x v="113"/>
    <x v="108"/>
    <n v="77"/>
    <s v="SACO DE 100 LB"/>
    <n v="2"/>
    <s v="INSUMOS AGRICOLAS"/>
    <n v="15"/>
    <s v="FERTILIZANTES"/>
    <n v="0"/>
    <n v="0"/>
    <m/>
    <s v="SULFATO DE AMONIO 21%N 100 LBS"/>
    <n v="0"/>
    <n v="22"/>
    <n v="9"/>
    <n v="16"/>
    <x v="0"/>
  </r>
  <r>
    <n v="3136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2"/>
    <n v="2022"/>
    <n v="60"/>
    <n v="1"/>
    <n v="9"/>
    <m/>
    <s v="Sep 22 2022 12:36PM"/>
    <x v="100"/>
    <x v="95"/>
    <n v="45"/>
    <s v="LIBRA"/>
    <n v="1"/>
    <s v="PRODUCTOS AGROPECUARIOS"/>
    <n v="10"/>
    <s v="PRODUCTOS PESQUEROS"/>
    <n v="1"/>
    <n v="0.45"/>
    <s v="Camaron de mar grande"/>
    <m/>
    <n v="0"/>
    <n v="22"/>
    <n v="9"/>
    <n v="7"/>
    <x v="3"/>
  </r>
  <r>
    <n v="3136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2"/>
    <n v="2022"/>
    <n v="60"/>
    <n v="1"/>
    <n v="6"/>
    <m/>
    <s v="Sep 22 2022 12:36PM"/>
    <x v="101"/>
    <x v="96"/>
    <n v="45"/>
    <s v="LIBRA"/>
    <n v="1"/>
    <s v="PRODUCTOS AGROPECUARIOS"/>
    <n v="10"/>
    <s v="PRODUCTOS PESQUEROS"/>
    <n v="1"/>
    <n v="0.45"/>
    <s v="Camaroncillo Seco Salado"/>
    <m/>
    <n v="0"/>
    <n v="22"/>
    <n v="9"/>
    <n v="7"/>
    <x v="3"/>
  </r>
  <r>
    <n v="3136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2"/>
    <n v="2022"/>
    <n v="60"/>
    <n v="1"/>
    <n v="3"/>
    <m/>
    <s v="Sep 22 2022 12:36PM"/>
    <x v="102"/>
    <x v="97"/>
    <n v="45"/>
    <s v="LIBRA"/>
    <n v="1"/>
    <s v="PRODUCTOS AGROPECUARIOS"/>
    <n v="10"/>
    <s v="PRODUCTOS PESQUEROS"/>
    <n v="1"/>
    <n v="0.45"/>
    <s v="Cola de camaron"/>
    <m/>
    <n v="0"/>
    <n v="22"/>
    <n v="9"/>
    <n v="7"/>
    <x v="3"/>
  </r>
  <r>
    <n v="3136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2"/>
    <n v="2022"/>
    <n v="60"/>
    <n v="1"/>
    <n v="3"/>
    <m/>
    <s v="Sep 22 2022 12:36PM"/>
    <x v="103"/>
    <x v="98"/>
    <n v="45"/>
    <s v="LIBRA"/>
    <n v="1"/>
    <s v="PRODUCTOS AGROPECUARIOS"/>
    <n v="10"/>
    <s v="PRODUCTOS PESQUEROS"/>
    <n v="1"/>
    <n v="0.45"/>
    <s v="Corvina"/>
    <m/>
    <n v="0"/>
    <n v="22"/>
    <n v="9"/>
    <n v="7"/>
    <x v="3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6.46"/>
    <m/>
    <s v="Sep 22 2022 12:36PM"/>
    <x v="123"/>
    <x v="118"/>
    <n v="15"/>
    <s v="BOLSA DE 400 GR"/>
    <n v="2"/>
    <s v="INSUMOS AGRICOLAS"/>
    <n v="16"/>
    <s v="FUNGICIDAS"/>
    <n v="0"/>
    <n v="0"/>
    <m/>
    <s v="MANCOZEB"/>
    <n v="0"/>
    <n v="22"/>
    <n v="9"/>
    <n v="16"/>
    <x v="0"/>
  </r>
  <r>
    <n v="3136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2"/>
    <n v="2022"/>
    <n v="60"/>
    <n v="1"/>
    <n v="5"/>
    <m/>
    <s v="Sep 22 2022 12:36PM"/>
    <x v="104"/>
    <x v="99"/>
    <n v="45"/>
    <s v="LIBRA"/>
    <n v="1"/>
    <s v="PRODUCTOS AGROPECUARIOS"/>
    <n v="10"/>
    <s v="PRODUCTOS PESQUEROS"/>
    <n v="1"/>
    <n v="0.45"/>
    <s v="Lonja de dorado"/>
    <m/>
    <n v="0"/>
    <n v="22"/>
    <n v="9"/>
    <n v="7"/>
    <x v="3"/>
  </r>
  <r>
    <n v="3136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2"/>
    <n v="2022"/>
    <n v="60"/>
    <n v="1"/>
    <n v="5"/>
    <m/>
    <s v="Sep 22 2022 12:37PM"/>
    <x v="105"/>
    <x v="100"/>
    <n v="45"/>
    <s v="LIBRA"/>
    <n v="1"/>
    <s v="PRODUCTOS AGROPECUARIOS"/>
    <n v="10"/>
    <s v="PRODUCTOS PESQUEROS"/>
    <n v="1"/>
    <n v="0.45"/>
    <s v="Lonja de boca colorada"/>
    <m/>
    <n v="0"/>
    <n v="22"/>
    <n v="9"/>
    <n v="7"/>
    <x v="3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13.25"/>
    <m/>
    <s v="Sep 22 2022 12:37PM"/>
    <x v="115"/>
    <x v="110"/>
    <n v="84"/>
    <s v="SOBRE 750 GRAMOS"/>
    <n v="2"/>
    <s v="INSUMOS AGRICOLAS"/>
    <n v="16"/>
    <s v="FUNGICIDAS"/>
    <n v="0"/>
    <n v="0"/>
    <m/>
    <s v="ANTRACOL 70 WP"/>
    <n v="0"/>
    <n v="22"/>
    <n v="9"/>
    <n v="16"/>
    <x v="0"/>
  </r>
  <r>
    <n v="3136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2"/>
    <n v="2022"/>
    <n v="60"/>
    <n v="1"/>
    <n v="5"/>
    <m/>
    <s v="Sep 22 2022 12:37PM"/>
    <x v="106"/>
    <x v="101"/>
    <n v="45"/>
    <s v="LIBRA"/>
    <n v="1"/>
    <s v="PRODUCTOS AGROPECUARIOS"/>
    <n v="10"/>
    <s v="PRODUCTOS PESQUEROS"/>
    <n v="1"/>
    <n v="0.45"/>
    <s v="Lonja de tiburón"/>
    <m/>
    <n v="0"/>
    <n v="22"/>
    <n v="9"/>
    <n v="7"/>
    <x v="3"/>
  </r>
  <r>
    <n v="32879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9"/>
    <s v="SEPTIEMBRE"/>
    <n v="2"/>
    <s v="CARLOS MORALES"/>
    <n v="2022"/>
    <n v="2022"/>
    <n v="60"/>
    <n v="1"/>
    <n v="5"/>
    <m/>
    <s v="Sep 22 2022 12:37PM"/>
    <x v="23"/>
    <x v="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9"/>
    <n v="14"/>
    <x v="1"/>
  </r>
  <r>
    <n v="32879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9"/>
    <s v="SEPTIEMBRE"/>
    <n v="2"/>
    <s v="CARLOS MORALES"/>
    <n v="2022"/>
    <n v="2022"/>
    <n v="60"/>
    <n v="1"/>
    <n v="6"/>
    <m/>
    <s v="Sep 22 2022 12:37PM"/>
    <x v="56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9"/>
    <n v="14"/>
    <x v="1"/>
  </r>
  <r>
    <n v="3136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2"/>
    <n v="2022"/>
    <n v="60"/>
    <n v="1"/>
    <n v="2.5"/>
    <m/>
    <s v="Sep 22 2022 12:37PM"/>
    <x v="107"/>
    <x v="102"/>
    <n v="45"/>
    <s v="LIBRA"/>
    <n v="1"/>
    <s v="PRODUCTOS AGROPECUARIOS"/>
    <n v="10"/>
    <s v="PRODUCTOS PESQUEROS"/>
    <n v="1"/>
    <n v="0.45"/>
    <s v="Macarela"/>
    <m/>
    <n v="0"/>
    <n v="22"/>
    <n v="9"/>
    <n v="7"/>
    <x v="3"/>
  </r>
  <r>
    <n v="32879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9"/>
    <s v="SEPTIEMBRE"/>
    <n v="2"/>
    <s v="CARLOS MORALES"/>
    <n v="2022"/>
    <n v="2022"/>
    <n v="60"/>
    <n v="1"/>
    <n v="20"/>
    <m/>
    <s v="Sep 22 2022 12:37P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9"/>
    <n v="14"/>
    <x v="1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5.95"/>
    <m/>
    <s v="Sep 22 2022 12:37PM"/>
    <x v="116"/>
    <x v="111"/>
    <n v="47"/>
    <s v="LITRO"/>
    <n v="2"/>
    <s v="INSUMOS AGRICOLAS"/>
    <n v="17"/>
    <s v="HERBICIDAS"/>
    <n v="0"/>
    <n v="0"/>
    <m/>
    <s v="HEDONAL 60 SL"/>
    <n v="0"/>
    <n v="22"/>
    <n v="9"/>
    <n v="16"/>
    <x v="0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7.65"/>
    <m/>
    <s v="Sep 22 2022 12:37PM"/>
    <x v="117"/>
    <x v="112"/>
    <n v="14"/>
    <s v="BOLSA 700 GRAMOS"/>
    <n v="2"/>
    <s v="INSUMOS AGRICOLAS"/>
    <n v="17"/>
    <s v="HERBICIDAS"/>
    <n v="0"/>
    <n v="0"/>
    <m/>
    <s v="GESAPRIM"/>
    <n v="0"/>
    <n v="22"/>
    <n v="9"/>
    <n v="16"/>
    <x v="0"/>
  </r>
  <r>
    <n v="32879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9"/>
    <s v="SEPTIEMBRE"/>
    <n v="2"/>
    <s v="CARLOS MORALES"/>
    <n v="2022"/>
    <n v="2022"/>
    <n v="60"/>
    <n v="1"/>
    <n v="1.35"/>
    <m/>
    <s v="Sep 22 2022 12:37PM"/>
    <x v="29"/>
    <x v="28"/>
    <n v="45"/>
    <s v="LIBRA"/>
    <n v="1"/>
    <s v="PRODUCTOS AGROPECUARIOS"/>
    <n v="7"/>
    <s v="CARNE DE POLLO"/>
    <n v="1"/>
    <n v="0.45"/>
    <s v="Pollo, Muslos"/>
    <m/>
    <n v="0"/>
    <n v="22"/>
    <n v="9"/>
    <n v="14"/>
    <x v="1"/>
  </r>
  <r>
    <n v="3136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2"/>
    <n v="2022"/>
    <n v="60"/>
    <n v="1"/>
    <n v="6"/>
    <m/>
    <s v="Sep 22 2022 12:37PM"/>
    <x v="110"/>
    <x v="105"/>
    <n v="45"/>
    <s v="LIBRA"/>
    <n v="1"/>
    <s v="PRODUCTOS AGROPECUARIOS"/>
    <n v="10"/>
    <s v="PRODUCTOS PESQUEROS"/>
    <n v="1"/>
    <n v="0.45"/>
    <s v="Pescado seco (macarela)"/>
    <m/>
    <n v="0"/>
    <n v="22"/>
    <n v="9"/>
    <n v="7"/>
    <x v="3"/>
  </r>
  <r>
    <n v="32879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9"/>
    <s v="SEPTIEMBRE"/>
    <n v="2"/>
    <s v="CARLOS MORALES"/>
    <n v="2022"/>
    <n v="2022"/>
    <n v="60"/>
    <n v="1"/>
    <n v="1.8"/>
    <m/>
    <s v="Sep 22 2022 12:37PM"/>
    <x v="31"/>
    <x v="30"/>
    <n v="45"/>
    <s v="LIBRA"/>
    <n v="1"/>
    <s v="PRODUCTOS AGROPECUARIOS"/>
    <n v="7"/>
    <s v="CARNE DE POLLO"/>
    <n v="1"/>
    <n v="0.45"/>
    <s v="Pollo, Pechuga"/>
    <m/>
    <n v="0"/>
    <n v="22"/>
    <n v="9"/>
    <n v="14"/>
    <x v="1"/>
  </r>
  <r>
    <n v="3136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2"/>
    <n v="2022"/>
    <n v="60"/>
    <n v="1"/>
    <n v="2.5"/>
    <m/>
    <s v="Sep 22 2022 12:37PM"/>
    <x v="112"/>
    <x v="107"/>
    <n v="45"/>
    <s v="LIBRA"/>
    <n v="1"/>
    <s v="PRODUCTOS AGROPECUARIOS"/>
    <n v="10"/>
    <s v="PRODUCTOS PESQUEROS"/>
    <n v="1"/>
    <n v="0.45"/>
    <s v="Róbalo mediano"/>
    <m/>
    <n v="0"/>
    <n v="22"/>
    <n v="9"/>
    <n v="7"/>
    <x v="3"/>
  </r>
  <r>
    <n v="3136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2"/>
    <n v="2022"/>
    <n v="60"/>
    <n v="1"/>
    <n v="1.5"/>
    <m/>
    <s v="Sep 22 2022 12:37PM"/>
    <x v="114"/>
    <x v="109"/>
    <n v="45"/>
    <s v="LIBRA"/>
    <n v="1"/>
    <s v="PRODUCTOS AGROPECUARIOS"/>
    <n v="10"/>
    <s v="PRODUCTOS PESQUEROS"/>
    <n v="1"/>
    <n v="0.45"/>
    <s v="Tilapia"/>
    <m/>
    <n v="0"/>
    <n v="22"/>
    <n v="9"/>
    <n v="7"/>
    <x v="3"/>
  </r>
  <r>
    <n v="32879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9"/>
    <s v="SEPTIEMBRE"/>
    <n v="2"/>
    <s v="CARLOS MORALES"/>
    <n v="2022"/>
    <n v="2022"/>
    <n v="60"/>
    <n v="1"/>
    <n v="4.25"/>
    <m/>
    <s v="Sep 22 2022 12:37PM"/>
    <x v="33"/>
    <x v="32"/>
    <n v="29"/>
    <s v="CARTON 30 UNIDADES"/>
    <n v="1"/>
    <s v="PRODUCTOS AGROPECUARIOS"/>
    <n v="8"/>
    <s v="PRODUCTOS AVICOLAS"/>
    <n v="3.75"/>
    <n v="1.7"/>
    <s v="Huevo Grande Cartón"/>
    <m/>
    <n v="0"/>
    <n v="22"/>
    <n v="9"/>
    <n v="14"/>
    <x v="1"/>
  </r>
  <r>
    <n v="32879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9"/>
    <s v="SEPTIEMBRE"/>
    <n v="2"/>
    <s v="CARLOS MORALES"/>
    <n v="2022"/>
    <n v="2022"/>
    <n v="60"/>
    <n v="1"/>
    <n v="4"/>
    <m/>
    <s v="Sep 22 2022 12:37PM"/>
    <x v="34"/>
    <x v="33"/>
    <n v="29"/>
    <s v="CARTON 30 UNIDADES"/>
    <n v="1"/>
    <s v="PRODUCTOS AGROPECUARIOS"/>
    <n v="8"/>
    <s v="PRODUCTOS AVICOLAS"/>
    <n v="3.25"/>
    <n v="1.48"/>
    <s v="Huevo Mediano Cartón"/>
    <m/>
    <n v="0"/>
    <n v="22"/>
    <n v="9"/>
    <n v="14"/>
    <x v="1"/>
  </r>
  <r>
    <n v="32879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9"/>
    <s v="SEPTIEMBRE"/>
    <n v="2"/>
    <s v="CARLOS MORALES"/>
    <n v="2022"/>
    <n v="2022"/>
    <n v="60"/>
    <n v="1"/>
    <n v="48"/>
    <m/>
    <s v="Sep 22 2022 12:37PM"/>
    <x v="169"/>
    <x v="164"/>
    <n v="25"/>
    <s v="CAJA 12 CARTONES"/>
    <n v="1"/>
    <s v="PRODUCTOS AGROPECUARIOS"/>
    <n v="8"/>
    <s v="PRODUCTOS AVICOLAS"/>
    <n v="45"/>
    <n v="20.45"/>
    <s v="Huevo Grande Caja"/>
    <m/>
    <n v="0"/>
    <n v="22"/>
    <n v="9"/>
    <n v="14"/>
    <x v="1"/>
  </r>
  <r>
    <n v="32879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9"/>
    <s v="SEPTIEMBRE"/>
    <n v="2"/>
    <s v="CARLOS MORALES"/>
    <n v="2022"/>
    <n v="2022"/>
    <n v="60"/>
    <n v="1"/>
    <n v="45"/>
    <m/>
    <s v="Sep 22 2022 12:37PM"/>
    <x v="170"/>
    <x v="165"/>
    <n v="25"/>
    <s v="CAJA 12 CARTONES"/>
    <n v="1"/>
    <s v="PRODUCTOS AGROPECUARIOS"/>
    <n v="8"/>
    <s v="PRODUCTOS AVICOLAS"/>
    <n v="40"/>
    <n v="18.18"/>
    <s v="Huevo Mediano Caja"/>
    <m/>
    <n v="0"/>
    <n v="22"/>
    <n v="9"/>
    <n v="14"/>
    <x v="1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4.75"/>
    <m/>
    <s v="Sep 22 2022 12:37PM"/>
    <x v="118"/>
    <x v="113"/>
    <n v="47"/>
    <s v="LITRO"/>
    <n v="2"/>
    <s v="INSUMOS AGRICOLAS"/>
    <n v="17"/>
    <s v="HERBICIDAS"/>
    <n v="0"/>
    <n v="0"/>
    <m/>
    <s v="GRAMOXONE 20 SL"/>
    <n v="0"/>
    <n v="22"/>
    <n v="9"/>
    <n v="16"/>
    <x v="0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23.95"/>
    <m/>
    <s v="Sep 22 2022 12:38PM"/>
    <x v="126"/>
    <x v="121"/>
    <n v="2"/>
    <s v="1/2  LITRO"/>
    <n v="2"/>
    <s v="INSUMOS AGRICOLAS"/>
    <n v="18"/>
    <s v="INSECTICIDAS"/>
    <n v="0"/>
    <n v="0"/>
    <m/>
    <s v="MONARCA 11.25 SE"/>
    <n v="0"/>
    <n v="22"/>
    <n v="9"/>
    <n v="16"/>
    <x v="0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10.5"/>
    <m/>
    <s v="Sep 22 2022 12:38PM"/>
    <x v="119"/>
    <x v="114"/>
    <n v="47"/>
    <s v="LITRO"/>
    <n v="2"/>
    <s v="INSUMOS AGRICOLAS"/>
    <n v="18"/>
    <s v="INSECTICIDAS"/>
    <n v="0"/>
    <n v="0"/>
    <m/>
    <s v="CIPERMETRINA 25 EC"/>
    <n v="0"/>
    <n v="22"/>
    <n v="9"/>
    <n v="16"/>
    <x v="0"/>
  </r>
  <r>
    <n v="3137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2"/>
    <n v="2022"/>
    <n v="60"/>
    <n v="1"/>
    <n v="2"/>
    <m/>
    <s v="Sep 22 2022 12:38PM"/>
    <x v="96"/>
    <x v="91"/>
    <n v="45"/>
    <s v="LIBRA"/>
    <n v="1"/>
    <s v="PRODUCTOS AGROPECUARIOS"/>
    <n v="10"/>
    <s v="PRODUCTOS PESQUEROS"/>
    <n v="1"/>
    <n v="0.45"/>
    <s v="Bagre"/>
    <m/>
    <n v="0"/>
    <n v="22"/>
    <n v="9"/>
    <n v="7"/>
    <x v="3"/>
  </r>
  <r>
    <n v="3137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2"/>
    <n v="2022"/>
    <n v="60"/>
    <n v="1"/>
    <n v="5"/>
    <m/>
    <s v="Sep 22 2022 12:38PM"/>
    <x v="97"/>
    <x v="92"/>
    <n v="45"/>
    <s v="LIBRA"/>
    <n v="1"/>
    <s v="PRODUCTOS AGROPECUARIOS"/>
    <n v="10"/>
    <s v="PRODUCTOS PESQUEROS"/>
    <n v="1"/>
    <n v="0.45"/>
    <s v="Boca colorada mediano"/>
    <m/>
    <n v="0"/>
    <n v="22"/>
    <n v="9"/>
    <n v="7"/>
    <x v="3"/>
  </r>
  <r>
    <n v="31445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9"/>
    <s v="SEPTIEMBRE"/>
    <n v="3"/>
    <s v="ANA HERMYS OSORIO"/>
    <n v="2022"/>
    <n v="2022"/>
    <n v="60"/>
    <n v="1"/>
    <n v="2.95"/>
    <m/>
    <s v="Sep 22 2022 12:38PM"/>
    <x v="120"/>
    <x v="115"/>
    <n v="45"/>
    <s v="LIBRA"/>
    <n v="2"/>
    <s v="INSUMOS AGRICOLAS"/>
    <n v="18"/>
    <s v="INSECTICIDAS"/>
    <n v="0"/>
    <n v="0"/>
    <m/>
    <s v="CARACOLEX 5.95 RB"/>
    <n v="0"/>
    <n v="22"/>
    <n v="9"/>
    <n v="16"/>
    <x v="0"/>
  </r>
  <r>
    <n v="3137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2"/>
    <n v="2022"/>
    <n v="60"/>
    <n v="1"/>
    <n v="6"/>
    <m/>
    <s v="Sep 22 2022 12:38PM"/>
    <x v="98"/>
    <x v="93"/>
    <n v="45"/>
    <s v="LIBRA"/>
    <n v="1"/>
    <s v="PRODUCTOS AGROPECUARIOS"/>
    <n v="10"/>
    <s v="PRODUCTOS PESQUEROS"/>
    <n v="1"/>
    <n v="0.45"/>
    <s v="Camaron de mar mediano"/>
    <m/>
    <n v="0"/>
    <n v="22"/>
    <n v="9"/>
    <n v="7"/>
    <x v="3"/>
  </r>
  <r>
    <n v="3137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2"/>
    <n v="2022"/>
    <n v="60"/>
    <n v="1"/>
    <n v="3"/>
    <m/>
    <s v="Sep 22 2022 12:38PM"/>
    <x v="99"/>
    <x v="94"/>
    <n v="45"/>
    <s v="LIBRA"/>
    <n v="1"/>
    <s v="PRODUCTOS AGROPECUARIOS"/>
    <n v="10"/>
    <s v="PRODUCTOS PESQUEROS"/>
    <n v="1"/>
    <n v="0.45"/>
    <s v="Camaron cultivado"/>
    <m/>
    <n v="0"/>
    <n v="22"/>
    <n v="9"/>
    <n v="7"/>
    <x v="3"/>
  </r>
  <r>
    <n v="3137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2"/>
    <n v="2022"/>
    <n v="60"/>
    <n v="1"/>
    <n v="9"/>
    <m/>
    <s v="Sep 22 2022 12:38PM"/>
    <x v="100"/>
    <x v="95"/>
    <n v="45"/>
    <s v="LIBRA"/>
    <n v="1"/>
    <s v="PRODUCTOS AGROPECUARIOS"/>
    <n v="10"/>
    <s v="PRODUCTOS PESQUEROS"/>
    <n v="1"/>
    <n v="0.45"/>
    <s v="Camaron de mar grande"/>
    <m/>
    <n v="0"/>
    <n v="22"/>
    <n v="9"/>
    <n v="7"/>
    <x v="3"/>
  </r>
  <r>
    <n v="3137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2"/>
    <n v="2022"/>
    <n v="60"/>
    <n v="1"/>
    <n v="6"/>
    <m/>
    <s v="Sep 22 2022 12:38PM"/>
    <x v="101"/>
    <x v="96"/>
    <n v="45"/>
    <s v="LIBRA"/>
    <n v="1"/>
    <s v="PRODUCTOS AGROPECUARIOS"/>
    <n v="10"/>
    <s v="PRODUCTOS PESQUEROS"/>
    <n v="1"/>
    <n v="0.45"/>
    <s v="Camaroncillo Seco Salado"/>
    <m/>
    <n v="0"/>
    <n v="22"/>
    <n v="9"/>
    <n v="7"/>
    <x v="3"/>
  </r>
  <r>
    <n v="3137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2"/>
    <n v="2022"/>
    <n v="60"/>
    <n v="1"/>
    <n v="3"/>
    <m/>
    <s v="Sep 22 2022 12:38PM"/>
    <x v="102"/>
    <x v="97"/>
    <n v="45"/>
    <s v="LIBRA"/>
    <n v="1"/>
    <s v="PRODUCTOS AGROPECUARIOS"/>
    <n v="10"/>
    <s v="PRODUCTOS PESQUEROS"/>
    <n v="1"/>
    <n v="0.45"/>
    <s v="Cola de camaron"/>
    <m/>
    <n v="0"/>
    <n v="22"/>
    <n v="9"/>
    <n v="7"/>
    <x v="3"/>
  </r>
  <r>
    <n v="32879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9"/>
    <s v="SEPTIEMBRE"/>
    <n v="2"/>
    <s v="CARLOS MORALES"/>
    <n v="2022"/>
    <n v="2022"/>
    <n v="138"/>
    <n v="1"/>
    <n v="40"/>
    <m/>
    <s v="Sep 22 2022 12:38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22"/>
    <n v="9"/>
    <n v="14"/>
    <x v="1"/>
  </r>
  <r>
    <n v="3137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2"/>
    <n v="2022"/>
    <n v="60"/>
    <n v="1"/>
    <n v="3"/>
    <m/>
    <s v="Sep 22 2022 12:38PM"/>
    <x v="103"/>
    <x v="98"/>
    <n v="45"/>
    <s v="LIBRA"/>
    <n v="1"/>
    <s v="PRODUCTOS AGROPECUARIOS"/>
    <n v="10"/>
    <s v="PRODUCTOS PESQUEROS"/>
    <n v="1"/>
    <n v="0.45"/>
    <s v="Corvina"/>
    <m/>
    <n v="0"/>
    <n v="22"/>
    <n v="9"/>
    <n v="7"/>
    <x v="3"/>
  </r>
  <r>
    <n v="3137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2"/>
    <n v="2022"/>
    <n v="60"/>
    <n v="1"/>
    <n v="5"/>
    <m/>
    <s v="Sep 22 2022 12:39PM"/>
    <x v="105"/>
    <x v="100"/>
    <n v="45"/>
    <s v="LIBRA"/>
    <n v="1"/>
    <s v="PRODUCTOS AGROPECUARIOS"/>
    <n v="10"/>
    <s v="PRODUCTOS PESQUEROS"/>
    <n v="1"/>
    <n v="0.45"/>
    <s v="Lonja de boca colorada"/>
    <m/>
    <n v="0"/>
    <n v="22"/>
    <n v="9"/>
    <n v="7"/>
    <x v="3"/>
  </r>
  <r>
    <n v="32879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9"/>
    <s v="SEPTIEMBRE"/>
    <n v="2"/>
    <s v="CARLOS MORALES"/>
    <n v="2022"/>
    <n v="2022"/>
    <n v="231"/>
    <n v="1"/>
    <n v="47"/>
    <m/>
    <s v="Sep 22 2022 12:39PM"/>
    <x v="3"/>
    <x v="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9"/>
    <n v="14"/>
    <x v="1"/>
  </r>
  <r>
    <n v="3137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2"/>
    <n v="2022"/>
    <n v="60"/>
    <n v="1"/>
    <n v="4.75"/>
    <m/>
    <s v="Sep 22 2022 12:39PM"/>
    <x v="106"/>
    <x v="101"/>
    <n v="45"/>
    <s v="LIBRA"/>
    <n v="1"/>
    <s v="PRODUCTOS AGROPECUARIOS"/>
    <n v="10"/>
    <s v="PRODUCTOS PESQUEROS"/>
    <n v="1"/>
    <n v="0.45"/>
    <s v="Lonja de tiburón"/>
    <m/>
    <n v="0"/>
    <n v="22"/>
    <n v="9"/>
    <n v="7"/>
    <x v="3"/>
  </r>
  <r>
    <n v="3137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2"/>
    <n v="2022"/>
    <n v="60"/>
    <n v="1"/>
    <n v="2.5"/>
    <m/>
    <s v="Sep 22 2022 12:39PM"/>
    <x v="107"/>
    <x v="102"/>
    <n v="45"/>
    <s v="LIBRA"/>
    <n v="1"/>
    <s v="PRODUCTOS AGROPECUARIOS"/>
    <n v="10"/>
    <s v="PRODUCTOS PESQUEROS"/>
    <n v="1"/>
    <n v="0.45"/>
    <s v="Macarela"/>
    <m/>
    <n v="0"/>
    <n v="22"/>
    <n v="9"/>
    <n v="7"/>
    <x v="3"/>
  </r>
  <r>
    <n v="3137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2"/>
    <n v="2022"/>
    <n v="60"/>
    <n v="1"/>
    <n v="6"/>
    <m/>
    <s v="Sep 22 2022 12:39PM"/>
    <x v="110"/>
    <x v="105"/>
    <n v="45"/>
    <s v="LIBRA"/>
    <n v="1"/>
    <s v="PRODUCTOS AGROPECUARIOS"/>
    <n v="10"/>
    <s v="PRODUCTOS PESQUEROS"/>
    <n v="1"/>
    <n v="0.45"/>
    <s v="Pescado seco (macarela)"/>
    <m/>
    <n v="0"/>
    <n v="22"/>
    <n v="9"/>
    <n v="7"/>
    <x v="3"/>
  </r>
  <r>
    <n v="32879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9"/>
    <s v="SEPTIEMBRE"/>
    <n v="2"/>
    <s v="CARLOS MORALES"/>
    <n v="2022"/>
    <n v="2022"/>
    <n v="60"/>
    <n v="1"/>
    <n v="16"/>
    <m/>
    <s v="Sep 22 2022 12:39PM"/>
    <x v="72"/>
    <x v="70"/>
    <n v="70"/>
    <s v="SACO 170-190 UNIDADES"/>
    <n v="1"/>
    <s v="PRODUCTOS AGROPECUARIOS"/>
    <n v="2"/>
    <s v="HORTALIZAS"/>
    <n v="36.4"/>
    <n v="16.55"/>
    <s v="Chile  Verde Mediano"/>
    <m/>
    <n v="0"/>
    <n v="22"/>
    <n v="9"/>
    <n v="14"/>
    <x v="1"/>
  </r>
  <r>
    <n v="3137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2"/>
    <n v="2022"/>
    <n v="60"/>
    <n v="1"/>
    <n v="3"/>
    <m/>
    <s v="Sep 22 2022 12:39PM"/>
    <x v="112"/>
    <x v="107"/>
    <n v="45"/>
    <s v="LIBRA"/>
    <n v="1"/>
    <s v="PRODUCTOS AGROPECUARIOS"/>
    <n v="10"/>
    <s v="PRODUCTOS PESQUEROS"/>
    <n v="1"/>
    <n v="0.45"/>
    <s v="Róbalo mediano"/>
    <m/>
    <n v="0"/>
    <n v="22"/>
    <n v="9"/>
    <n v="7"/>
    <x v="3"/>
  </r>
  <r>
    <n v="32879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9"/>
    <s v="SEPTIEMBRE"/>
    <n v="2"/>
    <s v="CARLOS MORALES"/>
    <n v="2022"/>
    <n v="2022"/>
    <n v="60"/>
    <n v="1"/>
    <n v="22"/>
    <m/>
    <s v="Sep 22 2022 12:39PM"/>
    <x v="47"/>
    <x v="46"/>
    <n v="74"/>
    <s v="SACO 35-40 LIBRAS"/>
    <n v="1"/>
    <s v="PRODUCTOS AGROPECUARIOS"/>
    <n v="2"/>
    <s v="HORTALIZAS"/>
    <n v="38.590000000000003"/>
    <n v="17.54"/>
    <s v="Chile Jalapeño"/>
    <m/>
    <n v="0"/>
    <n v="22"/>
    <n v="9"/>
    <n v="14"/>
    <x v="1"/>
  </r>
  <r>
    <n v="3137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2"/>
    <n v="2022"/>
    <n v="60"/>
    <n v="1"/>
    <n v="1.75"/>
    <m/>
    <s v="Sep 22 2022 12:39PM"/>
    <x v="114"/>
    <x v="109"/>
    <n v="45"/>
    <s v="LIBRA"/>
    <n v="1"/>
    <s v="PRODUCTOS AGROPECUARIOS"/>
    <n v="10"/>
    <s v="PRODUCTOS PESQUEROS"/>
    <n v="1"/>
    <n v="0.45"/>
    <s v="Tilapia"/>
    <m/>
    <n v="0"/>
    <n v="22"/>
    <n v="9"/>
    <n v="7"/>
    <x v="3"/>
  </r>
  <r>
    <n v="32879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9"/>
    <s v="SEPTIEMBRE"/>
    <n v="2"/>
    <s v="CARLOS MORALES"/>
    <n v="2022"/>
    <n v="2022"/>
    <n v="89"/>
    <n v="1"/>
    <n v="15"/>
    <m/>
    <s v="Sep 22 2022 12:39P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2"/>
    <n v="9"/>
    <n v="14"/>
    <x v="1"/>
  </r>
  <r>
    <n v="314459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2"/>
    <n v="2022"/>
    <n v="60"/>
    <n v="1"/>
    <n v="12"/>
    <m/>
    <s v="Sep 22 2022 12:39PM"/>
    <x v="108"/>
    <x v="103"/>
    <n v="47"/>
    <s v="LITRO"/>
    <n v="2"/>
    <s v="INSUMOS AGRICOLAS"/>
    <n v="15"/>
    <s v="FERTILIZANTES"/>
    <n v="0"/>
    <n v="0"/>
    <m/>
    <s v="BAYFOLAN FORTE"/>
    <n v="0"/>
    <n v="22"/>
    <n v="9"/>
    <n v="16"/>
    <x v="0"/>
  </r>
  <r>
    <n v="32879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9"/>
    <s v="SEPTIEMBRE"/>
    <n v="2"/>
    <s v="CARLOS MORALES"/>
    <n v="2022"/>
    <n v="2022"/>
    <n v="60"/>
    <n v="1"/>
    <n v="10"/>
    <m/>
    <s v="Sep 22 2022 12:39P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9"/>
    <n v="14"/>
    <x v="1"/>
  </r>
  <r>
    <n v="314459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2"/>
    <n v="2022"/>
    <n v="60"/>
    <n v="1"/>
    <n v="55"/>
    <m/>
    <s v="Sep 22 2022 12:39PM"/>
    <x v="109"/>
    <x v="104"/>
    <n v="77"/>
    <s v="SACO DE 100 LB"/>
    <n v="2"/>
    <s v="INSUMOS AGRICOLAS"/>
    <n v="15"/>
    <s v="FERTILIZANTES"/>
    <n v="0"/>
    <n v="0"/>
    <m/>
    <s v="FÓRMULA 15-15-15 100 LBS"/>
    <n v="0"/>
    <n v="22"/>
    <n v="9"/>
    <n v="16"/>
    <x v="0"/>
  </r>
  <r>
    <n v="314459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2"/>
    <n v="2022"/>
    <n v="60"/>
    <n v="1"/>
    <n v="48"/>
    <m/>
    <s v="Sep 22 2022 12:39PM"/>
    <x v="111"/>
    <x v="106"/>
    <n v="77"/>
    <s v="SACO DE 100 LB"/>
    <n v="2"/>
    <s v="INSUMOS AGRICOLAS"/>
    <n v="15"/>
    <s v="FERTILIZANTES"/>
    <n v="0"/>
    <n v="0"/>
    <m/>
    <s v="FÓRMULA 16-20-0 100 LBS"/>
    <n v="0"/>
    <n v="22"/>
    <n v="9"/>
    <n v="16"/>
    <x v="0"/>
  </r>
  <r>
    <n v="32879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9"/>
    <s v="SEPTIEMBRE"/>
    <n v="2"/>
    <s v="CARLOS MORALES"/>
    <n v="2022"/>
    <n v="2022"/>
    <n v="89"/>
    <n v="1"/>
    <n v="12"/>
    <m/>
    <s v="Sep 22 2022 12:39P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9"/>
    <n v="14"/>
    <x v="1"/>
  </r>
  <r>
    <n v="314459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2"/>
    <n v="2022"/>
    <n v="60"/>
    <n v="1"/>
    <n v="28"/>
    <m/>
    <s v="Sep 22 2022 12:39PM"/>
    <x v="178"/>
    <x v="173"/>
    <n v="47"/>
    <s v="LITRO"/>
    <n v="2"/>
    <s v="INSUMOS AGRICOLAS"/>
    <n v="15"/>
    <s v="FERTILIZANTES"/>
    <n v="0"/>
    <n v="0"/>
    <m/>
    <s v="METALOZATO MULTIMINERAL"/>
    <n v="0"/>
    <n v="22"/>
    <n v="9"/>
    <n v="16"/>
    <x v="0"/>
  </r>
  <r>
    <n v="32879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9"/>
    <s v="SEPTIEMBRE"/>
    <n v="2"/>
    <s v="CARLOS MORALES"/>
    <n v="2022"/>
    <n v="2022"/>
    <n v="89"/>
    <n v="1"/>
    <n v="38"/>
    <m/>
    <s v="Sep 22 2022 12:39PM"/>
    <x v="13"/>
    <x v="13"/>
    <n v="51"/>
    <s v="QUINTAL"/>
    <n v="1"/>
    <s v="PRODUCTOS AGROPECUARIOS"/>
    <n v="2"/>
    <s v="HORTALIZAS"/>
    <n v="100"/>
    <n v="45.45"/>
    <s v="Papa Soloma Grande"/>
    <m/>
    <n v="0"/>
    <n v="22"/>
    <n v="9"/>
    <n v="14"/>
    <x v="1"/>
  </r>
  <r>
    <n v="314459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2"/>
    <n v="2022"/>
    <n v="60"/>
    <n v="1"/>
    <n v="26"/>
    <m/>
    <s v="Sep 22 2022 12:39PM"/>
    <x v="113"/>
    <x v="108"/>
    <n v="77"/>
    <s v="SACO DE 100 LB"/>
    <n v="2"/>
    <s v="INSUMOS AGRICOLAS"/>
    <n v="15"/>
    <s v="FERTILIZANTES"/>
    <n v="0"/>
    <n v="0"/>
    <m/>
    <s v="SULFATO DE AMONIO 21%N 100 LBS"/>
    <n v="0"/>
    <n v="22"/>
    <n v="9"/>
    <n v="16"/>
    <x v="0"/>
  </r>
  <r>
    <n v="32879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9"/>
    <s v="SEPTIEMBRE"/>
    <n v="2"/>
    <s v="CARLOS MORALES"/>
    <n v="2022"/>
    <n v="2022"/>
    <n v="89"/>
    <n v="1"/>
    <n v="11"/>
    <m/>
    <s v="Sep 22 2022 12:39PM"/>
    <x v="51"/>
    <x v="50"/>
    <n v="8"/>
    <s v="BOLSA 25-30 LIBRAS"/>
    <n v="1"/>
    <s v="PRODUCTOS AGROPECUARIOS"/>
    <n v="2"/>
    <s v="HORTALIZAS"/>
    <n v="26.3"/>
    <n v="11.95"/>
    <s v="Rábano"/>
    <m/>
    <n v="0"/>
    <n v="22"/>
    <n v="9"/>
    <n v="14"/>
    <x v="1"/>
  </r>
  <r>
    <n v="32879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9"/>
    <s v="SEPTIEMBRE"/>
    <n v="2"/>
    <s v="CARLOS MORALES"/>
    <n v="2022"/>
    <n v="2022"/>
    <n v="89"/>
    <n v="1"/>
    <n v="17"/>
    <m/>
    <s v="Sep 22 2022 12:40P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9"/>
    <n v="14"/>
    <x v="1"/>
  </r>
  <r>
    <n v="32879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9"/>
    <s v="SEPTIEMBRE"/>
    <n v="2"/>
    <s v="CARLOS MORALES"/>
    <n v="2022"/>
    <n v="2022"/>
    <n v="89"/>
    <n v="1"/>
    <n v="17"/>
    <m/>
    <s v="Sep 22 2022 12:40PM"/>
    <x v="16"/>
    <x v="16"/>
    <n v="21"/>
    <s v="CAJA  275-300 UNIDADES"/>
    <n v="1"/>
    <s v="PRODUCTOS AGROPECUARIOS"/>
    <n v="2"/>
    <s v="HORTALIZAS"/>
    <n v="56.65"/>
    <n v="25.75"/>
    <s v="Tomate de Pasta"/>
    <m/>
    <n v="0"/>
    <n v="22"/>
    <n v="9"/>
    <n v="14"/>
    <x v="1"/>
  </r>
  <r>
    <n v="314459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2"/>
    <n v="2022"/>
    <n v="60"/>
    <n v="1"/>
    <n v="7"/>
    <m/>
    <s v="Sep 22 2022 12:40PM"/>
    <x v="123"/>
    <x v="118"/>
    <n v="15"/>
    <s v="BOLSA DE 400 GR"/>
    <n v="2"/>
    <s v="INSUMOS AGRICOLAS"/>
    <n v="16"/>
    <s v="FUNGICIDAS"/>
    <n v="0"/>
    <n v="0"/>
    <m/>
    <s v="MANCOZEB"/>
    <n v="0"/>
    <n v="22"/>
    <n v="9"/>
    <n v="16"/>
    <x v="0"/>
  </r>
  <r>
    <n v="32879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9"/>
    <s v="SEPTIEMBRE"/>
    <n v="2"/>
    <s v="CARLOS MORALES"/>
    <n v="2022"/>
    <n v="2022"/>
    <n v="89"/>
    <n v="1"/>
    <n v="26"/>
    <m/>
    <s v="Sep 22 2022 12:40PM"/>
    <x v="70"/>
    <x v="68"/>
    <n v="51"/>
    <s v="QUINTAL"/>
    <n v="1"/>
    <s v="PRODUCTOS AGROPECUARIOS"/>
    <n v="2"/>
    <s v="HORTALIZAS"/>
    <n v="100"/>
    <n v="45.45"/>
    <s v="Zanahoria Grande"/>
    <m/>
    <n v="0"/>
    <n v="22"/>
    <n v="9"/>
    <n v="14"/>
    <x v="1"/>
  </r>
  <r>
    <n v="32879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9"/>
    <s v="SEPTIEMBRE"/>
    <n v="2"/>
    <s v="CARLOS MORALES"/>
    <n v="2022"/>
    <n v="2022"/>
    <n v="89"/>
    <n v="1"/>
    <n v="12"/>
    <m/>
    <s v="Sep 22 2022 12:40PM"/>
    <x v="18"/>
    <x v="17"/>
    <n v="11"/>
    <s v="BOLSA 33-36 LIBRAS"/>
    <n v="1"/>
    <s v="PRODUCTOS AGROPECUARIOS"/>
    <n v="2"/>
    <s v="HORTALIZAS"/>
    <n v="34.94"/>
    <n v="15.88"/>
    <s v="Zanahoria Mediana"/>
    <m/>
    <n v="0"/>
    <n v="22"/>
    <n v="9"/>
    <n v="14"/>
    <x v="1"/>
  </r>
  <r>
    <n v="314459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2"/>
    <n v="2022"/>
    <n v="60"/>
    <n v="1"/>
    <n v="14"/>
    <m/>
    <s v="Sep 22 2022 12:40PM"/>
    <x v="115"/>
    <x v="110"/>
    <n v="84"/>
    <s v="SOBRE 750 GRAMOS"/>
    <n v="2"/>
    <s v="INSUMOS AGRICOLAS"/>
    <n v="16"/>
    <s v="FUNGICIDAS"/>
    <n v="0"/>
    <n v="0"/>
    <m/>
    <s v="ANTRACOL 70 WP"/>
    <n v="0"/>
    <n v="22"/>
    <n v="9"/>
    <n v="16"/>
    <x v="0"/>
  </r>
  <r>
    <n v="32879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9"/>
    <s v="SEPTIEMBRE"/>
    <n v="2"/>
    <s v="CARLOS MORALES"/>
    <n v="2022"/>
    <n v="2022"/>
    <n v="89"/>
    <n v="1"/>
    <n v="11"/>
    <m/>
    <s v="Sep 22 2022 12:40PM"/>
    <x v="32"/>
    <x v="31"/>
    <n v="27"/>
    <s v="CAJA 40 LIBRAS 90-100 UNIDADES"/>
    <n v="1"/>
    <s v="PRODUCTOS AGROPECUARIOS"/>
    <n v="3"/>
    <s v="FRUTAS"/>
    <n v="40"/>
    <n v="18.18"/>
    <s v="Banano Maduro Grande Caja"/>
    <m/>
    <n v="0"/>
    <n v="22"/>
    <n v="9"/>
    <n v="14"/>
    <x v="1"/>
  </r>
  <r>
    <n v="32874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9"/>
    <s v="SEPTIEMBRE"/>
    <n v="6"/>
    <s v="GILBERTO RECINOS"/>
    <n v="2022"/>
    <n v="2022"/>
    <n v="138"/>
    <n v="1"/>
    <n v="25"/>
    <m/>
    <s v="Sep 22 2022 12:40PM"/>
    <x v="68"/>
    <x v="66"/>
    <n v="23"/>
    <s v="CAJA 10 KG 50- 60 UNIDADES"/>
    <n v="1"/>
    <s v="PRODUCTOS AGROPECUARIOS"/>
    <n v="3"/>
    <s v="FRUTAS"/>
    <n v="22"/>
    <n v="10"/>
    <s v="Aguacate Hass Grande"/>
    <m/>
    <n v="0"/>
    <n v="22"/>
    <n v="9"/>
    <n v="7"/>
    <x v="3"/>
  </r>
  <r>
    <n v="32879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9"/>
    <s v="SEPTIEMBRE"/>
    <n v="2"/>
    <s v="CARLOS MORALES"/>
    <n v="2022"/>
    <n v="2022"/>
    <n v="60"/>
    <n v="1"/>
    <n v="5"/>
    <m/>
    <s v="Sep 22 2022 12:40PM"/>
    <x v="56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9"/>
    <n v="14"/>
    <x v="1"/>
  </r>
  <r>
    <n v="314459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2"/>
    <n v="2022"/>
    <n v="60"/>
    <n v="1"/>
    <n v="6"/>
    <m/>
    <s v="Sep 22 2022 12:40PM"/>
    <x v="116"/>
    <x v="111"/>
    <n v="47"/>
    <s v="LITRO"/>
    <n v="2"/>
    <s v="INSUMOS AGRICOLAS"/>
    <n v="17"/>
    <s v="HERBICIDAS"/>
    <n v="0"/>
    <n v="0"/>
    <m/>
    <s v="HEDONAL 60 SL"/>
    <n v="0"/>
    <n v="22"/>
    <n v="9"/>
    <n v="16"/>
    <x v="0"/>
  </r>
  <r>
    <n v="314459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2"/>
    <n v="2022"/>
    <n v="60"/>
    <n v="1"/>
    <n v="8"/>
    <m/>
    <s v="Sep 22 2022 12:40PM"/>
    <x v="117"/>
    <x v="112"/>
    <n v="14"/>
    <s v="BOLSA 700 GRAMOS"/>
    <n v="2"/>
    <s v="INSUMOS AGRICOLAS"/>
    <n v="17"/>
    <s v="HERBICIDAS"/>
    <n v="0"/>
    <n v="0"/>
    <m/>
    <s v="GESAPRIM"/>
    <n v="0"/>
    <n v="22"/>
    <n v="9"/>
    <n v="16"/>
    <x v="0"/>
  </r>
  <r>
    <n v="32874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9"/>
    <s v="SEPTIEMBRE"/>
    <n v="6"/>
    <s v="GILBERTO RECINOS"/>
    <n v="2022"/>
    <n v="2022"/>
    <n v="89"/>
    <n v="1"/>
    <n v="10"/>
    <m/>
    <s v="Sep 22 2022 12:40PM"/>
    <x v="32"/>
    <x v="31"/>
    <n v="27"/>
    <s v="CAJA 40 LIBRAS 90-100 UNIDADES"/>
    <n v="1"/>
    <s v="PRODUCTOS AGROPECUARIOS"/>
    <n v="3"/>
    <s v="FRUTAS"/>
    <n v="40"/>
    <n v="18.18"/>
    <s v="Banano Maduro Grande Caja"/>
    <m/>
    <n v="0"/>
    <n v="22"/>
    <n v="9"/>
    <n v="7"/>
    <x v="3"/>
  </r>
  <r>
    <n v="32879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9"/>
    <s v="SEPTIEMBRE"/>
    <n v="2"/>
    <s v="CARLOS MORALES"/>
    <n v="2022"/>
    <n v="2022"/>
    <n v="60"/>
    <n v="1"/>
    <n v="6"/>
    <m/>
    <s v="Sep 22 2022 12:40PM"/>
    <x v="23"/>
    <x v="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9"/>
    <n v="14"/>
    <x v="1"/>
  </r>
  <r>
    <n v="32879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9"/>
    <s v="SEPTIEMBRE"/>
    <n v="2"/>
    <s v="CARLOS MORALES"/>
    <n v="2022"/>
    <n v="2022"/>
    <n v="60"/>
    <n v="1"/>
    <n v="12"/>
    <m/>
    <s v="Sep 22 2022 12:40PM"/>
    <x v="22"/>
    <x v="21"/>
    <n v="10"/>
    <s v="BOLSA 25-30 LIBRAS"/>
    <n v="1"/>
    <s v="PRODUCTOS AGROPECUARIOS"/>
    <n v="3"/>
    <s v="FRUTAS"/>
    <n v="27.5"/>
    <n v="12.5"/>
    <s v="Guayaba Grande"/>
    <m/>
    <n v="0"/>
    <n v="22"/>
    <n v="9"/>
    <n v="14"/>
    <x v="1"/>
  </r>
  <r>
    <n v="32874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9"/>
    <s v="SEPTIEMBRE"/>
    <n v="6"/>
    <s v="GILBERTO RECINOS"/>
    <n v="2022"/>
    <n v="2022"/>
    <n v="60"/>
    <n v="1"/>
    <n v="62"/>
    <m/>
    <s v="Sep 22 2022 12:40PM"/>
    <x v="63"/>
    <x v="61"/>
    <n v="42"/>
    <s v="JABA 35-38 LIBRAS"/>
    <n v="1"/>
    <s v="PRODUCTOS AGROPECUARIOS"/>
    <n v="3"/>
    <s v="FRUTAS"/>
    <n v="36.5"/>
    <n v="16.59"/>
    <s v="Fresa Grande"/>
    <m/>
    <n v="0"/>
    <n v="22"/>
    <n v="9"/>
    <n v="7"/>
    <x v="3"/>
  </r>
  <r>
    <n v="314459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2"/>
    <n v="2022"/>
    <n v="60"/>
    <n v="1"/>
    <n v="5"/>
    <m/>
    <s v="Sep 22 2022 12:41PM"/>
    <x v="118"/>
    <x v="113"/>
    <n v="47"/>
    <s v="LITRO"/>
    <n v="2"/>
    <s v="INSUMOS AGRICOLAS"/>
    <n v="17"/>
    <s v="HERBICIDAS"/>
    <n v="0"/>
    <n v="0"/>
    <m/>
    <s v="GRAMOXONE 20 SL"/>
    <n v="0"/>
    <n v="22"/>
    <n v="9"/>
    <n v="16"/>
    <x v="0"/>
  </r>
  <r>
    <n v="32874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9"/>
    <s v="SEPTIEMBRE"/>
    <n v="6"/>
    <s v="GILBERTO RECINOS"/>
    <n v="2022"/>
    <n v="2022"/>
    <n v="60"/>
    <n v="1"/>
    <n v="5"/>
    <m/>
    <s v="Sep 22 2022 12:41PM"/>
    <x v="56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9"/>
    <n v="7"/>
    <x v="3"/>
  </r>
  <r>
    <n v="32879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9"/>
    <s v="SEPTIEMBRE"/>
    <n v="2"/>
    <s v="CARLOS MORALES"/>
    <n v="2022"/>
    <n v="2022"/>
    <n v="48"/>
    <n v="1"/>
    <n v="200"/>
    <m/>
    <s v="Sep 22 2022 12:41P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9"/>
    <n v="14"/>
    <x v="1"/>
  </r>
  <r>
    <n v="32874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9"/>
    <s v="SEPTIEMBRE"/>
    <n v="6"/>
    <s v="GILBERTO RECINOS"/>
    <n v="2022"/>
    <n v="2022"/>
    <n v="60"/>
    <n v="1"/>
    <n v="15"/>
    <m/>
    <s v="Sep 22 2022 12:41PM"/>
    <x v="94"/>
    <x v="8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9"/>
    <n v="7"/>
    <x v="3"/>
  </r>
  <r>
    <n v="314459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2"/>
    <n v="2022"/>
    <n v="60"/>
    <n v="1"/>
    <n v="15"/>
    <m/>
    <s v="Sep 22 2022 12:41PM"/>
    <x v="125"/>
    <x v="120"/>
    <n v="47"/>
    <s v="LITRO"/>
    <n v="2"/>
    <s v="INSUMOS AGRICOLAS"/>
    <n v="17"/>
    <s v="HERBICIDAS"/>
    <n v="0"/>
    <n v="0"/>
    <m/>
    <s v="FUSILADE 12.5 EC"/>
    <n v="0"/>
    <n v="22"/>
    <n v="9"/>
    <n v="16"/>
    <x v="0"/>
  </r>
  <r>
    <n v="32874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9"/>
    <s v="SEPTIEMBRE"/>
    <n v="6"/>
    <s v="GILBERTO RECINOS"/>
    <n v="2022"/>
    <n v="2022"/>
    <n v="89"/>
    <n v="1"/>
    <n v="200"/>
    <m/>
    <s v="Sep 22 2022 12:41P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9"/>
    <n v="7"/>
    <x v="3"/>
  </r>
  <r>
    <n v="32874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9"/>
    <s v="SEPTIEMBRE"/>
    <n v="6"/>
    <s v="GILBERTO RECINOS"/>
    <n v="2022"/>
    <n v="2022"/>
    <n v="89"/>
    <n v="1"/>
    <n v="20"/>
    <m/>
    <s v="Sep 22 2022 12:41P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9"/>
    <n v="7"/>
    <x v="3"/>
  </r>
  <r>
    <n v="314459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2"/>
    <n v="2022"/>
    <n v="60"/>
    <n v="1"/>
    <n v="25"/>
    <m/>
    <s v="Sep 22 2022 12:41PM"/>
    <x v="126"/>
    <x v="121"/>
    <n v="2"/>
    <s v="1/2  LITRO"/>
    <n v="2"/>
    <s v="INSUMOS AGRICOLAS"/>
    <n v="18"/>
    <s v="INSECTICIDAS"/>
    <n v="0"/>
    <n v="0"/>
    <m/>
    <s v="MONARCA 11.25 SE"/>
    <n v="0"/>
    <n v="22"/>
    <n v="9"/>
    <n v="16"/>
    <x v="0"/>
  </r>
  <r>
    <n v="314459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9"/>
    <s v="SEPTIEMBRE"/>
    <n v="3"/>
    <s v="ANA HERMYS OSORIO"/>
    <n v="2022"/>
    <n v="2022"/>
    <n v="60"/>
    <n v="1"/>
    <n v="12"/>
    <m/>
    <s v="Sep 22 2022 12:41PM"/>
    <x v="119"/>
    <x v="114"/>
    <n v="47"/>
    <s v="LITRO"/>
    <n v="2"/>
    <s v="INSUMOS AGRICOLAS"/>
    <n v="18"/>
    <s v="INSECTICIDAS"/>
    <n v="0"/>
    <n v="0"/>
    <m/>
    <s v="CIPERMETRINA 25 EC"/>
    <n v="0"/>
    <n v="22"/>
    <n v="9"/>
    <n v="16"/>
    <x v="0"/>
  </r>
  <r>
    <n v="314362"/>
    <n v="803"/>
    <n v="10"/>
    <s v=" SAN VICENTE"/>
    <n v="10"/>
    <s v="SAN VICENTE"/>
    <s v="JOAQUIN"/>
    <n v="0"/>
    <s v="JOAQUIN "/>
    <s v="PLAZA LA TERMINAL"/>
    <s v="JOAQUIN"/>
    <m/>
    <n v="3"/>
    <s v="TERCERA SEMANA"/>
    <n v="9"/>
    <s v="SEPTIEMBRE"/>
    <n v="2"/>
    <s v="CARLOS MORALES"/>
    <n v="2022"/>
    <n v="2022"/>
    <n v="60"/>
    <n v="1"/>
    <n v="88"/>
    <n v="1.1000000000000001"/>
    <s v="Sep 22 2022 12:42PM"/>
    <x v="129"/>
    <x v="124"/>
    <n v="51"/>
    <s v="QUINTAL"/>
    <n v="1"/>
    <s v="PRODUCTOS AGROPECUARIOS"/>
    <n v="1"/>
    <s v="GRANOS BASICOS"/>
    <n v="100"/>
    <n v="45.45"/>
    <s v="Frijol Rojo Nacional"/>
    <m/>
    <n v="1"/>
    <n v="22"/>
    <n v="9"/>
    <n v="14"/>
    <x v="1"/>
  </r>
  <r>
    <n v="314362"/>
    <n v="803"/>
    <n v="10"/>
    <s v=" SAN VICENTE"/>
    <n v="10"/>
    <s v="SAN VICENTE"/>
    <s v="JOAQUIN"/>
    <n v="0"/>
    <s v="JOAQUIN "/>
    <s v="PLAZA LA TERMINAL"/>
    <s v="JOAQUIN"/>
    <m/>
    <n v="3"/>
    <s v="TERCERA SEMANA"/>
    <n v="9"/>
    <s v="SEPTIEMBRE"/>
    <n v="2"/>
    <s v="CARLOS MORALES"/>
    <n v="2022"/>
    <n v="2022"/>
    <n v="60"/>
    <n v="1"/>
    <n v="80"/>
    <n v="1"/>
    <s v="Sep 22 2022 12:42PM"/>
    <x v="130"/>
    <x v="125"/>
    <n v="51"/>
    <s v="QUINTAL"/>
    <n v="1"/>
    <s v="PRODUCTOS AGROPECUARIOS"/>
    <n v="1"/>
    <s v="GRANOS BASICOS"/>
    <n v="100"/>
    <n v="45.45"/>
    <s v="Frijol Tinto Importado"/>
    <m/>
    <n v="0"/>
    <n v="22"/>
    <n v="9"/>
    <n v="14"/>
    <x v="1"/>
  </r>
  <r>
    <n v="314362"/>
    <n v="803"/>
    <n v="10"/>
    <s v=" SAN VICENTE"/>
    <n v="10"/>
    <s v="SAN VICENTE"/>
    <s v="JOAQUIN"/>
    <n v="0"/>
    <s v="JOAQUIN "/>
    <s v="PLAZA LA TERMINAL"/>
    <s v="JOAQUIN"/>
    <m/>
    <n v="3"/>
    <s v="TERCERA SEMANA"/>
    <n v="9"/>
    <s v="SEPTIEMBRE"/>
    <n v="2"/>
    <s v="CARLOS MORALES"/>
    <n v="2022"/>
    <n v="2022"/>
    <n v="60"/>
    <n v="1"/>
    <n v="32"/>
    <n v="0.4"/>
    <s v="Sep 22 2022 12:42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14"/>
    <x v="1"/>
  </r>
  <r>
    <n v="314362"/>
    <n v="803"/>
    <n v="10"/>
    <s v=" SAN VICENTE"/>
    <n v="10"/>
    <s v="SAN VICENTE"/>
    <s v="JOAQUIN"/>
    <n v="0"/>
    <s v="JOAQUIN "/>
    <s v="PLAZA LA TERMINAL"/>
    <s v="JOAQUIN"/>
    <m/>
    <n v="3"/>
    <s v="TERCERA SEMANA"/>
    <n v="9"/>
    <s v="SEPTIEMBRE"/>
    <n v="2"/>
    <s v="CARLOS MORALES"/>
    <n v="2022"/>
    <n v="2022"/>
    <n v="60"/>
    <n v="1"/>
    <n v="40"/>
    <n v="0.5"/>
    <s v="Sep 22 2022 12:42P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14"/>
    <x v="1"/>
  </r>
  <r>
    <n v="31435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9"/>
    <s v="SEPTIEMBRE"/>
    <n v="2"/>
    <s v="CARLOS MORALES"/>
    <n v="2022"/>
    <n v="2022"/>
    <n v="231"/>
    <n v="1"/>
    <n v="47"/>
    <n v="0.55000000000000004"/>
    <s v="Sep 22 2022 12:43P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14"/>
    <x v="1"/>
  </r>
  <r>
    <n v="328746"/>
    <n v="887"/>
    <n v="5"/>
    <s v=" LA LIBERTAD"/>
    <n v="11"/>
    <s v="SANTA TECLA"/>
    <s v="USUARIO SANTA TECLA 07"/>
    <m/>
    <s v="USUARIO SANTA TECLA 07"/>
    <m/>
    <s v="USUARIO SANTA TECLA 07"/>
    <m/>
    <n v="3"/>
    <s v="TERCERA SEMANA"/>
    <n v="9"/>
    <s v="SEPTIEMBRE"/>
    <n v="6"/>
    <s v="GILBERTO RECINOS"/>
    <n v="2022"/>
    <n v="2022"/>
    <n v="60"/>
    <n v="1"/>
    <n v="4"/>
    <m/>
    <s v="Sep 22 2022 12:43PM"/>
    <x v="33"/>
    <x v="32"/>
    <n v="29"/>
    <s v="CARTON 30 UNIDADES"/>
    <n v="1"/>
    <s v="PRODUCTOS AGROPECUARIOS"/>
    <n v="8"/>
    <s v="PRODUCTOS AVICOLAS"/>
    <n v="3.75"/>
    <n v="1.7"/>
    <s v="Huevo Grande Cartón"/>
    <m/>
    <n v="0"/>
    <n v="22"/>
    <n v="9"/>
    <n v="7"/>
    <x v="3"/>
  </r>
  <r>
    <n v="328746"/>
    <n v="887"/>
    <n v="5"/>
    <s v=" LA LIBERTAD"/>
    <n v="11"/>
    <s v="SANTA TECLA"/>
    <s v="USUARIO SANTA TECLA 07"/>
    <m/>
    <s v="USUARIO SANTA TECLA 07"/>
    <m/>
    <s v="USUARIO SANTA TECLA 07"/>
    <m/>
    <n v="3"/>
    <s v="TERCERA SEMANA"/>
    <n v="9"/>
    <s v="SEPTIEMBRE"/>
    <n v="6"/>
    <s v="GILBERTO RECINOS"/>
    <n v="2022"/>
    <n v="2022"/>
    <n v="60"/>
    <n v="1"/>
    <n v="3.8"/>
    <m/>
    <s v="Sep 22 2022 12:43PM"/>
    <x v="34"/>
    <x v="33"/>
    <n v="29"/>
    <s v="CARTON 30 UNIDADES"/>
    <n v="1"/>
    <s v="PRODUCTOS AGROPECUARIOS"/>
    <n v="8"/>
    <s v="PRODUCTOS AVICOLAS"/>
    <n v="3.25"/>
    <n v="1.48"/>
    <s v="Huevo Mediano Cartón"/>
    <m/>
    <n v="0"/>
    <n v="22"/>
    <n v="9"/>
    <n v="7"/>
    <x v="3"/>
  </r>
  <r>
    <n v="31435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9"/>
    <s v="SEPTIEMBRE"/>
    <n v="2"/>
    <s v="CARLOS MORALES"/>
    <n v="2022"/>
    <n v="2022"/>
    <n v="157"/>
    <n v="1"/>
    <n v="85"/>
    <n v="1"/>
    <s v="Sep 22 2022 12:43PM"/>
    <x v="154"/>
    <x v="149"/>
    <n v="51"/>
    <s v="QUINTAL"/>
    <n v="1"/>
    <s v="PRODUCTOS AGROPECUARIOS"/>
    <n v="1"/>
    <s v="GRANOS BASICOS"/>
    <n v="100"/>
    <n v="45.45"/>
    <s v="Frijol Rojo Importado"/>
    <m/>
    <n v="0"/>
    <n v="22"/>
    <n v="9"/>
    <n v="14"/>
    <x v="1"/>
  </r>
  <r>
    <n v="328746"/>
    <n v="887"/>
    <n v="5"/>
    <s v=" LA LIBERTAD"/>
    <n v="11"/>
    <s v="SANTA TECLA"/>
    <s v="USUARIO SANTA TECLA 07"/>
    <m/>
    <s v="USUARIO SANTA TECLA 07"/>
    <m/>
    <s v="USUARIO SANTA TECLA 07"/>
    <m/>
    <n v="3"/>
    <s v="TERCERA SEMANA"/>
    <n v="9"/>
    <s v="SEPTIEMBRE"/>
    <n v="6"/>
    <s v="GILBERTO RECINOS"/>
    <n v="2022"/>
    <n v="2022"/>
    <n v="60"/>
    <n v="1"/>
    <n v="46"/>
    <m/>
    <s v="Sep 22 2022 12:43PM"/>
    <x v="169"/>
    <x v="164"/>
    <n v="25"/>
    <s v="CAJA 12 CARTONES"/>
    <n v="1"/>
    <s v="PRODUCTOS AGROPECUARIOS"/>
    <n v="8"/>
    <s v="PRODUCTOS AVICOLAS"/>
    <n v="45"/>
    <n v="20.45"/>
    <s v="Huevo Grande Caja"/>
    <m/>
    <n v="0"/>
    <n v="22"/>
    <n v="9"/>
    <n v="7"/>
    <x v="3"/>
  </r>
  <r>
    <n v="328746"/>
    <n v="887"/>
    <n v="5"/>
    <s v=" LA LIBERTAD"/>
    <n v="11"/>
    <s v="SANTA TECLA"/>
    <s v="USUARIO SANTA TECLA 07"/>
    <m/>
    <s v="USUARIO SANTA TECLA 07"/>
    <m/>
    <s v="USUARIO SANTA TECLA 07"/>
    <m/>
    <n v="3"/>
    <s v="TERCERA SEMANA"/>
    <n v="9"/>
    <s v="SEPTIEMBRE"/>
    <n v="6"/>
    <s v="GILBERTO RECINOS"/>
    <n v="2022"/>
    <n v="2022"/>
    <n v="60"/>
    <n v="1"/>
    <n v="42"/>
    <m/>
    <s v="Sep 22 2022 12:43PM"/>
    <x v="170"/>
    <x v="165"/>
    <n v="25"/>
    <s v="CAJA 12 CARTONES"/>
    <n v="1"/>
    <s v="PRODUCTOS AGROPECUARIOS"/>
    <n v="8"/>
    <s v="PRODUCTOS AVICOLAS"/>
    <n v="40"/>
    <n v="18.18"/>
    <s v="Huevo Mediano Caja"/>
    <m/>
    <n v="0"/>
    <n v="22"/>
    <n v="9"/>
    <n v="7"/>
    <x v="3"/>
  </r>
  <r>
    <n v="31435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9"/>
    <s v="SEPTIEMBRE"/>
    <n v="2"/>
    <s v="CARLOS MORALES"/>
    <n v="2022"/>
    <n v="2022"/>
    <n v="60"/>
    <n v="1"/>
    <n v="80"/>
    <n v="1"/>
    <s v="Sep 22 2022 12:43PM"/>
    <x v="136"/>
    <x v="131"/>
    <n v="51"/>
    <s v="QUINTAL"/>
    <n v="1"/>
    <s v="PRODUCTOS AGROPECUARIOS"/>
    <n v="1"/>
    <s v="GRANOS BASICOS"/>
    <n v="100"/>
    <n v="45.45"/>
    <s v="Frijol Tinto Nacional"/>
    <m/>
    <n v="1"/>
    <n v="22"/>
    <n v="9"/>
    <n v="14"/>
    <x v="1"/>
  </r>
  <r>
    <n v="31435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9"/>
    <s v="SEPTIEMBRE"/>
    <n v="2"/>
    <s v="CARLOS MORALES"/>
    <n v="2022"/>
    <n v="2022"/>
    <n v="60"/>
    <n v="1"/>
    <n v="31"/>
    <n v="0.4"/>
    <s v="Sep 22 2022 12:43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14"/>
    <x v="1"/>
  </r>
  <r>
    <n v="31435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9"/>
    <s v="SEPTIEMBRE"/>
    <n v="2"/>
    <s v="CARLOS MORALES"/>
    <n v="2022"/>
    <n v="2022"/>
    <n v="60"/>
    <n v="1"/>
    <n v="39.5"/>
    <n v="0.5"/>
    <s v="Sep 22 2022 12:43P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14"/>
    <x v="1"/>
  </r>
  <r>
    <n v="31435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9"/>
    <s v="SEPTIEMBRE"/>
    <n v="2"/>
    <s v="CARLOS MORALES"/>
    <n v="2022"/>
    <n v="2022"/>
    <n v="60"/>
    <n v="1"/>
    <m/>
    <n v="0.6"/>
    <s v="Sep 22 2022 12:43PM"/>
    <x v="133"/>
    <x v="128"/>
    <n v="86"/>
    <s v="SACO DE 50 KG"/>
    <n v="1"/>
    <s v="PRODUCTOS AGROPECUARIOS"/>
    <n v="4"/>
    <s v="AGRO INDUSTRIALES"/>
    <n v="110.23"/>
    <n v="50"/>
    <s v="Azúcar blanca empacada"/>
    <m/>
    <n v="0"/>
    <n v="22"/>
    <n v="9"/>
    <n v="14"/>
    <x v="1"/>
  </r>
  <r>
    <n v="31435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9"/>
    <s v="SEPTIEMBRE"/>
    <n v="2"/>
    <s v="CARLOS MORALES"/>
    <n v="2022"/>
    <n v="2022"/>
    <n v="89"/>
    <n v="1"/>
    <n v="90"/>
    <n v="1.1000000000000001"/>
    <s v="Sep 22 2022 12:44PM"/>
    <x v="139"/>
    <x v="134"/>
    <n v="51"/>
    <s v="QUINTAL"/>
    <n v="1"/>
    <s v="PRODUCTOS AGROPECUARIOS"/>
    <n v="4"/>
    <s v="AGRO INDUSTRIALES"/>
    <n v="100"/>
    <n v="45.45"/>
    <s v="Cacahuete Crudo"/>
    <m/>
    <n v="0"/>
    <n v="22"/>
    <n v="9"/>
    <n v="14"/>
    <x v="1"/>
  </r>
  <r>
    <n v="31435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9"/>
    <s v="SEPTIEMBRE"/>
    <n v="2"/>
    <s v="CARLOS MORALES"/>
    <n v="2022"/>
    <n v="2022"/>
    <n v="89"/>
    <n v="1"/>
    <n v="150"/>
    <n v="2"/>
    <s v="Sep 22 2022 12:44PM"/>
    <x v="140"/>
    <x v="135"/>
    <n v="51"/>
    <s v="QUINTAL"/>
    <n v="1"/>
    <s v="PRODUCTOS AGROPECUARIOS"/>
    <n v="4"/>
    <s v="AGRO INDUSTRIALES"/>
    <n v="100"/>
    <n v="45.45"/>
    <s v="Cacao "/>
    <m/>
    <n v="0"/>
    <n v="22"/>
    <n v="9"/>
    <n v="14"/>
    <x v="1"/>
  </r>
  <r>
    <n v="32874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9"/>
    <s v="SEPTIEMBRE"/>
    <n v="6"/>
    <s v="GILBERTO RECINOS"/>
    <n v="2022"/>
    <n v="2022"/>
    <n v="60"/>
    <n v="1"/>
    <n v="2.6"/>
    <m/>
    <s v="Sep 22 2022 12:44PM"/>
    <x v="35"/>
    <x v="34"/>
    <n v="16"/>
    <s v="BOTELLA"/>
    <n v="1"/>
    <s v="PRODUCTOS AGROPECUARIOS"/>
    <n v="9"/>
    <s v="LACTEOS"/>
    <n v="1.6"/>
    <n v="0.73"/>
    <s v="Crema"/>
    <m/>
    <n v="0"/>
    <n v="22"/>
    <n v="9"/>
    <n v="7"/>
    <x v="3"/>
  </r>
  <r>
    <n v="32874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9"/>
    <s v="SEPTIEMBRE"/>
    <n v="6"/>
    <s v="GILBERTO RECINOS"/>
    <n v="2022"/>
    <n v="2022"/>
    <n v="157"/>
    <n v="1"/>
    <n v="2.25"/>
    <m/>
    <s v="Sep 22 2022 12:44PM"/>
    <x v="36"/>
    <x v="35"/>
    <n v="45"/>
    <s v="LIBRA"/>
    <n v="1"/>
    <s v="PRODUCTOS AGROPECUARIOS"/>
    <n v="9"/>
    <s v="LACTEOS"/>
    <n v="1"/>
    <n v="0.45"/>
    <s v="Quesillo"/>
    <m/>
    <n v="0"/>
    <n v="22"/>
    <n v="9"/>
    <n v="7"/>
    <x v="3"/>
  </r>
  <r>
    <n v="32874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9"/>
    <s v="SEPTIEMBRE"/>
    <n v="6"/>
    <s v="GILBERTO RECINOS"/>
    <n v="2022"/>
    <n v="2022"/>
    <n v="157"/>
    <n v="1"/>
    <n v="3"/>
    <m/>
    <s v="Sep 22 2022 12:45PM"/>
    <x v="37"/>
    <x v="36"/>
    <n v="45"/>
    <s v="LIBRA"/>
    <n v="1"/>
    <s v="PRODUCTOS AGROPECUARIOS"/>
    <n v="9"/>
    <s v="LACTEOS"/>
    <n v="1"/>
    <n v="0.45"/>
    <s v="Queso Duro Blando"/>
    <m/>
    <n v="0"/>
    <n v="22"/>
    <n v="9"/>
    <n v="7"/>
    <x v="3"/>
  </r>
  <r>
    <n v="32874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9"/>
    <s v="SEPTIEMBRE"/>
    <n v="6"/>
    <s v="GILBERTO RECINOS"/>
    <n v="2022"/>
    <n v="2022"/>
    <n v="157"/>
    <n v="1"/>
    <n v="4.8"/>
    <m/>
    <s v="Sep 22 2022 12:45PM"/>
    <x v="38"/>
    <x v="37"/>
    <n v="45"/>
    <s v="LIBRA"/>
    <n v="1"/>
    <s v="PRODUCTOS AGROPECUARIOS"/>
    <n v="9"/>
    <s v="LACTEOS"/>
    <n v="1"/>
    <n v="0.45"/>
    <s v="Queso Duro Viejo"/>
    <m/>
    <n v="0"/>
    <n v="22"/>
    <n v="9"/>
    <n v="7"/>
    <x v="3"/>
  </r>
  <r>
    <n v="32874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9"/>
    <s v="SEPTIEMBRE"/>
    <n v="6"/>
    <s v="GILBERTO RECINOS"/>
    <n v="2022"/>
    <n v="2022"/>
    <n v="60"/>
    <n v="1"/>
    <n v="2.5"/>
    <m/>
    <s v="Sep 22 2022 12:45PM"/>
    <x v="39"/>
    <x v="38"/>
    <n v="45"/>
    <s v="LIBRA"/>
    <n v="1"/>
    <s v="PRODUCTOS AGROPECUARIOS"/>
    <n v="9"/>
    <s v="LACTEOS"/>
    <n v="1"/>
    <n v="0.45"/>
    <s v="Queso Fresco"/>
    <m/>
    <n v="0"/>
    <n v="22"/>
    <n v="9"/>
    <n v="7"/>
    <x v="3"/>
  </r>
  <r>
    <n v="314360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9"/>
    <s v="SEPTIEMBRE"/>
    <n v="2"/>
    <s v="CARLOS MORALES"/>
    <n v="2022"/>
    <n v="2022"/>
    <n v="60"/>
    <n v="1"/>
    <n v="95"/>
    <n v="1.25"/>
    <s v="Sep 22 2022 12:45PM"/>
    <x v="129"/>
    <x v="124"/>
    <n v="51"/>
    <s v="QUINTAL"/>
    <n v="1"/>
    <s v="PRODUCTOS AGROPECUARIOS"/>
    <n v="1"/>
    <s v="GRANOS BASICOS"/>
    <n v="100"/>
    <n v="45.45"/>
    <s v="Frijol Rojo Nacional"/>
    <m/>
    <n v="1"/>
    <n v="22"/>
    <n v="9"/>
    <n v="14"/>
    <x v="1"/>
  </r>
  <r>
    <n v="314360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9"/>
    <s v="SEPTIEMBRE"/>
    <n v="2"/>
    <s v="CARLOS MORALES"/>
    <n v="2022"/>
    <n v="2022"/>
    <n v="60"/>
    <n v="1"/>
    <m/>
    <n v="2"/>
    <s v="Sep 22 2022 12:45PM"/>
    <x v="137"/>
    <x v="132"/>
    <n v="51"/>
    <s v="QUINTAL"/>
    <n v="1"/>
    <s v="PRODUCTOS AGROPECUARIOS"/>
    <n v="1"/>
    <s v="GRANOS BASICOS"/>
    <n v="100"/>
    <n v="45.45"/>
    <s v="Frijol Blanco"/>
    <m/>
    <n v="0"/>
    <n v="22"/>
    <n v="9"/>
    <n v="14"/>
    <x v="1"/>
  </r>
  <r>
    <n v="314360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9"/>
    <s v="SEPTIEMBRE"/>
    <n v="2"/>
    <s v="CARLOS MORALES"/>
    <n v="2022"/>
    <n v="2022"/>
    <n v="60"/>
    <n v="1"/>
    <n v="34"/>
    <n v="0.4"/>
    <s v="Sep 22 2022 12:45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14"/>
    <x v="1"/>
  </r>
  <r>
    <n v="314360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9"/>
    <s v="SEPTIEMBRE"/>
    <n v="2"/>
    <s v="CARLOS MORALES"/>
    <n v="2022"/>
    <n v="2022"/>
    <n v="60"/>
    <n v="1"/>
    <n v="42"/>
    <n v="0.5"/>
    <s v="Sep 22 2022 12:45P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14"/>
    <x v="1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34.5"/>
    <m/>
    <s v="Sep 22 2022 12:45PM"/>
    <x v="0"/>
    <x v="0"/>
    <n v="51"/>
    <s v="QUINTAL"/>
    <n v="2"/>
    <s v="INSUMOS AGRICOLAS"/>
    <n v="11"/>
    <s v="POLLO ENGORDE"/>
    <n v="0"/>
    <n v="0"/>
    <m/>
    <s v="FINAL ENGORDE "/>
    <n v="0"/>
    <n v="22"/>
    <n v="9"/>
    <n v="16"/>
    <x v="0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31.75"/>
    <m/>
    <s v="Sep 22 2022 12:45PM"/>
    <x v="1"/>
    <x v="1"/>
    <n v="51"/>
    <s v="QUINTAL"/>
    <n v="2"/>
    <s v="INSUMOS AGRICOLAS"/>
    <n v="11"/>
    <s v="POLLO ENGORDE"/>
    <n v="0"/>
    <n v="0"/>
    <m/>
    <s v="INICIO ENGORDE "/>
    <n v="0"/>
    <n v="22"/>
    <n v="9"/>
    <n v="16"/>
    <x v="0"/>
  </r>
  <r>
    <n v="328748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9"/>
    <s v="SEPTIEMBRE"/>
    <n v="6"/>
    <s v="GILBERTO RECINOS"/>
    <n v="2022"/>
    <n v="2022"/>
    <n v="60"/>
    <n v="1"/>
    <n v="2.8"/>
    <m/>
    <s v="Sep 22 2022 12:46PM"/>
    <x v="35"/>
    <x v="34"/>
    <n v="16"/>
    <s v="BOTELLA"/>
    <n v="1"/>
    <s v="PRODUCTOS AGROPECUARIOS"/>
    <n v="9"/>
    <s v="LACTEOS"/>
    <n v="1.6"/>
    <n v="0.73"/>
    <s v="Crema"/>
    <m/>
    <n v="0"/>
    <n v="22"/>
    <n v="9"/>
    <n v="7"/>
    <x v="3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33.75"/>
    <m/>
    <s v="Sep 22 2022 12:46PM"/>
    <x v="4"/>
    <x v="4"/>
    <n v="51"/>
    <s v="QUINTAL"/>
    <n v="2"/>
    <s v="INSUMOS AGRICOLAS"/>
    <n v="12"/>
    <s v="PONEDORAS"/>
    <n v="0"/>
    <n v="0"/>
    <m/>
    <s v="DESARROLLO POLLA"/>
    <n v="0"/>
    <n v="22"/>
    <n v="9"/>
    <n v="16"/>
    <x v="0"/>
  </r>
  <r>
    <n v="328748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9"/>
    <s v="SEPTIEMBRE"/>
    <n v="6"/>
    <s v="GILBERTO RECINOS"/>
    <n v="2022"/>
    <n v="2022"/>
    <n v="157"/>
    <n v="1"/>
    <n v="2.5"/>
    <m/>
    <s v="Sep 22 2022 12:46PM"/>
    <x v="36"/>
    <x v="35"/>
    <n v="45"/>
    <s v="LIBRA"/>
    <n v="1"/>
    <s v="PRODUCTOS AGROPECUARIOS"/>
    <n v="9"/>
    <s v="LACTEOS"/>
    <n v="1"/>
    <n v="0.45"/>
    <s v="Quesillo"/>
    <m/>
    <n v="0"/>
    <n v="22"/>
    <n v="9"/>
    <n v="7"/>
    <x v="3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32"/>
    <m/>
    <s v="Sep 22 2022 12:46PM"/>
    <x v="7"/>
    <x v="7"/>
    <n v="51"/>
    <s v="QUINTAL"/>
    <n v="2"/>
    <s v="INSUMOS AGRICOLAS"/>
    <n v="12"/>
    <s v="PONEDORAS"/>
    <n v="0"/>
    <n v="0"/>
    <m/>
    <s v="ALIPONEDORAS 1 (PONEDORAS)"/>
    <n v="0"/>
    <n v="22"/>
    <n v="9"/>
    <n v="16"/>
    <x v="0"/>
  </r>
  <r>
    <n v="328748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9"/>
    <s v="SEPTIEMBRE"/>
    <n v="6"/>
    <s v="GILBERTO RECINOS"/>
    <n v="2022"/>
    <n v="2022"/>
    <n v="157"/>
    <n v="1"/>
    <n v="3.4"/>
    <m/>
    <s v="Sep 22 2022 12:46PM"/>
    <x v="37"/>
    <x v="36"/>
    <n v="45"/>
    <s v="LIBRA"/>
    <n v="1"/>
    <s v="PRODUCTOS AGROPECUARIOS"/>
    <n v="9"/>
    <s v="LACTEOS"/>
    <n v="1"/>
    <n v="0.45"/>
    <s v="Queso Duro Blando"/>
    <m/>
    <n v="0"/>
    <n v="22"/>
    <n v="9"/>
    <n v="7"/>
    <x v="3"/>
  </r>
  <r>
    <n v="31435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9"/>
    <s v="SEPTIEMBRE"/>
    <n v="2"/>
    <s v="CARLOS MORALES"/>
    <n v="2022"/>
    <n v="2022"/>
    <n v="231"/>
    <n v="1"/>
    <n v="48"/>
    <n v="0.5"/>
    <s v="Sep 22 2022 12:46PM"/>
    <x v="128"/>
    <x v="123"/>
    <n v="51"/>
    <s v="QUINTAL"/>
    <n v="1"/>
    <s v="PRODUCTOS AGROPECUARIOS"/>
    <n v="1"/>
    <s v="GRANOS BASICOS"/>
    <n v="100"/>
    <n v="45.45"/>
    <s v="Arroz Clasificado Importado"/>
    <m/>
    <n v="0"/>
    <n v="22"/>
    <n v="9"/>
    <n v="14"/>
    <x v="1"/>
  </r>
  <r>
    <n v="328748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9"/>
    <s v="SEPTIEMBRE"/>
    <n v="6"/>
    <s v="GILBERTO RECINOS"/>
    <n v="2022"/>
    <n v="2022"/>
    <n v="157"/>
    <n v="1"/>
    <n v="4.75"/>
    <m/>
    <s v="Sep 22 2022 12:46PM"/>
    <x v="38"/>
    <x v="37"/>
    <n v="45"/>
    <s v="LIBRA"/>
    <n v="1"/>
    <s v="PRODUCTOS AGROPECUARIOS"/>
    <n v="9"/>
    <s v="LACTEOS"/>
    <n v="1"/>
    <n v="0.45"/>
    <s v="Queso Duro Viejo"/>
    <m/>
    <n v="0"/>
    <n v="22"/>
    <n v="9"/>
    <n v="7"/>
    <x v="3"/>
  </r>
  <r>
    <n v="328748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9"/>
    <s v="SEPTIEMBRE"/>
    <n v="6"/>
    <s v="GILBERTO RECINOS"/>
    <n v="2022"/>
    <n v="2022"/>
    <n v="60"/>
    <n v="1"/>
    <n v="2.5"/>
    <m/>
    <s v="Sep 22 2022 12:46PM"/>
    <x v="39"/>
    <x v="38"/>
    <n v="45"/>
    <s v="LIBRA"/>
    <n v="1"/>
    <s v="PRODUCTOS AGROPECUARIOS"/>
    <n v="9"/>
    <s v="LACTEOS"/>
    <n v="1"/>
    <n v="0.45"/>
    <s v="Queso Fresco"/>
    <m/>
    <n v="0"/>
    <n v="22"/>
    <n v="9"/>
    <n v="7"/>
    <x v="3"/>
  </r>
  <r>
    <n v="31435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9"/>
    <s v="SEPTIEMBRE"/>
    <n v="2"/>
    <s v="CARLOS MORALES"/>
    <n v="2022"/>
    <n v="2022"/>
    <n v="157"/>
    <n v="1"/>
    <n v="85"/>
    <n v="1"/>
    <s v="Sep 22 2022 12:46PM"/>
    <x v="154"/>
    <x v="149"/>
    <n v="51"/>
    <s v="QUINTAL"/>
    <n v="1"/>
    <s v="PRODUCTOS AGROPECUARIOS"/>
    <n v="1"/>
    <s v="GRANOS BASICOS"/>
    <n v="100"/>
    <n v="45.45"/>
    <s v="Frijol Rojo Importado"/>
    <m/>
    <n v="0"/>
    <n v="22"/>
    <n v="9"/>
    <n v="14"/>
    <x v="1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20"/>
    <m/>
    <s v="Sep 22 2022 12:46PM"/>
    <x v="175"/>
    <x v="170"/>
    <n v="51"/>
    <s v="QUINTAL"/>
    <n v="2"/>
    <s v="INSUMOS AGRICOLAS"/>
    <n v="13"/>
    <s v="GANADO BOVINO"/>
    <n v="0"/>
    <n v="0"/>
    <m/>
    <s v="ALILECHERO 15%"/>
    <n v="0"/>
    <n v="22"/>
    <n v="9"/>
    <n v="16"/>
    <x v="0"/>
  </r>
  <r>
    <n v="31435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9"/>
    <s v="SEPTIEMBRE"/>
    <n v="2"/>
    <s v="CARLOS MORALES"/>
    <n v="2022"/>
    <n v="2022"/>
    <n v="157"/>
    <n v="1"/>
    <n v="80"/>
    <n v="1"/>
    <s v="Sep 22 2022 12:46PM"/>
    <x v="130"/>
    <x v="125"/>
    <n v="51"/>
    <s v="QUINTAL"/>
    <n v="1"/>
    <s v="PRODUCTOS AGROPECUARIOS"/>
    <n v="1"/>
    <s v="GRANOS BASICOS"/>
    <n v="100"/>
    <n v="45.45"/>
    <s v="Frijol Tinto Importado"/>
    <m/>
    <n v="0"/>
    <n v="22"/>
    <n v="9"/>
    <n v="14"/>
    <x v="1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26"/>
    <m/>
    <s v="Sep 22 2022 12:46PM"/>
    <x v="12"/>
    <x v="12"/>
    <n v="51"/>
    <s v="QUINTAL"/>
    <n v="2"/>
    <s v="INSUMOS AGRICOLAS"/>
    <n v="13"/>
    <s v="GANADO BOVINO"/>
    <n v="0"/>
    <n v="0"/>
    <m/>
    <s v="HIPERLECHERO 22%"/>
    <n v="0"/>
    <n v="22"/>
    <n v="9"/>
    <n v="16"/>
    <x v="0"/>
  </r>
  <r>
    <n v="31435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9"/>
    <s v="SEPTIEMBRE"/>
    <n v="2"/>
    <s v="CARLOS MORALES"/>
    <n v="2022"/>
    <n v="2022"/>
    <n v="60"/>
    <n v="1"/>
    <n v="32"/>
    <n v="0.4"/>
    <s v="Sep 22 2022 12:46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14"/>
    <x v="1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35.5"/>
    <m/>
    <s v="Sep 22 2022 12:46PM"/>
    <x v="17"/>
    <x v="4"/>
    <n v="51"/>
    <s v="QUINTAL"/>
    <n v="2"/>
    <s v="INSUMOS AGRICOLAS"/>
    <n v="14"/>
    <s v="GANADO PORCINO"/>
    <n v="0"/>
    <n v="0"/>
    <m/>
    <s v="VITA CERDO 2"/>
    <n v="0"/>
    <n v="22"/>
    <n v="9"/>
    <n v="16"/>
    <x v="0"/>
  </r>
  <r>
    <n v="31435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9"/>
    <s v="SEPTIEMBRE"/>
    <n v="2"/>
    <s v="CARLOS MORALES"/>
    <n v="2022"/>
    <n v="2022"/>
    <n v="60"/>
    <n v="1"/>
    <n v="42"/>
    <n v="0.5"/>
    <s v="Sep 22 2022 12:46P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14"/>
    <x v="1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35.15"/>
    <m/>
    <s v="Sep 22 2022 12:46PM"/>
    <x v="19"/>
    <x v="18"/>
    <n v="51"/>
    <s v="QUINTAL"/>
    <n v="2"/>
    <s v="INSUMOS AGRICOLAS"/>
    <n v="14"/>
    <s v="GANADO PORCINO"/>
    <n v="0"/>
    <n v="0"/>
    <m/>
    <s v="VITA CERDO 3"/>
    <n v="0"/>
    <n v="22"/>
    <n v="9"/>
    <n v="16"/>
    <x v="0"/>
  </r>
  <r>
    <n v="31435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9"/>
    <s v="SEPTIEMBRE"/>
    <n v="2"/>
    <s v="CARLOS MORALES"/>
    <n v="2022"/>
    <n v="2022"/>
    <n v="60"/>
    <n v="1"/>
    <n v="70"/>
    <n v="1"/>
    <s v="Sep 22 2022 12:47PM"/>
    <x v="141"/>
    <x v="136"/>
    <n v="1"/>
    <s v="96 UNIDADES 144 LB"/>
    <n v="1"/>
    <s v="PRODUCTOS AGROPECUARIOS"/>
    <n v="4"/>
    <s v="AGRO INDUSTRIALES"/>
    <n v="144"/>
    <n v="65.45"/>
    <s v="Panela de primera clase"/>
    <m/>
    <n v="0"/>
    <n v="22"/>
    <n v="9"/>
    <n v="14"/>
    <x v="1"/>
  </r>
  <r>
    <n v="32874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9"/>
    <s v="SEPTIEMBRE"/>
    <n v="6"/>
    <s v="GILBERTO RECINOS"/>
    <n v="2022"/>
    <n v="2022"/>
    <n v="60"/>
    <n v="1"/>
    <n v="2.9"/>
    <m/>
    <s v="Sep 22 2022 12:47PM"/>
    <x v="35"/>
    <x v="34"/>
    <n v="16"/>
    <s v="BOTELLA"/>
    <n v="1"/>
    <s v="PRODUCTOS AGROPECUARIOS"/>
    <n v="9"/>
    <s v="LACTEOS"/>
    <n v="1.6"/>
    <n v="0.73"/>
    <s v="Crema"/>
    <m/>
    <n v="0"/>
    <n v="22"/>
    <n v="9"/>
    <n v="7"/>
    <x v="3"/>
  </r>
  <r>
    <n v="32874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9"/>
    <s v="SEPTIEMBRE"/>
    <n v="6"/>
    <s v="GILBERTO RECINOS"/>
    <n v="2022"/>
    <n v="2022"/>
    <n v="157"/>
    <n v="1"/>
    <n v="2.2000000000000002"/>
    <m/>
    <s v="Sep 22 2022 12:47PM"/>
    <x v="36"/>
    <x v="35"/>
    <n v="45"/>
    <s v="LIBRA"/>
    <n v="1"/>
    <s v="PRODUCTOS AGROPECUARIOS"/>
    <n v="9"/>
    <s v="LACTEOS"/>
    <n v="1"/>
    <n v="0.45"/>
    <s v="Quesillo"/>
    <m/>
    <n v="0"/>
    <n v="22"/>
    <n v="9"/>
    <n v="7"/>
    <x v="3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33.25"/>
    <m/>
    <s v="Sep 22 2022 12:47PM"/>
    <x v="20"/>
    <x v="19"/>
    <n v="51"/>
    <s v="QUINTAL"/>
    <n v="2"/>
    <s v="INSUMOS AGRICOLAS"/>
    <n v="14"/>
    <s v="GANADO PORCINO"/>
    <n v="0"/>
    <n v="0"/>
    <m/>
    <s v="EN GESTACIÓN"/>
    <n v="0"/>
    <n v="22"/>
    <n v="9"/>
    <n v="16"/>
    <x v="0"/>
  </r>
  <r>
    <n v="32874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9"/>
    <s v="SEPTIEMBRE"/>
    <n v="6"/>
    <s v="GILBERTO RECINOS"/>
    <n v="2022"/>
    <n v="2022"/>
    <n v="157"/>
    <n v="1"/>
    <n v="3"/>
    <m/>
    <s v="Sep 22 2022 12:47PM"/>
    <x v="37"/>
    <x v="36"/>
    <n v="45"/>
    <s v="LIBRA"/>
    <n v="1"/>
    <s v="PRODUCTOS AGROPECUARIOS"/>
    <n v="9"/>
    <s v="LACTEOS"/>
    <n v="1"/>
    <n v="0.45"/>
    <s v="Queso Duro Blando"/>
    <m/>
    <n v="0"/>
    <n v="22"/>
    <n v="9"/>
    <n v="7"/>
    <x v="3"/>
  </r>
  <r>
    <n v="32874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9"/>
    <s v="SEPTIEMBRE"/>
    <n v="6"/>
    <s v="GILBERTO RECINOS"/>
    <n v="2022"/>
    <n v="2022"/>
    <n v="157"/>
    <n v="1"/>
    <n v="5"/>
    <m/>
    <s v="Sep 22 2022 12:47PM"/>
    <x v="38"/>
    <x v="37"/>
    <n v="45"/>
    <s v="LIBRA"/>
    <n v="1"/>
    <s v="PRODUCTOS AGROPECUARIOS"/>
    <n v="9"/>
    <s v="LACTEOS"/>
    <n v="1"/>
    <n v="0.45"/>
    <s v="Queso Duro Viejo"/>
    <m/>
    <n v="0"/>
    <n v="22"/>
    <n v="9"/>
    <n v="7"/>
    <x v="3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37"/>
    <m/>
    <s v="Sep 22 2022 12:47PM"/>
    <x v="176"/>
    <x v="171"/>
    <n v="51"/>
    <s v="QUINTAL"/>
    <n v="2"/>
    <s v="INSUMOS AGRICOLAS"/>
    <n v="14"/>
    <s v="GANADO PORCINO"/>
    <n v="0"/>
    <n v="0"/>
    <m/>
    <s v="VITA CERDO 1"/>
    <n v="0"/>
    <n v="22"/>
    <n v="9"/>
    <n v="16"/>
    <x v="0"/>
  </r>
  <r>
    <n v="32874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9"/>
    <s v="SEPTIEMBRE"/>
    <n v="6"/>
    <s v="GILBERTO RECINOS"/>
    <n v="2022"/>
    <n v="2022"/>
    <n v="60"/>
    <n v="1"/>
    <n v="2.4"/>
    <m/>
    <s v="Sep 22 2022 12:47PM"/>
    <x v="39"/>
    <x v="38"/>
    <n v="45"/>
    <s v="LIBRA"/>
    <n v="1"/>
    <s v="PRODUCTOS AGROPECUARIOS"/>
    <n v="9"/>
    <s v="LACTEOS"/>
    <n v="1"/>
    <n v="0.45"/>
    <s v="Queso Fresco"/>
    <m/>
    <n v="0"/>
    <n v="22"/>
    <n v="9"/>
    <n v="7"/>
    <x v="3"/>
  </r>
  <r>
    <n v="314357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9"/>
    <s v="SEPTIEMBRE"/>
    <n v="2"/>
    <s v="CARLOS MORALES"/>
    <n v="2022"/>
    <n v="2022"/>
    <n v="60"/>
    <n v="1"/>
    <n v="43"/>
    <n v="0.5"/>
    <s v="Sep 22 2022 12:47P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14"/>
    <x v="1"/>
  </r>
  <r>
    <n v="314357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9"/>
    <s v="SEPTIEMBRE"/>
    <n v="2"/>
    <s v="CARLOS MORALES"/>
    <n v="2022"/>
    <n v="2022"/>
    <n v="60"/>
    <n v="1"/>
    <n v="33"/>
    <n v="0.4"/>
    <s v="Sep 22 2022 12:47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14"/>
    <x v="1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10.75"/>
    <m/>
    <s v="Sep 22 2022 12:48PM"/>
    <x v="108"/>
    <x v="103"/>
    <n v="47"/>
    <s v="LITRO"/>
    <n v="2"/>
    <s v="INSUMOS AGRICOLAS"/>
    <n v="15"/>
    <s v="FERTILIZANTES"/>
    <n v="0"/>
    <n v="0"/>
    <m/>
    <s v="BAYFOLAN FORTE"/>
    <n v="0"/>
    <n v="22"/>
    <n v="9"/>
    <n v="16"/>
    <x v="0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34"/>
    <m/>
    <s v="Sep 22 2022 12:48PM"/>
    <x v="109"/>
    <x v="104"/>
    <n v="77"/>
    <s v="SACO DE 100 LB"/>
    <n v="2"/>
    <s v="INSUMOS AGRICOLAS"/>
    <n v="15"/>
    <s v="FERTILIZANTES"/>
    <n v="0"/>
    <n v="0"/>
    <m/>
    <s v="FÓRMULA 15-15-15 100 LBS"/>
    <n v="0"/>
    <n v="22"/>
    <n v="9"/>
    <n v="16"/>
    <x v="0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44.5"/>
    <m/>
    <s v="Sep 22 2022 12:48PM"/>
    <x v="111"/>
    <x v="106"/>
    <n v="77"/>
    <s v="SACO DE 100 LB"/>
    <n v="2"/>
    <s v="INSUMOS AGRICOLAS"/>
    <n v="15"/>
    <s v="FERTILIZANTES"/>
    <n v="0"/>
    <n v="0"/>
    <m/>
    <s v="FÓRMULA 16-20-0 100 LBS"/>
    <n v="0"/>
    <n v="22"/>
    <n v="9"/>
    <n v="16"/>
    <x v="0"/>
  </r>
  <r>
    <n v="32879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9"/>
    <s v="SEPTIEMBRE"/>
    <n v="2"/>
    <s v="CARLOS MORALES"/>
    <n v="2022"/>
    <n v="2022"/>
    <n v="60"/>
    <n v="1"/>
    <n v="95"/>
    <n v="1.25"/>
    <s v="Sep 22 2022 12:48PM"/>
    <x v="129"/>
    <x v="124"/>
    <n v="51"/>
    <s v="QUINTAL"/>
    <n v="1"/>
    <s v="PRODUCTOS AGROPECUARIOS"/>
    <n v="1"/>
    <s v="GRANOS BASICOS"/>
    <n v="100"/>
    <n v="45.45"/>
    <s v="Frijol Rojo Nacional"/>
    <m/>
    <n v="1"/>
    <n v="22"/>
    <n v="9"/>
    <n v="14"/>
    <x v="1"/>
  </r>
  <r>
    <n v="32879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9"/>
    <s v="SEPTIEMBRE"/>
    <n v="2"/>
    <s v="CARLOS MORALES"/>
    <n v="2022"/>
    <n v="2022"/>
    <n v="60"/>
    <n v="1"/>
    <n v="33"/>
    <n v="0.4"/>
    <s v="Sep 22 2022 12:48PM"/>
    <x v="131"/>
    <x v="126"/>
    <n v="51"/>
    <s v="QUINTAL"/>
    <n v="1"/>
    <s v="PRODUCTOS AGROPECUARIOS"/>
    <n v="1"/>
    <s v="GRANOS BASICOS"/>
    <n v="100"/>
    <n v="45.45"/>
    <s v="Maíz Blanco"/>
    <m/>
    <n v="0"/>
    <n v="22"/>
    <n v="9"/>
    <n v="14"/>
    <x v="1"/>
  </r>
  <r>
    <n v="32879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9"/>
    <s v="SEPTIEMBRE"/>
    <n v="2"/>
    <s v="CARLOS MORALES"/>
    <n v="2022"/>
    <n v="2022"/>
    <n v="60"/>
    <n v="1"/>
    <n v="41"/>
    <n v="0.5"/>
    <s v="Sep 22 2022 12:48PM"/>
    <x v="132"/>
    <x v="127"/>
    <n v="51"/>
    <s v="QUINTAL"/>
    <n v="1"/>
    <s v="PRODUCTOS AGROPECUARIOS"/>
    <n v="1"/>
    <s v="GRANOS BASICOS"/>
    <n v="100"/>
    <n v="45.45"/>
    <s v="Sorgo"/>
    <m/>
    <n v="0"/>
    <n v="22"/>
    <n v="9"/>
    <n v="14"/>
    <x v="1"/>
  </r>
  <r>
    <n v="32879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9"/>
    <s v="SEPTIEMBRE"/>
    <n v="2"/>
    <s v="CARLOS MORALES"/>
    <n v="2022"/>
    <n v="2022"/>
    <n v="60"/>
    <n v="1"/>
    <n v="1.6"/>
    <m/>
    <s v="Sep 22 2022 12:49PM"/>
    <x v="29"/>
    <x v="28"/>
    <n v="45"/>
    <s v="LIBRA"/>
    <n v="1"/>
    <s v="PRODUCTOS AGROPECUARIOS"/>
    <n v="7"/>
    <s v="CARNE DE POLLO"/>
    <n v="1"/>
    <n v="0.45"/>
    <s v="Pollo, Muslos"/>
    <m/>
    <n v="0"/>
    <n v="22"/>
    <n v="9"/>
    <n v="14"/>
    <x v="1"/>
  </r>
  <r>
    <n v="32879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9"/>
    <s v="SEPTIEMBRE"/>
    <n v="2"/>
    <s v="CARLOS MORALES"/>
    <n v="2022"/>
    <n v="2022"/>
    <n v="60"/>
    <n v="1"/>
    <n v="2"/>
    <m/>
    <s v="Sep 22 2022 12:49PM"/>
    <x v="31"/>
    <x v="30"/>
    <n v="45"/>
    <s v="LIBRA"/>
    <n v="1"/>
    <s v="PRODUCTOS AGROPECUARIOS"/>
    <n v="7"/>
    <s v="CARNE DE POLLO"/>
    <n v="1"/>
    <n v="0.45"/>
    <s v="Pollo, Pechuga"/>
    <m/>
    <n v="0"/>
    <n v="22"/>
    <n v="9"/>
    <n v="14"/>
    <x v="1"/>
  </r>
  <r>
    <n v="32879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9"/>
    <s v="SEPTIEMBRE"/>
    <n v="2"/>
    <s v="CARLOS MORALES"/>
    <n v="2022"/>
    <n v="2022"/>
    <n v="60"/>
    <n v="1"/>
    <n v="3"/>
    <m/>
    <s v="Sep 22 2022 12:49PM"/>
    <x v="35"/>
    <x v="34"/>
    <n v="16"/>
    <s v="BOTELLA"/>
    <n v="1"/>
    <s v="PRODUCTOS AGROPECUARIOS"/>
    <n v="9"/>
    <s v="LACTEOS"/>
    <n v="1.6"/>
    <n v="0.73"/>
    <s v="Crema"/>
    <m/>
    <n v="0"/>
    <n v="22"/>
    <n v="9"/>
    <n v="14"/>
    <x v="1"/>
  </r>
  <r>
    <n v="32879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9"/>
    <s v="SEPTIEMBRE"/>
    <n v="2"/>
    <s v="CARLOS MORALES"/>
    <n v="2022"/>
    <n v="2022"/>
    <n v="60"/>
    <n v="1"/>
    <n v="2.2000000000000002"/>
    <m/>
    <s v="Sep 22 2022 12:49PM"/>
    <x v="36"/>
    <x v="35"/>
    <n v="45"/>
    <s v="LIBRA"/>
    <n v="1"/>
    <s v="PRODUCTOS AGROPECUARIOS"/>
    <n v="9"/>
    <s v="LACTEOS"/>
    <n v="1"/>
    <n v="0.45"/>
    <s v="Quesillo"/>
    <m/>
    <n v="0"/>
    <n v="22"/>
    <n v="9"/>
    <n v="14"/>
    <x v="1"/>
  </r>
  <r>
    <n v="32879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9"/>
    <s v="SEPTIEMBRE"/>
    <n v="2"/>
    <s v="CARLOS MORALES"/>
    <n v="2022"/>
    <n v="2022"/>
    <n v="60"/>
    <n v="1"/>
    <n v="6"/>
    <m/>
    <s v="Sep 22 2022 12:49PM"/>
    <x v="38"/>
    <x v="37"/>
    <n v="45"/>
    <s v="LIBRA"/>
    <n v="1"/>
    <s v="PRODUCTOS AGROPECUARIOS"/>
    <n v="9"/>
    <s v="LACTEOS"/>
    <n v="1"/>
    <n v="0.45"/>
    <s v="Queso Duro Viejo"/>
    <m/>
    <n v="0"/>
    <n v="22"/>
    <n v="9"/>
    <n v="14"/>
    <x v="1"/>
  </r>
  <r>
    <n v="32879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9"/>
    <s v="SEPTIEMBRE"/>
    <n v="2"/>
    <s v="CARLOS MORALES"/>
    <n v="2022"/>
    <n v="2022"/>
    <n v="60"/>
    <n v="1"/>
    <n v="4"/>
    <m/>
    <s v="Sep 22 2022 12:49PM"/>
    <x v="37"/>
    <x v="36"/>
    <n v="45"/>
    <s v="LIBRA"/>
    <n v="1"/>
    <s v="PRODUCTOS AGROPECUARIOS"/>
    <n v="9"/>
    <s v="LACTEOS"/>
    <n v="1"/>
    <n v="0.45"/>
    <s v="Queso Duro Blando"/>
    <m/>
    <n v="0"/>
    <n v="22"/>
    <n v="9"/>
    <n v="14"/>
    <x v="1"/>
  </r>
  <r>
    <n v="32879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9"/>
    <s v="SEPTIEMBRE"/>
    <n v="2"/>
    <s v="CARLOS MORALES"/>
    <n v="2022"/>
    <n v="2022"/>
    <n v="60"/>
    <n v="1"/>
    <n v="2"/>
    <m/>
    <s v="Sep 22 2022 12:49PM"/>
    <x v="39"/>
    <x v="38"/>
    <n v="45"/>
    <s v="LIBRA"/>
    <n v="1"/>
    <s v="PRODUCTOS AGROPECUARIOS"/>
    <n v="9"/>
    <s v="LACTEOS"/>
    <n v="1"/>
    <n v="0.45"/>
    <s v="Queso Fresco"/>
    <m/>
    <n v="0"/>
    <n v="22"/>
    <n v="9"/>
    <n v="14"/>
    <x v="1"/>
  </r>
  <r>
    <n v="32879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9"/>
    <s v="SEPTIEMBRE"/>
    <n v="2"/>
    <s v="CARLOS MORALES"/>
    <n v="2022"/>
    <n v="2022"/>
    <n v="157"/>
    <n v="1"/>
    <n v="2.5"/>
    <m/>
    <s v="Sep 22 2022 12:50PM"/>
    <x v="36"/>
    <x v="35"/>
    <n v="45"/>
    <s v="LIBRA"/>
    <n v="1"/>
    <s v="PRODUCTOS AGROPECUARIOS"/>
    <n v="9"/>
    <s v="LACTEOS"/>
    <n v="1"/>
    <n v="0.45"/>
    <s v="Quesillo"/>
    <m/>
    <n v="0"/>
    <n v="22"/>
    <n v="9"/>
    <n v="14"/>
    <x v="1"/>
  </r>
  <r>
    <n v="32879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9"/>
    <s v="SEPTIEMBRE"/>
    <n v="2"/>
    <s v="CARLOS MORALES"/>
    <n v="2022"/>
    <n v="2022"/>
    <n v="89"/>
    <n v="1"/>
    <m/>
    <n v="1.75"/>
    <s v="Sep 22 2022 12:51PM"/>
    <x v="138"/>
    <x v="133"/>
    <n v="51"/>
    <s v="QUINTAL"/>
    <n v="1"/>
    <s v="PRODUCTOS AGROPECUARIOS"/>
    <n v="4"/>
    <s v="AGRO INDUSTRIALES"/>
    <n v="100"/>
    <n v="45.45"/>
    <s v="Ajonjolí"/>
    <m/>
    <n v="0"/>
    <n v="22"/>
    <n v="9"/>
    <n v="14"/>
    <x v="1"/>
  </r>
  <r>
    <n v="32879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9"/>
    <s v="SEPTIEMBRE"/>
    <n v="2"/>
    <s v="CARLOS MORALES"/>
    <n v="2022"/>
    <n v="2022"/>
    <n v="89"/>
    <n v="1"/>
    <n v="90"/>
    <n v="1.2"/>
    <s v="Sep 22 2022 12:51PM"/>
    <x v="139"/>
    <x v="134"/>
    <n v="51"/>
    <s v="QUINTAL"/>
    <n v="1"/>
    <s v="PRODUCTOS AGROPECUARIOS"/>
    <n v="4"/>
    <s v="AGRO INDUSTRIALES"/>
    <n v="100"/>
    <n v="45.45"/>
    <s v="Cacahuete Crudo"/>
    <m/>
    <n v="0"/>
    <n v="22"/>
    <n v="9"/>
    <n v="14"/>
    <x v="1"/>
  </r>
  <r>
    <n v="32879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9"/>
    <s v="SEPTIEMBRE"/>
    <n v="2"/>
    <s v="CARLOS MORALES"/>
    <n v="2022"/>
    <n v="2022"/>
    <n v="89"/>
    <n v="1"/>
    <n v="165"/>
    <n v="2"/>
    <s v="Sep 22 2022 12:51PM"/>
    <x v="140"/>
    <x v="135"/>
    <n v="51"/>
    <s v="QUINTAL"/>
    <n v="1"/>
    <s v="PRODUCTOS AGROPECUARIOS"/>
    <n v="4"/>
    <s v="AGRO INDUSTRIALES"/>
    <n v="100"/>
    <n v="45.45"/>
    <s v="Cacao "/>
    <m/>
    <n v="0"/>
    <n v="22"/>
    <n v="9"/>
    <n v="14"/>
    <x v="1"/>
  </r>
  <r>
    <n v="32879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9"/>
    <s v="SEPTIEMBRE"/>
    <n v="2"/>
    <s v="CARLOS MORALES"/>
    <n v="2022"/>
    <n v="2022"/>
    <n v="60"/>
    <n v="1"/>
    <m/>
    <n v="1.2"/>
    <s v="Sep 22 2022 12:51PM"/>
    <x v="141"/>
    <x v="136"/>
    <n v="1"/>
    <s v="96 UNIDADES 144 LB"/>
    <n v="1"/>
    <s v="PRODUCTOS AGROPECUARIOS"/>
    <n v="4"/>
    <s v="AGRO INDUSTRIALES"/>
    <n v="144"/>
    <n v="65.45"/>
    <s v="Panela de primera clase"/>
    <m/>
    <n v="0"/>
    <n v="22"/>
    <n v="9"/>
    <n v="14"/>
    <x v="1"/>
  </r>
  <r>
    <n v="32879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9"/>
    <s v="SEPTIEMBRE"/>
    <n v="2"/>
    <s v="CARLOS MORALES"/>
    <n v="2022"/>
    <n v="2022"/>
    <n v="60"/>
    <n v="1"/>
    <m/>
    <n v="1"/>
    <s v="Sep 22 2022 12:51PM"/>
    <x v="155"/>
    <x v="150"/>
    <n v="6"/>
    <s v="96 UNIDADES 150 LB"/>
    <n v="1"/>
    <s v="PRODUCTOS AGROPECUARIOS"/>
    <n v="4"/>
    <s v="AGRO INDUSTRIALES"/>
    <n v="150"/>
    <n v="68.180000000000007"/>
    <s v="Panela de segunda clase"/>
    <m/>
    <n v="0"/>
    <n v="22"/>
    <n v="9"/>
    <n v="14"/>
    <x v="1"/>
  </r>
  <r>
    <n v="32879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9"/>
    <s v="SEPTIEMBRE"/>
    <n v="2"/>
    <s v="CARLOS MORALES"/>
    <n v="2022"/>
    <n v="2022"/>
    <n v="60"/>
    <n v="1"/>
    <n v="35"/>
    <m/>
    <s v="Sep 22 2022 12:51PM"/>
    <x v="71"/>
    <x v="69"/>
    <n v="34"/>
    <s v="CIENTO 50-60 LB"/>
    <n v="1"/>
    <s v="PRODUCTOS AGROPECUARIOS"/>
    <n v="2"/>
    <s v="HORTALIZAS"/>
    <n v="55"/>
    <n v="25"/>
    <s v="Ayote Tierno Grande"/>
    <m/>
    <n v="0"/>
    <n v="22"/>
    <n v="9"/>
    <n v="14"/>
    <x v="1"/>
  </r>
  <r>
    <n v="32879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9"/>
    <s v="SEPTIEMBRE"/>
    <n v="2"/>
    <s v="CARLOS MORALES"/>
    <n v="2022"/>
    <n v="2022"/>
    <n v="60"/>
    <n v="1"/>
    <n v="16"/>
    <m/>
    <s v="Sep 22 2022 12:51PM"/>
    <x v="73"/>
    <x v="71"/>
    <n v="30"/>
    <s v="CIENTO  100 UNIDADES       "/>
    <n v="1"/>
    <s v="PRODUCTOS AGROPECUARIOS"/>
    <n v="2"/>
    <s v="HORTALIZAS"/>
    <n v="100"/>
    <n v="45.45"/>
    <s v="Elote Blanco Grande"/>
    <m/>
    <n v="0"/>
    <n v="22"/>
    <n v="9"/>
    <n v="14"/>
    <x v="1"/>
  </r>
  <r>
    <n v="32879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9"/>
    <s v="SEPTIEMBRE"/>
    <n v="2"/>
    <s v="CARLOS MORALES"/>
    <n v="2022"/>
    <n v="2022"/>
    <n v="60"/>
    <n v="1"/>
    <n v="38"/>
    <m/>
    <s v="Sep 22 2022 12:52PM"/>
    <x v="74"/>
    <x v="71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n v="9"/>
    <n v="14"/>
    <x v="1"/>
  </r>
  <r>
    <n v="32879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9"/>
    <s v="SEPTIEMBRE"/>
    <n v="2"/>
    <s v="CARLOS MORALES"/>
    <n v="2022"/>
    <n v="2022"/>
    <n v="60"/>
    <n v="1"/>
    <n v="12"/>
    <m/>
    <s v="Sep 22 2022 12:52PM"/>
    <x v="80"/>
    <x v="7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9"/>
    <n v="14"/>
    <x v="1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65"/>
    <m/>
    <s v="Sep 22 2022 12:52PM"/>
    <x v="177"/>
    <x v="172"/>
    <n v="65"/>
    <s v="SACO 100 LBS"/>
    <n v="2"/>
    <s v="INSUMOS AGRICOLAS"/>
    <n v="15"/>
    <s v="FERTILIZANTES"/>
    <n v="0"/>
    <n v="0"/>
    <m/>
    <s v="FÓRMULA 18-46-0  100 LBS"/>
    <n v="0"/>
    <n v="22"/>
    <n v="9"/>
    <n v="16"/>
    <x v="0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24.5"/>
    <m/>
    <s v="Sep 22 2022 12:52PM"/>
    <x v="113"/>
    <x v="108"/>
    <n v="77"/>
    <s v="SACO DE 100 LB"/>
    <n v="2"/>
    <s v="INSUMOS AGRICOLAS"/>
    <n v="15"/>
    <s v="FERTILIZANTES"/>
    <n v="0"/>
    <n v="0"/>
    <m/>
    <s v="SULFATO DE AMONIO 21%N 100 LBS"/>
    <n v="0"/>
    <n v="22"/>
    <n v="9"/>
    <n v="16"/>
    <x v="0"/>
  </r>
  <r>
    <n v="32879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9"/>
    <s v="SEPTIEMBRE"/>
    <n v="2"/>
    <s v="CARLOS MORALES"/>
    <n v="2022"/>
    <n v="2022"/>
    <n v="60"/>
    <n v="1"/>
    <n v="6"/>
    <m/>
    <s v="Sep 22 2022 12:52PM"/>
    <x v="23"/>
    <x v="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9"/>
    <n v="14"/>
    <x v="1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58.5"/>
    <m/>
    <s v="Sep 22 2022 12:52PM"/>
    <x v="122"/>
    <x v="117"/>
    <n v="64"/>
    <s v="SACO 100 LB"/>
    <n v="2"/>
    <s v="INSUMOS AGRICOLAS"/>
    <n v="15"/>
    <s v="FERTILIZANTES"/>
    <n v="0"/>
    <n v="0"/>
    <m/>
    <s v="UREA 46%N 100 LBS"/>
    <n v="0"/>
    <n v="22"/>
    <n v="9"/>
    <n v="16"/>
    <x v="0"/>
  </r>
  <r>
    <n v="32879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9"/>
    <s v="SEPTIEMBRE"/>
    <n v="2"/>
    <s v="CARLOS MORALES"/>
    <n v="2022"/>
    <n v="2022"/>
    <n v="60"/>
    <n v="1"/>
    <n v="5"/>
    <m/>
    <s v="Sep 22 2022 12:52PM"/>
    <x v="56"/>
    <x v="5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9"/>
    <n v="14"/>
    <x v="1"/>
  </r>
  <r>
    <n v="32879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9"/>
    <s v="SEPTIEMBRE"/>
    <n v="2"/>
    <s v="CARLOS MORALES"/>
    <n v="2022"/>
    <n v="2022"/>
    <n v="60"/>
    <n v="1"/>
    <n v="4.5"/>
    <m/>
    <s v="Sep 22 2022 12:53PM"/>
    <x v="33"/>
    <x v="32"/>
    <n v="29"/>
    <s v="CARTON 30 UNIDADES"/>
    <n v="1"/>
    <s v="PRODUCTOS AGROPECUARIOS"/>
    <n v="8"/>
    <s v="PRODUCTOS AVICOLAS"/>
    <n v="3.75"/>
    <n v="1.7"/>
    <s v="Huevo Grande Cartón"/>
    <m/>
    <n v="0"/>
    <n v="22"/>
    <n v="9"/>
    <n v="14"/>
    <x v="1"/>
  </r>
  <r>
    <n v="32879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9"/>
    <s v="SEPTIEMBRE"/>
    <n v="2"/>
    <s v="CARLOS MORALES"/>
    <n v="2022"/>
    <n v="2022"/>
    <n v="60"/>
    <n v="1"/>
    <n v="4.2"/>
    <m/>
    <s v="Sep 22 2022 12:53PM"/>
    <x v="34"/>
    <x v="33"/>
    <n v="29"/>
    <s v="CARTON 30 UNIDADES"/>
    <n v="1"/>
    <s v="PRODUCTOS AGROPECUARIOS"/>
    <n v="8"/>
    <s v="PRODUCTOS AVICOLAS"/>
    <n v="3.25"/>
    <n v="1.48"/>
    <s v="Huevo Mediano Cartón"/>
    <m/>
    <n v="0"/>
    <n v="22"/>
    <n v="9"/>
    <n v="14"/>
    <x v="1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26"/>
    <m/>
    <s v="Sep 22 2022 12:53PM"/>
    <x v="179"/>
    <x v="174"/>
    <n v="81"/>
    <s v="SOBRE 100 GRAMOS"/>
    <n v="2"/>
    <s v="INSUMOS AGRICOLAS"/>
    <n v="16"/>
    <s v="FUNGICIDAS"/>
    <n v="0"/>
    <n v="0"/>
    <m/>
    <s v="AMISTAR"/>
    <n v="0"/>
    <n v="22"/>
    <n v="9"/>
    <n v="16"/>
    <x v="0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5.5"/>
    <m/>
    <s v="Sep 22 2022 12:53PM"/>
    <x v="123"/>
    <x v="118"/>
    <n v="15"/>
    <s v="BOLSA DE 400 GR"/>
    <n v="2"/>
    <s v="INSUMOS AGRICOLAS"/>
    <n v="16"/>
    <s v="FUNGICIDAS"/>
    <n v="0"/>
    <n v="0"/>
    <m/>
    <s v="MANCOZEB"/>
    <n v="0"/>
    <n v="22"/>
    <n v="9"/>
    <n v="16"/>
    <x v="0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13.5"/>
    <m/>
    <s v="Sep 22 2022 12:53PM"/>
    <x v="115"/>
    <x v="110"/>
    <n v="84"/>
    <s v="SOBRE 750 GRAMOS"/>
    <n v="2"/>
    <s v="INSUMOS AGRICOLAS"/>
    <n v="16"/>
    <s v="FUNGICIDAS"/>
    <n v="0"/>
    <n v="0"/>
    <m/>
    <s v="ANTRACOL 70 WP"/>
    <n v="0"/>
    <n v="22"/>
    <n v="9"/>
    <n v="16"/>
    <x v="0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5.5"/>
    <m/>
    <s v="Sep 22 2022 12:53PM"/>
    <x v="116"/>
    <x v="111"/>
    <n v="47"/>
    <s v="LITRO"/>
    <n v="2"/>
    <s v="INSUMOS AGRICOLAS"/>
    <n v="17"/>
    <s v="HERBICIDAS"/>
    <n v="0"/>
    <n v="0"/>
    <m/>
    <s v="HEDONAL 60 SL"/>
    <n v="0"/>
    <n v="22"/>
    <n v="9"/>
    <n v="16"/>
    <x v="0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8"/>
    <m/>
    <s v="Sep 22 2022 12:53PM"/>
    <x v="117"/>
    <x v="112"/>
    <n v="14"/>
    <s v="BOLSA 700 GRAMOS"/>
    <n v="2"/>
    <s v="INSUMOS AGRICOLAS"/>
    <n v="17"/>
    <s v="HERBICIDAS"/>
    <n v="0"/>
    <n v="0"/>
    <m/>
    <s v="GESAPRIM"/>
    <n v="0"/>
    <n v="22"/>
    <n v="9"/>
    <n v="16"/>
    <x v="0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24"/>
    <m/>
    <s v="Sep 22 2022 12:53PM"/>
    <x v="125"/>
    <x v="120"/>
    <n v="47"/>
    <s v="LITRO"/>
    <n v="2"/>
    <s v="INSUMOS AGRICOLAS"/>
    <n v="17"/>
    <s v="HERBICIDAS"/>
    <n v="0"/>
    <n v="0"/>
    <m/>
    <s v="FUSILADE 12.5 EC"/>
    <n v="0"/>
    <n v="22"/>
    <n v="9"/>
    <n v="16"/>
    <x v="0"/>
  </r>
  <r>
    <n v="32879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9"/>
    <s v="SEPTIEMBRE"/>
    <n v="2"/>
    <s v="CARLOS MORALES"/>
    <n v="2022"/>
    <n v="2022"/>
    <n v="89"/>
    <n v="1"/>
    <m/>
    <n v="1.75"/>
    <s v="Sep 22 2022 12:53PM"/>
    <x v="138"/>
    <x v="133"/>
    <n v="51"/>
    <s v="QUINTAL"/>
    <n v="1"/>
    <s v="PRODUCTOS AGROPECUARIOS"/>
    <n v="4"/>
    <s v="AGRO INDUSTRIALES"/>
    <n v="100"/>
    <n v="45.45"/>
    <s v="Ajonjolí"/>
    <m/>
    <n v="0"/>
    <n v="22"/>
    <n v="9"/>
    <n v="14"/>
    <x v="1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5.5"/>
    <m/>
    <s v="Sep 22 2022 12:54PM"/>
    <x v="118"/>
    <x v="113"/>
    <n v="47"/>
    <s v="LITRO"/>
    <n v="2"/>
    <s v="INSUMOS AGRICOLAS"/>
    <n v="17"/>
    <s v="HERBICIDAS"/>
    <n v="0"/>
    <n v="0"/>
    <m/>
    <s v="GRAMOXONE 20 SL"/>
    <n v="0"/>
    <n v="22"/>
    <n v="9"/>
    <n v="16"/>
    <x v="0"/>
  </r>
  <r>
    <n v="32879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9"/>
    <s v="SEPTIEMBRE"/>
    <n v="2"/>
    <s v="CARLOS MORALES"/>
    <n v="2022"/>
    <n v="2022"/>
    <n v="89"/>
    <n v="1"/>
    <m/>
    <n v="1"/>
    <s v="Sep 22 2022 12:54PM"/>
    <x v="139"/>
    <x v="134"/>
    <n v="51"/>
    <s v="QUINTAL"/>
    <n v="1"/>
    <s v="PRODUCTOS AGROPECUARIOS"/>
    <n v="4"/>
    <s v="AGRO INDUSTRIALES"/>
    <n v="100"/>
    <n v="45.45"/>
    <s v="Cacahuete Crudo"/>
    <m/>
    <n v="0"/>
    <n v="22"/>
    <n v="9"/>
    <n v="14"/>
    <x v="1"/>
  </r>
  <r>
    <n v="32879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9"/>
    <s v="SEPTIEMBRE"/>
    <n v="2"/>
    <s v="CARLOS MORALES"/>
    <n v="2022"/>
    <n v="2022"/>
    <n v="89"/>
    <n v="1"/>
    <m/>
    <n v="2"/>
    <s v="Sep 22 2022 12:54PM"/>
    <x v="140"/>
    <x v="135"/>
    <n v="51"/>
    <s v="QUINTAL"/>
    <n v="1"/>
    <s v="PRODUCTOS AGROPECUARIOS"/>
    <n v="4"/>
    <s v="AGRO INDUSTRIALES"/>
    <n v="100"/>
    <n v="45.45"/>
    <s v="Cacao "/>
    <m/>
    <n v="0"/>
    <n v="22"/>
    <n v="9"/>
    <n v="14"/>
    <x v="1"/>
  </r>
  <r>
    <n v="32879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9"/>
    <s v="SEPTIEMBRE"/>
    <n v="2"/>
    <s v="CARLOS MORALES"/>
    <n v="2022"/>
    <n v="2022"/>
    <n v="60"/>
    <n v="1"/>
    <m/>
    <n v="0.6"/>
    <s v="Sep 22 2022 12:54PM"/>
    <x v="133"/>
    <x v="128"/>
    <n v="86"/>
    <s v="SACO DE 50 KG"/>
    <n v="1"/>
    <s v="PRODUCTOS AGROPECUARIOS"/>
    <n v="4"/>
    <s v="AGRO INDUSTRIALES"/>
    <n v="110.23"/>
    <n v="50"/>
    <s v="Azúcar blanca empacada"/>
    <m/>
    <n v="0"/>
    <n v="22"/>
    <n v="9"/>
    <n v="14"/>
    <x v="1"/>
  </r>
  <r>
    <n v="32879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9"/>
    <s v="SEPTIEMBRE"/>
    <n v="2"/>
    <s v="CARLOS MORALES"/>
    <n v="2022"/>
    <n v="2022"/>
    <n v="60"/>
    <n v="1"/>
    <n v="5"/>
    <m/>
    <s v="Sep 22 2022 12:54PM"/>
    <x v="167"/>
    <x v="162"/>
    <n v="16"/>
    <s v="BOTELLA"/>
    <n v="1"/>
    <s v="PRODUCTOS AGROPECUARIOS"/>
    <n v="4"/>
    <s v="AGRO INDUSTRIALES"/>
    <n v="2.6"/>
    <n v="1.18"/>
    <s v="Miel de abeja"/>
    <m/>
    <n v="0"/>
    <n v="22"/>
    <n v="9"/>
    <n v="14"/>
    <x v="1"/>
  </r>
  <r>
    <n v="32879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9"/>
    <s v="SEPTIEMBRE"/>
    <n v="2"/>
    <s v="CARLOS MORALES"/>
    <n v="2022"/>
    <n v="2022"/>
    <n v="60"/>
    <n v="1"/>
    <n v="14"/>
    <n v="0.2"/>
    <s v="Sep 22 2022 12:54PM"/>
    <x v="135"/>
    <x v="130"/>
    <n v="51"/>
    <s v="QUINTAL"/>
    <n v="1"/>
    <s v="PRODUCTOS AGROPECUARIOS"/>
    <n v="4"/>
    <s v="AGRO INDUSTRIALES"/>
    <n v="100"/>
    <n v="45.45"/>
    <s v="Sal corriente yodada"/>
    <m/>
    <n v="0"/>
    <n v="22"/>
    <n v="9"/>
    <n v="14"/>
    <x v="1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24"/>
    <m/>
    <s v="Sep 22 2022 12:54PM"/>
    <x v="126"/>
    <x v="121"/>
    <n v="2"/>
    <s v="1/2  LITRO"/>
    <n v="2"/>
    <s v="INSUMOS AGRICOLAS"/>
    <n v="18"/>
    <s v="INSECTICIDAS"/>
    <n v="0"/>
    <n v="0"/>
    <m/>
    <s v="MONARCA 11.25 SE"/>
    <n v="0"/>
    <n v="22"/>
    <n v="9"/>
    <n v="16"/>
    <x v="0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11"/>
    <m/>
    <s v="Sep 22 2022 12:54PM"/>
    <x v="119"/>
    <x v="114"/>
    <n v="47"/>
    <s v="LITRO"/>
    <n v="2"/>
    <s v="INSUMOS AGRICOLAS"/>
    <n v="18"/>
    <s v="INSECTICIDAS"/>
    <n v="0"/>
    <n v="0"/>
    <m/>
    <s v="CIPERMETRINA 25 EC"/>
    <n v="0"/>
    <n v="22"/>
    <n v="9"/>
    <n v="16"/>
    <x v="0"/>
  </r>
  <r>
    <n v="32879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9"/>
    <s v="SEPTIEMBRE"/>
    <n v="2"/>
    <s v="CARLOS MORALES"/>
    <n v="2022"/>
    <n v="2022"/>
    <n v="60"/>
    <n v="1"/>
    <n v="4.5"/>
    <m/>
    <s v="Sep 22 2022 12:54PM"/>
    <x v="33"/>
    <x v="32"/>
    <n v="29"/>
    <s v="CARTON 30 UNIDADES"/>
    <n v="1"/>
    <s v="PRODUCTOS AGROPECUARIOS"/>
    <n v="8"/>
    <s v="PRODUCTOS AVICOLAS"/>
    <n v="3.75"/>
    <n v="1.7"/>
    <s v="Huevo Grande Cartón"/>
    <m/>
    <n v="0"/>
    <n v="22"/>
    <n v="9"/>
    <n v="14"/>
    <x v="1"/>
  </r>
  <r>
    <n v="32879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9"/>
    <s v="SEPTIEMBRE"/>
    <n v="2"/>
    <s v="CARLOS MORALES"/>
    <n v="2022"/>
    <n v="2022"/>
    <n v="60"/>
    <n v="1"/>
    <n v="4"/>
    <m/>
    <s v="Sep 22 2022 12:54PM"/>
    <x v="34"/>
    <x v="33"/>
    <n v="29"/>
    <s v="CARTON 30 UNIDADES"/>
    <n v="1"/>
    <s v="PRODUCTOS AGROPECUARIOS"/>
    <n v="8"/>
    <s v="PRODUCTOS AVICOLAS"/>
    <n v="3.25"/>
    <n v="1.48"/>
    <s v="Huevo Mediano Cartón"/>
    <m/>
    <n v="0"/>
    <n v="22"/>
    <n v="9"/>
    <n v="14"/>
    <x v="1"/>
  </r>
  <r>
    <n v="32879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9"/>
    <s v="SEPTIEMBRE"/>
    <n v="2"/>
    <s v="CARLOS MORALES"/>
    <n v="2022"/>
    <n v="2022"/>
    <n v="60"/>
    <n v="1"/>
    <n v="47"/>
    <m/>
    <s v="Sep 22 2022 12:55PM"/>
    <x v="169"/>
    <x v="164"/>
    <n v="25"/>
    <s v="CAJA 12 CARTONES"/>
    <n v="1"/>
    <s v="PRODUCTOS AGROPECUARIOS"/>
    <n v="8"/>
    <s v="PRODUCTOS AVICOLAS"/>
    <n v="45"/>
    <n v="20.45"/>
    <s v="Huevo Grande Caja"/>
    <m/>
    <n v="0"/>
    <n v="22"/>
    <n v="9"/>
    <n v="14"/>
    <x v="1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3"/>
    <m/>
    <s v="Sep 22 2022 12:55PM"/>
    <x v="120"/>
    <x v="115"/>
    <n v="45"/>
    <s v="LIBRA"/>
    <n v="2"/>
    <s v="INSUMOS AGRICOLAS"/>
    <n v="18"/>
    <s v="INSECTICIDAS"/>
    <n v="0"/>
    <n v="0"/>
    <m/>
    <s v="CARACOLEX 5.95 RB"/>
    <n v="0"/>
    <n v="22"/>
    <n v="9"/>
    <n v="16"/>
    <x v="0"/>
  </r>
  <r>
    <n v="32879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9"/>
    <s v="SEPTIEMBRE"/>
    <n v="2"/>
    <s v="CARLOS MORALES"/>
    <n v="2022"/>
    <n v="2022"/>
    <n v="60"/>
    <n v="1"/>
    <n v="45"/>
    <m/>
    <s v="Sep 22 2022 12:55PM"/>
    <x v="170"/>
    <x v="165"/>
    <n v="25"/>
    <s v="CAJA 12 CARTONES"/>
    <n v="1"/>
    <s v="PRODUCTOS AGROPECUARIOS"/>
    <n v="8"/>
    <s v="PRODUCTOS AVICOLAS"/>
    <n v="40"/>
    <n v="18.18"/>
    <s v="Huevo Mediano Caja"/>
    <m/>
    <n v="0"/>
    <n v="22"/>
    <n v="9"/>
    <n v="14"/>
    <x v="1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12.5"/>
    <m/>
    <s v="Sep 22 2022 12:55PM"/>
    <x v="171"/>
    <x v="166"/>
    <n v="85"/>
    <s v="UNIDAD"/>
    <n v="3"/>
    <s v="MAQUINARIA Y EQUIPO"/>
    <n v="21"/>
    <s v="APEROS AGRÍCOLAS"/>
    <n v="0"/>
    <n v="0"/>
    <m/>
    <m/>
    <n v="0"/>
    <n v="22"/>
    <n v="9"/>
    <n v="16"/>
    <x v="0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48"/>
    <m/>
    <s v="Sep 22 2022 12:55PM"/>
    <x v="172"/>
    <x v="167"/>
    <n v="85"/>
    <s v="UNIDAD"/>
    <n v="3"/>
    <s v="MAQUINARIA Y EQUIPO"/>
    <n v="21"/>
    <s v="APEROS AGRÍCOLAS"/>
    <n v="0"/>
    <n v="0"/>
    <m/>
    <m/>
    <n v="0"/>
    <n v="22"/>
    <n v="9"/>
    <n v="16"/>
    <x v="0"/>
  </r>
  <r>
    <n v="31438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2"/>
    <n v="2022"/>
    <n v="60"/>
    <n v="1"/>
    <n v="2"/>
    <m/>
    <s v="Sep 22 2022 12:55PM"/>
    <x v="96"/>
    <x v="91"/>
    <n v="45"/>
    <s v="LIBRA"/>
    <n v="1"/>
    <s v="PRODUCTOS AGROPECUARIOS"/>
    <n v="10"/>
    <s v="PRODUCTOS PESQUEROS"/>
    <n v="1"/>
    <n v="0.45"/>
    <s v="Bagre"/>
    <m/>
    <n v="0"/>
    <n v="22"/>
    <n v="9"/>
    <n v="14"/>
    <x v="1"/>
  </r>
  <r>
    <n v="31438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2"/>
    <n v="2022"/>
    <n v="60"/>
    <n v="1"/>
    <n v="4"/>
    <m/>
    <s v="Sep 22 2022 12:55PM"/>
    <x v="97"/>
    <x v="92"/>
    <n v="45"/>
    <s v="LIBRA"/>
    <n v="1"/>
    <s v="PRODUCTOS AGROPECUARIOS"/>
    <n v="10"/>
    <s v="PRODUCTOS PESQUEROS"/>
    <n v="1"/>
    <n v="0.45"/>
    <s v="Boca colorada mediano"/>
    <m/>
    <n v="0"/>
    <n v="22"/>
    <n v="9"/>
    <n v="14"/>
    <x v="1"/>
  </r>
  <r>
    <n v="31438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2"/>
    <n v="2022"/>
    <n v="60"/>
    <n v="1"/>
    <n v="3"/>
    <m/>
    <s v="Sep 22 2022 12:55PM"/>
    <x v="98"/>
    <x v="93"/>
    <n v="45"/>
    <s v="LIBRA"/>
    <n v="1"/>
    <s v="PRODUCTOS AGROPECUARIOS"/>
    <n v="10"/>
    <s v="PRODUCTOS PESQUEROS"/>
    <n v="1"/>
    <n v="0.45"/>
    <s v="Camaron de mar mediano"/>
    <m/>
    <n v="0"/>
    <n v="22"/>
    <n v="9"/>
    <n v="14"/>
    <x v="1"/>
  </r>
  <r>
    <n v="32881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9"/>
    <s v="SEPTIEMBRE"/>
    <n v="3"/>
    <s v="ANA HERMYS OSORIO"/>
    <n v="2022"/>
    <n v="2022"/>
    <n v="60"/>
    <n v="1"/>
    <n v="10"/>
    <m/>
    <s v="Sep 22 2022 12:55PM"/>
    <x v="173"/>
    <x v="168"/>
    <n v="85"/>
    <s v="UNIDAD"/>
    <n v="3"/>
    <s v="MAQUINARIA Y EQUIPO"/>
    <n v="21"/>
    <s v="APEROS AGRÍCOLAS"/>
    <n v="0"/>
    <n v="0"/>
    <m/>
    <m/>
    <n v="0"/>
    <n v="22"/>
    <n v="9"/>
    <n v="16"/>
    <x v="0"/>
  </r>
  <r>
    <n v="31438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2"/>
    <n v="2022"/>
    <n v="60"/>
    <n v="1"/>
    <n v="7"/>
    <m/>
    <s v="Sep 22 2022 12:55PM"/>
    <x v="100"/>
    <x v="95"/>
    <n v="45"/>
    <s v="LIBRA"/>
    <n v="1"/>
    <s v="PRODUCTOS AGROPECUARIOS"/>
    <n v="10"/>
    <s v="PRODUCTOS PESQUEROS"/>
    <n v="1"/>
    <n v="0.45"/>
    <s v="Camaron de mar grande"/>
    <m/>
    <n v="0"/>
    <n v="22"/>
    <n v="9"/>
    <n v="14"/>
    <x v="1"/>
  </r>
  <r>
    <n v="31438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2"/>
    <n v="2022"/>
    <n v="60"/>
    <n v="1"/>
    <n v="7"/>
    <m/>
    <s v="Sep 22 2022 12:56PM"/>
    <x v="101"/>
    <x v="96"/>
    <n v="45"/>
    <s v="LIBRA"/>
    <n v="1"/>
    <s v="PRODUCTOS AGROPECUARIOS"/>
    <n v="10"/>
    <s v="PRODUCTOS PESQUEROS"/>
    <n v="1"/>
    <n v="0.45"/>
    <s v="Camaroncillo Seco Salado"/>
    <m/>
    <n v="0"/>
    <n v="22"/>
    <n v="9"/>
    <n v="14"/>
    <x v="1"/>
  </r>
  <r>
    <n v="31438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2"/>
    <n v="2022"/>
    <n v="60"/>
    <n v="1"/>
    <n v="3.5"/>
    <m/>
    <s v="Sep 22 2022 12:56PM"/>
    <x v="102"/>
    <x v="97"/>
    <n v="45"/>
    <s v="LIBRA"/>
    <n v="1"/>
    <s v="PRODUCTOS AGROPECUARIOS"/>
    <n v="10"/>
    <s v="PRODUCTOS PESQUEROS"/>
    <n v="1"/>
    <n v="0.45"/>
    <s v="Cola de camaron"/>
    <m/>
    <n v="0"/>
    <n v="22"/>
    <n v="9"/>
    <n v="14"/>
    <x v="1"/>
  </r>
  <r>
    <n v="31438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2"/>
    <n v="2022"/>
    <n v="60"/>
    <n v="1"/>
    <n v="3"/>
    <m/>
    <s v="Sep 22 2022 12:56PM"/>
    <x v="103"/>
    <x v="98"/>
    <n v="45"/>
    <s v="LIBRA"/>
    <n v="1"/>
    <s v="PRODUCTOS AGROPECUARIOS"/>
    <n v="10"/>
    <s v="PRODUCTOS PESQUEROS"/>
    <n v="1"/>
    <n v="0.45"/>
    <s v="Corvina"/>
    <m/>
    <n v="0"/>
    <n v="22"/>
    <n v="9"/>
    <n v="14"/>
    <x v="1"/>
  </r>
  <r>
    <n v="31438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2"/>
    <n v="2022"/>
    <n v="60"/>
    <n v="1"/>
    <n v="4.5"/>
    <m/>
    <s v="Sep 22 2022 12:56PM"/>
    <x v="106"/>
    <x v="101"/>
    <n v="45"/>
    <s v="LIBRA"/>
    <n v="1"/>
    <s v="PRODUCTOS AGROPECUARIOS"/>
    <n v="10"/>
    <s v="PRODUCTOS PESQUEROS"/>
    <n v="1"/>
    <n v="0.45"/>
    <s v="Lonja de tiburón"/>
    <m/>
    <n v="0"/>
    <n v="22"/>
    <n v="9"/>
    <n v="14"/>
    <x v="1"/>
  </r>
  <r>
    <n v="31438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2"/>
    <n v="2022"/>
    <n v="60"/>
    <n v="1"/>
    <n v="6"/>
    <m/>
    <s v="Sep 22 2022 12:56PM"/>
    <x v="110"/>
    <x v="105"/>
    <n v="45"/>
    <s v="LIBRA"/>
    <n v="1"/>
    <s v="PRODUCTOS AGROPECUARIOS"/>
    <n v="10"/>
    <s v="PRODUCTOS PESQUEROS"/>
    <n v="1"/>
    <n v="0.45"/>
    <s v="Pescado seco (macarela)"/>
    <m/>
    <n v="0"/>
    <n v="22"/>
    <n v="9"/>
    <n v="14"/>
    <x v="1"/>
  </r>
  <r>
    <n v="31438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9"/>
    <s v="SEPTIEMBRE"/>
    <n v="2"/>
    <s v="CARLOS MORALES"/>
    <n v="2022"/>
    <n v="2022"/>
    <n v="60"/>
    <n v="1"/>
    <n v="2"/>
    <m/>
    <s v="Sep 22 2022 12:56PM"/>
    <x v="114"/>
    <x v="109"/>
    <n v="45"/>
    <s v="LIBRA"/>
    <n v="1"/>
    <s v="PRODUCTOS AGROPECUARIOS"/>
    <n v="10"/>
    <s v="PRODUCTOS PESQUEROS"/>
    <n v="1"/>
    <n v="0.45"/>
    <s v="Tilapia"/>
    <m/>
    <n v="0"/>
    <n v="22"/>
    <n v="9"/>
    <n v="14"/>
    <x v="1"/>
  </r>
  <r>
    <n v="314375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2"/>
    <n v="2022"/>
    <n v="60"/>
    <n v="1"/>
    <n v="5"/>
    <m/>
    <s v="Sep 22 2022 12:57PM"/>
    <x v="142"/>
    <x v="137"/>
    <n v="45"/>
    <s v="LIBRA"/>
    <n v="1"/>
    <s v="PRODUCTOS AGROPECUARIOS"/>
    <n v="5"/>
    <s v="CARNE BOVINO"/>
    <n v="1"/>
    <n v="0.45"/>
    <s v="Lomo de Aguja"/>
    <m/>
    <n v="0"/>
    <n v="22"/>
    <n v="9"/>
    <n v="14"/>
    <x v="1"/>
  </r>
  <r>
    <n v="314375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2"/>
    <n v="2022"/>
    <n v="60"/>
    <n v="1"/>
    <n v="4.5"/>
    <m/>
    <s v="Sep 22 2022 12:57PM"/>
    <x v="143"/>
    <x v="138"/>
    <n v="45"/>
    <s v="LIBRA"/>
    <n v="1"/>
    <s v="PRODUCTOS AGROPECUARIOS"/>
    <n v="5"/>
    <s v="CARNE BOVINO"/>
    <n v="1"/>
    <n v="0.45"/>
    <s v="Lomo de Rollizo"/>
    <m/>
    <n v="0"/>
    <n v="22"/>
    <n v="9"/>
    <n v="14"/>
    <x v="1"/>
  </r>
  <r>
    <n v="314443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9"/>
    <s v="SEPTIEMBRE"/>
    <n v="3"/>
    <s v="ANA HERMYS OSORIO"/>
    <n v="2022"/>
    <n v="2022"/>
    <n v="60"/>
    <n v="1"/>
    <n v="35.5"/>
    <m/>
    <s v="Sep 22 2022 12:57PM"/>
    <x v="0"/>
    <x v="0"/>
    <n v="51"/>
    <s v="QUINTAL"/>
    <n v="2"/>
    <s v="INSUMOS AGRICOLAS"/>
    <n v="11"/>
    <s v="POLLO ENGORDE"/>
    <n v="0"/>
    <n v="0"/>
    <m/>
    <s v="FINAL ENGORDE "/>
    <n v="0"/>
    <n v="22"/>
    <n v="9"/>
    <n v="16"/>
    <x v="0"/>
  </r>
  <r>
    <n v="314375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2"/>
    <n v="2022"/>
    <n v="60"/>
    <n v="1"/>
    <n v="4.5"/>
    <m/>
    <s v="Sep 22 2022 12:57PM"/>
    <x v="153"/>
    <x v="148"/>
    <n v="45"/>
    <s v="LIBRA"/>
    <n v="1"/>
    <s v="PRODUCTOS AGROPECUARIOS"/>
    <n v="5"/>
    <s v="CARNE BOVINO"/>
    <n v="1"/>
    <n v="0.45"/>
    <s v="Posta Angelina"/>
    <m/>
    <n v="0"/>
    <n v="22"/>
    <n v="9"/>
    <n v="14"/>
    <x v="1"/>
  </r>
  <r>
    <n v="314375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2"/>
    <n v="2022"/>
    <n v="60"/>
    <n v="1"/>
    <n v="4"/>
    <m/>
    <s v="Sep 22 2022 12:57PM"/>
    <x v="144"/>
    <x v="139"/>
    <n v="45"/>
    <s v="LIBRA"/>
    <n v="1"/>
    <s v="PRODUCTOS AGROPECUARIOS"/>
    <n v="5"/>
    <s v="CARNE BOVINO"/>
    <n v="1"/>
    <n v="0.45"/>
    <s v="Posta de Pecho"/>
    <m/>
    <n v="0"/>
    <n v="22"/>
    <n v="9"/>
    <n v="14"/>
    <x v="1"/>
  </r>
  <r>
    <n v="314443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9"/>
    <s v="SEPTIEMBRE"/>
    <n v="3"/>
    <s v="ANA HERMYS OSORIO"/>
    <n v="2022"/>
    <n v="2022"/>
    <n v="60"/>
    <n v="1"/>
    <n v="35.5"/>
    <m/>
    <s v="Sep 22 2022 12:57PM"/>
    <x v="1"/>
    <x v="1"/>
    <n v="51"/>
    <s v="QUINTAL"/>
    <n v="2"/>
    <s v="INSUMOS AGRICOLAS"/>
    <n v="11"/>
    <s v="POLLO ENGORDE"/>
    <n v="0"/>
    <n v="0"/>
    <m/>
    <s v="INICIO ENGORDE "/>
    <n v="0"/>
    <n v="22"/>
    <n v="9"/>
    <n v="16"/>
    <x v="0"/>
  </r>
  <r>
    <n v="314375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2"/>
    <n v="2022"/>
    <n v="60"/>
    <n v="1"/>
    <n v="4.5"/>
    <m/>
    <s v="Sep 22 2022 12:57PM"/>
    <x v="146"/>
    <x v="141"/>
    <n v="45"/>
    <s v="LIBRA"/>
    <n v="1"/>
    <s v="PRODUCTOS AGROPECUARIOS"/>
    <n v="5"/>
    <s v="CARNE BOVINO"/>
    <n v="1"/>
    <n v="0.45"/>
    <s v="Posta Negra"/>
    <m/>
    <n v="0"/>
    <n v="22"/>
    <n v="9"/>
    <n v="14"/>
    <x v="1"/>
  </r>
  <r>
    <n v="314375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2"/>
    <n v="2022"/>
    <n v="60"/>
    <n v="1"/>
    <n v="4.5"/>
    <m/>
    <s v="Sep 22 2022 12:57PM"/>
    <x v="145"/>
    <x v="140"/>
    <n v="45"/>
    <s v="LIBRA"/>
    <n v="1"/>
    <s v="PRODUCTOS AGROPECUARIOS"/>
    <n v="5"/>
    <s v="CARNE BOVINO"/>
    <n v="1"/>
    <n v="0.45"/>
    <s v="Puyazo"/>
    <m/>
    <n v="0"/>
    <n v="22"/>
    <n v="9"/>
    <n v="14"/>
    <x v="1"/>
  </r>
  <r>
    <n v="314443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9"/>
    <s v="SEPTIEMBRE"/>
    <n v="3"/>
    <s v="ANA HERMYS OSORIO"/>
    <n v="2022"/>
    <n v="2022"/>
    <n v="60"/>
    <n v="1"/>
    <n v="31"/>
    <m/>
    <s v="Sep 22 2022 12:57PM"/>
    <x v="7"/>
    <x v="7"/>
    <n v="51"/>
    <s v="QUINTAL"/>
    <n v="2"/>
    <s v="INSUMOS AGRICOLAS"/>
    <n v="12"/>
    <s v="PONEDORAS"/>
    <n v="0"/>
    <n v="0"/>
    <m/>
    <s v="ALIPONEDORAS 1 (PONEDORAS)"/>
    <n v="0"/>
    <n v="22"/>
    <n v="9"/>
    <n v="16"/>
    <x v="0"/>
  </r>
  <r>
    <n v="314375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2"/>
    <n v="2022"/>
    <n v="60"/>
    <n v="1"/>
    <n v="4"/>
    <m/>
    <s v="Sep 22 2022 12:57PM"/>
    <x v="147"/>
    <x v="142"/>
    <n v="45"/>
    <s v="LIBRA"/>
    <n v="1"/>
    <s v="PRODUCTOS AGROPECUARIOS"/>
    <n v="5"/>
    <s v="CARNE BOVINO"/>
    <n v="1"/>
    <n v="0.45"/>
    <s v="Salon"/>
    <m/>
    <n v="0"/>
    <n v="22"/>
    <n v="9"/>
    <n v="14"/>
    <x v="1"/>
  </r>
  <r>
    <n v="314443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9"/>
    <s v="SEPTIEMBRE"/>
    <n v="3"/>
    <s v="ANA HERMYS OSORIO"/>
    <n v="2022"/>
    <n v="2022"/>
    <n v="60"/>
    <n v="1"/>
    <n v="26.5"/>
    <m/>
    <s v="Sep 22 2022 12:57PM"/>
    <x v="12"/>
    <x v="12"/>
    <n v="51"/>
    <s v="QUINTAL"/>
    <n v="2"/>
    <s v="INSUMOS AGRICOLAS"/>
    <n v="13"/>
    <s v="GANADO BOVINO"/>
    <n v="0"/>
    <n v="0"/>
    <m/>
    <s v="HIPERLECHERO 22%"/>
    <n v="0"/>
    <n v="22"/>
    <n v="9"/>
    <n v="16"/>
    <x v="0"/>
  </r>
  <r>
    <n v="314375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2"/>
    <n v="2022"/>
    <n v="60"/>
    <n v="1"/>
    <n v="4"/>
    <m/>
    <s v="Sep 22 2022 12:57PM"/>
    <x v="148"/>
    <x v="143"/>
    <n v="45"/>
    <s v="LIBRA"/>
    <n v="1"/>
    <s v="PRODUCTOS AGROPECUARIOS"/>
    <n v="5"/>
    <s v="CARNE BOVINO"/>
    <n v="1"/>
    <n v="0.45"/>
    <s v="Solomo"/>
    <m/>
    <n v="0"/>
    <n v="22"/>
    <n v="9"/>
    <n v="14"/>
    <x v="1"/>
  </r>
  <r>
    <n v="314443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9"/>
    <s v="SEPTIEMBRE"/>
    <n v="3"/>
    <s v="ANA HERMYS OSORIO"/>
    <n v="2022"/>
    <n v="2022"/>
    <n v="60"/>
    <n v="1"/>
    <n v="32.5"/>
    <m/>
    <s v="Sep 22 2022 12:57PM"/>
    <x v="19"/>
    <x v="18"/>
    <n v="51"/>
    <s v="QUINTAL"/>
    <n v="2"/>
    <s v="INSUMOS AGRICOLAS"/>
    <n v="14"/>
    <s v="GANADO PORCINO"/>
    <n v="0"/>
    <n v="0"/>
    <m/>
    <s v="VITA CERDO 3"/>
    <n v="0"/>
    <n v="22"/>
    <n v="9"/>
    <n v="16"/>
    <x v="0"/>
  </r>
  <r>
    <n v="314443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9"/>
    <s v="SEPTIEMBRE"/>
    <n v="3"/>
    <s v="ANA HERMYS OSORIO"/>
    <n v="2022"/>
    <n v="2022"/>
    <n v="60"/>
    <n v="1"/>
    <n v="14"/>
    <m/>
    <s v="Sep 22 2022 12:58PM"/>
    <x v="108"/>
    <x v="103"/>
    <n v="47"/>
    <s v="LITRO"/>
    <n v="2"/>
    <s v="INSUMOS AGRICOLAS"/>
    <n v="15"/>
    <s v="FERTILIZANTES"/>
    <n v="0"/>
    <n v="0"/>
    <m/>
    <s v="BAYFOLAN FORTE"/>
    <n v="0"/>
    <n v="22"/>
    <n v="9"/>
    <n v="16"/>
    <x v="0"/>
  </r>
  <r>
    <n v="314443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9"/>
    <s v="SEPTIEMBRE"/>
    <n v="3"/>
    <s v="ANA HERMYS OSORIO"/>
    <n v="2022"/>
    <n v="2022"/>
    <n v="60"/>
    <n v="1"/>
    <n v="55"/>
    <m/>
    <s v="Sep 22 2022 12:58PM"/>
    <x v="109"/>
    <x v="104"/>
    <n v="77"/>
    <s v="SACO DE 100 LB"/>
    <n v="2"/>
    <s v="INSUMOS AGRICOLAS"/>
    <n v="15"/>
    <s v="FERTILIZANTES"/>
    <n v="0"/>
    <n v="0"/>
    <m/>
    <s v="FÓRMULA 15-15-15 100 LBS"/>
    <n v="0"/>
    <n v="22"/>
    <n v="9"/>
    <n v="16"/>
    <x v="0"/>
  </r>
  <r>
    <n v="314443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9"/>
    <s v="SEPTIEMBRE"/>
    <n v="3"/>
    <s v="ANA HERMYS OSORIO"/>
    <n v="2022"/>
    <n v="2022"/>
    <n v="60"/>
    <n v="1"/>
    <n v="26"/>
    <m/>
    <s v="Sep 22 2022 12:58PM"/>
    <x v="113"/>
    <x v="108"/>
    <n v="77"/>
    <s v="SACO DE 100 LB"/>
    <n v="2"/>
    <s v="INSUMOS AGRICOLAS"/>
    <n v="15"/>
    <s v="FERTILIZANTES"/>
    <n v="0"/>
    <n v="0"/>
    <m/>
    <s v="SULFATO DE AMONIO 21%N 100 LBS"/>
    <n v="0"/>
    <n v="22"/>
    <n v="9"/>
    <n v="16"/>
    <x v="0"/>
  </r>
  <r>
    <n v="314371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9"/>
    <s v="SEPTIEMBRE"/>
    <n v="2"/>
    <s v="CARLOS MORALES"/>
    <n v="2022"/>
    <n v="2022"/>
    <n v="60"/>
    <n v="1"/>
    <n v="5"/>
    <m/>
    <s v="Sep 22 2022 12:58PM"/>
    <x v="142"/>
    <x v="137"/>
    <n v="45"/>
    <s v="LIBRA"/>
    <n v="1"/>
    <s v="PRODUCTOS AGROPECUARIOS"/>
    <n v="5"/>
    <s v="CARNE BOVINO"/>
    <n v="1"/>
    <n v="0.45"/>
    <s v="Lomo de Aguja"/>
    <m/>
    <n v="0"/>
    <n v="22"/>
    <n v="9"/>
    <n v="14"/>
    <x v="1"/>
  </r>
  <r>
    <n v="314371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9"/>
    <s v="SEPTIEMBRE"/>
    <n v="2"/>
    <s v="CARLOS MORALES"/>
    <n v="2022"/>
    <n v="2022"/>
    <n v="60"/>
    <n v="1"/>
    <n v="4"/>
    <m/>
    <s v="Sep 22 2022 12:58PM"/>
    <x v="143"/>
    <x v="138"/>
    <n v="45"/>
    <s v="LIBRA"/>
    <n v="1"/>
    <s v="PRODUCTOS AGROPECUARIOS"/>
    <n v="5"/>
    <s v="CARNE BOVINO"/>
    <n v="1"/>
    <n v="0.45"/>
    <s v="Lomo de Rollizo"/>
    <m/>
    <n v="0"/>
    <n v="22"/>
    <n v="9"/>
    <n v="14"/>
    <x v="1"/>
  </r>
  <r>
    <n v="314371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9"/>
    <s v="SEPTIEMBRE"/>
    <n v="2"/>
    <s v="CARLOS MORALES"/>
    <n v="2022"/>
    <n v="2022"/>
    <n v="60"/>
    <n v="1"/>
    <n v="4"/>
    <m/>
    <s v="Sep 22 2022 12:58PM"/>
    <x v="153"/>
    <x v="148"/>
    <n v="45"/>
    <s v="LIBRA"/>
    <n v="1"/>
    <s v="PRODUCTOS AGROPECUARIOS"/>
    <n v="5"/>
    <s v="CARNE BOVINO"/>
    <n v="1"/>
    <n v="0.45"/>
    <s v="Posta Angelina"/>
    <m/>
    <n v="0"/>
    <n v="22"/>
    <n v="9"/>
    <n v="14"/>
    <x v="1"/>
  </r>
  <r>
    <n v="314371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9"/>
    <s v="SEPTIEMBRE"/>
    <n v="2"/>
    <s v="CARLOS MORALES"/>
    <n v="2022"/>
    <n v="2022"/>
    <n v="60"/>
    <n v="1"/>
    <n v="3.75"/>
    <m/>
    <s v="Sep 22 2022 12:58PM"/>
    <x v="144"/>
    <x v="139"/>
    <n v="45"/>
    <s v="LIBRA"/>
    <n v="1"/>
    <s v="PRODUCTOS AGROPECUARIOS"/>
    <n v="5"/>
    <s v="CARNE BOVINO"/>
    <n v="1"/>
    <n v="0.45"/>
    <s v="Posta de Pecho"/>
    <m/>
    <n v="0"/>
    <n v="22"/>
    <n v="9"/>
    <n v="14"/>
    <x v="1"/>
  </r>
  <r>
    <n v="314371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9"/>
    <s v="SEPTIEMBRE"/>
    <n v="2"/>
    <s v="CARLOS MORALES"/>
    <n v="2022"/>
    <n v="2022"/>
    <n v="60"/>
    <n v="1"/>
    <n v="4"/>
    <m/>
    <s v="Sep 22 2022 12:58PM"/>
    <x v="146"/>
    <x v="141"/>
    <n v="45"/>
    <s v="LIBRA"/>
    <n v="1"/>
    <s v="PRODUCTOS AGROPECUARIOS"/>
    <n v="5"/>
    <s v="CARNE BOVINO"/>
    <n v="1"/>
    <n v="0.45"/>
    <s v="Posta Negra"/>
    <m/>
    <n v="0"/>
    <n v="22"/>
    <n v="9"/>
    <n v="14"/>
    <x v="1"/>
  </r>
  <r>
    <n v="314371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9"/>
    <s v="SEPTIEMBRE"/>
    <n v="2"/>
    <s v="CARLOS MORALES"/>
    <n v="2022"/>
    <n v="2022"/>
    <n v="60"/>
    <n v="1"/>
    <n v="4"/>
    <m/>
    <s v="Sep 22 2022 12:58PM"/>
    <x v="145"/>
    <x v="140"/>
    <n v="45"/>
    <s v="LIBRA"/>
    <n v="1"/>
    <s v="PRODUCTOS AGROPECUARIOS"/>
    <n v="5"/>
    <s v="CARNE BOVINO"/>
    <n v="1"/>
    <n v="0.45"/>
    <s v="Puyazo"/>
    <m/>
    <n v="0"/>
    <n v="22"/>
    <n v="9"/>
    <n v="14"/>
    <x v="1"/>
  </r>
  <r>
    <n v="314443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9"/>
    <s v="SEPTIEMBRE"/>
    <n v="3"/>
    <s v="ANA HERMYS OSORIO"/>
    <n v="2022"/>
    <n v="2022"/>
    <n v="60"/>
    <n v="1"/>
    <n v="6"/>
    <m/>
    <s v="Sep 22 2022 12:58PM"/>
    <x v="116"/>
    <x v="111"/>
    <n v="47"/>
    <s v="LITRO"/>
    <n v="2"/>
    <s v="INSUMOS AGRICOLAS"/>
    <n v="17"/>
    <s v="HERBICIDAS"/>
    <n v="0"/>
    <n v="0"/>
    <m/>
    <s v="HEDONAL 60 SL"/>
    <n v="0"/>
    <n v="22"/>
    <n v="9"/>
    <n v="16"/>
    <x v="0"/>
  </r>
  <r>
    <n v="314371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9"/>
    <s v="SEPTIEMBRE"/>
    <n v="2"/>
    <s v="CARLOS MORALES"/>
    <n v="2022"/>
    <n v="2022"/>
    <n v="60"/>
    <n v="1"/>
    <n v="3.75"/>
    <m/>
    <s v="Sep 22 2022 12:58PM"/>
    <x v="148"/>
    <x v="143"/>
    <n v="45"/>
    <s v="LIBRA"/>
    <n v="1"/>
    <s v="PRODUCTOS AGROPECUARIOS"/>
    <n v="5"/>
    <s v="CARNE BOVINO"/>
    <n v="1"/>
    <n v="0.45"/>
    <s v="Solomo"/>
    <m/>
    <n v="0"/>
    <n v="22"/>
    <n v="9"/>
    <n v="14"/>
    <x v="1"/>
  </r>
  <r>
    <n v="314443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9"/>
    <s v="SEPTIEMBRE"/>
    <n v="3"/>
    <s v="ANA HERMYS OSORIO"/>
    <n v="2022"/>
    <n v="2022"/>
    <n v="60"/>
    <n v="1"/>
    <n v="6.5"/>
    <m/>
    <s v="Sep 22 2022 12:58PM"/>
    <x v="118"/>
    <x v="113"/>
    <n v="47"/>
    <s v="LITRO"/>
    <n v="2"/>
    <s v="INSUMOS AGRICOLAS"/>
    <n v="17"/>
    <s v="HERBICIDAS"/>
    <n v="0"/>
    <n v="0"/>
    <m/>
    <s v="GRAMOXONE 20 SL"/>
    <n v="0"/>
    <n v="22"/>
    <n v="9"/>
    <n v="16"/>
    <x v="0"/>
  </r>
  <r>
    <n v="314371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9"/>
    <s v="SEPTIEMBRE"/>
    <n v="2"/>
    <s v="CARLOS MORALES"/>
    <n v="2022"/>
    <n v="2022"/>
    <n v="60"/>
    <n v="1"/>
    <n v="3.75"/>
    <m/>
    <s v="Sep 22 2022 12:58PM"/>
    <x v="147"/>
    <x v="142"/>
    <n v="45"/>
    <s v="LIBRA"/>
    <n v="1"/>
    <s v="PRODUCTOS AGROPECUARIOS"/>
    <n v="5"/>
    <s v="CARNE BOVINO"/>
    <n v="1"/>
    <n v="0.45"/>
    <s v="Salon"/>
    <m/>
    <n v="0"/>
    <n v="22"/>
    <n v="9"/>
    <n v="14"/>
    <x v="1"/>
  </r>
  <r>
    <n v="314443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9"/>
    <s v="SEPTIEMBRE"/>
    <n v="3"/>
    <s v="ANA HERMYS OSORIO"/>
    <n v="2022"/>
    <n v="2022"/>
    <n v="60"/>
    <n v="1"/>
    <n v="13"/>
    <m/>
    <s v="Sep 22 2022 12:59PM"/>
    <x v="119"/>
    <x v="114"/>
    <n v="47"/>
    <s v="LITRO"/>
    <n v="2"/>
    <s v="INSUMOS AGRICOLAS"/>
    <n v="18"/>
    <s v="INSECTICIDAS"/>
    <n v="0"/>
    <n v="0"/>
    <m/>
    <s v="CIPERMETRINA 25 EC"/>
    <n v="0"/>
    <n v="22"/>
    <n v="9"/>
    <n v="16"/>
    <x v="0"/>
  </r>
  <r>
    <n v="31438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2"/>
    <n v="2022"/>
    <n v="351"/>
    <n v="1"/>
    <n v="13"/>
    <m/>
    <s v="Sep 22 2022 12:59P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9"/>
    <n v="1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83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6">
        <item x="128"/>
        <item m="1" x="183"/>
        <item x="154"/>
        <item x="129"/>
        <item x="130"/>
        <item x="136"/>
        <item x="137"/>
        <item m="1" x="191"/>
        <item x="131"/>
        <item x="132"/>
        <item x="40"/>
        <item x="41"/>
        <item x="42"/>
        <item x="43"/>
        <item x="71"/>
        <item x="127"/>
        <item x="44"/>
        <item x="45"/>
        <item x="46"/>
        <item x="2"/>
        <item x="87"/>
        <item x="3"/>
        <item x="72"/>
        <item x="47"/>
        <item x="6"/>
        <item x="48"/>
        <item x="8"/>
        <item x="86"/>
        <item x="73"/>
        <item x="74"/>
        <item x="10"/>
        <item x="75"/>
        <item x="49"/>
        <item x="11"/>
        <item x="76"/>
        <item x="88"/>
        <item x="89"/>
        <item x="13"/>
        <item x="85"/>
        <item x="77"/>
        <item x="78"/>
        <item x="79"/>
        <item x="80"/>
        <item x="51"/>
        <item x="53"/>
        <item x="82"/>
        <item x="14"/>
        <item x="83"/>
        <item x="69"/>
        <item x="90"/>
        <item x="91"/>
        <item x="15"/>
        <item x="16"/>
        <item x="81"/>
        <item x="70"/>
        <item x="18"/>
        <item x="50"/>
        <item x="52"/>
        <item x="68"/>
        <item x="21"/>
        <item x="32"/>
        <item x="62"/>
        <item x="54"/>
        <item x="63"/>
        <item x="22"/>
        <item x="23"/>
        <item x="55"/>
        <item x="56"/>
        <item x="57"/>
        <item x="59"/>
        <item x="60"/>
        <item x="61"/>
        <item x="24"/>
        <item x="25"/>
        <item x="94"/>
        <item x="95"/>
        <item x="26"/>
        <item x="64"/>
        <item x="65"/>
        <item x="27"/>
        <item x="92"/>
        <item x="93"/>
        <item x="28"/>
        <item x="30"/>
        <item x="156"/>
        <item x="66"/>
        <item x="67"/>
        <item x="164"/>
        <item x="138"/>
        <item x="133"/>
        <item x="139"/>
        <item x="140"/>
        <item x="134"/>
        <item x="165"/>
        <item x="166"/>
        <item x="167"/>
        <item x="141"/>
        <item x="155"/>
        <item x="135"/>
        <item x="157"/>
        <item x="158"/>
        <item x="142"/>
        <item x="143"/>
        <item x="153"/>
        <item x="144"/>
        <item x="146"/>
        <item x="145"/>
        <item x="147"/>
        <item x="148"/>
        <item x="149"/>
        <item x="150"/>
        <item x="151"/>
        <item x="152"/>
        <item x="168"/>
        <item x="29"/>
        <item x="31"/>
        <item x="33"/>
        <item x="34"/>
        <item x="169"/>
        <item x="170"/>
        <item x="35"/>
        <item x="36"/>
        <item x="37"/>
        <item x="38"/>
        <item x="39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10"/>
        <item x="112"/>
        <item x="114"/>
        <item x="0"/>
        <item x="1"/>
        <item x="4"/>
        <item x="5"/>
        <item x="7"/>
        <item m="1" x="185"/>
        <item x="175"/>
        <item x="9"/>
        <item x="12"/>
        <item x="17"/>
        <item x="19"/>
        <item x="20"/>
        <item x="176"/>
        <item x="108"/>
        <item x="109"/>
        <item x="111"/>
        <item x="177"/>
        <item x="178"/>
        <item x="113"/>
        <item x="122"/>
        <item x="179"/>
        <item x="123"/>
        <item x="115"/>
        <item x="116"/>
        <item x="117"/>
        <item x="118"/>
        <item x="126"/>
        <item x="119"/>
        <item x="120"/>
        <item x="121"/>
        <item x="159"/>
        <item x="160"/>
        <item x="171"/>
        <item x="172"/>
        <item x="173"/>
        <item x="161"/>
        <item x="162"/>
        <item x="163"/>
        <item x="104"/>
        <item x="125"/>
        <item x="84"/>
        <item m="1" x="189"/>
        <item m="1" x="181"/>
        <item m="1" x="194"/>
        <item m="1" x="190"/>
        <item x="174"/>
        <item m="1" x="192"/>
        <item x="58"/>
        <item m="1" x="187"/>
        <item m="1" x="193"/>
        <item m="1" x="186"/>
        <item m="1" x="188"/>
        <item x="124"/>
        <item m="1" x="184"/>
        <item m="1" x="182"/>
        <item m="1" x="195"/>
        <item m="1"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x="111"/>
        <item x="159"/>
        <item x="49"/>
        <item x="51"/>
        <item x="66"/>
        <item x="20"/>
        <item x="39"/>
        <item x="40"/>
        <item x="133"/>
        <item x="41"/>
        <item x="42"/>
        <item x="123"/>
        <item m="1" x="188"/>
        <item x="112"/>
        <item x="69"/>
        <item x="154"/>
        <item x="174"/>
        <item x="128"/>
        <item x="91"/>
        <item x="31"/>
        <item x="155"/>
        <item x="103"/>
        <item x="166"/>
        <item x="121"/>
        <item x="92"/>
        <item x="167"/>
        <item x="122"/>
        <item x="43"/>
        <item x="134"/>
        <item x="135"/>
        <item x="93"/>
        <item x="94"/>
        <item x="95"/>
        <item x="96"/>
        <item x="163"/>
        <item x="44"/>
        <item x="45"/>
        <item x="2"/>
        <item x="82"/>
        <item x="3"/>
        <item x="144"/>
        <item x="70"/>
        <item x="46"/>
        <item x="6"/>
        <item x="114"/>
        <item x="53"/>
        <item x="97"/>
        <item x="47"/>
        <item x="168"/>
        <item x="98"/>
        <item x="145"/>
        <item x="34"/>
        <item x="156"/>
        <item x="4"/>
        <item x="8"/>
        <item x="81"/>
        <item x="71"/>
        <item x="18"/>
        <item x="0"/>
        <item x="104"/>
        <item x="106"/>
        <item x="172"/>
        <item x="61"/>
        <item x="149"/>
        <item x="124"/>
        <item x="125"/>
        <item x="131"/>
        <item x="132"/>
        <item m="1" x="177"/>
        <item x="19"/>
        <item x="21"/>
        <item x="22"/>
        <item x="10"/>
        <item x="72"/>
        <item x="48"/>
        <item x="129"/>
        <item x="160"/>
        <item x="161"/>
        <item x="32"/>
        <item x="33"/>
        <item x="164"/>
        <item x="165"/>
        <item x="157"/>
        <item x="5"/>
        <item x="171"/>
        <item x="1"/>
        <item m="1" x="184"/>
        <item x="170"/>
        <item x="11"/>
        <item x="54"/>
        <item x="55"/>
        <item x="56"/>
        <item x="137"/>
        <item x="146"/>
        <item x="138"/>
        <item x="100"/>
        <item x="101"/>
        <item x="73"/>
        <item x="102"/>
        <item x="105"/>
        <item x="158"/>
        <item x="126"/>
        <item x="118"/>
        <item x="58"/>
        <item x="59"/>
        <item x="60"/>
        <item x="23"/>
        <item x="83"/>
        <item x="84"/>
        <item x="115"/>
        <item x="173"/>
        <item x="116"/>
        <item x="162"/>
        <item x="28"/>
        <item x="24"/>
        <item x="89"/>
        <item x="90"/>
        <item x="25"/>
        <item x="136"/>
        <item x="150"/>
        <item x="13"/>
        <item x="80"/>
        <item x="62"/>
        <item x="63"/>
        <item x="113"/>
        <item x="30"/>
        <item x="74"/>
        <item x="75"/>
        <item x="26"/>
        <item x="87"/>
        <item x="88"/>
        <item x="76"/>
        <item x="77"/>
        <item x="27"/>
        <item x="29"/>
        <item x="148"/>
        <item x="139"/>
        <item x="147"/>
        <item x="141"/>
        <item x="7"/>
        <item x="110"/>
        <item x="140"/>
        <item x="35"/>
        <item x="36"/>
        <item x="37"/>
        <item x="38"/>
        <item x="50"/>
        <item x="52"/>
        <item x="14"/>
        <item x="67"/>
        <item x="107"/>
        <item x="130"/>
        <item x="142"/>
        <item x="85"/>
        <item x="86"/>
        <item x="143"/>
        <item x="127"/>
        <item x="152"/>
        <item x="108"/>
        <item x="9"/>
        <item x="12"/>
        <item x="151"/>
        <item x="64"/>
        <item x="109"/>
        <item x="15"/>
        <item x="16"/>
        <item x="153"/>
        <item x="117"/>
        <item x="78"/>
        <item x="68"/>
        <item x="17"/>
        <item x="65"/>
        <item x="99"/>
        <item x="120"/>
        <item x="79"/>
        <item m="1" x="175"/>
        <item m="1" x="182"/>
        <item m="1" x="186"/>
        <item m="1" x="181"/>
        <item x="169"/>
        <item m="1" x="190"/>
        <item x="57"/>
        <item m="1" x="187"/>
        <item m="1" x="179"/>
        <item m="1" x="178"/>
        <item m="1" x="180"/>
        <item x="119"/>
        <item m="1" x="176"/>
        <item m="1" x="183"/>
        <item m="1" x="189"/>
        <item m="1" x="1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5"/>
        <item x="6"/>
        <item m="1" x="13"/>
        <item m="1" x="11"/>
        <item x="2"/>
        <item m="1" x="18"/>
        <item m="1" x="17"/>
        <item m="1" x="9"/>
        <item m="1" x="12"/>
        <item m="1" x="15"/>
        <item x="1"/>
        <item x="3"/>
        <item x="4"/>
        <item x="0"/>
        <item m="1" x="10"/>
        <item m="1" x="16"/>
        <item m="1" x="8"/>
        <item m="1" x="7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78">
    <i>
      <x/>
      <x/>
      <x v="11"/>
    </i>
    <i r="1">
      <x v="10"/>
      <x v="11"/>
    </i>
    <i r="1">
      <x v="11"/>
      <x v="11"/>
    </i>
    <i r="1">
      <x v="12"/>
      <x v="11"/>
    </i>
    <i r="1">
      <x v="13"/>
      <x v="11"/>
    </i>
    <i>
      <x v="2"/>
      <x/>
      <x v="63"/>
    </i>
    <i r="1">
      <x v="10"/>
      <x v="63"/>
    </i>
    <i r="1">
      <x v="11"/>
      <x v="63"/>
    </i>
    <i r="1">
      <x v="13"/>
      <x v="63"/>
    </i>
    <i>
      <x v="3"/>
      <x/>
      <x v="64"/>
    </i>
    <i r="1">
      <x v="10"/>
      <x v="64"/>
    </i>
    <i r="1">
      <x v="11"/>
      <x v="64"/>
    </i>
    <i r="1">
      <x v="12"/>
      <x v="64"/>
    </i>
    <i>
      <x v="4"/>
      <x/>
      <x v="65"/>
    </i>
    <i r="1">
      <x v="10"/>
      <x v="65"/>
    </i>
    <i r="1">
      <x v="11"/>
      <x v="65"/>
    </i>
    <i r="1">
      <x v="12"/>
      <x v="65"/>
    </i>
    <i r="1">
      <x v="13"/>
      <x v="65"/>
    </i>
    <i>
      <x v="5"/>
      <x/>
      <x v="66"/>
    </i>
    <i r="1">
      <x v="10"/>
      <x v="66"/>
    </i>
    <i r="1">
      <x v="11"/>
      <x v="66"/>
    </i>
    <i r="1">
      <x v="12"/>
      <x v="66"/>
    </i>
    <i r="1">
      <x v="13"/>
      <x v="66"/>
    </i>
    <i>
      <x v="6"/>
      <x/>
      <x v="67"/>
    </i>
    <i r="1">
      <x v="10"/>
      <x v="67"/>
    </i>
    <i r="1">
      <x v="12"/>
      <x v="67"/>
    </i>
    <i r="1">
      <x v="13"/>
      <x v="67"/>
    </i>
    <i>
      <x v="8"/>
      <x/>
      <x v="101"/>
    </i>
    <i r="1">
      <x v="10"/>
      <x v="101"/>
    </i>
    <i r="1">
      <x v="11"/>
      <x v="101"/>
    </i>
    <i r="1">
      <x v="12"/>
      <x v="101"/>
    </i>
    <i r="1">
      <x v="13"/>
      <x v="101"/>
    </i>
    <i>
      <x v="9"/>
      <x/>
      <x v="156"/>
    </i>
    <i r="1">
      <x v="10"/>
      <x v="156"/>
    </i>
    <i r="1">
      <x v="11"/>
      <x v="156"/>
    </i>
    <i r="1">
      <x v="12"/>
      <x v="156"/>
    </i>
    <i r="1">
      <x v="13"/>
      <x v="156"/>
    </i>
    <i>
      <x v="10"/>
      <x v="1"/>
      <x v="6"/>
    </i>
    <i r="1">
      <x v="4"/>
      <x v="6"/>
    </i>
    <i r="1">
      <x v="10"/>
      <x v="6"/>
    </i>
    <i r="1">
      <x v="11"/>
      <x v="6"/>
    </i>
    <i r="1">
      <x v="12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0"/>
      <x v="10"/>
    </i>
    <i r="1">
      <x v="11"/>
      <x v="10"/>
    </i>
    <i r="1">
      <x v="12"/>
      <x v="10"/>
    </i>
    <i r="1">
      <x v="13"/>
      <x v="10"/>
    </i>
    <i>
      <x v="14"/>
      <x v="4"/>
      <x v="14"/>
    </i>
    <i r="1">
      <x v="10"/>
      <x v="14"/>
    </i>
    <i>
      <x v="15"/>
      <x v="12"/>
      <x v="26"/>
    </i>
    <i r="1">
      <x v="13"/>
      <x v="26"/>
    </i>
    <i>
      <x v="16"/>
      <x v="4"/>
      <x v="27"/>
    </i>
    <i r="1">
      <x v="10"/>
      <x v="27"/>
    </i>
    <i r="1">
      <x v="11"/>
      <x v="27"/>
    </i>
    <i r="1">
      <x v="12"/>
      <x v="27"/>
    </i>
    <i r="1">
      <x v="13"/>
      <x v="27"/>
    </i>
    <i>
      <x v="17"/>
      <x v="4"/>
      <x v="35"/>
    </i>
    <i r="1">
      <x v="12"/>
      <x v="35"/>
    </i>
    <i>
      <x v="18"/>
      <x v="4"/>
      <x v="36"/>
    </i>
    <i>
      <x v="19"/>
      <x v="1"/>
      <x v="37"/>
    </i>
    <i r="1">
      <x v="4"/>
      <x v="37"/>
    </i>
    <i r="1">
      <x v="10"/>
      <x v="37"/>
    </i>
    <i r="1">
      <x v="11"/>
      <x v="37"/>
    </i>
    <i r="1">
      <x v="12"/>
      <x v="37"/>
    </i>
    <i r="1">
      <x v="13"/>
      <x v="37"/>
    </i>
    <i>
      <x v="20"/>
      <x v="4"/>
      <x v="38"/>
    </i>
    <i>
      <x v="21"/>
      <x v="1"/>
      <x v="39"/>
    </i>
    <i r="1">
      <x v="4"/>
      <x v="39"/>
    </i>
    <i r="1">
      <x v="10"/>
      <x v="39"/>
    </i>
    <i r="1">
      <x v="11"/>
      <x v="39"/>
    </i>
    <i r="1">
      <x v="12"/>
      <x v="39"/>
    </i>
    <i r="1">
      <x v="13"/>
      <x v="39"/>
    </i>
    <i>
      <x v="22"/>
      <x v="4"/>
      <x v="41"/>
    </i>
    <i r="1">
      <x v="10"/>
      <x v="41"/>
    </i>
    <i r="1">
      <x v="13"/>
      <x v="41"/>
    </i>
    <i>
      <x v="23"/>
      <x v="1"/>
      <x v="42"/>
    </i>
    <i r="1">
      <x v="4"/>
      <x v="42"/>
    </i>
    <i r="1">
      <x v="10"/>
      <x v="42"/>
    </i>
    <i r="1">
      <x v="11"/>
      <x v="42"/>
    </i>
    <i r="1">
      <x v="12"/>
      <x v="42"/>
    </i>
    <i r="1">
      <x v="13"/>
      <x v="42"/>
    </i>
    <i>
      <x v="24"/>
      <x v="1"/>
      <x v="43"/>
    </i>
    <i r="1">
      <x v="4"/>
      <x v="43"/>
    </i>
    <i r="1">
      <x v="10"/>
      <x v="43"/>
    </i>
    <i r="1">
      <x v="11"/>
      <x v="43"/>
    </i>
    <i r="1">
      <x v="12"/>
      <x v="43"/>
    </i>
    <i r="1">
      <x v="13"/>
      <x v="43"/>
    </i>
    <i>
      <x v="25"/>
      <x v="4"/>
      <x v="47"/>
    </i>
    <i r="1">
      <x v="10"/>
      <x v="47"/>
    </i>
    <i r="1">
      <x v="11"/>
      <x v="47"/>
    </i>
    <i r="1">
      <x v="12"/>
      <x v="47"/>
    </i>
    <i r="1">
      <x v="13"/>
      <x v="47"/>
    </i>
    <i>
      <x v="26"/>
      <x v="4"/>
      <x v="54"/>
    </i>
    <i r="1">
      <x v="10"/>
      <x v="54"/>
    </i>
    <i r="1">
      <x v="12"/>
      <x v="54"/>
    </i>
    <i r="1">
      <x v="13"/>
      <x v="54"/>
    </i>
    <i>
      <x v="27"/>
      <x v="4"/>
      <x v="55"/>
    </i>
    <i>
      <x v="28"/>
      <x v="4"/>
      <x v="56"/>
    </i>
    <i r="1">
      <x v="10"/>
      <x v="56"/>
    </i>
    <i r="1">
      <x v="11"/>
      <x v="56"/>
    </i>
    <i r="1">
      <x v="12"/>
      <x v="56"/>
    </i>
    <i>
      <x v="29"/>
      <x v="4"/>
      <x v="56"/>
    </i>
    <i r="1">
      <x v="10"/>
      <x v="56"/>
    </i>
    <i>
      <x v="30"/>
      <x v="4"/>
      <x v="72"/>
    </i>
    <i r="1">
      <x v="10"/>
      <x v="72"/>
    </i>
    <i r="1">
      <x v="11"/>
      <x v="72"/>
    </i>
    <i r="1">
      <x v="13"/>
      <x v="72"/>
    </i>
    <i>
      <x v="31"/>
      <x v="4"/>
      <x v="73"/>
    </i>
    <i r="1">
      <x v="12"/>
      <x v="73"/>
    </i>
    <i>
      <x v="32"/>
      <x v="4"/>
      <x v="74"/>
    </i>
    <i r="1">
      <x v="12"/>
      <x v="74"/>
    </i>
    <i r="1">
      <x v="13"/>
      <x v="74"/>
    </i>
    <i>
      <x v="33"/>
      <x v="4"/>
      <x v="88"/>
    </i>
    <i r="1">
      <x v="10"/>
      <x v="88"/>
    </i>
    <i r="1">
      <x v="11"/>
      <x v="88"/>
    </i>
    <i r="1">
      <x v="12"/>
      <x v="88"/>
    </i>
    <i r="1">
      <x v="13"/>
      <x v="88"/>
    </i>
    <i>
      <x v="34"/>
      <x v="4"/>
      <x v="97"/>
    </i>
    <i r="1">
      <x v="11"/>
      <x v="97"/>
    </i>
    <i>
      <x v="35"/>
      <x v="4"/>
      <x v="107"/>
    </i>
    <i r="1">
      <x v="13"/>
      <x v="107"/>
    </i>
    <i>
      <x v="36"/>
      <x v="4"/>
      <x v="108"/>
    </i>
    <i r="1">
      <x v="10"/>
      <x v="108"/>
    </i>
    <i r="1">
      <x v="13"/>
      <x v="108"/>
    </i>
    <i>
      <x v="37"/>
      <x v="1"/>
      <x v="120"/>
    </i>
    <i r="1">
      <x v="4"/>
      <x v="120"/>
    </i>
    <i r="1">
      <x v="10"/>
      <x v="120"/>
    </i>
    <i r="1">
      <x v="11"/>
      <x v="120"/>
    </i>
    <i r="1">
      <x v="12"/>
      <x v="120"/>
    </i>
    <i r="1">
      <x v="13"/>
      <x v="120"/>
    </i>
    <i>
      <x v="38"/>
      <x v="4"/>
      <x v="121"/>
    </i>
    <i>
      <x v="39"/>
      <x v="4"/>
      <x v="126"/>
    </i>
    <i r="1">
      <x v="10"/>
      <x v="126"/>
    </i>
    <i r="1">
      <x v="13"/>
      <x v="126"/>
    </i>
    <i>
      <x v="40"/>
      <x v="4"/>
      <x v="127"/>
    </i>
    <i>
      <x v="41"/>
      <x v="4"/>
      <x v="131"/>
    </i>
    <i>
      <x v="42"/>
      <x v="4"/>
      <x v="132"/>
    </i>
    <i r="1">
      <x v="10"/>
      <x v="132"/>
    </i>
    <i r="1">
      <x v="13"/>
      <x v="132"/>
    </i>
    <i>
      <x v="43"/>
      <x v="4"/>
      <x v="146"/>
    </i>
    <i r="1">
      <x v="10"/>
      <x v="146"/>
    </i>
    <i r="1">
      <x v="13"/>
      <x v="146"/>
    </i>
    <i>
      <x v="44"/>
      <x v="4"/>
      <x v="147"/>
    </i>
    <i>
      <x v="45"/>
      <x v="4"/>
      <x v="148"/>
    </i>
    <i r="1">
      <x v="11"/>
      <x v="148"/>
    </i>
    <i>
      <x v="46"/>
      <x v="4"/>
      <x v="148"/>
    </i>
    <i r="1">
      <x v="10"/>
      <x v="148"/>
    </i>
    <i r="1">
      <x v="12"/>
      <x v="148"/>
    </i>
    <i r="1">
      <x v="13"/>
      <x v="148"/>
    </i>
    <i>
      <x v="47"/>
      <x v="4"/>
      <x v="149"/>
    </i>
    <i>
      <x v="48"/>
      <x v="4"/>
      <x v="149"/>
    </i>
    <i>
      <x v="49"/>
      <x v="4"/>
      <x v="153"/>
    </i>
    <i r="1">
      <x v="13"/>
      <x v="153"/>
    </i>
    <i>
      <x v="50"/>
      <x v="4"/>
      <x v="154"/>
    </i>
    <i r="1">
      <x v="13"/>
      <x v="154"/>
    </i>
    <i>
      <x v="51"/>
      <x v="4"/>
      <x v="164"/>
    </i>
    <i r="1">
      <x v="10"/>
      <x v="164"/>
    </i>
    <i>
      <x v="52"/>
      <x v="1"/>
      <x v="165"/>
    </i>
    <i r="1">
      <x v="4"/>
      <x v="165"/>
    </i>
    <i r="1">
      <x v="10"/>
      <x v="165"/>
    </i>
    <i r="1">
      <x v="11"/>
      <x v="165"/>
    </i>
    <i r="1">
      <x v="12"/>
      <x v="165"/>
    </i>
    <i r="1">
      <x v="13"/>
      <x v="165"/>
    </i>
    <i>
      <x v="53"/>
      <x v="4"/>
      <x v="168"/>
    </i>
    <i r="1">
      <x v="10"/>
      <x v="168"/>
    </i>
    <i r="1">
      <x v="11"/>
      <x v="168"/>
    </i>
    <i r="1">
      <x v="13"/>
      <x v="168"/>
    </i>
    <i>
      <x v="54"/>
      <x v="1"/>
      <x v="169"/>
    </i>
    <i r="1">
      <x v="4"/>
      <x v="169"/>
    </i>
    <i r="1">
      <x v="10"/>
      <x v="169"/>
    </i>
    <i r="1">
      <x v="11"/>
      <x v="169"/>
    </i>
    <i r="1">
      <x v="12"/>
      <x v="169"/>
    </i>
    <i r="1">
      <x v="13"/>
      <x v="169"/>
    </i>
    <i>
      <x v="55"/>
      <x v="1"/>
      <x v="170"/>
    </i>
    <i r="1">
      <x v="4"/>
      <x v="170"/>
    </i>
    <i r="1">
      <x v="10"/>
      <x v="170"/>
    </i>
    <i r="1">
      <x v="11"/>
      <x v="170"/>
    </i>
    <i r="1">
      <x v="13"/>
      <x v="170"/>
    </i>
    <i>
      <x v="56"/>
      <x v="4"/>
      <x v="2"/>
    </i>
    <i>
      <x v="57"/>
      <x v="4"/>
      <x v="3"/>
    </i>
    <i>
      <x v="58"/>
      <x v="1"/>
      <x v="4"/>
    </i>
    <i r="1">
      <x v="4"/>
      <x v="4"/>
    </i>
    <i r="1">
      <x v="11"/>
      <x v="4"/>
    </i>
    <i r="1">
      <x v="13"/>
      <x v="4"/>
    </i>
    <i>
      <x v="59"/>
      <x v="4"/>
      <x v="5"/>
    </i>
    <i r="1">
      <x v="10"/>
      <x v="5"/>
    </i>
    <i r="1">
      <x v="12"/>
      <x v="5"/>
    </i>
    <i r="1">
      <x v="13"/>
      <x v="5"/>
    </i>
    <i>
      <x v="60"/>
      <x v="1"/>
      <x v="19"/>
    </i>
    <i r="1">
      <x v="4"/>
      <x v="19"/>
    </i>
    <i r="1">
      <x v="10"/>
      <x v="19"/>
    </i>
    <i r="1">
      <x v="11"/>
      <x v="19"/>
    </i>
    <i r="1">
      <x v="12"/>
      <x v="19"/>
    </i>
    <i r="1">
      <x v="13"/>
      <x v="19"/>
    </i>
    <i>
      <x v="61"/>
      <x v="4"/>
      <x v="19"/>
    </i>
    <i r="1">
      <x v="10"/>
      <x v="19"/>
    </i>
    <i r="1">
      <x v="13"/>
      <x v="19"/>
    </i>
    <i>
      <x v="62"/>
      <x v="4"/>
      <x v="45"/>
    </i>
    <i r="1">
      <x v="12"/>
      <x v="45"/>
    </i>
    <i>
      <x v="63"/>
      <x v="4"/>
      <x v="62"/>
    </i>
    <i r="1">
      <x v="11"/>
      <x v="62"/>
    </i>
    <i>
      <x v="64"/>
      <x v="4"/>
      <x v="70"/>
    </i>
    <i r="1">
      <x v="10"/>
      <x v="70"/>
    </i>
    <i r="1">
      <x v="13"/>
      <x v="70"/>
    </i>
    <i>
      <x v="65"/>
      <x v="1"/>
      <x v="71"/>
    </i>
    <i r="1">
      <x v="4"/>
      <x v="71"/>
    </i>
    <i r="1">
      <x v="10"/>
      <x v="71"/>
    </i>
    <i r="1">
      <x v="12"/>
      <x v="71"/>
    </i>
    <i>
      <x v="66"/>
      <x v="4"/>
      <x v="89"/>
    </i>
    <i r="1">
      <x v="10"/>
      <x v="89"/>
    </i>
    <i>
      <x v="67"/>
      <x v="1"/>
      <x v="90"/>
    </i>
    <i r="1">
      <x v="4"/>
      <x v="90"/>
    </i>
    <i r="1">
      <x v="10"/>
      <x v="90"/>
    </i>
    <i r="1">
      <x v="11"/>
      <x v="90"/>
    </i>
    <i r="1">
      <x v="12"/>
      <x v="90"/>
    </i>
    <i r="1">
      <x v="13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0"/>
      <x v="106"/>
    </i>
    <i r="1">
      <x v="13"/>
      <x v="106"/>
    </i>
    <i>
      <x v="73"/>
      <x v="1"/>
      <x v="114"/>
    </i>
    <i r="1">
      <x v="4"/>
      <x v="114"/>
    </i>
    <i r="1">
      <x v="10"/>
      <x v="114"/>
    </i>
    <i r="1">
      <x v="13"/>
      <x v="114"/>
    </i>
    <i>
      <x v="74"/>
      <x v="1"/>
      <x v="115"/>
    </i>
    <i r="1">
      <x v="4"/>
      <x v="115"/>
    </i>
    <i r="1">
      <x v="11"/>
      <x v="115"/>
    </i>
    <i r="1">
      <x v="12"/>
      <x v="115"/>
    </i>
    <i r="1">
      <x v="13"/>
      <x v="115"/>
    </i>
    <i>
      <x v="75"/>
      <x v="4"/>
      <x v="116"/>
    </i>
    <i r="1">
      <x v="12"/>
      <x v="116"/>
    </i>
    <i>
      <x v="76"/>
      <x v="4"/>
      <x v="117"/>
    </i>
    <i r="1">
      <x v="10"/>
      <x v="117"/>
    </i>
    <i>
      <x v="77"/>
      <x v="4"/>
      <x v="122"/>
    </i>
    <i r="1">
      <x v="10"/>
      <x v="122"/>
    </i>
    <i r="1">
      <x v="12"/>
      <x v="122"/>
    </i>
    <i r="1">
      <x v="13"/>
      <x v="122"/>
    </i>
    <i>
      <x v="78"/>
      <x v="4"/>
      <x v="123"/>
    </i>
    <i r="1">
      <x v="10"/>
      <x v="123"/>
    </i>
    <i>
      <x v="79"/>
      <x v="1"/>
      <x v="128"/>
    </i>
    <i r="1">
      <x v="4"/>
      <x v="128"/>
    </i>
    <i r="1">
      <x v="10"/>
      <x v="128"/>
    </i>
    <i r="1">
      <x v="11"/>
      <x v="128"/>
    </i>
    <i r="1">
      <x v="12"/>
      <x v="128"/>
    </i>
    <i r="1">
      <x v="13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0"/>
      <x v="133"/>
    </i>
    <i r="1">
      <x v="11"/>
      <x v="133"/>
    </i>
    <i r="1">
      <x v="12"/>
      <x v="133"/>
    </i>
    <i r="1">
      <x v="13"/>
      <x v="133"/>
    </i>
    <i>
      <x v="83"/>
      <x v="4"/>
      <x v="134"/>
    </i>
    <i r="1">
      <x v="10"/>
      <x v="134"/>
    </i>
    <i r="1">
      <x v="13"/>
      <x v="134"/>
    </i>
    <i>
      <x v="84"/>
      <x v="12"/>
      <x v="161"/>
    </i>
    <i>
      <x v="85"/>
      <x v="4"/>
      <x v="162"/>
    </i>
    <i r="1">
      <x v="10"/>
      <x v="162"/>
    </i>
    <i r="1">
      <x v="13"/>
      <x v="162"/>
    </i>
    <i>
      <x v="86"/>
      <x v="4"/>
      <x v="171"/>
    </i>
    <i>
      <x v="87"/>
      <x/>
      <x v="1"/>
    </i>
    <i r="1">
      <x v="11"/>
      <x v="1"/>
    </i>
    <i>
      <x v="88"/>
      <x/>
      <x v="8"/>
    </i>
    <i r="1">
      <x v="10"/>
      <x v="8"/>
    </i>
    <i r="1">
      <x v="11"/>
      <x v="8"/>
    </i>
    <i r="1">
      <x v="12"/>
      <x v="8"/>
    </i>
    <i r="1">
      <x v="13"/>
      <x v="8"/>
    </i>
    <i>
      <x v="89"/>
      <x v="1"/>
      <x v="17"/>
    </i>
    <i r="1">
      <x v="10"/>
      <x v="17"/>
    </i>
    <i r="1">
      <x v="11"/>
      <x v="17"/>
    </i>
    <i r="1">
      <x v="12"/>
      <x v="17"/>
    </i>
    <i r="1">
      <x v="13"/>
      <x v="17"/>
    </i>
    <i>
      <x v="90"/>
      <x/>
      <x v="28"/>
    </i>
    <i r="1">
      <x v="10"/>
      <x v="28"/>
    </i>
    <i r="1">
      <x v="11"/>
      <x v="28"/>
    </i>
    <i r="1">
      <x v="12"/>
      <x v="28"/>
    </i>
    <i r="1">
      <x v="13"/>
      <x v="28"/>
    </i>
    <i>
      <x v="91"/>
      <x/>
      <x v="29"/>
    </i>
    <i r="1">
      <x v="10"/>
      <x v="29"/>
    </i>
    <i r="1">
      <x v="11"/>
      <x v="29"/>
    </i>
    <i r="1">
      <x v="12"/>
      <x v="29"/>
    </i>
    <i r="1">
      <x v="13"/>
      <x v="29"/>
    </i>
    <i>
      <x v="92"/>
      <x v="1"/>
      <x v="75"/>
    </i>
    <i r="1">
      <x v="12"/>
      <x v="75"/>
    </i>
    <i>
      <x v="93"/>
      <x v="1"/>
      <x v="76"/>
    </i>
    <i r="1">
      <x v="11"/>
      <x v="76"/>
    </i>
    <i r="1">
      <x v="12"/>
      <x v="76"/>
    </i>
    <i>
      <x v="94"/>
      <x v="1"/>
      <x v="77"/>
    </i>
    <i r="1">
      <x v="11"/>
      <x v="77"/>
    </i>
    <i r="1">
      <x v="12"/>
      <x v="77"/>
    </i>
    <i>
      <x v="95"/>
      <x v="1"/>
      <x v="112"/>
    </i>
    <i r="1">
      <x v="10"/>
      <x v="112"/>
    </i>
    <i r="1">
      <x v="12"/>
      <x v="112"/>
    </i>
    <i>
      <x v="96"/>
      <x v="1"/>
      <x v="118"/>
    </i>
    <i r="1">
      <x v="10"/>
      <x v="118"/>
    </i>
    <i r="1">
      <x v="11"/>
      <x v="118"/>
    </i>
    <i r="1">
      <x v="12"/>
      <x v="118"/>
    </i>
    <i>
      <x v="97"/>
      <x v="1"/>
      <x v="119"/>
    </i>
    <i r="1">
      <x v="10"/>
      <x v="119"/>
    </i>
    <i r="1">
      <x v="13"/>
      <x v="119"/>
    </i>
    <i>
      <x v="98"/>
      <x v="1"/>
      <x v="151"/>
    </i>
    <i r="1">
      <x v="10"/>
      <x v="151"/>
    </i>
    <i r="1">
      <x v="11"/>
      <x v="151"/>
    </i>
    <i r="1">
      <x v="12"/>
      <x v="151"/>
    </i>
    <i r="1">
      <x v="13"/>
      <x v="151"/>
    </i>
    <i>
      <x v="99"/>
      <x/>
      <x v="157"/>
    </i>
    <i r="1">
      <x v="13"/>
      <x v="157"/>
    </i>
    <i>
      <x v="100"/>
      <x/>
      <x v="166"/>
    </i>
    <i r="1">
      <x v="11"/>
      <x v="166"/>
    </i>
    <i r="1">
      <x v="13"/>
      <x v="166"/>
    </i>
    <i>
      <x v="101"/>
      <x v="1"/>
      <x v="92"/>
    </i>
    <i r="1">
      <x v="10"/>
      <x v="92"/>
    </i>
    <i r="1">
      <x v="11"/>
      <x v="92"/>
    </i>
    <i r="1">
      <x v="12"/>
      <x v="92"/>
    </i>
    <i r="1">
      <x v="13"/>
      <x v="92"/>
    </i>
    <i>
      <x v="102"/>
      <x v="1"/>
      <x v="94"/>
    </i>
    <i r="1">
      <x v="10"/>
      <x v="94"/>
    </i>
    <i r="1">
      <x v="11"/>
      <x v="94"/>
    </i>
    <i r="1">
      <x v="12"/>
      <x v="94"/>
    </i>
    <i r="1">
      <x v="13"/>
      <x v="94"/>
    </i>
    <i>
      <x v="103"/>
      <x v="1"/>
      <x v="135"/>
    </i>
    <i r="1">
      <x v="10"/>
      <x v="135"/>
    </i>
    <i r="1">
      <x v="11"/>
      <x v="135"/>
    </i>
    <i r="1">
      <x v="12"/>
      <x v="135"/>
    </i>
    <i r="1">
      <x v="13"/>
      <x v="135"/>
    </i>
    <i>
      <x v="104"/>
      <x v="1"/>
      <x v="136"/>
    </i>
    <i r="1">
      <x v="10"/>
      <x v="136"/>
    </i>
    <i r="1">
      <x v="11"/>
      <x v="136"/>
    </i>
    <i r="1">
      <x v="12"/>
      <x v="136"/>
    </i>
    <i r="1">
      <x v="13"/>
      <x v="136"/>
    </i>
    <i>
      <x v="105"/>
      <x v="1"/>
      <x v="138"/>
    </i>
    <i r="1">
      <x v="10"/>
      <x v="138"/>
    </i>
    <i r="1">
      <x v="11"/>
      <x v="138"/>
    </i>
    <i r="1">
      <x v="12"/>
      <x v="138"/>
    </i>
    <i r="1">
      <x v="13"/>
      <x v="138"/>
    </i>
    <i>
      <x v="106"/>
      <x v="1"/>
      <x v="141"/>
    </i>
    <i r="1">
      <x v="10"/>
      <x v="141"/>
    </i>
    <i r="1">
      <x v="11"/>
      <x v="141"/>
    </i>
    <i r="1">
      <x v="12"/>
      <x v="141"/>
    </i>
    <i r="1">
      <x v="13"/>
      <x v="141"/>
    </i>
    <i>
      <x v="107"/>
      <x v="1"/>
      <x v="152"/>
    </i>
    <i r="1">
      <x v="10"/>
      <x v="152"/>
    </i>
    <i r="1">
      <x v="11"/>
      <x v="152"/>
    </i>
    <i r="1">
      <x v="12"/>
      <x v="152"/>
    </i>
    <i r="1">
      <x v="13"/>
      <x v="152"/>
    </i>
    <i>
      <x v="108"/>
      <x v="1"/>
      <x v="155"/>
    </i>
    <i r="1">
      <x v="10"/>
      <x v="155"/>
    </i>
    <i r="1">
      <x v="11"/>
      <x v="155"/>
    </i>
    <i r="1">
      <x v="12"/>
      <x v="155"/>
    </i>
    <i r="1">
      <x v="13"/>
      <x v="155"/>
    </i>
    <i>
      <x v="109"/>
      <x v="1"/>
      <x v="40"/>
    </i>
    <i r="1">
      <x v="10"/>
      <x v="40"/>
    </i>
    <i r="1">
      <x v="11"/>
      <x v="40"/>
    </i>
    <i r="1">
      <x v="12"/>
      <x v="40"/>
    </i>
    <i r="1">
      <x v="13"/>
      <x v="40"/>
    </i>
    <i>
      <x v="110"/>
      <x v="1"/>
      <x v="50"/>
    </i>
    <i r="1">
      <x v="10"/>
      <x v="50"/>
    </i>
    <i r="1">
      <x v="11"/>
      <x v="50"/>
    </i>
    <i r="1">
      <x v="12"/>
      <x v="50"/>
    </i>
    <i r="1">
      <x v="13"/>
      <x v="50"/>
    </i>
    <i>
      <x v="111"/>
      <x v="1"/>
      <x v="93"/>
    </i>
    <i r="1">
      <x v="10"/>
      <x v="93"/>
    </i>
    <i r="1">
      <x v="11"/>
      <x v="93"/>
    </i>
    <i r="1">
      <x v="12"/>
      <x v="93"/>
    </i>
    <i r="1">
      <x v="13"/>
      <x v="93"/>
    </i>
    <i>
      <x v="112"/>
      <x v="1"/>
      <x v="137"/>
    </i>
    <i r="1">
      <x v="10"/>
      <x v="137"/>
    </i>
    <i r="1">
      <x v="11"/>
      <x v="137"/>
    </i>
    <i r="1">
      <x v="12"/>
      <x v="137"/>
    </i>
    <i r="1">
      <x v="13"/>
      <x v="137"/>
    </i>
    <i>
      <x v="113"/>
      <x v="1"/>
      <x v="34"/>
    </i>
    <i r="1">
      <x v="11"/>
      <x v="34"/>
    </i>
    <i>
      <x v="114"/>
      <x v="1"/>
      <x v="113"/>
    </i>
    <i r="1">
      <x v="10"/>
      <x v="113"/>
    </i>
    <i r="1">
      <x v="11"/>
      <x v="113"/>
    </i>
    <i r="1">
      <x v="12"/>
      <x v="113"/>
    </i>
    <i r="1">
      <x v="13"/>
      <x v="113"/>
    </i>
    <i>
      <x v="115"/>
      <x v="1"/>
      <x v="125"/>
    </i>
    <i r="1">
      <x v="10"/>
      <x v="125"/>
    </i>
    <i r="1">
      <x v="11"/>
      <x v="125"/>
    </i>
    <i r="1">
      <x v="12"/>
      <x v="125"/>
    </i>
    <i r="1">
      <x v="13"/>
      <x v="125"/>
    </i>
    <i>
      <x v="116"/>
      <x v="1"/>
      <x v="78"/>
    </i>
    <i r="1">
      <x v="10"/>
      <x v="78"/>
    </i>
    <i r="1">
      <x v="11"/>
      <x v="78"/>
    </i>
    <i r="1">
      <x v="12"/>
      <x v="78"/>
    </i>
    <i r="1">
      <x v="13"/>
      <x v="78"/>
    </i>
    <i>
      <x v="117"/>
      <x v="1"/>
      <x v="79"/>
    </i>
    <i r="1">
      <x v="10"/>
      <x v="79"/>
    </i>
    <i r="1">
      <x v="11"/>
      <x v="79"/>
    </i>
    <i r="1">
      <x v="12"/>
      <x v="79"/>
    </i>
    <i r="1">
      <x v="13"/>
      <x v="79"/>
    </i>
    <i>
      <x v="118"/>
      <x v="1"/>
      <x v="80"/>
    </i>
    <i r="1">
      <x v="10"/>
      <x v="80"/>
    </i>
    <i r="1">
      <x v="11"/>
      <x v="80"/>
    </i>
    <i>
      <x v="119"/>
      <x v="1"/>
      <x v="81"/>
    </i>
    <i r="1">
      <x v="10"/>
      <x v="81"/>
    </i>
    <i r="1">
      <x v="11"/>
      <x v="81"/>
    </i>
    <i>
      <x v="120"/>
      <x v="1"/>
      <x v="51"/>
    </i>
    <i r="1">
      <x v="10"/>
      <x v="51"/>
    </i>
    <i r="1">
      <x v="11"/>
      <x v="51"/>
    </i>
    <i r="1">
      <x v="12"/>
      <x v="51"/>
    </i>
    <i r="1">
      <x v="13"/>
      <x v="51"/>
    </i>
    <i>
      <x v="121"/>
      <x v="1"/>
      <x v="142"/>
    </i>
    <i r="1">
      <x v="10"/>
      <x v="142"/>
    </i>
    <i r="1">
      <x v="11"/>
      <x v="142"/>
    </i>
    <i r="1">
      <x v="12"/>
      <x v="142"/>
    </i>
    <i r="1">
      <x v="13"/>
      <x v="142"/>
    </i>
    <i>
      <x v="122"/>
      <x v="1"/>
      <x v="143"/>
    </i>
    <i r="1">
      <x v="10"/>
      <x v="143"/>
    </i>
    <i r="1">
      <x v="11"/>
      <x v="143"/>
    </i>
    <i r="1">
      <x v="12"/>
      <x v="143"/>
    </i>
    <i r="1">
      <x v="13"/>
      <x v="143"/>
    </i>
    <i>
      <x v="123"/>
      <x v="1"/>
      <x v="144"/>
    </i>
    <i r="1">
      <x v="10"/>
      <x v="144"/>
    </i>
    <i r="1">
      <x v="11"/>
      <x v="144"/>
    </i>
    <i r="1">
      <x v="13"/>
      <x v="144"/>
    </i>
    <i>
      <x v="124"/>
      <x v="1"/>
      <x v="145"/>
    </i>
    <i r="1">
      <x v="10"/>
      <x v="145"/>
    </i>
    <i r="1">
      <x v="11"/>
      <x v="145"/>
    </i>
    <i r="1">
      <x v="12"/>
      <x v="145"/>
    </i>
    <i r="1">
      <x v="13"/>
      <x v="145"/>
    </i>
    <i>
      <x v="125"/>
      <x v="1"/>
      <x v="18"/>
    </i>
    <i r="1">
      <x v="4"/>
      <x v="18"/>
    </i>
    <i r="1">
      <x v="10"/>
      <x v="18"/>
    </i>
    <i r="1">
      <x v="11"/>
      <x v="18"/>
    </i>
    <i r="1">
      <x v="12"/>
      <x v="18"/>
    </i>
    <i r="1">
      <x v="13"/>
      <x v="18"/>
    </i>
    <i>
      <x v="126"/>
      <x v="1"/>
      <x v="24"/>
    </i>
    <i r="1">
      <x v="4"/>
      <x v="24"/>
    </i>
    <i r="1">
      <x v="10"/>
      <x v="24"/>
    </i>
    <i r="1">
      <x v="11"/>
      <x v="24"/>
    </i>
    <i r="1">
      <x v="13"/>
      <x v="24"/>
    </i>
    <i>
      <x v="127"/>
      <x v="1"/>
      <x v="30"/>
    </i>
    <i r="1">
      <x v="4"/>
      <x v="30"/>
    </i>
    <i r="1">
      <x v="10"/>
      <x v="30"/>
    </i>
    <i r="1">
      <x v="11"/>
      <x v="30"/>
    </i>
    <i r="1">
      <x v="12"/>
      <x v="30"/>
    </i>
    <i r="1">
      <x v="13"/>
      <x v="30"/>
    </i>
    <i>
      <x v="128"/>
      <x v="1"/>
      <x v="31"/>
    </i>
    <i r="1">
      <x v="4"/>
      <x v="31"/>
    </i>
    <i r="1">
      <x v="11"/>
      <x v="31"/>
    </i>
    <i r="1">
      <x v="13"/>
      <x v="31"/>
    </i>
    <i>
      <x v="129"/>
      <x v="1"/>
      <x v="32"/>
    </i>
    <i r="1">
      <x v="4"/>
      <x v="32"/>
    </i>
    <i r="1">
      <x v="10"/>
      <x v="32"/>
    </i>
    <i r="1">
      <x v="11"/>
      <x v="32"/>
    </i>
    <i r="1">
      <x v="12"/>
      <x v="32"/>
    </i>
    <i r="1">
      <x v="13"/>
      <x v="32"/>
    </i>
    <i>
      <x v="130"/>
      <x v="1"/>
      <x v="33"/>
    </i>
    <i r="1">
      <x v="4"/>
      <x v="33"/>
    </i>
    <i r="1">
      <x v="10"/>
      <x v="33"/>
    </i>
    <i r="1">
      <x v="11"/>
      <x v="33"/>
    </i>
    <i r="1">
      <x v="13"/>
      <x v="33"/>
    </i>
    <i>
      <x v="131"/>
      <x v="1"/>
      <x v="46"/>
    </i>
    <i r="1">
      <x v="4"/>
      <x v="46"/>
    </i>
    <i r="1">
      <x v="10"/>
      <x v="46"/>
    </i>
    <i r="1">
      <x v="11"/>
      <x v="46"/>
    </i>
    <i r="1">
      <x v="12"/>
      <x v="46"/>
    </i>
    <i r="1">
      <x v="13"/>
      <x v="46"/>
    </i>
    <i>
      <x v="132"/>
      <x v="1"/>
      <x v="49"/>
    </i>
    <i r="1">
      <x v="4"/>
      <x v="49"/>
    </i>
    <i r="1">
      <x v="10"/>
      <x v="49"/>
    </i>
    <i r="1">
      <x v="11"/>
      <x v="49"/>
    </i>
    <i r="1">
      <x v="12"/>
      <x v="49"/>
    </i>
    <i r="1">
      <x v="13"/>
      <x v="49"/>
    </i>
    <i>
      <x v="133"/>
      <x v="1"/>
      <x v="95"/>
    </i>
    <i r="1">
      <x v="4"/>
      <x v="95"/>
    </i>
    <i r="1">
      <x v="11"/>
      <x v="95"/>
    </i>
    <i>
      <x v="134"/>
      <x v="1"/>
      <x v="96"/>
    </i>
    <i r="1">
      <x v="4"/>
      <x v="96"/>
    </i>
    <i r="1">
      <x v="10"/>
      <x v="96"/>
    </i>
    <i r="1">
      <x v="11"/>
      <x v="96"/>
    </i>
    <i>
      <x v="135"/>
      <x v="1"/>
      <x v="98"/>
    </i>
    <i r="1">
      <x v="4"/>
      <x v="98"/>
    </i>
    <i r="1">
      <x v="11"/>
      <x v="98"/>
    </i>
    <i r="1">
      <x v="12"/>
      <x v="98"/>
    </i>
    <i r="1">
      <x v="13"/>
      <x v="98"/>
    </i>
    <i>
      <x v="136"/>
      <x v="1"/>
      <x v="99"/>
    </i>
    <i r="1">
      <x v="4"/>
      <x v="99"/>
    </i>
    <i r="1">
      <x v="10"/>
      <x v="99"/>
    </i>
    <i r="1">
      <x v="11"/>
      <x v="99"/>
    </i>
    <i r="1">
      <x v="13"/>
      <x v="99"/>
    </i>
    <i>
      <x v="137"/>
      <x v="1"/>
      <x v="150"/>
    </i>
    <i r="1">
      <x v="4"/>
      <x v="150"/>
    </i>
    <i r="1">
      <x v="11"/>
      <x v="150"/>
    </i>
    <i r="1">
      <x v="13"/>
      <x v="150"/>
    </i>
    <i>
      <x v="138"/>
      <x v="1"/>
      <x v="163"/>
    </i>
    <i r="1">
      <x v="4"/>
      <x v="163"/>
    </i>
    <i r="1">
      <x v="10"/>
      <x v="163"/>
    </i>
    <i r="1">
      <x v="11"/>
      <x v="163"/>
    </i>
    <i r="1">
      <x v="13"/>
      <x v="163"/>
    </i>
    <i>
      <x v="139"/>
      <x v="12"/>
      <x v="58"/>
    </i>
    <i r="1">
      <x v="13"/>
      <x v="58"/>
    </i>
    <i>
      <x v="140"/>
      <x v="12"/>
      <x v="85"/>
    </i>
    <i r="1">
      <x v="13"/>
      <x v="85"/>
    </i>
    <i>
      <x v="141"/>
      <x v="13"/>
      <x v="53"/>
    </i>
    <i>
      <x v="142"/>
      <x v="13"/>
      <x v="83"/>
    </i>
    <i>
      <x v="143"/>
      <x v="13"/>
      <x v="139"/>
    </i>
    <i>
      <x v="145"/>
      <x v="13"/>
      <x v="87"/>
    </i>
    <i>
      <x v="146"/>
      <x v="12"/>
      <x v="159"/>
    </i>
    <i r="1">
      <x v="13"/>
      <x v="159"/>
    </i>
    <i>
      <x v="147"/>
      <x v="12"/>
      <x v="160"/>
    </i>
    <i r="1">
      <x v="13"/>
      <x v="160"/>
    </i>
    <i>
      <x v="148"/>
      <x v="13"/>
      <x v="53"/>
    </i>
    <i>
      <x v="149"/>
      <x v="13"/>
      <x v="57"/>
    </i>
    <i>
      <x v="150"/>
      <x v="13"/>
      <x v="69"/>
    </i>
    <i>
      <x v="151"/>
      <x v="13"/>
      <x v="84"/>
    </i>
    <i>
      <x v="152"/>
      <x v="11"/>
      <x v="21"/>
    </i>
    <i r="1">
      <x v="12"/>
      <x v="21"/>
    </i>
    <i r="1">
      <x v="13"/>
      <x v="21"/>
    </i>
    <i>
      <x v="153"/>
      <x v="11"/>
      <x v="59"/>
    </i>
    <i r="1">
      <x v="12"/>
      <x v="59"/>
    </i>
    <i r="1">
      <x v="13"/>
      <x v="59"/>
    </i>
    <i>
      <x v="154"/>
      <x v="11"/>
      <x v="60"/>
    </i>
    <i r="1">
      <x v="12"/>
      <x v="60"/>
    </i>
    <i r="1">
      <x v="13"/>
      <x v="60"/>
    </i>
    <i>
      <x v="155"/>
      <x v="13"/>
      <x v="61"/>
    </i>
    <i>
      <x v="156"/>
      <x v="13"/>
      <x v="110"/>
    </i>
    <i>
      <x v="157"/>
      <x v="11"/>
      <x v="158"/>
    </i>
    <i r="1">
      <x v="12"/>
      <x v="158"/>
    </i>
    <i r="1">
      <x v="13"/>
      <x v="158"/>
    </i>
    <i>
      <x v="158"/>
      <x v="11"/>
      <x v="167"/>
    </i>
    <i r="1">
      <x v="12"/>
      <x v="167"/>
    </i>
    <i r="1">
      <x v="13"/>
      <x v="167"/>
    </i>
    <i>
      <x v="159"/>
      <x v="13"/>
      <x v="16"/>
    </i>
    <i>
      <x v="160"/>
      <x v="11"/>
      <x v="102"/>
    </i>
    <i r="1">
      <x v="13"/>
      <x v="102"/>
    </i>
    <i>
      <x v="161"/>
      <x v="11"/>
      <x v="140"/>
    </i>
    <i r="1">
      <x v="13"/>
      <x v="140"/>
    </i>
    <i>
      <x v="162"/>
      <x v="11"/>
      <x/>
    </i>
    <i r="1">
      <x v="12"/>
      <x/>
    </i>
    <i r="1">
      <x v="13"/>
      <x/>
    </i>
    <i>
      <x v="163"/>
      <x v="11"/>
      <x v="13"/>
    </i>
    <i r="1">
      <x v="12"/>
      <x v="13"/>
    </i>
    <i r="1">
      <x v="13"/>
      <x v="13"/>
    </i>
    <i>
      <x v="164"/>
      <x v="11"/>
      <x v="124"/>
    </i>
    <i r="1">
      <x v="12"/>
      <x v="124"/>
    </i>
    <i r="1">
      <x v="13"/>
      <x v="124"/>
    </i>
    <i>
      <x v="165"/>
      <x v="11"/>
      <x v="23"/>
    </i>
    <i r="1">
      <x v="13"/>
      <x v="23"/>
    </i>
    <i>
      <x v="166"/>
      <x v="11"/>
      <x v="44"/>
    </i>
    <i r="1">
      <x v="13"/>
      <x v="44"/>
    </i>
    <i>
      <x v="167"/>
      <x v="11"/>
      <x v="109"/>
    </i>
    <i r="1">
      <x v="13"/>
      <x v="109"/>
    </i>
    <i>
      <x v="168"/>
      <x v="11"/>
      <x v="111"/>
    </i>
    <i>
      <x v="169"/>
      <x v="12"/>
      <x v="15"/>
    </i>
    <i r="1">
      <x v="13"/>
      <x v="15"/>
    </i>
    <i>
      <x v="170"/>
      <x v="12"/>
      <x v="20"/>
    </i>
    <i r="1">
      <x v="13"/>
      <x v="20"/>
    </i>
    <i>
      <x v="171"/>
      <x v="13"/>
      <x v="22"/>
    </i>
    <i>
      <x v="172"/>
      <x v="13"/>
      <x v="25"/>
    </i>
    <i>
      <x v="173"/>
      <x v="13"/>
      <x v="48"/>
    </i>
    <i>
      <x v="174"/>
      <x v="12"/>
      <x v="52"/>
    </i>
    <i r="1">
      <x v="13"/>
      <x v="52"/>
    </i>
    <i>
      <x v="175"/>
      <x v="12"/>
      <x v="82"/>
    </i>
    <i r="1">
      <x v="13"/>
      <x v="82"/>
    </i>
    <i>
      <x v="176"/>
      <x v="12"/>
      <x v="100"/>
    </i>
    <i r="1">
      <x v="13"/>
      <x v="100"/>
    </i>
    <i>
      <x v="177"/>
      <x v="1"/>
      <x v="172"/>
    </i>
    <i r="1">
      <x v="4"/>
      <x v="172"/>
    </i>
    <i r="1">
      <x v="11"/>
      <x v="172"/>
    </i>
    <i>
      <x v="178"/>
      <x v="11"/>
      <x v="173"/>
    </i>
    <i r="1">
      <x v="13"/>
      <x v="173"/>
    </i>
    <i>
      <x v="179"/>
      <x v="4"/>
      <x v="174"/>
    </i>
    <i>
      <x v="184"/>
      <x v="13"/>
      <x v="179"/>
    </i>
    <i>
      <x v="186"/>
      <x v="4"/>
      <x v="181"/>
    </i>
    <i>
      <x v="191"/>
      <x v="11"/>
      <x v="18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INDECAEA1740922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44826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INDECAEA1740922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44826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INDECAEA1740922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44826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INDECAEA1740922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1">
        <f>Y7</f>
        <v>44826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8"/>
      <c r="L5" s="235" t="s">
        <v>172</v>
      </c>
      <c r="M5" s="235"/>
      <c r="N5" s="236"/>
      <c r="O5" s="109"/>
      <c r="P5" s="235" t="s">
        <v>173</v>
      </c>
      <c r="Q5" s="235"/>
      <c r="R5" s="237"/>
      <c r="S5" s="109"/>
      <c r="T5" s="235" t="s">
        <v>174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22/sep</v>
      </c>
      <c r="E6" s="113" t="s">
        <v>0</v>
      </c>
      <c r="F6" s="113" t="s">
        <v>1</v>
      </c>
      <c r="G6" s="114" t="str">
        <f>CONCATENATE(Y5," ",TEXT(Z8,"dd/mmm"))</f>
        <v>Promedio 21/sep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0.25</v>
      </c>
      <c r="J7" s="198">
        <f t="shared" ref="J7:J16" si="6">IF(ISERR(IF(D7="n.d.","",IF(G7="n.d.","",(D7-G7)/G7))),"",IF(D7="n.d.","",IF(G7="n.d.","",(D7-G7)/G7)))</f>
        <v>5.434782608695652E-3</v>
      </c>
      <c r="K7" s="232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50.666666666666664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46.125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44826</v>
      </c>
      <c r="Z7" s="22">
        <f>+Y7</f>
        <v>44826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2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44825</v>
      </c>
      <c r="Z8" s="22">
        <f>+Y8</f>
        <v>44825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81.142857142857139</v>
      </c>
      <c r="E9" s="80">
        <f t="shared" si="1"/>
        <v>76</v>
      </c>
      <c r="F9" s="80">
        <f t="shared" si="2"/>
        <v>85</v>
      </c>
      <c r="G9" s="80">
        <f t="shared" si="3"/>
        <v>80</v>
      </c>
      <c r="H9" s="196" t="str">
        <f t="shared" si="4"/>
        <v>↑</v>
      </c>
      <c r="I9" s="197">
        <f t="shared" si="5"/>
        <v>1.1428571428571388</v>
      </c>
      <c r="J9" s="198">
        <f t="shared" si="6"/>
        <v>1.4285714285714235E-2</v>
      </c>
      <c r="K9" s="232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85</v>
      </c>
      <c r="Q9" s="80">
        <f t="shared" si="11"/>
        <v>85</v>
      </c>
      <c r="R9" s="80">
        <f t="shared" si="12"/>
        <v>85</v>
      </c>
      <c r="S9" s="81"/>
      <c r="T9" s="80">
        <f t="shared" si="13"/>
        <v>76.375</v>
      </c>
      <c r="U9" s="80">
        <f t="shared" si="14"/>
        <v>74</v>
      </c>
      <c r="V9" s="80">
        <f t="shared" si="15"/>
        <v>78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85</v>
      </c>
      <c r="E10" s="80">
        <f t="shared" si="1"/>
        <v>85</v>
      </c>
      <c r="F10" s="80">
        <f t="shared" si="2"/>
        <v>85</v>
      </c>
      <c r="G10" s="80">
        <f t="shared" si="3"/>
        <v>85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2"/>
      <c r="L10" s="80">
        <f t="shared" si="7"/>
        <v>84.4</v>
      </c>
      <c r="M10" s="80">
        <f t="shared" si="8"/>
        <v>83</v>
      </c>
      <c r="N10" s="80">
        <f t="shared" si="9"/>
        <v>85</v>
      </c>
      <c r="O10" s="81"/>
      <c r="P10" s="80">
        <f t="shared" si="10"/>
        <v>92.666666666666671</v>
      </c>
      <c r="Q10" s="80">
        <f t="shared" si="11"/>
        <v>88</v>
      </c>
      <c r="R10" s="80">
        <f t="shared" si="12"/>
        <v>95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77.571428571428569</v>
      </c>
      <c r="E11" s="80">
        <f t="shared" si="1"/>
        <v>74</v>
      </c>
      <c r="F11" s="80">
        <f t="shared" si="2"/>
        <v>80</v>
      </c>
      <c r="G11" s="80">
        <f t="shared" si="3"/>
        <v>77</v>
      </c>
      <c r="H11" s="196" t="str">
        <f t="shared" si="4"/>
        <v>↑</v>
      </c>
      <c r="I11" s="197">
        <f t="shared" si="5"/>
        <v>0.5714285714285694</v>
      </c>
      <c r="J11" s="198">
        <f t="shared" si="6"/>
        <v>7.4211502782931087E-3</v>
      </c>
      <c r="K11" s="232"/>
      <c r="L11" s="80">
        <f t="shared" si="7"/>
        <v>80</v>
      </c>
      <c r="M11" s="80">
        <f t="shared" si="8"/>
        <v>80</v>
      </c>
      <c r="N11" s="80">
        <f t="shared" si="9"/>
        <v>80</v>
      </c>
      <c r="O11" s="81"/>
      <c r="P11" s="80">
        <f t="shared" si="10"/>
        <v>80</v>
      </c>
      <c r="Q11" s="80">
        <f t="shared" si="11"/>
        <v>80</v>
      </c>
      <c r="R11" s="80">
        <f t="shared" si="12"/>
        <v>80</v>
      </c>
      <c r="S11" s="81"/>
      <c r="T11" s="80">
        <f t="shared" si="13"/>
        <v>76.285714285714292</v>
      </c>
      <c r="U11" s="80">
        <f t="shared" si="14"/>
        <v>74</v>
      </c>
      <c r="V11" s="80">
        <f t="shared" si="15"/>
        <v>78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80</v>
      </c>
      <c r="E12" s="80">
        <f t="shared" si="1"/>
        <v>80</v>
      </c>
      <c r="F12" s="80">
        <f t="shared" si="2"/>
        <v>80</v>
      </c>
      <c r="G12" s="80">
        <f t="shared" si="3"/>
        <v>80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2"/>
      <c r="L12" s="80">
        <f t="shared" si="7"/>
        <v>77.5</v>
      </c>
      <c r="M12" s="80">
        <f t="shared" si="8"/>
        <v>75</v>
      </c>
      <c r="N12" s="80">
        <f t="shared" si="9"/>
        <v>80</v>
      </c>
      <c r="O12" s="81"/>
      <c r="P12" s="80">
        <f t="shared" si="10"/>
        <v>80</v>
      </c>
      <c r="Q12" s="80">
        <f t="shared" si="11"/>
        <v>80</v>
      </c>
      <c r="R12" s="80">
        <f t="shared" si="12"/>
        <v>80</v>
      </c>
      <c r="S12" s="81"/>
      <c r="T12" s="80">
        <f t="shared" si="13"/>
        <v>75</v>
      </c>
      <c r="U12" s="80">
        <f t="shared" si="14"/>
        <v>75</v>
      </c>
      <c r="V12" s="80">
        <f t="shared" si="15"/>
        <v>75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2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>
        <f t="shared" si="13"/>
        <v>165</v>
      </c>
      <c r="U13" s="80">
        <f t="shared" si="14"/>
        <v>165</v>
      </c>
      <c r="V13" s="80">
        <f t="shared" si="15"/>
        <v>165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2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30</v>
      </c>
      <c r="E15" s="80">
        <f t="shared" si="1"/>
        <v>29.5</v>
      </c>
      <c r="F15" s="80">
        <f t="shared" si="2"/>
        <v>31</v>
      </c>
      <c r="G15" s="80">
        <f t="shared" si="3"/>
        <v>29.866666666666667</v>
      </c>
      <c r="H15" s="196" t="str">
        <f t="shared" ref="H15:H16" si="16">IF(D15="n.d.","",IF(G15="n.d.","",IF(D15=G15,"=",IF(D15&gt;G15,"↑","↓"))))</f>
        <v>↑</v>
      </c>
      <c r="I15" s="197">
        <f t="shared" si="5"/>
        <v>0.13333333333333286</v>
      </c>
      <c r="J15" s="198">
        <f t="shared" si="6"/>
        <v>4.4642857142856984E-3</v>
      </c>
      <c r="K15" s="82"/>
      <c r="L15" s="80">
        <f t="shared" si="7"/>
        <v>31.2</v>
      </c>
      <c r="M15" s="80">
        <f t="shared" si="8"/>
        <v>30</v>
      </c>
      <c r="N15" s="80">
        <f t="shared" si="9"/>
        <v>32</v>
      </c>
      <c r="O15" s="81"/>
      <c r="P15" s="80">
        <f t="shared" si="10"/>
        <v>32.625</v>
      </c>
      <c r="Q15" s="80">
        <f t="shared" si="11"/>
        <v>31</v>
      </c>
      <c r="R15" s="80">
        <f t="shared" si="12"/>
        <v>34</v>
      </c>
      <c r="S15" s="81"/>
      <c r="T15" s="80">
        <f t="shared" si="13"/>
        <v>31.25</v>
      </c>
      <c r="U15" s="80">
        <f t="shared" si="14"/>
        <v>30</v>
      </c>
      <c r="V15" s="80">
        <f t="shared" si="15"/>
        <v>33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41.625</v>
      </c>
      <c r="E16" s="80">
        <f t="shared" si="1"/>
        <v>40</v>
      </c>
      <c r="F16" s="80">
        <f t="shared" si="2"/>
        <v>45</v>
      </c>
      <c r="G16" s="80">
        <f t="shared" si="3"/>
        <v>40.909090909090907</v>
      </c>
      <c r="H16" s="196" t="str">
        <f t="shared" si="16"/>
        <v>↑</v>
      </c>
      <c r="I16" s="197">
        <f t="shared" si="5"/>
        <v>0.71590909090909349</v>
      </c>
      <c r="J16" s="198">
        <f t="shared" si="6"/>
        <v>1.7500000000000064E-2</v>
      </c>
      <c r="K16" s="82"/>
      <c r="L16" s="80">
        <f t="shared" si="7"/>
        <v>40</v>
      </c>
      <c r="M16" s="80">
        <f t="shared" si="8"/>
        <v>40</v>
      </c>
      <c r="N16" s="80">
        <f t="shared" si="9"/>
        <v>40</v>
      </c>
      <c r="O16" s="81"/>
      <c r="P16" s="80">
        <f t="shared" si="10"/>
        <v>41.8125</v>
      </c>
      <c r="Q16" s="80">
        <f t="shared" si="11"/>
        <v>39.5</v>
      </c>
      <c r="R16" s="80">
        <f t="shared" si="12"/>
        <v>45</v>
      </c>
      <c r="S16" s="81"/>
      <c r="T16" s="80">
        <f t="shared" si="13"/>
        <v>40.357142857142854</v>
      </c>
      <c r="U16" s="80">
        <f t="shared" si="14"/>
        <v>39.5</v>
      </c>
      <c r="V16" s="80">
        <f t="shared" si="15"/>
        <v>42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INDECAEA1740922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44826</v>
      </c>
      <c r="B24" s="231">
        <f>Y7</f>
        <v>44826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8"/>
      <c r="L26" s="235" t="str">
        <f>+L5</f>
        <v>SANTA ANA</v>
      </c>
      <c r="M26" s="235"/>
      <c r="N26" s="236"/>
      <c r="O26" s="109"/>
      <c r="P26" s="235" t="str">
        <f>+P5</f>
        <v>SAN VICENTE</v>
      </c>
      <c r="Q26" s="235"/>
      <c r="R26" s="237"/>
      <c r="S26" s="109"/>
      <c r="T26" s="235" t="str">
        <f>+T5</f>
        <v>SAN MIGUEL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22/sep</v>
      </c>
      <c r="E27" s="113" t="s">
        <v>0</v>
      </c>
      <c r="F27" s="113" t="s">
        <v>1</v>
      </c>
      <c r="G27" s="114" t="str">
        <f>CONCATENATE(Y26," ",TEXT(Z29,"dd/mmm"))</f>
        <v>Promedio 21/sep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2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0.53750000000000009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0.54374999999999996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44826</v>
      </c>
      <c r="Z28" s="22">
        <f>+Y28</f>
        <v>44826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2"/>
      <c r="L29" s="145" t="str">
        <f t="shared" ref="L29:L37" si="32">IF(ISERROR(VLOOKUP(CONCATENATE(A29,$L$5),sansalvador,8,FALSE)),"n.d.",VLOOKUP(CONCATENATE(A29,$L$5),sansalvador,8,FALSE))</f>
        <v>n.d.</v>
      </c>
      <c r="M29" s="145" t="str">
        <f t="shared" si="24"/>
        <v>n.d.</v>
      </c>
      <c r="N29" s="145" t="str">
        <f t="shared" si="25"/>
        <v>n.d.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44825</v>
      </c>
      <c r="Z29" s="22">
        <f>+Y29</f>
        <v>44825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0.875</v>
      </c>
      <c r="E30" s="145">
        <f t="shared" si="18"/>
        <v>0.85</v>
      </c>
      <c r="F30" s="145">
        <f t="shared" si="19"/>
        <v>0.9</v>
      </c>
      <c r="G30" s="145">
        <f t="shared" si="20"/>
        <v>0.88749999999999996</v>
      </c>
      <c r="H30" s="145" t="str">
        <f t="shared" si="21"/>
        <v>↓</v>
      </c>
      <c r="I30" s="145">
        <f t="shared" si="22"/>
        <v>-1.2499999999999956E-2</v>
      </c>
      <c r="J30" s="198">
        <f t="shared" si="23"/>
        <v>-1.4084507042253471E-2</v>
      </c>
      <c r="K30" s="232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</v>
      </c>
      <c r="Q30" s="145">
        <f t="shared" si="27"/>
        <v>1</v>
      </c>
      <c r="R30" s="145">
        <f t="shared" si="28"/>
        <v>1</v>
      </c>
      <c r="S30" s="182"/>
      <c r="T30" s="145">
        <f t="shared" si="29"/>
        <v>0.83749999999999991</v>
      </c>
      <c r="U30" s="145">
        <f t="shared" si="30"/>
        <v>0.8</v>
      </c>
      <c r="V30" s="145">
        <f t="shared" si="31"/>
        <v>0.85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</v>
      </c>
      <c r="E31" s="145">
        <f t="shared" si="18"/>
        <v>1</v>
      </c>
      <c r="F31" s="145">
        <f t="shared" si="19"/>
        <v>1</v>
      </c>
      <c r="G31" s="145">
        <f t="shared" si="20"/>
        <v>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2"/>
      <c r="L31" s="145">
        <f t="shared" si="32"/>
        <v>1</v>
      </c>
      <c r="M31" s="145">
        <f t="shared" si="24"/>
        <v>1</v>
      </c>
      <c r="N31" s="145">
        <f t="shared" si="25"/>
        <v>1</v>
      </c>
      <c r="O31" s="182"/>
      <c r="P31" s="145">
        <f t="shared" si="26"/>
        <v>1.1875</v>
      </c>
      <c r="Q31" s="145">
        <f t="shared" si="27"/>
        <v>1.1000000000000001</v>
      </c>
      <c r="R31" s="145">
        <f t="shared" si="28"/>
        <v>1.25</v>
      </c>
      <c r="S31" s="182"/>
      <c r="T31" s="145" t="str">
        <f t="shared" si="29"/>
        <v>n.d.</v>
      </c>
      <c r="U31" s="145" t="str">
        <f t="shared" si="30"/>
        <v>n.d.</v>
      </c>
      <c r="V31" s="145" t="str">
        <f t="shared" si="31"/>
        <v>n.d.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0.82499999999999996</v>
      </c>
      <c r="E32" s="145">
        <f t="shared" si="18"/>
        <v>0.8</v>
      </c>
      <c r="F32" s="145">
        <f t="shared" si="19"/>
        <v>0.85</v>
      </c>
      <c r="G32" s="145">
        <f t="shared" si="20"/>
        <v>0.83750000000000002</v>
      </c>
      <c r="H32" s="145" t="str">
        <f t="shared" si="21"/>
        <v>↓</v>
      </c>
      <c r="I32" s="145">
        <f t="shared" si="22"/>
        <v>-1.2500000000000067E-2</v>
      </c>
      <c r="J32" s="198">
        <f t="shared" si="23"/>
        <v>-1.4925373134328438E-2</v>
      </c>
      <c r="K32" s="232"/>
      <c r="L32" s="145">
        <f t="shared" si="32"/>
        <v>0.9</v>
      </c>
      <c r="M32" s="145">
        <f t="shared" si="24"/>
        <v>0.9</v>
      </c>
      <c r="N32" s="145">
        <f t="shared" si="25"/>
        <v>0.9</v>
      </c>
      <c r="O32" s="182"/>
      <c r="P32" s="145">
        <f t="shared" si="26"/>
        <v>1</v>
      </c>
      <c r="Q32" s="145">
        <f t="shared" si="27"/>
        <v>1</v>
      </c>
      <c r="R32" s="145">
        <f t="shared" si="28"/>
        <v>1</v>
      </c>
      <c r="S32" s="182"/>
      <c r="T32" s="145">
        <f t="shared" si="29"/>
        <v>0.84285714285714275</v>
      </c>
      <c r="U32" s="145">
        <f t="shared" si="30"/>
        <v>0.8</v>
      </c>
      <c r="V32" s="145">
        <f t="shared" si="31"/>
        <v>0.85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0.9</v>
      </c>
      <c r="E33" s="145">
        <f t="shared" si="18"/>
        <v>0.9</v>
      </c>
      <c r="F33" s="145">
        <f t="shared" si="19"/>
        <v>0.9</v>
      </c>
      <c r="G33" s="145">
        <f t="shared" si="20"/>
        <v>0.9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2"/>
      <c r="L33" s="145">
        <f t="shared" si="32"/>
        <v>0.9</v>
      </c>
      <c r="M33" s="145">
        <f t="shared" si="24"/>
        <v>0.9</v>
      </c>
      <c r="N33" s="145">
        <f t="shared" si="25"/>
        <v>0.9</v>
      </c>
      <c r="O33" s="182"/>
      <c r="P33" s="145">
        <f t="shared" si="26"/>
        <v>1</v>
      </c>
      <c r="Q33" s="145">
        <f t="shared" si="27"/>
        <v>1</v>
      </c>
      <c r="R33" s="145">
        <f t="shared" si="28"/>
        <v>1</v>
      </c>
      <c r="S33" s="182"/>
      <c r="T33" s="145">
        <f t="shared" si="29"/>
        <v>0.85</v>
      </c>
      <c r="U33" s="145">
        <f t="shared" si="30"/>
        <v>0.85</v>
      </c>
      <c r="V33" s="145">
        <f t="shared" si="31"/>
        <v>0.85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2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1.75</v>
      </c>
      <c r="U34" s="145">
        <f t="shared" si="30"/>
        <v>1.75</v>
      </c>
      <c r="V34" s="145">
        <f t="shared" si="31"/>
        <v>1.75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2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0.4</v>
      </c>
      <c r="M36" s="145">
        <f t="shared" si="24"/>
        <v>0.4</v>
      </c>
      <c r="N36" s="145">
        <f t="shared" si="25"/>
        <v>0.4</v>
      </c>
      <c r="O36" s="182"/>
      <c r="P36" s="145">
        <f t="shared" si="26"/>
        <v>0.39999999999999997</v>
      </c>
      <c r="Q36" s="145">
        <f t="shared" si="27"/>
        <v>0.4</v>
      </c>
      <c r="R36" s="145">
        <f t="shared" si="28"/>
        <v>0.4</v>
      </c>
      <c r="S36" s="182"/>
      <c r="T36" s="145">
        <f t="shared" si="29"/>
        <v>0.35000000000000003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</v>
      </c>
      <c r="E37" s="145">
        <f t="shared" si="18"/>
        <v>0.45</v>
      </c>
      <c r="F37" s="145">
        <f t="shared" si="19"/>
        <v>0.45</v>
      </c>
      <c r="G37" s="145">
        <f t="shared" si="20"/>
        <v>0.45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0.45</v>
      </c>
      <c r="M37" s="145">
        <f t="shared" si="24"/>
        <v>0.45</v>
      </c>
      <c r="N37" s="145">
        <f t="shared" si="25"/>
        <v>0.45</v>
      </c>
      <c r="O37" s="182"/>
      <c r="P37" s="145">
        <f t="shared" si="26"/>
        <v>0.5</v>
      </c>
      <c r="Q37" s="145">
        <f t="shared" si="27"/>
        <v>0.5</v>
      </c>
      <c r="R37" s="145">
        <f t="shared" si="28"/>
        <v>0.5</v>
      </c>
      <c r="S37" s="182"/>
      <c r="T37" s="145">
        <f t="shared" si="29"/>
        <v>0.45714285714285718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INDECAEA1740922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1">
        <f>AC7</f>
        <v>44826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8"/>
      <c r="L5" s="235" t="s">
        <v>172</v>
      </c>
      <c r="M5" s="235"/>
      <c r="N5" s="236"/>
      <c r="O5" s="109"/>
      <c r="P5" s="235" t="s">
        <v>183</v>
      </c>
      <c r="Q5" s="235"/>
      <c r="R5" s="237"/>
      <c r="S5" s="109"/>
      <c r="T5" s="235" t="s">
        <v>173</v>
      </c>
      <c r="U5" s="235"/>
      <c r="V5" s="237"/>
      <c r="W5" s="202"/>
      <c r="X5" s="235" t="s">
        <v>174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22/sep</v>
      </c>
      <c r="E6" s="113" t="s">
        <v>0</v>
      </c>
      <c r="F6" s="113" t="s">
        <v>1</v>
      </c>
      <c r="G6" s="114" t="str">
        <f>CONCATENATE(AC5," ",TEXT(AD8,"dd/mmm"))</f>
        <v>Promedio 21/sep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0.25</v>
      </c>
      <c r="J7" s="229">
        <f t="shared" ref="J7:J16" si="6">IF(ISERR(IF(D7="n.d.","",IF(G7="n.d.","",(D7-G7)/G7))),"",IF(D7="n.d.","",IF(G7="n.d.","",(D7-G7)/G7)))</f>
        <v>5.434782608695652E-3</v>
      </c>
      <c r="K7" s="232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50.666666666666664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46.125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44826</v>
      </c>
      <c r="AD7" s="22">
        <f>+AC7</f>
        <v>44826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2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44825</v>
      </c>
      <c r="AD8" s="22">
        <f>+AC8</f>
        <v>44825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81.142857142857139</v>
      </c>
      <c r="E9" s="80">
        <f t="shared" si="1"/>
        <v>76</v>
      </c>
      <c r="F9" s="80">
        <f t="shared" si="2"/>
        <v>85</v>
      </c>
      <c r="G9" s="80">
        <f t="shared" si="3"/>
        <v>80</v>
      </c>
      <c r="H9" s="196" t="str">
        <f t="shared" si="4"/>
        <v>↑</v>
      </c>
      <c r="I9" s="197">
        <f t="shared" si="5"/>
        <v>1.1428571428571388</v>
      </c>
      <c r="J9" s="229">
        <f t="shared" si="6"/>
        <v>1.4285714285714235E-2</v>
      </c>
      <c r="K9" s="232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82</v>
      </c>
      <c r="Q9" s="80">
        <f t="shared" si="11"/>
        <v>82</v>
      </c>
      <c r="R9" s="80">
        <f t="shared" si="12"/>
        <v>82</v>
      </c>
      <c r="S9" s="81"/>
      <c r="T9" s="80">
        <f t="shared" si="13"/>
        <v>85</v>
      </c>
      <c r="U9" s="80">
        <f t="shared" si="14"/>
        <v>85</v>
      </c>
      <c r="V9" s="80">
        <f t="shared" si="15"/>
        <v>85</v>
      </c>
      <c r="W9" s="80"/>
      <c r="X9" s="80">
        <f t="shared" si="16"/>
        <v>76.375</v>
      </c>
      <c r="Y9" s="80">
        <f t="shared" si="17"/>
        <v>74</v>
      </c>
      <c r="Z9" s="80">
        <f t="shared" si="18"/>
        <v>78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85</v>
      </c>
      <c r="E10" s="80">
        <f t="shared" si="1"/>
        <v>85</v>
      </c>
      <c r="F10" s="80">
        <f t="shared" si="2"/>
        <v>85</v>
      </c>
      <c r="G10" s="80">
        <f t="shared" si="3"/>
        <v>85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2"/>
      <c r="L10" s="80">
        <f t="shared" si="7"/>
        <v>84.4</v>
      </c>
      <c r="M10" s="80">
        <f t="shared" si="8"/>
        <v>83</v>
      </c>
      <c r="N10" s="80">
        <f t="shared" si="9"/>
        <v>85</v>
      </c>
      <c r="O10" s="81"/>
      <c r="P10" s="80">
        <f t="shared" si="10"/>
        <v>90</v>
      </c>
      <c r="Q10" s="80">
        <f t="shared" si="11"/>
        <v>90</v>
      </c>
      <c r="R10" s="80">
        <f t="shared" si="12"/>
        <v>90</v>
      </c>
      <c r="S10" s="81"/>
      <c r="T10" s="80">
        <f t="shared" si="13"/>
        <v>92.666666666666671</v>
      </c>
      <c r="U10" s="80">
        <f t="shared" si="14"/>
        <v>88</v>
      </c>
      <c r="V10" s="80">
        <f t="shared" si="15"/>
        <v>95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77.571428571428569</v>
      </c>
      <c r="E11" s="80">
        <f t="shared" si="1"/>
        <v>74</v>
      </c>
      <c r="F11" s="80">
        <f t="shared" si="2"/>
        <v>80</v>
      </c>
      <c r="G11" s="80">
        <f t="shared" si="3"/>
        <v>77</v>
      </c>
      <c r="H11" s="196" t="str">
        <f t="shared" si="4"/>
        <v>↑</v>
      </c>
      <c r="I11" s="197">
        <f t="shared" si="5"/>
        <v>0.5714285714285694</v>
      </c>
      <c r="J11" s="229">
        <f t="shared" si="6"/>
        <v>7.4211502782931087E-3</v>
      </c>
      <c r="K11" s="232"/>
      <c r="L11" s="80">
        <f t="shared" si="7"/>
        <v>80</v>
      </c>
      <c r="M11" s="80">
        <f t="shared" si="8"/>
        <v>80</v>
      </c>
      <c r="N11" s="80">
        <f t="shared" si="9"/>
        <v>80</v>
      </c>
      <c r="O11" s="81"/>
      <c r="P11" s="80">
        <f t="shared" si="10"/>
        <v>80</v>
      </c>
      <c r="Q11" s="80">
        <f t="shared" si="11"/>
        <v>80</v>
      </c>
      <c r="R11" s="80">
        <f t="shared" si="12"/>
        <v>80</v>
      </c>
      <c r="S11" s="81"/>
      <c r="T11" s="80">
        <f t="shared" si="13"/>
        <v>80</v>
      </c>
      <c r="U11" s="80">
        <f t="shared" si="14"/>
        <v>80</v>
      </c>
      <c r="V11" s="80">
        <f t="shared" si="15"/>
        <v>80</v>
      </c>
      <c r="W11" s="80"/>
      <c r="X11" s="80">
        <f t="shared" si="16"/>
        <v>76.285714285714292</v>
      </c>
      <c r="Y11" s="80">
        <f t="shared" si="17"/>
        <v>74</v>
      </c>
      <c r="Z11" s="80">
        <f t="shared" si="18"/>
        <v>78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80</v>
      </c>
      <c r="E12" s="80">
        <f t="shared" si="1"/>
        <v>80</v>
      </c>
      <c r="F12" s="80">
        <f t="shared" si="2"/>
        <v>80</v>
      </c>
      <c r="G12" s="80">
        <f t="shared" si="3"/>
        <v>80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2"/>
      <c r="L12" s="80">
        <f t="shared" si="7"/>
        <v>77.5</v>
      </c>
      <c r="M12" s="80">
        <f t="shared" si="8"/>
        <v>75</v>
      </c>
      <c r="N12" s="80">
        <f t="shared" si="9"/>
        <v>80</v>
      </c>
      <c r="O12" s="81"/>
      <c r="P12" s="80">
        <f t="shared" si="10"/>
        <v>85</v>
      </c>
      <c r="Q12" s="80">
        <f t="shared" si="11"/>
        <v>85</v>
      </c>
      <c r="R12" s="80">
        <f t="shared" si="12"/>
        <v>85</v>
      </c>
      <c r="S12" s="81"/>
      <c r="T12" s="80">
        <f t="shared" si="13"/>
        <v>80</v>
      </c>
      <c r="U12" s="80">
        <f t="shared" si="14"/>
        <v>80</v>
      </c>
      <c r="V12" s="80">
        <f t="shared" si="15"/>
        <v>80</v>
      </c>
      <c r="W12" s="80"/>
      <c r="X12" s="80">
        <f t="shared" si="16"/>
        <v>75</v>
      </c>
      <c r="Y12" s="80">
        <f t="shared" si="17"/>
        <v>75</v>
      </c>
      <c r="Z12" s="80">
        <f t="shared" si="18"/>
        <v>75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2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>
        <f t="shared" si="16"/>
        <v>165</v>
      </c>
      <c r="Y13" s="80">
        <f t="shared" si="17"/>
        <v>165</v>
      </c>
      <c r="Z13" s="80">
        <f t="shared" si="18"/>
        <v>165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2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30</v>
      </c>
      <c r="E15" s="80">
        <f t="shared" si="1"/>
        <v>29.5</v>
      </c>
      <c r="F15" s="80">
        <f t="shared" si="2"/>
        <v>31</v>
      </c>
      <c r="G15" s="80">
        <f t="shared" si="3"/>
        <v>29.866666666666667</v>
      </c>
      <c r="H15" s="196" t="str">
        <f t="shared" si="4"/>
        <v>↑</v>
      </c>
      <c r="I15" s="197">
        <f t="shared" si="5"/>
        <v>0.13333333333333286</v>
      </c>
      <c r="J15" s="229">
        <f t="shared" si="6"/>
        <v>4.4642857142856984E-3</v>
      </c>
      <c r="K15" s="82"/>
      <c r="L15" s="80">
        <f t="shared" si="7"/>
        <v>31.2</v>
      </c>
      <c r="M15" s="80">
        <f t="shared" si="8"/>
        <v>30</v>
      </c>
      <c r="N15" s="80">
        <f t="shared" si="9"/>
        <v>32</v>
      </c>
      <c r="O15" s="81"/>
      <c r="P15" s="80">
        <f t="shared" si="10"/>
        <v>30.333333333333332</v>
      </c>
      <c r="Q15" s="80">
        <f t="shared" si="11"/>
        <v>30</v>
      </c>
      <c r="R15" s="80">
        <f t="shared" si="12"/>
        <v>31</v>
      </c>
      <c r="S15" s="81"/>
      <c r="T15" s="80">
        <f t="shared" si="13"/>
        <v>32.625</v>
      </c>
      <c r="U15" s="80">
        <f t="shared" si="14"/>
        <v>31</v>
      </c>
      <c r="V15" s="80">
        <f t="shared" si="15"/>
        <v>34</v>
      </c>
      <c r="W15" s="80"/>
      <c r="X15" s="80">
        <f t="shared" si="16"/>
        <v>31.25</v>
      </c>
      <c r="Y15" s="80">
        <f t="shared" si="17"/>
        <v>30</v>
      </c>
      <c r="Z15" s="80">
        <f t="shared" si="18"/>
        <v>33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41.625</v>
      </c>
      <c r="E16" s="80">
        <f t="shared" si="1"/>
        <v>40</v>
      </c>
      <c r="F16" s="80">
        <f t="shared" si="2"/>
        <v>45</v>
      </c>
      <c r="G16" s="80">
        <f t="shared" si="3"/>
        <v>40.909090909090907</v>
      </c>
      <c r="H16" s="196" t="str">
        <f t="shared" si="4"/>
        <v>↑</v>
      </c>
      <c r="I16" s="197">
        <f t="shared" si="5"/>
        <v>0.71590909090909349</v>
      </c>
      <c r="J16" s="229">
        <f t="shared" si="6"/>
        <v>1.7500000000000064E-2</v>
      </c>
      <c r="K16" s="82"/>
      <c r="L16" s="80">
        <f t="shared" si="7"/>
        <v>40</v>
      </c>
      <c r="M16" s="80">
        <f t="shared" si="8"/>
        <v>40</v>
      </c>
      <c r="N16" s="80">
        <f t="shared" si="9"/>
        <v>40</v>
      </c>
      <c r="O16" s="81"/>
      <c r="P16" s="80">
        <f t="shared" si="10"/>
        <v>39.75</v>
      </c>
      <c r="Q16" s="80">
        <f t="shared" si="11"/>
        <v>39.5</v>
      </c>
      <c r="R16" s="80">
        <f t="shared" si="12"/>
        <v>40</v>
      </c>
      <c r="S16" s="81"/>
      <c r="T16" s="80">
        <f t="shared" si="13"/>
        <v>41.8125</v>
      </c>
      <c r="U16" s="80">
        <f t="shared" si="14"/>
        <v>39.5</v>
      </c>
      <c r="V16" s="80">
        <f t="shared" si="15"/>
        <v>45</v>
      </c>
      <c r="W16" s="80"/>
      <c r="X16" s="80">
        <f t="shared" si="16"/>
        <v>40.357142857142854</v>
      </c>
      <c r="Y16" s="80">
        <f t="shared" si="17"/>
        <v>39.5</v>
      </c>
      <c r="Z16" s="80">
        <f t="shared" si="18"/>
        <v>42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INDECAEA1740922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44826</v>
      </c>
      <c r="B24" s="231">
        <f>AC7</f>
        <v>44826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8"/>
      <c r="L26" s="235" t="s">
        <v>172</v>
      </c>
      <c r="M26" s="235"/>
      <c r="N26" s="236"/>
      <c r="O26" s="109"/>
      <c r="P26" s="235" t="s">
        <v>183</v>
      </c>
      <c r="Q26" s="235"/>
      <c r="R26" s="237"/>
      <c r="S26" s="109"/>
      <c r="T26" s="235" t="str">
        <f>+T5</f>
        <v>SAN VICENTE</v>
      </c>
      <c r="U26" s="235"/>
      <c r="V26" s="237"/>
      <c r="W26" s="202"/>
      <c r="X26" s="235" t="str">
        <f>+X5</f>
        <v>SAN MIGUEL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22/sep</v>
      </c>
      <c r="E27" s="113" t="s">
        <v>0</v>
      </c>
      <c r="F27" s="113" t="s">
        <v>1</v>
      </c>
      <c r="G27" s="114" t="str">
        <f>CONCATENATE(AC26," ",TEXT(AD29,"dd/mmm"))</f>
        <v>Promedio 21/sep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2"/>
      <c r="L28" s="145">
        <f>IF(ISERROR(VLOOKUP(CONCATENATE(A28,$L$26),sansalvador,8,FALSE)),"n.d.",VLOOKUP(CONCATENATE(A28,$L$26),sansalvador,8,FALSE))</f>
        <v>0.6</v>
      </c>
      <c r="M28" s="145">
        <f t="shared" ref="M28:M37" si="26">IF(ISERROR(VLOOKUP(CONCATENATE(A28,$L$26),sansalvador,9,FALSE)),"n.d.",VLOOKUP(CONCATENATE(A28,$L$26),sansalvador,9,FALSE))</f>
        <v>0.6</v>
      </c>
      <c r="N28" s="145">
        <f t="shared" ref="N28:N37" si="27">IF(ISERROR(VLOOKUP(CONCATENATE(A28,$L$26),sansalvador,10,FALSE)),"n.d.",VLOOKUP(CONCATENATE(A28,$L$26),sansalvador,10,FALSE))</f>
        <v>0.6</v>
      </c>
      <c r="O28" s="182"/>
      <c r="P28" s="145">
        <f t="shared" ref="P28:P37" si="28">IF(ISERROR(VLOOKUP(CONCATENATE(A28,$P$26),sansalvador,8,FALSE)),"n.d.",VLOOKUP(CONCATENATE(A28,$P$26),sansalvador,8,FALSE))</f>
        <v>0.55000000000000004</v>
      </c>
      <c r="Q28" s="145">
        <f t="shared" ref="Q28:Q37" si="29">IF(ISERROR(VLOOKUP(CONCATENATE(A28,$P$26),sansalvador,9,FALSE)),"n.d.",VLOOKUP(CONCATENATE(A28,$P$26),sansalvador,9,FALSE))</f>
        <v>0.55000000000000004</v>
      </c>
      <c r="R28" s="145">
        <f t="shared" ref="R28:R37" si="30">IF(ISERROR(VLOOKUP(CONCATENATE(A28,$P$26),sansalvador,10,FALSE)),"n.d.",VLOOKUP(CONCATENATE(A28,$P$26),sansalvador,10,FALSE))</f>
        <v>0.55000000000000004</v>
      </c>
      <c r="S28" s="182"/>
      <c r="T28" s="145">
        <f t="shared" ref="T28:T37" si="31">IF(ISERROR(VLOOKUP(CONCATENATE(A28,$T$26),sansalvador,8,FALSE)),"n.d.",VLOOKUP(CONCATENATE(A28,$T$26),sansalvador,8,FALSE))</f>
        <v>0.53750000000000009</v>
      </c>
      <c r="U28" s="145">
        <f t="shared" ref="U28:U37" si="32">IF(ISERROR(VLOOKUP(CONCATENATE(A28,$T$26),sansalvador,9,FALSE)),"n.d.",VLOOKUP(CONCATENATE(A28,$T$26),sansalvador,9,FALSE))</f>
        <v>0.5</v>
      </c>
      <c r="V28" s="145">
        <f t="shared" ref="V28:V37" si="33">IF(ISERROR(VLOOKUP(CONCATENATE(A28,$T$26),sansalvador,10,FALSE)),"n.d.",VLOOKUP(CONCATENATE(A28,$T$26),sansalvador,10,FALSE))</f>
        <v>0.55000000000000004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0.54374999999999996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44826</v>
      </c>
      <c r="AD28" s="22">
        <f>+AC28</f>
        <v>44826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2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44825</v>
      </c>
      <c r="AD29" s="22">
        <f>+AC29</f>
        <v>44825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0.875</v>
      </c>
      <c r="E30" s="145">
        <f t="shared" si="20"/>
        <v>0.85</v>
      </c>
      <c r="F30" s="145">
        <f t="shared" si="21"/>
        <v>0.9</v>
      </c>
      <c r="G30" s="145">
        <f t="shared" si="22"/>
        <v>0.88749999999999996</v>
      </c>
      <c r="H30" s="145" t="str">
        <f t="shared" si="23"/>
        <v>↓</v>
      </c>
      <c r="I30" s="145">
        <f t="shared" si="24"/>
        <v>-1.2499999999999956E-2</v>
      </c>
      <c r="J30" s="229">
        <f t="shared" si="25"/>
        <v>-1.4084507042253471E-2</v>
      </c>
      <c r="K30" s="232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>
        <f t="shared" si="28"/>
        <v>0.95</v>
      </c>
      <c r="Q30" s="145">
        <f t="shared" si="29"/>
        <v>0.95</v>
      </c>
      <c r="R30" s="145">
        <f t="shared" si="30"/>
        <v>0.95</v>
      </c>
      <c r="S30" s="182"/>
      <c r="T30" s="145">
        <f t="shared" si="31"/>
        <v>1</v>
      </c>
      <c r="U30" s="145">
        <f t="shared" si="32"/>
        <v>1</v>
      </c>
      <c r="V30" s="145">
        <f t="shared" si="33"/>
        <v>1</v>
      </c>
      <c r="W30" s="145"/>
      <c r="X30" s="145">
        <f t="shared" si="34"/>
        <v>0.83749999999999991</v>
      </c>
      <c r="Y30" s="145">
        <f t="shared" si="35"/>
        <v>0.8</v>
      </c>
      <c r="Z30" s="145">
        <f t="shared" si="36"/>
        <v>0.85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</v>
      </c>
      <c r="E31" s="145">
        <f t="shared" si="20"/>
        <v>1</v>
      </c>
      <c r="F31" s="145">
        <f t="shared" si="21"/>
        <v>1</v>
      </c>
      <c r="G31" s="145">
        <f t="shared" si="22"/>
        <v>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2"/>
      <c r="L31" s="145">
        <f t="shared" si="37"/>
        <v>1</v>
      </c>
      <c r="M31" s="145">
        <f t="shared" si="26"/>
        <v>1</v>
      </c>
      <c r="N31" s="145">
        <f t="shared" si="27"/>
        <v>1</v>
      </c>
      <c r="O31" s="182"/>
      <c r="P31" s="145">
        <f t="shared" si="28"/>
        <v>1</v>
      </c>
      <c r="Q31" s="145">
        <f t="shared" si="29"/>
        <v>1</v>
      </c>
      <c r="R31" s="145">
        <f t="shared" si="30"/>
        <v>1</v>
      </c>
      <c r="S31" s="182"/>
      <c r="T31" s="145">
        <f t="shared" si="31"/>
        <v>1.1875</v>
      </c>
      <c r="U31" s="145">
        <f t="shared" si="32"/>
        <v>1.1000000000000001</v>
      </c>
      <c r="V31" s="145">
        <f t="shared" si="33"/>
        <v>1.25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0.82499999999999996</v>
      </c>
      <c r="E32" s="145">
        <f t="shared" si="20"/>
        <v>0.8</v>
      </c>
      <c r="F32" s="145">
        <f t="shared" si="21"/>
        <v>0.85</v>
      </c>
      <c r="G32" s="145">
        <f t="shared" si="22"/>
        <v>0.83750000000000002</v>
      </c>
      <c r="H32" s="145" t="str">
        <f t="shared" si="23"/>
        <v>↓</v>
      </c>
      <c r="I32" s="145">
        <f t="shared" si="24"/>
        <v>-1.2500000000000067E-2</v>
      </c>
      <c r="J32" s="229">
        <f t="shared" si="25"/>
        <v>-1.4925373134328438E-2</v>
      </c>
      <c r="K32" s="232"/>
      <c r="L32" s="145">
        <f t="shared" si="37"/>
        <v>0.9</v>
      </c>
      <c r="M32" s="145">
        <f t="shared" si="26"/>
        <v>0.9</v>
      </c>
      <c r="N32" s="145">
        <f t="shared" si="27"/>
        <v>0.9</v>
      </c>
      <c r="O32" s="182"/>
      <c r="P32" s="145">
        <f t="shared" si="28"/>
        <v>0.9</v>
      </c>
      <c r="Q32" s="145">
        <f t="shared" si="29"/>
        <v>0.9</v>
      </c>
      <c r="R32" s="145">
        <f t="shared" si="30"/>
        <v>0.9</v>
      </c>
      <c r="S32" s="182"/>
      <c r="T32" s="145">
        <f t="shared" si="31"/>
        <v>1</v>
      </c>
      <c r="U32" s="145">
        <f t="shared" si="32"/>
        <v>1</v>
      </c>
      <c r="V32" s="145">
        <f t="shared" si="33"/>
        <v>1</v>
      </c>
      <c r="W32" s="145"/>
      <c r="X32" s="145">
        <f t="shared" si="34"/>
        <v>0.84285714285714275</v>
      </c>
      <c r="Y32" s="145">
        <f t="shared" si="35"/>
        <v>0.8</v>
      </c>
      <c r="Z32" s="145">
        <f t="shared" si="36"/>
        <v>0.85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0.9</v>
      </c>
      <c r="E33" s="145">
        <f t="shared" si="20"/>
        <v>0.9</v>
      </c>
      <c r="F33" s="145">
        <f t="shared" si="21"/>
        <v>0.9</v>
      </c>
      <c r="G33" s="145">
        <f t="shared" si="22"/>
        <v>0.9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2"/>
      <c r="L33" s="145">
        <f t="shared" si="37"/>
        <v>0.9</v>
      </c>
      <c r="M33" s="145">
        <f t="shared" si="26"/>
        <v>0.9</v>
      </c>
      <c r="N33" s="145">
        <f t="shared" si="27"/>
        <v>0.9</v>
      </c>
      <c r="O33" s="182"/>
      <c r="P33" s="145">
        <f t="shared" si="28"/>
        <v>0.9</v>
      </c>
      <c r="Q33" s="145">
        <f t="shared" si="29"/>
        <v>0.9</v>
      </c>
      <c r="R33" s="145">
        <f t="shared" si="30"/>
        <v>0.9</v>
      </c>
      <c r="S33" s="182"/>
      <c r="T33" s="145">
        <f t="shared" si="31"/>
        <v>1</v>
      </c>
      <c r="U33" s="145">
        <f t="shared" si="32"/>
        <v>1</v>
      </c>
      <c r="V33" s="145">
        <f t="shared" si="33"/>
        <v>1</v>
      </c>
      <c r="W33" s="145"/>
      <c r="X33" s="145">
        <f t="shared" si="34"/>
        <v>0.85</v>
      </c>
      <c r="Y33" s="145">
        <f t="shared" si="35"/>
        <v>0.85</v>
      </c>
      <c r="Z33" s="145">
        <f t="shared" si="36"/>
        <v>0.85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2"/>
      <c r="L34" s="145">
        <f t="shared" si="37"/>
        <v>2</v>
      </c>
      <c r="M34" s="145">
        <f t="shared" si="26"/>
        <v>2</v>
      </c>
      <c r="N34" s="145">
        <f t="shared" si="27"/>
        <v>2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>
        <f t="shared" si="31"/>
        <v>2</v>
      </c>
      <c r="U34" s="145">
        <f t="shared" si="32"/>
        <v>2</v>
      </c>
      <c r="V34" s="145">
        <f t="shared" si="33"/>
        <v>2</v>
      </c>
      <c r="W34" s="145"/>
      <c r="X34" s="145">
        <f t="shared" si="34"/>
        <v>1.75</v>
      </c>
      <c r="Y34" s="145">
        <f t="shared" si="35"/>
        <v>1.75</v>
      </c>
      <c r="Z34" s="145">
        <f t="shared" si="36"/>
        <v>1.75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2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>
        <f t="shared" si="37"/>
        <v>0.4</v>
      </c>
      <c r="M36" s="145">
        <f t="shared" si="26"/>
        <v>0.4</v>
      </c>
      <c r="N36" s="145">
        <f t="shared" si="27"/>
        <v>0.4</v>
      </c>
      <c r="O36" s="182"/>
      <c r="P36" s="145">
        <f t="shared" si="28"/>
        <v>0.32666666666666666</v>
      </c>
      <c r="Q36" s="145">
        <f t="shared" si="29"/>
        <v>0.32</v>
      </c>
      <c r="R36" s="145">
        <f t="shared" si="30"/>
        <v>0.33</v>
      </c>
      <c r="S36" s="182"/>
      <c r="T36" s="145">
        <f t="shared" si="31"/>
        <v>0.39999999999999997</v>
      </c>
      <c r="U36" s="145">
        <f t="shared" si="32"/>
        <v>0.4</v>
      </c>
      <c r="V36" s="145">
        <f t="shared" si="33"/>
        <v>0.4</v>
      </c>
      <c r="W36" s="145"/>
      <c r="X36" s="145">
        <f t="shared" si="34"/>
        <v>0.35000000000000003</v>
      </c>
      <c r="Y36" s="145">
        <f t="shared" si="35"/>
        <v>0.35</v>
      </c>
      <c r="Z36" s="145">
        <f t="shared" si="36"/>
        <v>0.35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</v>
      </c>
      <c r="E37" s="145">
        <f t="shared" si="20"/>
        <v>0.45</v>
      </c>
      <c r="F37" s="145">
        <f t="shared" si="21"/>
        <v>0.45</v>
      </c>
      <c r="G37" s="145">
        <f t="shared" si="22"/>
        <v>0.45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>
        <f t="shared" si="37"/>
        <v>0.45</v>
      </c>
      <c r="M37" s="145">
        <f t="shared" si="26"/>
        <v>0.45</v>
      </c>
      <c r="N37" s="145">
        <f t="shared" si="27"/>
        <v>0.45</v>
      </c>
      <c r="O37" s="182"/>
      <c r="P37" s="145">
        <f t="shared" si="28"/>
        <v>0.45</v>
      </c>
      <c r="Q37" s="145">
        <f t="shared" si="29"/>
        <v>0.45</v>
      </c>
      <c r="R37" s="145">
        <f t="shared" si="30"/>
        <v>0.45</v>
      </c>
      <c r="S37" s="182"/>
      <c r="T37" s="145">
        <f t="shared" si="31"/>
        <v>0.5</v>
      </c>
      <c r="U37" s="145">
        <f t="shared" si="32"/>
        <v>0.5</v>
      </c>
      <c r="V37" s="145">
        <f t="shared" si="33"/>
        <v>0.5</v>
      </c>
      <c r="W37" s="145"/>
      <c r="X37" s="145">
        <f t="shared" si="34"/>
        <v>0.45714285714285718</v>
      </c>
      <c r="Y37" s="145">
        <f t="shared" si="35"/>
        <v>0.45</v>
      </c>
      <c r="Z37" s="145">
        <f t="shared" si="36"/>
        <v>0.5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INDECAEA1740922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1">
        <f>Y7</f>
        <v>44826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8"/>
      <c r="L5" s="235" t="str">
        <f>+GranosBasicos!L26</f>
        <v>SANTA ANA</v>
      </c>
      <c r="M5" s="235"/>
      <c r="N5" s="236"/>
      <c r="O5" s="109"/>
      <c r="P5" s="235" t="str">
        <f>+GranosBasicos!P26</f>
        <v>SAN VICENTE</v>
      </c>
      <c r="Q5" s="235"/>
      <c r="R5" s="237"/>
      <c r="S5" s="109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22/sep</v>
      </c>
      <c r="E6" s="113" t="s">
        <v>0</v>
      </c>
      <c r="F6" s="113" t="s">
        <v>1</v>
      </c>
      <c r="G6" s="114" t="str">
        <f>CONCATENATE(Y5," ",TEXT(Z8,"dd/mmm"))</f>
        <v>Promedio 21/sep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38"/>
      <c r="L7" s="125">
        <f t="shared" ref="L7:L38" si="7">IF(ISERROR(VLOOKUP(CONCATENATE(A7,$L$5),sansalvador,5,FALSE)),"n.d.",VLOOKUP(CONCATENATE(A7,$L$5),sansalvador,5,FALSE))</f>
        <v>14</v>
      </c>
      <c r="M7" s="125">
        <f t="shared" ref="M7:M38" si="8">IF(ISERROR(VLOOKUP(CONCATENATE(A7,$L$5),sansalvador,6,FALSE)),"n.d.",VLOOKUP(CONCATENATE(A7,$L$5),sansalvador,6,FALSE))</f>
        <v>14</v>
      </c>
      <c r="N7" s="125">
        <f t="shared" ref="N7:N38" si="9">IF(ISERROR(VLOOKUP(CONCATENATE(A7,$L$5),sansalvador,7,FALSE)),"n.d.",VLOOKUP(CONCATENATE(A7,$L$5),sansalvador,7,FALSE))</f>
        <v>14</v>
      </c>
      <c r="O7" s="126"/>
      <c r="P7" s="125">
        <f t="shared" ref="P7:P38" si="10">IF(ISERROR(VLOOKUP(CONCATENATE(A7,$P$5),sansalvador,5,FALSE)),"n.d.",VLOOKUP(CONCATENATE(A7,$P$5),sansalvador,5,FALSE))</f>
        <v>13</v>
      </c>
      <c r="Q7" s="125">
        <f t="shared" ref="Q7:Q38" si="11">IF(ISERROR(VLOOKUP(CONCATENATE(A7,$P$5),sansalvador,6,FALSE)),"n.d.",VLOOKUP(CONCATENATE(A7,$P$5),sansalvador,6,FALSE))</f>
        <v>13</v>
      </c>
      <c r="R7" s="125">
        <f t="shared" ref="R7:R38" si="12">IF(ISERROR(VLOOKUP(CONCATENATE(A7,$P$5),sansalvador,7,FALSE)),"n.d.",VLOOKUP(CONCATENATE(A7,$P$5),sansalvador,7,FALSE))</f>
        <v>13</v>
      </c>
      <c r="S7" s="126"/>
      <c r="T7" s="125">
        <f t="shared" ref="T7:T38" si="13">IF(ISERROR(VLOOKUP(CONCATENATE(A7,$T$5),sansalvador,5,FALSE)),"n.d.",VLOOKUP(CONCATENATE(A7,$T$5),sansalvador,5,FALSE))</f>
        <v>12.25</v>
      </c>
      <c r="U7" s="125">
        <f t="shared" ref="U7:U38" si="14">IF(ISERROR(VLOOKUP(CONCATENATE(A7,$T$5),sansalvador,6,FALSE)),"n.d.",VLOOKUP(CONCATENATE(A7,$T$5),sansalvador,6,FALSE))</f>
        <v>12</v>
      </c>
      <c r="V7" s="125">
        <f t="shared" ref="V7:V38" si="15">IF(ISERROR(VLOOKUP(CONCATENATE(A7,$T$5),sansalvador,7,FALSE)),"n.d.",VLOOKUP(CONCATENATE(A7,$T$5),sansalvador,7,FALSE))</f>
        <v>13</v>
      </c>
      <c r="X7" s="6" t="s">
        <v>177</v>
      </c>
      <c r="Y7" s="22">
        <f>+VLOOKUP(1111,sansalvador,3,FALSE)</f>
        <v>44826</v>
      </c>
      <c r="Z7" s="22">
        <f>+Y7</f>
        <v>44826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8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13.333333333333334</v>
      </c>
      <c r="U8" s="125">
        <f t="shared" si="14"/>
        <v>12</v>
      </c>
      <c r="V8" s="125">
        <f t="shared" si="15"/>
        <v>14</v>
      </c>
      <c r="X8" s="6" t="s">
        <v>178</v>
      </c>
      <c r="Y8" s="22">
        <f>+VLOOKUP(9999,sansalvador,3,FALSE)</f>
        <v>44825</v>
      </c>
      <c r="Z8" s="22">
        <f>+Y8</f>
        <v>44825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56.25</v>
      </c>
      <c r="E9" s="125">
        <f t="shared" si="1"/>
        <v>55</v>
      </c>
      <c r="F9" s="125">
        <f t="shared" si="2"/>
        <v>60</v>
      </c>
      <c r="G9" s="125">
        <f t="shared" si="3"/>
        <v>56.25</v>
      </c>
      <c r="H9" s="199" t="str">
        <f t="shared" si="4"/>
        <v>=</v>
      </c>
      <c r="I9" s="200">
        <f t="shared" si="5"/>
        <v>0</v>
      </c>
      <c r="J9" s="201">
        <f>IF(D9="n.d.","",IF(G9="n.d.","",(D9-G9)/G9))</f>
        <v>0</v>
      </c>
      <c r="K9" s="238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13.714285714285714</v>
      </c>
      <c r="E10" s="125">
        <f t="shared" si="1"/>
        <v>13</v>
      </c>
      <c r="F10" s="125">
        <f t="shared" si="2"/>
        <v>14</v>
      </c>
      <c r="G10" s="125">
        <f t="shared" si="3"/>
        <v>14.142857142857142</v>
      </c>
      <c r="H10" s="199" t="str">
        <f t="shared" si="4"/>
        <v>↓</v>
      </c>
      <c r="I10" s="200">
        <f t="shared" si="5"/>
        <v>-0.42857142857142883</v>
      </c>
      <c r="J10" s="201">
        <f t="shared" si="6"/>
        <v>-3.0303030303030321E-2</v>
      </c>
      <c r="K10" s="238"/>
      <c r="L10" s="125">
        <f t="shared" si="7"/>
        <v>17.5</v>
      </c>
      <c r="M10" s="125">
        <f t="shared" si="8"/>
        <v>17</v>
      </c>
      <c r="N10" s="125">
        <f t="shared" si="9"/>
        <v>18</v>
      </c>
      <c r="O10" s="126"/>
      <c r="P10" s="125">
        <f t="shared" si="10"/>
        <v>14</v>
      </c>
      <c r="Q10" s="125">
        <f t="shared" si="11"/>
        <v>14</v>
      </c>
      <c r="R10" s="125">
        <f t="shared" si="12"/>
        <v>14</v>
      </c>
      <c r="S10" s="126"/>
      <c r="T10" s="125">
        <f t="shared" si="13"/>
        <v>13.333333333333334</v>
      </c>
      <c r="U10" s="125">
        <f t="shared" si="14"/>
        <v>12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60</v>
      </c>
      <c r="E11" s="125">
        <f t="shared" si="1"/>
        <v>60</v>
      </c>
      <c r="F11" s="125">
        <f t="shared" si="2"/>
        <v>60</v>
      </c>
      <c r="G11" s="125">
        <f t="shared" si="3"/>
        <v>60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38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35</v>
      </c>
      <c r="Q11" s="125">
        <f t="shared" si="11"/>
        <v>35</v>
      </c>
      <c r="R11" s="125">
        <f t="shared" si="12"/>
        <v>35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38"/>
      <c r="L12" s="125">
        <f t="shared" si="7"/>
        <v>12</v>
      </c>
      <c r="M12" s="125">
        <f t="shared" si="8"/>
        <v>12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>
        <f t="shared" si="13"/>
        <v>12</v>
      </c>
      <c r="U12" s="125">
        <f t="shared" si="14"/>
        <v>12</v>
      </c>
      <c r="V12" s="125">
        <f t="shared" si="15"/>
        <v>12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6.666666666666667</v>
      </c>
      <c r="E13" s="125">
        <f t="shared" si="1"/>
        <v>6</v>
      </c>
      <c r="F13" s="125">
        <f t="shared" si="2"/>
        <v>8</v>
      </c>
      <c r="G13" s="125">
        <f t="shared" si="3"/>
        <v>6.666666666666667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38"/>
      <c r="L13" s="125">
        <f t="shared" si="7"/>
        <v>12</v>
      </c>
      <c r="M13" s="125">
        <f t="shared" si="8"/>
        <v>12</v>
      </c>
      <c r="N13" s="125">
        <f t="shared" si="9"/>
        <v>12</v>
      </c>
      <c r="O13" s="126"/>
      <c r="P13" s="125">
        <f t="shared" si="10"/>
        <v>7</v>
      </c>
      <c r="Q13" s="125">
        <f t="shared" si="11"/>
        <v>7</v>
      </c>
      <c r="R13" s="125">
        <f t="shared" si="12"/>
        <v>7</v>
      </c>
      <c r="S13" s="126"/>
      <c r="T13" s="125">
        <f t="shared" si="13"/>
        <v>9.6666666666666661</v>
      </c>
      <c r="U13" s="125">
        <f t="shared" si="14"/>
        <v>9</v>
      </c>
      <c r="V13" s="125">
        <f t="shared" si="15"/>
        <v>10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9.3333333333333339</v>
      </c>
      <c r="E14" s="125">
        <f t="shared" si="1"/>
        <v>9</v>
      </c>
      <c r="F14" s="125">
        <f t="shared" si="2"/>
        <v>10</v>
      </c>
      <c r="G14" s="125">
        <f t="shared" si="3"/>
        <v>9.6666666666666661</v>
      </c>
      <c r="H14" s="199" t="str">
        <f>IF(D14="n.d.","",IF(G14="n.d.","",IF(D14=G14,"=",IF(D14&gt;G14,"↑","↓"))))</f>
        <v>↓</v>
      </c>
      <c r="I14" s="200">
        <f>IF(D14="n.d.","",IF(G14="n.d.","",(D14-G14)))</f>
        <v>-0.33333333333333215</v>
      </c>
      <c r="J14" s="201">
        <f>IF(D14="n.d.","",IF(G14="n.d.","",(D14-G14)/G14))</f>
        <v>-3.4482758620689537E-2</v>
      </c>
      <c r="K14" s="238"/>
      <c r="L14" s="125">
        <f t="shared" si="7"/>
        <v>10</v>
      </c>
      <c r="M14" s="125">
        <f t="shared" si="8"/>
        <v>10</v>
      </c>
      <c r="N14" s="125">
        <f t="shared" si="9"/>
        <v>10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7.333333333333333</v>
      </c>
      <c r="E15" s="125">
        <f t="shared" si="1"/>
        <v>7</v>
      </c>
      <c r="F15" s="125">
        <f t="shared" si="2"/>
        <v>8</v>
      </c>
      <c r="G15" s="125">
        <f t="shared" si="3"/>
        <v>7.333333333333333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40</v>
      </c>
      <c r="E16" s="125">
        <f t="shared" si="1"/>
        <v>40</v>
      </c>
      <c r="F16" s="125">
        <f t="shared" si="2"/>
        <v>40</v>
      </c>
      <c r="G16" s="125">
        <f t="shared" si="3"/>
        <v>40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27"/>
      <c r="L16" s="127">
        <f t="shared" si="7"/>
        <v>42</v>
      </c>
      <c r="M16" s="127">
        <f t="shared" si="8"/>
        <v>42</v>
      </c>
      <c r="N16" s="127">
        <f t="shared" si="9"/>
        <v>42</v>
      </c>
      <c r="O16" s="126"/>
      <c r="P16" s="126">
        <f t="shared" si="10"/>
        <v>40.666666666666664</v>
      </c>
      <c r="Q16" s="126">
        <f t="shared" si="11"/>
        <v>40</v>
      </c>
      <c r="R16" s="126">
        <f t="shared" si="12"/>
        <v>42</v>
      </c>
      <c r="S16" s="126"/>
      <c r="T16" s="126">
        <f t="shared" si="13"/>
        <v>39.5</v>
      </c>
      <c r="U16" s="126">
        <f t="shared" si="14"/>
        <v>38</v>
      </c>
      <c r="V16" s="126">
        <f t="shared" si="15"/>
        <v>42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39</v>
      </c>
      <c r="E17" s="125">
        <f t="shared" si="1"/>
        <v>39</v>
      </c>
      <c r="F17" s="125">
        <f t="shared" si="2"/>
        <v>39</v>
      </c>
      <c r="G17" s="125">
        <f t="shared" si="3"/>
        <v>38.875</v>
      </c>
      <c r="H17" s="199" t="str">
        <f t="shared" si="16"/>
        <v>↑</v>
      </c>
      <c r="I17" s="200">
        <f t="shared" si="17"/>
        <v>0.125</v>
      </c>
      <c r="J17" s="201">
        <f t="shared" si="18"/>
        <v>3.2154340836012861E-3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40.857142857142854</v>
      </c>
      <c r="E18" s="125">
        <f t="shared" si="1"/>
        <v>40</v>
      </c>
      <c r="F18" s="125">
        <f t="shared" si="2"/>
        <v>42</v>
      </c>
      <c r="G18" s="125">
        <f t="shared" si="3"/>
        <v>40.875</v>
      </c>
      <c r="H18" s="199" t="str">
        <f t="shared" si="16"/>
        <v>↓</v>
      </c>
      <c r="I18" s="200">
        <f t="shared" si="17"/>
        <v>-1.7857142857145902E-2</v>
      </c>
      <c r="J18" s="201">
        <f t="shared" si="18"/>
        <v>-4.3687199650509852E-4</v>
      </c>
      <c r="K18" s="127"/>
      <c r="L18" s="127">
        <f t="shared" si="7"/>
        <v>40</v>
      </c>
      <c r="M18" s="127">
        <f t="shared" si="8"/>
        <v>40</v>
      </c>
      <c r="N18" s="127">
        <f t="shared" si="9"/>
        <v>40</v>
      </c>
      <c r="O18" s="126"/>
      <c r="P18" s="126">
        <f t="shared" si="10"/>
        <v>48.333333333333336</v>
      </c>
      <c r="Q18" s="126">
        <f t="shared" si="11"/>
        <v>47</v>
      </c>
      <c r="R18" s="126">
        <f t="shared" si="12"/>
        <v>50</v>
      </c>
      <c r="S18" s="126"/>
      <c r="T18" s="126">
        <f t="shared" si="13"/>
        <v>38.75</v>
      </c>
      <c r="U18" s="126">
        <f t="shared" si="14"/>
        <v>35</v>
      </c>
      <c r="V18" s="126">
        <f t="shared" si="15"/>
        <v>40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12</v>
      </c>
      <c r="E19" s="125">
        <f t="shared" si="1"/>
        <v>12</v>
      </c>
      <c r="F19" s="125">
        <f t="shared" si="2"/>
        <v>12</v>
      </c>
      <c r="G19" s="125">
        <f t="shared" si="3"/>
        <v>12.2</v>
      </c>
      <c r="H19" s="199" t="str">
        <f t="shared" si="16"/>
        <v>↓</v>
      </c>
      <c r="I19" s="200">
        <f t="shared" si="17"/>
        <v>-0.19999999999999929</v>
      </c>
      <c r="J19" s="201">
        <f t="shared" si="18"/>
        <v>-1.6393442622950762E-2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16</v>
      </c>
      <c r="Q19" s="126">
        <f t="shared" si="11"/>
        <v>16</v>
      </c>
      <c r="R19" s="126">
        <f t="shared" si="12"/>
        <v>16</v>
      </c>
      <c r="S19" s="126"/>
      <c r="T19" s="126">
        <f t="shared" si="13"/>
        <v>16</v>
      </c>
      <c r="U19" s="126">
        <f t="shared" si="14"/>
        <v>16</v>
      </c>
      <c r="V19" s="126">
        <f t="shared" si="15"/>
        <v>16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19.2</v>
      </c>
      <c r="E20" s="125">
        <f t="shared" si="1"/>
        <v>18</v>
      </c>
      <c r="F20" s="125">
        <f t="shared" si="2"/>
        <v>20</v>
      </c>
      <c r="G20" s="125">
        <f t="shared" si="3"/>
        <v>20</v>
      </c>
      <c r="H20" s="199" t="str">
        <f t="shared" si="16"/>
        <v>↓</v>
      </c>
      <c r="I20" s="200">
        <f t="shared" si="17"/>
        <v>-0.80000000000000071</v>
      </c>
      <c r="J20" s="201">
        <f t="shared" si="18"/>
        <v>-4.0000000000000036E-2</v>
      </c>
      <c r="K20" s="127"/>
      <c r="L20" s="127">
        <f t="shared" si="7"/>
        <v>21</v>
      </c>
      <c r="M20" s="127">
        <f t="shared" si="8"/>
        <v>20</v>
      </c>
      <c r="N20" s="127">
        <f t="shared" si="9"/>
        <v>22</v>
      </c>
      <c r="O20" s="126"/>
      <c r="P20" s="126">
        <f t="shared" si="10"/>
        <v>23.5</v>
      </c>
      <c r="Q20" s="126">
        <f t="shared" si="11"/>
        <v>22</v>
      </c>
      <c r="R20" s="126">
        <f t="shared" si="12"/>
        <v>25</v>
      </c>
      <c r="S20" s="126"/>
      <c r="T20" s="126">
        <f t="shared" si="13"/>
        <v>27</v>
      </c>
      <c r="U20" s="126">
        <f t="shared" si="14"/>
        <v>24</v>
      </c>
      <c r="V20" s="126">
        <f t="shared" si="15"/>
        <v>28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14</v>
      </c>
      <c r="E21" s="125">
        <f t="shared" si="1"/>
        <v>14</v>
      </c>
      <c r="F21" s="125">
        <f t="shared" si="2"/>
        <v>14</v>
      </c>
      <c r="G21" s="125">
        <f t="shared" si="3"/>
        <v>14.2</v>
      </c>
      <c r="H21" s="199" t="str">
        <f t="shared" si="16"/>
        <v>↓</v>
      </c>
      <c r="I21" s="200">
        <f t="shared" si="17"/>
        <v>-0.19999999999999929</v>
      </c>
      <c r="J21" s="201">
        <f t="shared" si="18"/>
        <v>-1.4084507042253471E-2</v>
      </c>
      <c r="K21" s="127"/>
      <c r="L21" s="127">
        <f t="shared" si="7"/>
        <v>15.5</v>
      </c>
      <c r="M21" s="127">
        <f t="shared" si="8"/>
        <v>15</v>
      </c>
      <c r="N21" s="127">
        <f t="shared" si="9"/>
        <v>16</v>
      </c>
      <c r="O21" s="126"/>
      <c r="P21" s="126">
        <f t="shared" si="10"/>
        <v>19</v>
      </c>
      <c r="Q21" s="126">
        <f t="shared" si="11"/>
        <v>18</v>
      </c>
      <c r="R21" s="126">
        <f t="shared" si="12"/>
        <v>20</v>
      </c>
      <c r="S21" s="126"/>
      <c r="T21" s="126">
        <f t="shared" si="13"/>
        <v>20.25</v>
      </c>
      <c r="U21" s="126">
        <f t="shared" si="14"/>
        <v>20</v>
      </c>
      <c r="V21" s="126">
        <f t="shared" si="15"/>
        <v>21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</v>
      </c>
      <c r="E22" s="125">
        <f t="shared" si="1"/>
        <v>12</v>
      </c>
      <c r="F22" s="125">
        <f t="shared" si="2"/>
        <v>12</v>
      </c>
      <c r="G22" s="125">
        <f t="shared" si="3"/>
        <v>12.285714285714286</v>
      </c>
      <c r="H22" s="199" t="str">
        <f t="shared" si="16"/>
        <v>↓</v>
      </c>
      <c r="I22" s="200">
        <f t="shared" si="17"/>
        <v>-0.28571428571428648</v>
      </c>
      <c r="J22" s="201">
        <f t="shared" si="18"/>
        <v>-2.3255813953488434E-2</v>
      </c>
      <c r="K22" s="127"/>
      <c r="L22" s="127">
        <f t="shared" si="7"/>
        <v>15</v>
      </c>
      <c r="M22" s="127">
        <f t="shared" si="8"/>
        <v>15</v>
      </c>
      <c r="N22" s="127">
        <f t="shared" si="9"/>
        <v>15</v>
      </c>
      <c r="O22" s="126"/>
      <c r="P22" s="126">
        <f t="shared" si="10"/>
        <v>14</v>
      </c>
      <c r="Q22" s="126">
        <f t="shared" si="11"/>
        <v>14</v>
      </c>
      <c r="R22" s="126">
        <f t="shared" si="12"/>
        <v>14</v>
      </c>
      <c r="S22" s="126"/>
      <c r="T22" s="126">
        <f t="shared" si="13"/>
        <v>13</v>
      </c>
      <c r="U22" s="126">
        <f t="shared" si="14"/>
        <v>12</v>
      </c>
      <c r="V22" s="126">
        <f t="shared" si="15"/>
        <v>14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11.25</v>
      </c>
      <c r="E23" s="125">
        <f t="shared" si="1"/>
        <v>10</v>
      </c>
      <c r="F23" s="125">
        <f t="shared" si="2"/>
        <v>12</v>
      </c>
      <c r="G23" s="125">
        <f t="shared" si="3"/>
        <v>11.25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27"/>
      <c r="L23" s="127">
        <f t="shared" si="7"/>
        <v>13.5</v>
      </c>
      <c r="M23" s="127">
        <f t="shared" si="8"/>
        <v>13</v>
      </c>
      <c r="N23" s="127">
        <f t="shared" si="9"/>
        <v>14</v>
      </c>
      <c r="O23" s="126"/>
      <c r="P23" s="126">
        <f t="shared" si="10"/>
        <v>14.333333333333334</v>
      </c>
      <c r="Q23" s="126">
        <f t="shared" si="11"/>
        <v>13</v>
      </c>
      <c r="R23" s="126">
        <f t="shared" si="12"/>
        <v>15</v>
      </c>
      <c r="S23" s="126"/>
      <c r="T23" s="126">
        <f t="shared" si="13"/>
        <v>12.75</v>
      </c>
      <c r="U23" s="126">
        <f t="shared" si="14"/>
        <v>12</v>
      </c>
      <c r="V23" s="126">
        <f t="shared" si="15"/>
        <v>14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20</v>
      </c>
      <c r="E24" s="125">
        <f t="shared" si="1"/>
        <v>20</v>
      </c>
      <c r="F24" s="125">
        <f t="shared" si="2"/>
        <v>20</v>
      </c>
      <c r="G24" s="125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17.333333333333332</v>
      </c>
      <c r="E25" s="125">
        <f t="shared" si="1"/>
        <v>16</v>
      </c>
      <c r="F25" s="125">
        <f t="shared" si="2"/>
        <v>18</v>
      </c>
      <c r="G25" s="125">
        <f t="shared" si="3"/>
        <v>18</v>
      </c>
      <c r="H25" s="199" t="str">
        <f t="shared" si="16"/>
        <v>↓</v>
      </c>
      <c r="I25" s="200">
        <f t="shared" si="17"/>
        <v>-0.66666666666666785</v>
      </c>
      <c r="J25" s="201">
        <f t="shared" si="18"/>
        <v>-3.7037037037037104E-2</v>
      </c>
      <c r="K25" s="127"/>
      <c r="L25" s="127">
        <f t="shared" si="7"/>
        <v>20</v>
      </c>
      <c r="M25" s="127">
        <f t="shared" si="8"/>
        <v>20</v>
      </c>
      <c r="N25" s="127">
        <f t="shared" si="9"/>
        <v>20</v>
      </c>
      <c r="O25" s="126"/>
      <c r="P25" s="126">
        <f t="shared" si="10"/>
        <v>17</v>
      </c>
      <c r="Q25" s="126">
        <f t="shared" si="11"/>
        <v>16</v>
      </c>
      <c r="R25" s="126">
        <f t="shared" si="12"/>
        <v>18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46</v>
      </c>
      <c r="E26" s="125">
        <f t="shared" si="1"/>
        <v>45</v>
      </c>
      <c r="F26" s="125">
        <f t="shared" si="2"/>
        <v>48</v>
      </c>
      <c r="G26" s="125">
        <f t="shared" si="3"/>
        <v>45</v>
      </c>
      <c r="H26" s="199" t="str">
        <f t="shared" si="16"/>
        <v>↑</v>
      </c>
      <c r="I26" s="200">
        <f t="shared" si="17"/>
        <v>1</v>
      </c>
      <c r="J26" s="201">
        <f t="shared" si="18"/>
        <v>2.2222222222222223E-2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41.5</v>
      </c>
      <c r="Q26" s="126">
        <f t="shared" si="11"/>
        <v>38</v>
      </c>
      <c r="R26" s="126">
        <f t="shared" si="12"/>
        <v>45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12</v>
      </c>
      <c r="E27" s="125">
        <f t="shared" si="1"/>
        <v>12</v>
      </c>
      <c r="F27" s="125">
        <f t="shared" si="2"/>
        <v>12</v>
      </c>
      <c r="G27" s="125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 t="str">
        <f t="shared" si="7"/>
        <v>n.d.</v>
      </c>
      <c r="M27" s="127" t="str">
        <f t="shared" si="8"/>
        <v>n.d.</v>
      </c>
      <c r="N27" s="127" t="str">
        <f t="shared" si="9"/>
        <v>n.d.</v>
      </c>
      <c r="O27" s="126"/>
      <c r="P27" s="126">
        <f t="shared" si="10"/>
        <v>11.333333333333334</v>
      </c>
      <c r="Q27" s="126">
        <f t="shared" si="11"/>
        <v>10</v>
      </c>
      <c r="R27" s="126">
        <f t="shared" si="12"/>
        <v>12</v>
      </c>
      <c r="S27" s="126"/>
      <c r="T27" s="126">
        <f t="shared" si="13"/>
        <v>10.5</v>
      </c>
      <c r="U27" s="126">
        <f t="shared" si="14"/>
        <v>10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10</v>
      </c>
      <c r="E28" s="125">
        <f t="shared" si="1"/>
        <v>10</v>
      </c>
      <c r="F28" s="125">
        <f t="shared" si="2"/>
        <v>10</v>
      </c>
      <c r="G28" s="125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>
        <f t="shared" si="7"/>
        <v>12</v>
      </c>
      <c r="M28" s="127">
        <f t="shared" si="8"/>
        <v>12</v>
      </c>
      <c r="N28" s="127">
        <f t="shared" si="9"/>
        <v>12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15.333333333333334</v>
      </c>
      <c r="E29" s="125">
        <f t="shared" si="1"/>
        <v>15</v>
      </c>
      <c r="F29" s="125">
        <f t="shared" si="2"/>
        <v>16</v>
      </c>
      <c r="G29" s="125">
        <f t="shared" si="3"/>
        <v>15.333333333333334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25</v>
      </c>
      <c r="M29" s="127">
        <f t="shared" si="8"/>
        <v>25</v>
      </c>
      <c r="N29" s="127">
        <f t="shared" si="9"/>
        <v>25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23</v>
      </c>
      <c r="U29" s="126">
        <f t="shared" si="14"/>
        <v>22</v>
      </c>
      <c r="V29" s="126">
        <f t="shared" si="15"/>
        <v>25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9.625</v>
      </c>
      <c r="E30" s="125">
        <f t="shared" si="1"/>
        <v>9</v>
      </c>
      <c r="F30" s="125">
        <f t="shared" si="2"/>
        <v>10</v>
      </c>
      <c r="G30" s="125">
        <f t="shared" si="3"/>
        <v>9.375</v>
      </c>
      <c r="H30" s="199" t="str">
        <f t="shared" si="16"/>
        <v>↑</v>
      </c>
      <c r="I30" s="200">
        <f t="shared" si="17"/>
        <v>0.25</v>
      </c>
      <c r="J30" s="201">
        <f t="shared" si="18"/>
        <v>2.6666666666666668E-2</v>
      </c>
      <c r="K30" s="127"/>
      <c r="L30" s="127">
        <f t="shared" si="7"/>
        <v>12</v>
      </c>
      <c r="M30" s="127">
        <f t="shared" si="8"/>
        <v>12</v>
      </c>
      <c r="N30" s="127">
        <f t="shared" si="9"/>
        <v>12</v>
      </c>
      <c r="O30" s="126"/>
      <c r="P30" s="126">
        <f t="shared" si="10"/>
        <v>11.333333333333334</v>
      </c>
      <c r="Q30" s="126">
        <f t="shared" si="11"/>
        <v>10</v>
      </c>
      <c r="R30" s="126">
        <f t="shared" si="12"/>
        <v>12</v>
      </c>
      <c r="S30" s="126"/>
      <c r="T30" s="126">
        <f t="shared" si="13"/>
        <v>11</v>
      </c>
      <c r="U30" s="126">
        <f t="shared" si="14"/>
        <v>10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30</v>
      </c>
      <c r="E32" s="125">
        <f t="shared" si="1"/>
        <v>30</v>
      </c>
      <c r="F32" s="125">
        <f t="shared" si="2"/>
        <v>30</v>
      </c>
      <c r="G32" s="125">
        <f t="shared" si="3"/>
        <v>30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125</v>
      </c>
      <c r="E33" s="125">
        <f t="shared" si="1"/>
        <v>125</v>
      </c>
      <c r="F33" s="125">
        <f t="shared" si="2"/>
        <v>125</v>
      </c>
      <c r="G33" s="125">
        <f t="shared" si="3"/>
        <v>125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125</v>
      </c>
      <c r="U33" s="126">
        <f t="shared" si="14"/>
        <v>125</v>
      </c>
      <c r="V33" s="126">
        <f t="shared" si="15"/>
        <v>125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80</v>
      </c>
      <c r="H34" s="199" t="str">
        <f t="shared" si="16"/>
        <v>↓</v>
      </c>
      <c r="I34" s="200">
        <f t="shared" si="17"/>
        <v>-5</v>
      </c>
      <c r="J34" s="201">
        <f t="shared" si="18"/>
        <v>-6.25E-2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>
        <f t="shared" si="10"/>
        <v>100</v>
      </c>
      <c r="Q34" s="126">
        <f t="shared" si="11"/>
        <v>100</v>
      </c>
      <c r="R34" s="126">
        <f t="shared" si="12"/>
        <v>100</v>
      </c>
      <c r="S34" s="126"/>
      <c r="T34" s="126">
        <f t="shared" si="13"/>
        <v>96.25</v>
      </c>
      <c r="U34" s="126">
        <f t="shared" si="14"/>
        <v>85</v>
      </c>
      <c r="V34" s="126">
        <f t="shared" si="15"/>
        <v>100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32.75</v>
      </c>
      <c r="E35" s="125">
        <f t="shared" si="1"/>
        <v>32</v>
      </c>
      <c r="F35" s="125">
        <f t="shared" si="2"/>
        <v>33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35</v>
      </c>
      <c r="E36" s="125">
        <f t="shared" si="1"/>
        <v>35</v>
      </c>
      <c r="F36" s="125">
        <f t="shared" si="2"/>
        <v>35</v>
      </c>
      <c r="G36" s="125">
        <f t="shared" si="3"/>
        <v>35.625</v>
      </c>
      <c r="H36" s="199" t="str">
        <f t="shared" si="16"/>
        <v>↓</v>
      </c>
      <c r="I36" s="200">
        <f t="shared" si="17"/>
        <v>-0.625</v>
      </c>
      <c r="J36" s="201">
        <f t="shared" si="18"/>
        <v>-1.7543859649122806E-2</v>
      </c>
      <c r="K36" s="127"/>
      <c r="L36" s="127">
        <f t="shared" si="7"/>
        <v>36.666666666666664</v>
      </c>
      <c r="M36" s="127">
        <f t="shared" si="8"/>
        <v>36</v>
      </c>
      <c r="N36" s="127">
        <f t="shared" si="9"/>
        <v>37</v>
      </c>
      <c r="O36" s="126"/>
      <c r="P36" s="126">
        <f t="shared" si="10"/>
        <v>38</v>
      </c>
      <c r="Q36" s="126">
        <f t="shared" si="11"/>
        <v>38</v>
      </c>
      <c r="R36" s="126">
        <f t="shared" si="12"/>
        <v>38</v>
      </c>
      <c r="S36" s="126"/>
      <c r="T36" s="126">
        <f t="shared" si="13"/>
        <v>37.25</v>
      </c>
      <c r="U36" s="126">
        <f t="shared" si="14"/>
        <v>36</v>
      </c>
      <c r="V36" s="126">
        <f t="shared" si="15"/>
        <v>38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33</v>
      </c>
      <c r="E37" s="125">
        <f t="shared" si="1"/>
        <v>33</v>
      </c>
      <c r="F37" s="125">
        <f t="shared" si="2"/>
        <v>33</v>
      </c>
      <c r="G37" s="125">
        <f t="shared" si="3"/>
        <v>33.5</v>
      </c>
      <c r="H37" s="199" t="str">
        <f t="shared" si="16"/>
        <v>↓</v>
      </c>
      <c r="I37" s="200">
        <f t="shared" si="17"/>
        <v>-0.5</v>
      </c>
      <c r="J37" s="201">
        <f t="shared" si="18"/>
        <v>-1.4925373134328358E-2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32</v>
      </c>
      <c r="E38" s="125">
        <f t="shared" si="1"/>
        <v>32</v>
      </c>
      <c r="F38" s="125">
        <f t="shared" si="2"/>
        <v>32</v>
      </c>
      <c r="G38" s="125">
        <f t="shared" si="3"/>
        <v>30</v>
      </c>
      <c r="H38" s="199" t="str">
        <f t="shared" si="16"/>
        <v>↑</v>
      </c>
      <c r="I38" s="200">
        <f t="shared" si="17"/>
        <v>2</v>
      </c>
      <c r="J38" s="201">
        <f t="shared" si="18"/>
        <v>6.6666666666666666E-2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19</v>
      </c>
      <c r="Q38" s="126">
        <f t="shared" si="11"/>
        <v>19</v>
      </c>
      <c r="R38" s="126">
        <f t="shared" si="12"/>
        <v>19</v>
      </c>
      <c r="S38" s="126"/>
      <c r="T38" s="126">
        <f t="shared" si="13"/>
        <v>17.5</v>
      </c>
      <c r="U38" s="126">
        <f t="shared" si="14"/>
        <v>16</v>
      </c>
      <c r="V38" s="126">
        <f t="shared" si="15"/>
        <v>18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30</v>
      </c>
      <c r="E39" s="125">
        <f t="shared" ref="E39:E55" si="20">IF( ISERROR(VLOOKUP(CONCATENATE(A39,"TIENDONA"),sansalvador,6,FALSE)),"n.d.",VLOOKUP(CONCATENATE(A39,"TIENDONA"),sansalvador,6,FALSE))</f>
        <v>30</v>
      </c>
      <c r="F39" s="125">
        <f t="shared" ref="F39:F55" si="21">IF( ISERROR(VLOOKUP(CONCATENATE(A39,"TIENDONA"),sansalvador,7,FALSE)),"n.d.",VLOOKUP(CONCATENATE(A39,"TIENDONA"),sansalvador,7,FALSE))</f>
        <v>30</v>
      </c>
      <c r="G39" s="125">
        <f t="shared" ref="G39:G55" si="22">IF(ISERROR(VLOOKUP(CONCATENATE(A39,"TIENDONA"),sansalvadorpasado,5,FALSE)),"n.d.",VLOOKUP(CONCATENATE(A39,"TIENDONA"),sansalvadorpasado,5,FALSE))</f>
        <v>28</v>
      </c>
      <c r="H39" s="199" t="str">
        <f t="shared" si="16"/>
        <v>↑</v>
      </c>
      <c r="I39" s="200">
        <f t="shared" si="17"/>
        <v>2</v>
      </c>
      <c r="J39" s="201">
        <f t="shared" si="18"/>
        <v>7.1428571428571425E-2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22</v>
      </c>
      <c r="E40" s="125">
        <f t="shared" si="20"/>
        <v>22</v>
      </c>
      <c r="F40" s="125">
        <f t="shared" si="21"/>
        <v>22</v>
      </c>
      <c r="G40" s="125">
        <f t="shared" si="22"/>
        <v>24</v>
      </c>
      <c r="H40" s="199" t="str">
        <f t="shared" si="16"/>
        <v>↓</v>
      </c>
      <c r="I40" s="200">
        <f t="shared" si="17"/>
        <v>-2</v>
      </c>
      <c r="J40" s="201">
        <f t="shared" si="18"/>
        <v>-8.3333333333333329E-2</v>
      </c>
      <c r="K40" s="127"/>
      <c r="L40" s="127" t="str">
        <f t="shared" si="23"/>
        <v>n.d.</v>
      </c>
      <c r="M40" s="127" t="str">
        <f t="shared" si="24"/>
        <v>n.d.</v>
      </c>
      <c r="N40" s="127" t="str">
        <f t="shared" si="25"/>
        <v>n.d.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 t="str">
        <f t="shared" si="23"/>
        <v>n.d.</v>
      </c>
      <c r="M41" s="127" t="str">
        <f t="shared" si="24"/>
        <v>n.d.</v>
      </c>
      <c r="N41" s="127" t="str">
        <f t="shared" si="25"/>
        <v>n.d.</v>
      </c>
      <c r="O41" s="126"/>
      <c r="P41" s="126">
        <f t="shared" si="26"/>
        <v>12</v>
      </c>
      <c r="Q41" s="126">
        <f t="shared" si="27"/>
        <v>12</v>
      </c>
      <c r="R41" s="126">
        <f t="shared" si="28"/>
        <v>12</v>
      </c>
      <c r="S41" s="126"/>
      <c r="T41" s="126">
        <f t="shared" si="29"/>
        <v>12</v>
      </c>
      <c r="U41" s="126">
        <f t="shared" si="30"/>
        <v>12</v>
      </c>
      <c r="V41" s="126">
        <f t="shared" si="31"/>
        <v>12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9.1999999999999993</v>
      </c>
      <c r="E42" s="125">
        <f t="shared" si="20"/>
        <v>8</v>
      </c>
      <c r="F42" s="125">
        <f t="shared" si="21"/>
        <v>10</v>
      </c>
      <c r="G42" s="125">
        <f t="shared" si="22"/>
        <v>9.5</v>
      </c>
      <c r="H42" s="199" t="str">
        <f t="shared" si="16"/>
        <v>↓</v>
      </c>
      <c r="I42" s="200">
        <f t="shared" si="17"/>
        <v>-0.30000000000000071</v>
      </c>
      <c r="J42" s="201">
        <f t="shared" si="18"/>
        <v>-3.157894736842113E-2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15</v>
      </c>
      <c r="Q42" s="126">
        <f t="shared" si="27"/>
        <v>11</v>
      </c>
      <c r="R42" s="126">
        <f t="shared" si="28"/>
        <v>19</v>
      </c>
      <c r="S42" s="126"/>
      <c r="T42" s="126">
        <f t="shared" si="29"/>
        <v>10.25</v>
      </c>
      <c r="U42" s="126">
        <f t="shared" si="30"/>
        <v>9</v>
      </c>
      <c r="V42" s="126">
        <f t="shared" si="31"/>
        <v>12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28.666666666666668</v>
      </c>
      <c r="E43" s="125">
        <f t="shared" si="20"/>
        <v>28</v>
      </c>
      <c r="F43" s="125">
        <f t="shared" si="21"/>
        <v>30</v>
      </c>
      <c r="G43" s="125">
        <f t="shared" si="22"/>
        <v>33.333333333333336</v>
      </c>
      <c r="H43" s="199" t="str">
        <f t="shared" si="16"/>
        <v>↓</v>
      </c>
      <c r="I43" s="200">
        <f t="shared" si="17"/>
        <v>-4.6666666666666679</v>
      </c>
      <c r="J43" s="201">
        <f t="shared" si="18"/>
        <v>-0.14000000000000001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160</v>
      </c>
      <c r="E44" s="125">
        <f t="shared" si="20"/>
        <v>160</v>
      </c>
      <c r="F44" s="125">
        <f t="shared" si="21"/>
        <v>160</v>
      </c>
      <c r="G44" s="125">
        <f t="shared" si="22"/>
        <v>160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15.25</v>
      </c>
      <c r="E45" s="125">
        <f t="shared" si="20"/>
        <v>15</v>
      </c>
      <c r="F45" s="125">
        <f t="shared" si="21"/>
        <v>16</v>
      </c>
      <c r="G45" s="125">
        <f t="shared" si="22"/>
        <v>15.166666666666666</v>
      </c>
      <c r="H45" s="199" t="str">
        <f t="shared" si="16"/>
        <v>↑</v>
      </c>
      <c r="I45" s="200">
        <f t="shared" si="17"/>
        <v>8.3333333333333925E-2</v>
      </c>
      <c r="J45" s="201">
        <f t="shared" si="18"/>
        <v>5.494505494505534E-3</v>
      </c>
      <c r="K45" s="127"/>
      <c r="L45" s="127">
        <f t="shared" si="23"/>
        <v>16.666666666666668</v>
      </c>
      <c r="M45" s="127">
        <f t="shared" si="24"/>
        <v>16</v>
      </c>
      <c r="N45" s="127">
        <f t="shared" si="25"/>
        <v>17</v>
      </c>
      <c r="O45" s="126"/>
      <c r="P45" s="126">
        <f t="shared" si="26"/>
        <v>17</v>
      </c>
      <c r="Q45" s="126">
        <f t="shared" si="27"/>
        <v>17</v>
      </c>
      <c r="R45" s="126">
        <f t="shared" si="28"/>
        <v>17</v>
      </c>
      <c r="S45" s="126"/>
      <c r="T45" s="126">
        <f t="shared" si="29"/>
        <v>14.5</v>
      </c>
      <c r="U45" s="126">
        <f t="shared" si="30"/>
        <v>14</v>
      </c>
      <c r="V45" s="126">
        <f t="shared" si="31"/>
        <v>15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100</v>
      </c>
      <c r="E46" s="125">
        <f t="shared" si="20"/>
        <v>100</v>
      </c>
      <c r="F46" s="125">
        <f t="shared" si="21"/>
        <v>100</v>
      </c>
      <c r="G46" s="125">
        <f t="shared" si="22"/>
        <v>100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13.25</v>
      </c>
      <c r="E47" s="125">
        <f t="shared" si="20"/>
        <v>13</v>
      </c>
      <c r="F47" s="125">
        <f t="shared" si="21"/>
        <v>14</v>
      </c>
      <c r="G47" s="125">
        <f t="shared" si="22"/>
        <v>13</v>
      </c>
      <c r="H47" s="199" t="str">
        <f t="shared" si="16"/>
        <v>↑</v>
      </c>
      <c r="I47" s="200">
        <f t="shared" si="17"/>
        <v>0.25</v>
      </c>
      <c r="J47" s="201">
        <f t="shared" si="18"/>
        <v>1.9230769230769232E-2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250</v>
      </c>
      <c r="E48" s="125">
        <f t="shared" si="20"/>
        <v>250</v>
      </c>
      <c r="F48" s="125">
        <f t="shared" si="21"/>
        <v>250</v>
      </c>
      <c r="G48" s="125">
        <f t="shared" si="22"/>
        <v>250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258.33333333333331</v>
      </c>
      <c r="U48" s="126">
        <f t="shared" si="30"/>
        <v>250</v>
      </c>
      <c r="V48" s="126">
        <f t="shared" si="31"/>
        <v>275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163.75</v>
      </c>
      <c r="U49" s="126">
        <f t="shared" si="30"/>
        <v>150</v>
      </c>
      <c r="V49" s="126">
        <f t="shared" si="31"/>
        <v>180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9.6666666666666661</v>
      </c>
      <c r="E50" s="125">
        <f t="shared" si="20"/>
        <v>8</v>
      </c>
      <c r="F50" s="125">
        <f t="shared" si="21"/>
        <v>12</v>
      </c>
      <c r="G50" s="125">
        <f t="shared" si="22"/>
        <v>11.25</v>
      </c>
      <c r="H50" s="199" t="str">
        <f t="shared" si="16"/>
        <v>↓</v>
      </c>
      <c r="I50" s="200">
        <f t="shared" si="17"/>
        <v>-1.5833333333333339</v>
      </c>
      <c r="J50" s="201">
        <f t="shared" si="18"/>
        <v>-0.14074074074074081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14</v>
      </c>
      <c r="Q50" s="126">
        <f t="shared" si="27"/>
        <v>12</v>
      </c>
      <c r="R50" s="126">
        <f t="shared" si="28"/>
        <v>15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11.5</v>
      </c>
      <c r="E52" s="125">
        <f t="shared" si="20"/>
        <v>10</v>
      </c>
      <c r="F52" s="125">
        <f t="shared" si="21"/>
        <v>14</v>
      </c>
      <c r="G52" s="125">
        <f t="shared" si="22"/>
        <v>13.25</v>
      </c>
      <c r="H52" s="199" t="str">
        <f t="shared" si="16"/>
        <v>↓</v>
      </c>
      <c r="I52" s="200">
        <f t="shared" si="17"/>
        <v>-1.75</v>
      </c>
      <c r="J52" s="201">
        <f t="shared" si="18"/>
        <v>-0.13207547169811321</v>
      </c>
      <c r="K52" s="127"/>
      <c r="L52" s="127">
        <f t="shared" si="23"/>
        <v>16.666666666666668</v>
      </c>
      <c r="M52" s="127">
        <f t="shared" si="24"/>
        <v>16</v>
      </c>
      <c r="N52" s="127">
        <f t="shared" si="25"/>
        <v>17</v>
      </c>
      <c r="O52" s="126"/>
      <c r="P52" s="126">
        <f t="shared" si="26"/>
        <v>16.5</v>
      </c>
      <c r="Q52" s="126">
        <f t="shared" si="27"/>
        <v>15</v>
      </c>
      <c r="R52" s="126">
        <f t="shared" si="28"/>
        <v>17</v>
      </c>
      <c r="S52" s="126"/>
      <c r="T52" s="126">
        <f t="shared" si="29"/>
        <v>20</v>
      </c>
      <c r="U52" s="126">
        <f t="shared" si="30"/>
        <v>18</v>
      </c>
      <c r="V52" s="126">
        <f t="shared" si="31"/>
        <v>22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28</v>
      </c>
      <c r="E53" s="125">
        <f t="shared" si="20"/>
        <v>28</v>
      </c>
      <c r="F53" s="125">
        <f t="shared" si="21"/>
        <v>28</v>
      </c>
      <c r="G53" s="125">
        <f t="shared" si="22"/>
        <v>28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28</v>
      </c>
      <c r="Q53" s="126">
        <f t="shared" si="27"/>
        <v>28</v>
      </c>
      <c r="R53" s="126">
        <f t="shared" si="28"/>
        <v>28</v>
      </c>
      <c r="S53" s="126"/>
      <c r="T53" s="126">
        <f t="shared" si="29"/>
        <v>21.666666666666668</v>
      </c>
      <c r="U53" s="126">
        <f t="shared" si="30"/>
        <v>21</v>
      </c>
      <c r="V53" s="126">
        <f t="shared" si="31"/>
        <v>22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25.857142857142858</v>
      </c>
      <c r="E54" s="125">
        <f t="shared" si="20"/>
        <v>25</v>
      </c>
      <c r="F54" s="125">
        <f t="shared" si="21"/>
        <v>26</v>
      </c>
      <c r="G54" s="125">
        <f t="shared" si="22"/>
        <v>25.714285714285715</v>
      </c>
      <c r="H54" s="199" t="str">
        <f t="shared" si="16"/>
        <v>↑</v>
      </c>
      <c r="I54" s="200">
        <f t="shared" si="17"/>
        <v>0.14285714285714235</v>
      </c>
      <c r="J54" s="201">
        <f t="shared" si="18"/>
        <v>5.5555555555555358E-3</v>
      </c>
      <c r="K54" s="128"/>
      <c r="L54" s="128">
        <f t="shared" si="23"/>
        <v>23.666666666666668</v>
      </c>
      <c r="M54" s="128">
        <f t="shared" si="24"/>
        <v>23</v>
      </c>
      <c r="N54" s="128">
        <f t="shared" si="25"/>
        <v>24</v>
      </c>
      <c r="O54" s="126"/>
      <c r="P54" s="126">
        <f t="shared" si="26"/>
        <v>25</v>
      </c>
      <c r="Q54" s="126">
        <f t="shared" si="27"/>
        <v>24</v>
      </c>
      <c r="R54" s="126">
        <f t="shared" si="28"/>
        <v>26</v>
      </c>
      <c r="S54" s="126"/>
      <c r="T54" s="126">
        <f t="shared" si="29"/>
        <v>22</v>
      </c>
      <c r="U54" s="126">
        <f t="shared" si="30"/>
        <v>22</v>
      </c>
      <c r="V54" s="126">
        <f t="shared" si="31"/>
        <v>22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8.7142857142857135</v>
      </c>
      <c r="E55" s="125">
        <f t="shared" si="20"/>
        <v>8</v>
      </c>
      <c r="F55" s="125">
        <f t="shared" si="21"/>
        <v>9</v>
      </c>
      <c r="G55" s="125">
        <f t="shared" si="22"/>
        <v>9.2857142857142865</v>
      </c>
      <c r="H55" s="199" t="str">
        <f t="shared" si="16"/>
        <v>↓</v>
      </c>
      <c r="I55" s="200">
        <f t="shared" si="17"/>
        <v>-0.57142857142857295</v>
      </c>
      <c r="J55" s="201">
        <f t="shared" si="18"/>
        <v>-6.1538461538461695E-2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12</v>
      </c>
      <c r="Q55" s="126">
        <f t="shared" si="27"/>
        <v>12</v>
      </c>
      <c r="R55" s="126">
        <f t="shared" si="28"/>
        <v>12</v>
      </c>
      <c r="S55" s="126"/>
      <c r="T55" s="126">
        <f t="shared" si="29"/>
        <v>11.5</v>
      </c>
      <c r="U55" s="126">
        <f t="shared" si="30"/>
        <v>10</v>
      </c>
      <c r="V55" s="126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INDECAEA1740922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1">
        <f>Y7</f>
        <v>44826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8"/>
      <c r="L5" s="235" t="str">
        <f>+GranosBasicos!L26</f>
        <v>SANTA ANA</v>
      </c>
      <c r="M5" s="235"/>
      <c r="N5" s="236"/>
      <c r="O5" s="109"/>
      <c r="P5" s="235" t="str">
        <f>+GranosBasicos!P26</f>
        <v>SAN VICENTE</v>
      </c>
      <c r="Q5" s="235"/>
      <c r="R5" s="237"/>
      <c r="S5" s="109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22/sep</v>
      </c>
      <c r="E6" s="113" t="s">
        <v>0</v>
      </c>
      <c r="F6" s="113" t="s">
        <v>1</v>
      </c>
      <c r="G6" s="114" t="str">
        <f>CONCATENATE(Y5," ",TEXT(Z8,"dd/mmm"))</f>
        <v>Promedio 21/sep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>
        <f t="shared" ref="D7:D40" si="0">IF(ISERROR(VLOOKUP(CONCATENATE(A7,"TIENDONA"),sansalvador,5,FALSE)),"n.d.",VLOOKUP(CONCATENATE(A7,"TIENDONA"),sansalvador,5,FALSE))</f>
        <v>34</v>
      </c>
      <c r="E7" s="136">
        <f t="shared" ref="E7:E40" si="1">IF( ISERROR(VLOOKUP(CONCATENATE(A7,"TIENDONA"),sansalvador,6,FALSE)),"n.d.",VLOOKUP(CONCATENATE(A7,"TIENDONA"),sansalvador,6,FALSE))</f>
        <v>32</v>
      </c>
      <c r="F7" s="136">
        <f t="shared" ref="F7:F40" si="2">IF( ISERROR(VLOOKUP(CONCATENATE(A7,"TIENDONA"),sansalvador,7,FALSE)),"n.d.",VLOOKUP(CONCATENATE(A7,"TIENDONA"),sansalvador,7,FALSE))</f>
        <v>35</v>
      </c>
      <c r="G7" s="136">
        <f t="shared" ref="G7:G40" si="3">IF(ISERROR(VLOOKUP(CONCATENATE(A7,"TIENDONA"),sansalvadorpasado,5,FALSE)),"n.d.",VLOOKUP(CONCATENATE(A7,"TIENDONA"),sansalvadorpasado,5,FALSE))</f>
        <v>34</v>
      </c>
      <c r="H7" s="199" t="str">
        <f t="shared" ref="H7" si="4">IF(D7="n.d.","",IF(G7="n.d.","",IF(D7=G7,"=",IF(D7&gt;G7,"↑","↓"))))</f>
        <v>=</v>
      </c>
      <c r="I7" s="200">
        <f t="shared" ref="I7" si="5">IF(D7="n.d.","",IF(G7="n.d.","",(D7-G7)))</f>
        <v>0</v>
      </c>
      <c r="J7" s="201">
        <f t="shared" ref="J7" si="6">IF(D7="n.d.","",IF(G7="n.d.","",(D7-G7)/G7))</f>
        <v>0</v>
      </c>
      <c r="K7" s="239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44826</v>
      </c>
      <c r="Z7" s="22">
        <f>+Y7</f>
        <v>44826</v>
      </c>
    </row>
    <row r="8" spans="1:26" ht="15" customHeight="1">
      <c r="A8" s="3">
        <v>61</v>
      </c>
      <c r="B8" s="124" t="s">
        <v>136</v>
      </c>
      <c r="C8" s="135" t="s">
        <v>24</v>
      </c>
      <c r="D8" s="136">
        <f t="shared" si="0"/>
        <v>24.666666666666668</v>
      </c>
      <c r="E8" s="136">
        <f t="shared" si="1"/>
        <v>24</v>
      </c>
      <c r="F8" s="136">
        <f t="shared" si="2"/>
        <v>25</v>
      </c>
      <c r="G8" s="136">
        <f t="shared" si="3"/>
        <v>24.666666666666668</v>
      </c>
      <c r="H8" s="199" t="str">
        <f t="shared" ref="H8:H40" si="16">IF(D8="n.d.","",IF(G8="n.d.","",IF(D8=G8,"=",IF(D8&gt;G8,"↑","↓"))))</f>
        <v>=</v>
      </c>
      <c r="I8" s="200">
        <f t="shared" ref="I8:I40" si="17">IF(D8="n.d.","",IF(G8="n.d.","",(D8-G8)))</f>
        <v>0</v>
      </c>
      <c r="J8" s="201">
        <f t="shared" ref="J8:J40" si="18">IF(D8="n.d.","",IF(G8="n.d.","",(D8-G8)/G8))</f>
        <v>0</v>
      </c>
      <c r="K8" s="239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44825</v>
      </c>
      <c r="Z8" s="22">
        <f>+Y8</f>
        <v>44825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24.75</v>
      </c>
      <c r="E9" s="136">
        <f t="shared" si="1"/>
        <v>24</v>
      </c>
      <c r="F9" s="136">
        <f t="shared" si="2"/>
        <v>25</v>
      </c>
      <c r="G9" s="136">
        <f t="shared" si="3"/>
        <v>24.6</v>
      </c>
      <c r="H9" s="199" t="str">
        <f t="shared" si="16"/>
        <v>↑</v>
      </c>
      <c r="I9" s="200">
        <f t="shared" si="17"/>
        <v>0.14999999999999858</v>
      </c>
      <c r="J9" s="201">
        <f t="shared" si="18"/>
        <v>6.0975609756096982E-3</v>
      </c>
      <c r="K9" s="239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33.333333333333336</v>
      </c>
      <c r="U9" s="136">
        <f t="shared" si="14"/>
        <v>32</v>
      </c>
      <c r="V9" s="136">
        <f t="shared" si="15"/>
        <v>34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22.25</v>
      </c>
      <c r="E10" s="136">
        <f t="shared" si="1"/>
        <v>21</v>
      </c>
      <c r="F10" s="136">
        <f t="shared" si="2"/>
        <v>23</v>
      </c>
      <c r="G10" s="136">
        <f t="shared" si="3"/>
        <v>21.8</v>
      </c>
      <c r="H10" s="199" t="str">
        <f t="shared" si="16"/>
        <v>↑</v>
      </c>
      <c r="I10" s="200">
        <f t="shared" si="17"/>
        <v>0.44999999999999929</v>
      </c>
      <c r="J10" s="201">
        <f t="shared" si="18"/>
        <v>2.0642201834862352E-2</v>
      </c>
      <c r="K10" s="239"/>
      <c r="L10" s="136">
        <f t="shared" si="7"/>
        <v>23.333333333333332</v>
      </c>
      <c r="M10" s="136">
        <f t="shared" si="8"/>
        <v>22</v>
      </c>
      <c r="N10" s="136">
        <f t="shared" si="9"/>
        <v>24</v>
      </c>
      <c r="O10" s="137"/>
      <c r="P10" s="136">
        <f t="shared" si="10"/>
        <v>22.5</v>
      </c>
      <c r="Q10" s="136">
        <f t="shared" si="11"/>
        <v>22</v>
      </c>
      <c r="R10" s="136">
        <f t="shared" si="12"/>
        <v>23</v>
      </c>
      <c r="S10" s="137"/>
      <c r="T10" s="136">
        <f t="shared" si="13"/>
        <v>26.2</v>
      </c>
      <c r="U10" s="136">
        <f t="shared" si="14"/>
        <v>24</v>
      </c>
      <c r="V10" s="136">
        <f t="shared" si="15"/>
        <v>28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39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10.666666666666666</v>
      </c>
      <c r="Q11" s="136">
        <f t="shared" si="11"/>
        <v>10</v>
      </c>
      <c r="R11" s="136">
        <f t="shared" si="12"/>
        <v>11</v>
      </c>
      <c r="S11" s="137"/>
      <c r="T11" s="136">
        <f t="shared" si="13"/>
        <v>10</v>
      </c>
      <c r="U11" s="136">
        <f t="shared" si="14"/>
        <v>10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39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9</v>
      </c>
      <c r="Q12" s="136">
        <f t="shared" si="11"/>
        <v>9</v>
      </c>
      <c r="R12" s="136">
        <f t="shared" si="12"/>
        <v>9</v>
      </c>
      <c r="S12" s="137"/>
      <c r="T12" s="136">
        <f t="shared" si="13"/>
        <v>7</v>
      </c>
      <c r="U12" s="136">
        <f t="shared" si="14"/>
        <v>7</v>
      </c>
      <c r="V12" s="136">
        <f t="shared" si="15"/>
        <v>7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39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58.333333333333336</v>
      </c>
      <c r="E14" s="136">
        <f t="shared" si="1"/>
        <v>55</v>
      </c>
      <c r="F14" s="136">
        <f t="shared" si="2"/>
        <v>60</v>
      </c>
      <c r="G14" s="136">
        <f t="shared" si="3"/>
        <v>60</v>
      </c>
      <c r="H14" s="199" t="str">
        <f t="shared" si="16"/>
        <v>↓</v>
      </c>
      <c r="I14" s="200">
        <f t="shared" si="17"/>
        <v>-1.6666666666666643</v>
      </c>
      <c r="J14" s="201">
        <f t="shared" si="18"/>
        <v>-2.7777777777777738E-2</v>
      </c>
      <c r="K14" s="239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9.25</v>
      </c>
      <c r="E15" s="136">
        <f t="shared" si="1"/>
        <v>9</v>
      </c>
      <c r="F15" s="136">
        <f t="shared" si="2"/>
        <v>10</v>
      </c>
      <c r="G15" s="136">
        <f t="shared" si="3"/>
        <v>9.3333333333333339</v>
      </c>
      <c r="H15" s="199" t="str">
        <f t="shared" si="16"/>
        <v>↓</v>
      </c>
      <c r="I15" s="200">
        <f t="shared" si="17"/>
        <v>-8.3333333333333925E-2</v>
      </c>
      <c r="J15" s="201">
        <f t="shared" si="18"/>
        <v>-8.9285714285714923E-3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11.666666666666666</v>
      </c>
      <c r="Q15" s="140">
        <f t="shared" si="11"/>
        <v>11</v>
      </c>
      <c r="R15" s="140">
        <f t="shared" si="12"/>
        <v>12</v>
      </c>
      <c r="S15" s="137"/>
      <c r="T15" s="140">
        <f t="shared" si="13"/>
        <v>12.333333333333334</v>
      </c>
      <c r="U15" s="140">
        <f t="shared" si="14"/>
        <v>12</v>
      </c>
      <c r="V15" s="140">
        <f t="shared" si="15"/>
        <v>13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5.8</v>
      </c>
      <c r="Q16" s="140">
        <f t="shared" si="11"/>
        <v>5</v>
      </c>
      <c r="R16" s="140">
        <f t="shared" si="12"/>
        <v>6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2</v>
      </c>
      <c r="Q18" s="140">
        <f t="shared" si="11"/>
        <v>2</v>
      </c>
      <c r="R18" s="140">
        <f t="shared" si="12"/>
        <v>2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4</v>
      </c>
      <c r="E19" s="136">
        <f t="shared" si="1"/>
        <v>4</v>
      </c>
      <c r="F19" s="136">
        <f t="shared" si="2"/>
        <v>4</v>
      </c>
      <c r="G19" s="136">
        <f t="shared" si="3"/>
        <v>4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5.25</v>
      </c>
      <c r="M19" s="139">
        <f t="shared" si="8"/>
        <v>5</v>
      </c>
      <c r="N19" s="139">
        <f t="shared" si="9"/>
        <v>6</v>
      </c>
      <c r="O19" s="137"/>
      <c r="P19" s="140">
        <f t="shared" si="10"/>
        <v>5</v>
      </c>
      <c r="Q19" s="140">
        <f t="shared" si="11"/>
        <v>4</v>
      </c>
      <c r="R19" s="140">
        <f t="shared" si="12"/>
        <v>6</v>
      </c>
      <c r="S19" s="137"/>
      <c r="T19" s="140">
        <f t="shared" si="13"/>
        <v>7.2</v>
      </c>
      <c r="U19" s="140">
        <f t="shared" si="14"/>
        <v>6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3</v>
      </c>
      <c r="E20" s="136">
        <f t="shared" si="1"/>
        <v>3</v>
      </c>
      <c r="F20" s="136">
        <f t="shared" si="2"/>
        <v>3</v>
      </c>
      <c r="G20" s="136">
        <f t="shared" si="3"/>
        <v>3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11</v>
      </c>
      <c r="E21" s="136">
        <f t="shared" si="1"/>
        <v>9</v>
      </c>
      <c r="F21" s="136">
        <f t="shared" si="2"/>
        <v>12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 t="str">
        <f t="shared" si="7"/>
        <v>n.d.</v>
      </c>
      <c r="M21" s="139" t="str">
        <f t="shared" si="8"/>
        <v>n.d.</v>
      </c>
      <c r="N21" s="139" t="str">
        <f t="shared" si="9"/>
        <v>n.d.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9</v>
      </c>
      <c r="E22" s="136">
        <f t="shared" si="1"/>
        <v>7</v>
      </c>
      <c r="F22" s="136">
        <f t="shared" si="2"/>
        <v>10</v>
      </c>
      <c r="G22" s="136">
        <f t="shared" si="3"/>
        <v>9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28</v>
      </c>
      <c r="E23" s="136">
        <f t="shared" si="1"/>
        <v>28</v>
      </c>
      <c r="F23" s="136">
        <f t="shared" si="2"/>
        <v>28</v>
      </c>
      <c r="G23" s="136">
        <f t="shared" si="3"/>
        <v>28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18.666666666666668</v>
      </c>
      <c r="E25" s="136">
        <f t="shared" si="1"/>
        <v>18</v>
      </c>
      <c r="F25" s="136">
        <f t="shared" si="2"/>
        <v>20</v>
      </c>
      <c r="G25" s="136">
        <f t="shared" si="3"/>
        <v>19.333333333333332</v>
      </c>
      <c r="H25" s="199" t="str">
        <f t="shared" si="16"/>
        <v>↓</v>
      </c>
      <c r="I25" s="200">
        <f t="shared" si="17"/>
        <v>-0.6666666666666643</v>
      </c>
      <c r="J25" s="201">
        <f t="shared" si="18"/>
        <v>-3.4482758620689537E-2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25</v>
      </c>
      <c r="Q25" s="140">
        <f t="shared" si="11"/>
        <v>24</v>
      </c>
      <c r="R25" s="140">
        <f t="shared" si="12"/>
        <v>26</v>
      </c>
      <c r="S25" s="137"/>
      <c r="T25" s="140">
        <f t="shared" si="13"/>
        <v>24</v>
      </c>
      <c r="U25" s="140">
        <f t="shared" si="14"/>
        <v>24</v>
      </c>
      <c r="V25" s="140">
        <f t="shared" si="15"/>
        <v>24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8.5</v>
      </c>
      <c r="H26" s="199" t="str">
        <f t="shared" si="16"/>
        <v>↓</v>
      </c>
      <c r="I26" s="200">
        <f t="shared" si="17"/>
        <v>-0.5</v>
      </c>
      <c r="J26" s="201">
        <f t="shared" si="18"/>
        <v>-5.8823529411764705E-2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10.5</v>
      </c>
      <c r="Q26" s="140">
        <f t="shared" si="11"/>
        <v>10</v>
      </c>
      <c r="R26" s="140">
        <f t="shared" si="12"/>
        <v>11</v>
      </c>
      <c r="S26" s="137"/>
      <c r="T26" s="140">
        <f t="shared" si="13"/>
        <v>6.2</v>
      </c>
      <c r="U26" s="140">
        <f t="shared" si="14"/>
        <v>6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11.333333333333334</v>
      </c>
      <c r="M28" s="139">
        <f t="shared" si="8"/>
        <v>10</v>
      </c>
      <c r="N28" s="139">
        <f t="shared" si="9"/>
        <v>12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10</v>
      </c>
      <c r="E29" s="136">
        <f t="shared" si="1"/>
        <v>10</v>
      </c>
      <c r="F29" s="136">
        <f t="shared" si="2"/>
        <v>10</v>
      </c>
      <c r="G29" s="136">
        <f t="shared" si="3"/>
        <v>10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11</v>
      </c>
      <c r="Q29" s="140">
        <f t="shared" si="11"/>
        <v>10</v>
      </c>
      <c r="R29" s="140">
        <f t="shared" si="12"/>
        <v>12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 t="str">
        <f t="shared" si="0"/>
        <v>n.d.</v>
      </c>
      <c r="E30" s="136" t="str">
        <f t="shared" si="1"/>
        <v>n.d.</v>
      </c>
      <c r="F30" s="136" t="str">
        <f t="shared" si="2"/>
        <v>n.d.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15.833333333333334</v>
      </c>
      <c r="E31" s="136">
        <f t="shared" si="1"/>
        <v>15</v>
      </c>
      <c r="F31" s="136">
        <f t="shared" si="2"/>
        <v>16</v>
      </c>
      <c r="G31" s="136">
        <f t="shared" si="3"/>
        <v>15.833333333333334</v>
      </c>
      <c r="H31" s="199" t="str">
        <f t="shared" si="16"/>
        <v>=</v>
      </c>
      <c r="I31" s="200">
        <f t="shared" si="17"/>
        <v>0</v>
      </c>
      <c r="J31" s="201">
        <f t="shared" si="18"/>
        <v>0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16</v>
      </c>
      <c r="Q31" s="140">
        <f t="shared" si="11"/>
        <v>16</v>
      </c>
      <c r="R31" s="140">
        <f t="shared" si="12"/>
        <v>16</v>
      </c>
      <c r="S31" s="137"/>
      <c r="T31" s="140">
        <f t="shared" si="13"/>
        <v>15</v>
      </c>
      <c r="U31" s="140">
        <f t="shared" si="14"/>
        <v>14</v>
      </c>
      <c r="V31" s="140">
        <f t="shared" si="15"/>
        <v>16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13.333333333333334</v>
      </c>
      <c r="E32" s="136">
        <f t="shared" si="1"/>
        <v>13</v>
      </c>
      <c r="F32" s="136">
        <f t="shared" si="2"/>
        <v>14</v>
      </c>
      <c r="G32" s="136">
        <f t="shared" si="3"/>
        <v>13</v>
      </c>
      <c r="H32" s="199" t="str">
        <f t="shared" si="16"/>
        <v>↑</v>
      </c>
      <c r="I32" s="200">
        <f t="shared" si="17"/>
        <v>0.33333333333333393</v>
      </c>
      <c r="J32" s="201">
        <f t="shared" si="18"/>
        <v>2.5641025641025685E-2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14</v>
      </c>
      <c r="Q32" s="140">
        <f t="shared" si="11"/>
        <v>14</v>
      </c>
      <c r="R32" s="140">
        <f t="shared" si="12"/>
        <v>14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185</v>
      </c>
      <c r="U33" s="140">
        <f t="shared" si="14"/>
        <v>180</v>
      </c>
      <c r="V33" s="140">
        <f t="shared" si="15"/>
        <v>190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95</v>
      </c>
      <c r="M35" s="139">
        <f t="shared" si="8"/>
        <v>90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</v>
      </c>
      <c r="E36" s="136">
        <f t="shared" si="1"/>
        <v>20</v>
      </c>
      <c r="F36" s="136">
        <f t="shared" si="2"/>
        <v>20</v>
      </c>
      <c r="G36" s="136">
        <f t="shared" si="3"/>
        <v>20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21</v>
      </c>
      <c r="Q36" s="140">
        <f t="shared" si="11"/>
        <v>20</v>
      </c>
      <c r="R36" s="140">
        <f t="shared" si="12"/>
        <v>22</v>
      </c>
      <c r="S36" s="137"/>
      <c r="T36" s="140">
        <f t="shared" si="13"/>
        <v>20.8</v>
      </c>
      <c r="U36" s="140">
        <f t="shared" si="14"/>
        <v>20</v>
      </c>
      <c r="V36" s="140">
        <f t="shared" si="15"/>
        <v>21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13.6</v>
      </c>
      <c r="E37" s="136">
        <f t="shared" si="1"/>
        <v>13</v>
      </c>
      <c r="F37" s="136">
        <f t="shared" si="2"/>
        <v>14</v>
      </c>
      <c r="G37" s="136">
        <f t="shared" si="3"/>
        <v>13.6</v>
      </c>
      <c r="H37" s="199" t="str">
        <f t="shared" si="16"/>
        <v>=</v>
      </c>
      <c r="I37" s="200">
        <f t="shared" si="17"/>
        <v>0</v>
      </c>
      <c r="J37" s="201">
        <f t="shared" si="18"/>
        <v>0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19.5</v>
      </c>
      <c r="Q37" s="140">
        <f t="shared" si="11"/>
        <v>19</v>
      </c>
      <c r="R37" s="140">
        <f t="shared" si="12"/>
        <v>20</v>
      </c>
      <c r="S37" s="137"/>
      <c r="T37" s="140">
        <f t="shared" si="13"/>
        <v>17</v>
      </c>
      <c r="U37" s="140">
        <f t="shared" si="14"/>
        <v>17</v>
      </c>
      <c r="V37" s="140">
        <f t="shared" si="15"/>
        <v>17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>
        <f t="shared" si="7"/>
        <v>43</v>
      </c>
      <c r="M38" s="139">
        <f t="shared" si="8"/>
        <v>43</v>
      </c>
      <c r="N38" s="139">
        <f t="shared" si="9"/>
        <v>43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85</v>
      </c>
      <c r="Q39" s="140">
        <f t="shared" si="11"/>
        <v>85</v>
      </c>
      <c r="R39" s="140">
        <f t="shared" si="12"/>
        <v>85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23.333333333333332</v>
      </c>
      <c r="H40" s="199" t="str">
        <f t="shared" si="16"/>
        <v>↑</v>
      </c>
      <c r="I40" s="200">
        <f t="shared" si="17"/>
        <v>1.3333333333333357</v>
      </c>
      <c r="J40" s="201">
        <f t="shared" si="18"/>
        <v>5.7142857142857245E-2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INDECAEA1740922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1">
        <f>Y7</f>
        <v>44826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1" t="s">
        <v>183</v>
      </c>
      <c r="C5" s="241"/>
      <c r="D5" s="241" t="s">
        <v>262</v>
      </c>
      <c r="E5" s="241"/>
      <c r="F5" s="241"/>
      <c r="G5" s="241"/>
      <c r="H5" s="241"/>
      <c r="I5" s="241"/>
      <c r="J5" s="242"/>
      <c r="K5" s="159"/>
      <c r="L5" s="235" t="str">
        <f>+GranosBasicos!L26</f>
        <v>SANTA ANA</v>
      </c>
      <c r="M5" s="235"/>
      <c r="N5" s="236"/>
      <c r="O5" s="109"/>
      <c r="P5" s="235" t="str">
        <f>+GranosBasicos!P26</f>
        <v>SAN VICENTE</v>
      </c>
      <c r="Q5" s="235"/>
      <c r="R5" s="237"/>
      <c r="S5" s="109"/>
      <c r="T5" s="235" t="str">
        <f>+GranosBasicos!T26</f>
        <v>SAN MIGUEL</v>
      </c>
      <c r="U5" s="235"/>
      <c r="V5" s="235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140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140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140</v>
      </c>
      <c r="G7" s="80"/>
      <c r="H7" s="80"/>
      <c r="I7" s="80"/>
      <c r="J7" s="80"/>
      <c r="K7" s="243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44826</v>
      </c>
      <c r="Z7" s="22">
        <f>+Y7</f>
        <v>44826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50</v>
      </c>
      <c r="E8" s="80">
        <f t="shared" si="1"/>
        <v>50</v>
      </c>
      <c r="F8" s="80">
        <f t="shared" si="2"/>
        <v>50</v>
      </c>
      <c r="G8" s="80"/>
      <c r="H8" s="80"/>
      <c r="I8" s="80"/>
      <c r="J8" s="80"/>
      <c r="K8" s="243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</v>
      </c>
      <c r="Q8" s="80">
        <f t="shared" si="7"/>
        <v>48</v>
      </c>
      <c r="R8" s="80">
        <f t="shared" si="8"/>
        <v>48</v>
      </c>
      <c r="S8" s="142"/>
      <c r="T8" s="80">
        <f t="shared" si="9"/>
        <v>47.5</v>
      </c>
      <c r="U8" s="80">
        <f t="shared" si="10"/>
        <v>47</v>
      </c>
      <c r="V8" s="80">
        <f t="shared" si="11"/>
        <v>48</v>
      </c>
      <c r="X8" s="6" t="s">
        <v>178</v>
      </c>
      <c r="Y8" s="22">
        <f>+VLOOKUP(9999,sansalvador,3,FALSE)</f>
        <v>44825</v>
      </c>
      <c r="Z8" s="22">
        <f>+Y8</f>
        <v>44825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80</v>
      </c>
      <c r="E9" s="80">
        <f t="shared" si="1"/>
        <v>80</v>
      </c>
      <c r="F9" s="80">
        <f t="shared" si="2"/>
        <v>80</v>
      </c>
      <c r="G9" s="80"/>
      <c r="H9" s="80"/>
      <c r="I9" s="80"/>
      <c r="J9" s="80"/>
      <c r="K9" s="243"/>
      <c r="L9" s="80">
        <f t="shared" si="3"/>
        <v>84</v>
      </c>
      <c r="M9" s="80">
        <f t="shared" si="4"/>
        <v>83</v>
      </c>
      <c r="N9" s="156">
        <f t="shared" si="5"/>
        <v>85</v>
      </c>
      <c r="O9" s="142"/>
      <c r="P9" s="80">
        <f t="shared" si="6"/>
        <v>90</v>
      </c>
      <c r="Q9" s="80">
        <f t="shared" si="7"/>
        <v>90</v>
      </c>
      <c r="R9" s="80">
        <f t="shared" si="8"/>
        <v>90</v>
      </c>
      <c r="S9" s="142"/>
      <c r="T9" s="80">
        <f t="shared" si="9"/>
        <v>83</v>
      </c>
      <c r="U9" s="80">
        <f t="shared" si="10"/>
        <v>83</v>
      </c>
      <c r="V9" s="80">
        <f t="shared" si="11"/>
        <v>83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150</v>
      </c>
      <c r="E10" s="80">
        <f t="shared" si="1"/>
        <v>150</v>
      </c>
      <c r="F10" s="80">
        <f t="shared" si="2"/>
        <v>150</v>
      </c>
      <c r="G10" s="80"/>
      <c r="H10" s="80"/>
      <c r="I10" s="80"/>
      <c r="J10" s="80"/>
      <c r="K10" s="243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>
        <f t="shared" si="6"/>
        <v>157.5</v>
      </c>
      <c r="Q10" s="80">
        <f t="shared" si="7"/>
        <v>150</v>
      </c>
      <c r="R10" s="80">
        <f t="shared" si="8"/>
        <v>165</v>
      </c>
      <c r="S10" s="142"/>
      <c r="T10" s="80">
        <f t="shared" si="9"/>
        <v>155</v>
      </c>
      <c r="U10" s="80">
        <f t="shared" si="10"/>
        <v>155</v>
      </c>
      <c r="V10" s="80">
        <f t="shared" si="11"/>
        <v>155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 t="str">
        <f t="shared" si="0"/>
        <v>n.d.</v>
      </c>
      <c r="E11" s="80" t="str">
        <f t="shared" si="1"/>
        <v>n.d.</v>
      </c>
      <c r="F11" s="80" t="str">
        <f t="shared" si="2"/>
        <v>n.d.</v>
      </c>
      <c r="G11" s="80"/>
      <c r="H11" s="80"/>
      <c r="I11" s="80"/>
      <c r="J11" s="80"/>
      <c r="K11" s="243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25.5</v>
      </c>
      <c r="E12" s="80">
        <f t="shared" si="1"/>
        <v>25.5</v>
      </c>
      <c r="F12" s="80">
        <f t="shared" si="2"/>
        <v>25.5</v>
      </c>
      <c r="G12" s="80"/>
      <c r="H12" s="80"/>
      <c r="I12" s="80"/>
      <c r="J12" s="80"/>
      <c r="K12" s="243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 t="str">
        <f t="shared" si="6"/>
        <v>n.d.</v>
      </c>
      <c r="Q12" s="80" t="str">
        <f t="shared" si="7"/>
        <v>n.d.</v>
      </c>
      <c r="R12" s="80" t="str">
        <f t="shared" si="8"/>
        <v>n.d.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24</v>
      </c>
      <c r="E13" s="80">
        <f t="shared" si="1"/>
        <v>24</v>
      </c>
      <c r="F13" s="80">
        <f t="shared" si="2"/>
        <v>24</v>
      </c>
      <c r="G13" s="80"/>
      <c r="H13" s="80"/>
      <c r="I13" s="80"/>
      <c r="J13" s="80"/>
      <c r="K13" s="243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 t="str">
        <f t="shared" si="6"/>
        <v>n.d.</v>
      </c>
      <c r="Q13" s="80" t="str">
        <f t="shared" si="7"/>
        <v>n.d.</v>
      </c>
      <c r="R13" s="80" t="str">
        <f t="shared" si="8"/>
        <v>n.d.</v>
      </c>
      <c r="S13" s="142"/>
      <c r="T13" s="80" t="str">
        <f t="shared" si="9"/>
        <v>n.d.</v>
      </c>
      <c r="U13" s="80" t="str">
        <f t="shared" si="10"/>
        <v>n.d.</v>
      </c>
      <c r="V13" s="80" t="str">
        <f t="shared" si="11"/>
        <v>n.d.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/>
      <c r="H14" s="80"/>
      <c r="I14" s="80"/>
      <c r="J14" s="80"/>
      <c r="K14" s="243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 t="str">
        <f t="shared" si="0"/>
        <v>n.d.</v>
      </c>
      <c r="E15" s="80" t="str">
        <f t="shared" si="1"/>
        <v>n.d.</v>
      </c>
      <c r="F15" s="80" t="str">
        <f t="shared" si="2"/>
        <v>n.d.</v>
      </c>
      <c r="G15" s="80"/>
      <c r="H15" s="80"/>
      <c r="I15" s="80"/>
      <c r="J15" s="80"/>
      <c r="K15" s="82"/>
      <c r="L15" s="80">
        <f t="shared" si="3"/>
        <v>80</v>
      </c>
      <c r="M15" s="80">
        <f t="shared" si="4"/>
        <v>80</v>
      </c>
      <c r="N15" s="156">
        <f t="shared" si="5"/>
        <v>80</v>
      </c>
      <c r="O15" s="81"/>
      <c r="P15" s="80">
        <f t="shared" si="6"/>
        <v>70</v>
      </c>
      <c r="Q15" s="80">
        <f t="shared" si="7"/>
        <v>70</v>
      </c>
      <c r="R15" s="80">
        <f t="shared" si="8"/>
        <v>70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 t="str">
        <f t="shared" si="0"/>
        <v>n.d.</v>
      </c>
      <c r="E16" s="80" t="str">
        <f t="shared" si="1"/>
        <v>n.d.</v>
      </c>
      <c r="F16" s="80" t="str">
        <f t="shared" si="2"/>
        <v>n.d.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>
        <f t="shared" si="0"/>
        <v>15</v>
      </c>
      <c r="E17" s="80">
        <f t="shared" si="1"/>
        <v>15</v>
      </c>
      <c r="F17" s="80">
        <f t="shared" si="2"/>
        <v>15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13</v>
      </c>
      <c r="Q17" s="80">
        <f t="shared" si="7"/>
        <v>12</v>
      </c>
      <c r="R17" s="80">
        <f t="shared" si="8"/>
        <v>14</v>
      </c>
      <c r="S17" s="81"/>
      <c r="T17" s="80">
        <f t="shared" si="9"/>
        <v>12</v>
      </c>
      <c r="U17" s="80">
        <f t="shared" si="10"/>
        <v>12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INDECAEA1740922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1">
        <f>Y29</f>
        <v>44826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1" t="s">
        <v>183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8"/>
      <c r="L27" s="235" t="str">
        <f>+L5</f>
        <v>SANTA ANA</v>
      </c>
      <c r="M27" s="235"/>
      <c r="N27" s="236"/>
      <c r="O27" s="109"/>
      <c r="P27" s="235" t="str">
        <f>+P5</f>
        <v>SAN VICENTE</v>
      </c>
      <c r="Q27" s="235"/>
      <c r="R27" s="237"/>
      <c r="S27" s="109"/>
      <c r="T27" s="235" t="str">
        <f>+T5</f>
        <v>SAN MIGUEL</v>
      </c>
      <c r="U27" s="235"/>
      <c r="V27" s="235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1.55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1.6</v>
      </c>
      <c r="G29" s="145"/>
      <c r="H29" s="145"/>
      <c r="I29" s="145"/>
      <c r="J29" s="145"/>
      <c r="K29" s="240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1.7333333333333334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1.75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44826</v>
      </c>
      <c r="Z29" s="22">
        <f>+Y29</f>
        <v>44826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0.52500000000000002</v>
      </c>
      <c r="E30" s="145">
        <f t="shared" si="13"/>
        <v>0.5</v>
      </c>
      <c r="F30" s="145">
        <f t="shared" si="14"/>
        <v>0.55000000000000004</v>
      </c>
      <c r="G30" s="145"/>
      <c r="H30" s="145"/>
      <c r="I30" s="145"/>
      <c r="J30" s="145"/>
      <c r="K30" s="240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0.6</v>
      </c>
      <c r="Q30" s="145">
        <f t="shared" si="19"/>
        <v>0.6</v>
      </c>
      <c r="R30" s="145">
        <f t="shared" si="20"/>
        <v>0.6</v>
      </c>
      <c r="S30" s="185"/>
      <c r="T30" s="145">
        <f t="shared" si="21"/>
        <v>0.52500000000000002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44825</v>
      </c>
      <c r="Z30" s="22">
        <f>+Y30</f>
        <v>44825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0"/>
      <c r="L31" s="145">
        <f t="shared" si="15"/>
        <v>1.1499999999999999</v>
      </c>
      <c r="M31" s="145">
        <f t="shared" si="16"/>
        <v>1.1499999999999999</v>
      </c>
      <c r="N31" s="186">
        <f t="shared" si="17"/>
        <v>1.1499999999999999</v>
      </c>
      <c r="O31" s="184"/>
      <c r="P31" s="145">
        <f t="shared" si="18"/>
        <v>1.1000000000000001</v>
      </c>
      <c r="Q31" s="145">
        <f t="shared" si="19"/>
        <v>1</v>
      </c>
      <c r="R31" s="145">
        <f t="shared" si="20"/>
        <v>1.2</v>
      </c>
      <c r="S31" s="185"/>
      <c r="T31" s="145">
        <f t="shared" si="21"/>
        <v>0.95</v>
      </c>
      <c r="U31" s="145">
        <f t="shared" si="22"/>
        <v>0.9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0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1.9375</v>
      </c>
      <c r="Q32" s="145">
        <f t="shared" si="19"/>
        <v>1.75</v>
      </c>
      <c r="R32" s="145">
        <f t="shared" si="20"/>
        <v>2</v>
      </c>
      <c r="S32" s="185"/>
      <c r="T32" s="145">
        <f t="shared" si="21"/>
        <v>1.875</v>
      </c>
      <c r="U32" s="145">
        <f t="shared" si="22"/>
        <v>1.75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0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0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 t="str">
        <f t="shared" si="18"/>
        <v>n.d.</v>
      </c>
      <c r="Q34" s="145" t="str">
        <f t="shared" si="19"/>
        <v>n.d.</v>
      </c>
      <c r="R34" s="145" t="str">
        <f t="shared" si="20"/>
        <v>n.d.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0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 t="str">
        <f t="shared" si="18"/>
        <v>n.d.</v>
      </c>
      <c r="Q35" s="145" t="str">
        <f t="shared" si="19"/>
        <v>n.d.</v>
      </c>
      <c r="R35" s="145" t="str">
        <f t="shared" si="20"/>
        <v>n.d.</v>
      </c>
      <c r="S35" s="185"/>
      <c r="T35" s="145" t="str">
        <f t="shared" si="21"/>
        <v>n.d.</v>
      </c>
      <c r="U35" s="145" t="str">
        <f t="shared" si="22"/>
        <v>n.d.</v>
      </c>
      <c r="V35" s="145" t="str">
        <f t="shared" si="23"/>
        <v>n.d.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0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>
        <f t="shared" si="12"/>
        <v>1.3833333333333335</v>
      </c>
      <c r="E37" s="145">
        <f t="shared" si="13"/>
        <v>1.35</v>
      </c>
      <c r="F37" s="145">
        <f t="shared" si="14"/>
        <v>1.4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1.0666666666666667</v>
      </c>
      <c r="Q37" s="145">
        <f t="shared" si="19"/>
        <v>1</v>
      </c>
      <c r="R37" s="145">
        <f t="shared" si="20"/>
        <v>1.2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1</v>
      </c>
      <c r="Q38" s="145">
        <f t="shared" si="19"/>
        <v>1</v>
      </c>
      <c r="R38" s="145">
        <f t="shared" si="20"/>
        <v>1</v>
      </c>
      <c r="S38" s="182"/>
      <c r="T38" s="145">
        <f t="shared" si="21"/>
        <v>1.1499999999999999</v>
      </c>
      <c r="U38" s="145">
        <f t="shared" si="22"/>
        <v>1.1499999999999999</v>
      </c>
      <c r="V38" s="145">
        <f t="shared" si="23"/>
        <v>1.1499999999999999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0.20000000000000004</v>
      </c>
      <c r="Q39" s="145">
        <f t="shared" si="19"/>
        <v>0.2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INDECAEA1740922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44826</v>
      </c>
      <c r="B3" s="231">
        <f>U7</f>
        <v>44826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4" t="s">
        <v>183</v>
      </c>
      <c r="E5" s="244"/>
      <c r="F5" s="244"/>
      <c r="G5" s="160"/>
      <c r="H5" s="235" t="str">
        <f>+GranosBasicos!L26</f>
        <v>SANTA ANA</v>
      </c>
      <c r="I5" s="235"/>
      <c r="J5" s="237"/>
      <c r="K5" s="109"/>
      <c r="L5" s="235" t="str">
        <f>+GranosBasicos!P26</f>
        <v>SAN VICENTE</v>
      </c>
      <c r="M5" s="235"/>
      <c r="N5" s="237"/>
      <c r="O5" s="109"/>
      <c r="P5" s="235" t="str">
        <f>+GranosBasicos!T26</f>
        <v>SAN MIGUEL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44826</v>
      </c>
      <c r="V7" s="22">
        <f>+U7</f>
        <v>44826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5</v>
      </c>
      <c r="E8" s="145">
        <f t="shared" ref="E8:E15" si="1">IF( ISERROR(VLOOKUP(CONCATENATE(A8,$D$5),sansalvador,6,FALSE)),"n.d.",VLOOKUP(CONCATENATE(A8,$D$5),sansalvador,6,FALSE))</f>
        <v>5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4.25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44825</v>
      </c>
      <c r="V8" s="22">
        <f>+U8</f>
        <v>44825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190"/>
      <c r="H9" s="145">
        <f t="shared" si="3"/>
        <v>4.25</v>
      </c>
      <c r="I9" s="145">
        <f t="shared" si="4"/>
        <v>4.25</v>
      </c>
      <c r="J9" s="145">
        <f t="shared" si="5"/>
        <v>4.25</v>
      </c>
      <c r="K9" s="191"/>
      <c r="L9" s="145">
        <f t="shared" si="6"/>
        <v>4.333333333333333</v>
      </c>
      <c r="M9" s="145">
        <f t="shared" si="7"/>
        <v>4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</v>
      </c>
      <c r="F10" s="145">
        <f t="shared" si="2"/>
        <v>4.7</v>
      </c>
      <c r="G10" s="190"/>
      <c r="H10" s="145">
        <f t="shared" si="3"/>
        <v>4.25</v>
      </c>
      <c r="I10" s="145">
        <f t="shared" si="4"/>
        <v>4.25</v>
      </c>
      <c r="J10" s="145">
        <f t="shared" si="5"/>
        <v>4.25</v>
      </c>
      <c r="K10" s="191"/>
      <c r="L10" s="145">
        <f t="shared" si="6"/>
        <v>4.333333333333333</v>
      </c>
      <c r="M10" s="145">
        <f t="shared" si="7"/>
        <v>4</v>
      </c>
      <c r="N10" s="145">
        <f t="shared" si="8"/>
        <v>4.5</v>
      </c>
      <c r="O10" s="188"/>
      <c r="P10" s="145">
        <f t="shared" si="9"/>
        <v>4.5</v>
      </c>
      <c r="Q10" s="145">
        <f t="shared" si="10"/>
        <v>4.5</v>
      </c>
      <c r="R10" s="145">
        <f t="shared" si="11"/>
        <v>4.5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4</v>
      </c>
      <c r="E11" s="145">
        <f t="shared" si="1"/>
        <v>4</v>
      </c>
      <c r="F11" s="145">
        <f t="shared" si="2"/>
        <v>4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3.9166666666666665</v>
      </c>
      <c r="M11" s="145">
        <f t="shared" si="7"/>
        <v>3.75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4.55</v>
      </c>
      <c r="E12" s="145">
        <f t="shared" si="1"/>
        <v>4.5</v>
      </c>
      <c r="F12" s="145">
        <f t="shared" si="2"/>
        <v>4.5999999999999996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4.3</v>
      </c>
      <c r="M12" s="145">
        <f t="shared" si="7"/>
        <v>4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4.55</v>
      </c>
      <c r="E13" s="145">
        <f t="shared" si="1"/>
        <v>4.5</v>
      </c>
      <c r="F13" s="145">
        <f t="shared" si="2"/>
        <v>4.5999999999999996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4.333333333333333</v>
      </c>
      <c r="M13" s="145">
        <f t="shared" si="7"/>
        <v>4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3.9166666666666665</v>
      </c>
      <c r="M14" s="145">
        <f t="shared" si="7"/>
        <v>3.75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3.9166666666666665</v>
      </c>
      <c r="M15" s="182">
        <f t="shared" si="7"/>
        <v>3.75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3.875</v>
      </c>
      <c r="E17" s="145">
        <f>IF( ISERROR(VLOOKUP(CONCATENATE(A17,$D$5),sansalvador,6,FALSE)),"n.d.",VLOOKUP(CONCATENATE(A17,$D$5),sansalvador,6,FALSE))</f>
        <v>3.75</v>
      </c>
      <c r="F17" s="145">
        <f>IF( ISERROR(VLOOKUP(CONCATENATE(A17,$D$5),sansalvador,7,FALSE)),"n.d.",VLOOKUP(CONCATENATE(A17,$D$5),sansalvador,7,FALSE))</f>
        <v>4</v>
      </c>
      <c r="G17" s="187"/>
      <c r="H17" s="187">
        <f>IF(ISERROR(VLOOKUP(CONCATENATE(A17,$H$5),sansalvador,5,FALSE)),"n.d.",VLOOKUP(CONCATENATE(A17,$H$5),sansalvador,5,FALSE))</f>
        <v>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5.25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5.5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3.5</v>
      </c>
      <c r="E18" s="145">
        <f>IF( ISERROR(VLOOKUP(CONCATENATE(A18,$D$5),sansalvador,6,FALSE)),"n.d.",VLOOKUP(CONCATENATE(A18,$D$5),sansalvador,6,FALSE))</f>
        <v>3.5</v>
      </c>
      <c r="F18" s="145">
        <f>IF( ISERROR(VLOOKUP(CONCATENATE(A18,$D$5),sansalvador,7,FALSE)),"n.d.",VLOOKUP(CONCATENATE(A18,$D$5),sansalvador,7,FALSE))</f>
        <v>3.5</v>
      </c>
      <c r="G18" s="182"/>
      <c r="H18" s="182">
        <f>IF(ISERROR(VLOOKUP(CONCATENATE(A18,$H$5),sansalvador,5,FALSE)),"n.d.",VLOOKUP(CONCATENATE(A18,$H$5),sansalvador,5,FALSE))</f>
        <v>2.9166666666666665</v>
      </c>
      <c r="I18" s="182">
        <f>IF(ISERROR(VLOOKUP(CONCATENATE(A18,$H$5),sansalvador,6,FALSE)),"n.d.",VLOOKUP(CONCATENATE(A18,$H$5),sansalvador,6,FALSE))</f>
        <v>2.75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3.125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3.25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3.5</v>
      </c>
      <c r="E19" s="145">
        <f>IF( ISERROR(VLOOKUP(CONCATENATE(A19,$D$5),sansalvador,6,FALSE)),"n.d.",VLOOKUP(CONCATENATE(A19,$D$5),sansalvador,6,FALSE))</f>
        <v>3.5</v>
      </c>
      <c r="F19" s="145">
        <f>IF( ISERROR(VLOOKUP(CONCATENATE(A19,$D$5),sansalvador,7,FALSE)),"n.d.",VLOOKUP(CONCATENATE(A19,$D$5),sansalvador,7,FALSE))</f>
        <v>3.5</v>
      </c>
      <c r="G19" s="182"/>
      <c r="H19" s="182">
        <f>IF(ISERROR(VLOOKUP(CONCATENATE(A19,$H$5),sansalvador,5,FALSE)),"n.d.",VLOOKUP(CONCATENATE(A19,$H$5),sansalvador,5,FALSE))</f>
        <v>2.8666666666666667</v>
      </c>
      <c r="I19" s="182">
        <f>IF(ISERROR(VLOOKUP(CONCATENATE(A19,$H$5),sansalvador,6,FALSE)),"n.d.",VLOOKUP(CONCATENATE(A19,$H$5),sansalvador,6,FALSE))</f>
        <v>2.6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3.125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3.25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3</v>
      </c>
      <c r="E20" s="145">
        <f>IF( ISERROR(VLOOKUP(CONCATENATE(A20,$D$5),sansalvador,6,FALSE)),"n.d.",VLOOKUP(CONCATENATE(A20,$D$5),sansalvador,6,FALSE))</f>
        <v>3</v>
      </c>
      <c r="F20" s="145">
        <f>IF( ISERROR(VLOOKUP(CONCATENATE(A20,$D$5),sansalvador,7,FALSE)),"n.d.",VLOOKUP(CONCATENATE(A20,$D$5),sansalvador,7,FALSE))</f>
        <v>3</v>
      </c>
      <c r="G20" s="182"/>
      <c r="H20" s="182">
        <f>IF(ISERROR(VLOOKUP(CONCATENATE(A20,$H$5),sansalvador,5,FALSE)),"n.d.",VLOOKUP(CONCATENATE(A20,$H$5),sansalvador,5,FALSE))</f>
        <v>2.8666666666666667</v>
      </c>
      <c r="I20" s="182">
        <f>IF(ISERROR(VLOOKUP(CONCATENATE(A20,$H$5),sansalvador,6,FALSE)),"n.d.",VLOOKUP(CONCATENATE(A20,$H$5),sansalvador,6,FALSE))</f>
        <v>2.6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3.125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3.25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1.3500000000000003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1.4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1.4333333333333336</v>
      </c>
      <c r="M22" s="182">
        <f>IF(ISERROR(VLOOKUP(CONCATENATE(A22,$L$5),sansalvador,6,FALSE)),"n.d.",VLOOKUP(CONCATENATE(A22,$L$5),sansalvador,6,FALSE))</f>
        <v>1.35</v>
      </c>
      <c r="N22" s="182">
        <f>IF(ISERROR(VLOOKUP(CONCATENATE(A22,$L$5),sansalvador,7,FALSE)),"n.d.",VLOOKUP(CONCATENATE(A22,$L$5),sansalvador,7,FALSE))</f>
        <v>1.6</v>
      </c>
      <c r="O22" s="188"/>
      <c r="P22" s="182">
        <f>IF(ISERROR(VLOOKUP(CONCATENATE(A22,$P$5),sansalvador,5,FALSE)),"n.d.",VLOOKUP(CONCATENATE(A22,$P$5),sansalvador,5,FALSE))</f>
        <v>1.25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1.7833333333333332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1.8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1.9000000000000001</v>
      </c>
      <c r="M23" s="182">
        <f>IF(ISERROR(VLOOKUP(CONCATENATE(A23,$L$5),sansalvador,6,FALSE)),"n.d.",VLOOKUP(CONCATENATE(A23,$L$5),sansalvador,6,FALSE))</f>
        <v>1.8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1.8999999999999997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4.05</v>
      </c>
      <c r="E24" s="145">
        <f>IF( ISERROR(VLOOKUP(CONCATENATE(A24,$D$5),sansalvador,6,FALSE)),"n.d.",VLOOKUP(CONCATENATE(A24,$D$5),sansalvador,6,FALSE))</f>
        <v>4</v>
      </c>
      <c r="F24" s="145">
        <f>IF( ISERROR(VLOOKUP(CONCATENATE(A24,$D$5),sansalvador,7,FALSE)),"n.d.",VLOOKUP(CONCATENATE(A24,$D$5),sansalvador,7,FALSE))</f>
        <v>4.0999999999999996</v>
      </c>
      <c r="G24" s="182"/>
      <c r="H24" s="182">
        <f>IF(ISERROR(VLOOKUP(CONCATENATE(A24,$H$5),sansalvador,5,FALSE)),"n.d.",VLOOKUP(CONCATENATE(A24,$H$5),sansalvador,5,FALSE))</f>
        <v>4</v>
      </c>
      <c r="I24" s="182">
        <f>IF(ISERROR(VLOOKUP(CONCATENATE(A24,$H$5),sansalvador,6,FALSE)),"n.d.",VLOOKUP(CONCATENATE(A24,$H$5),sansalvador,6,FALSE))</f>
        <v>4</v>
      </c>
      <c r="J24" s="182">
        <f>IF(ISERROR(VLOOKUP(CONCATENATE(A24,$H$5),sansalvador,7,FALSE)),"n.d.",VLOOKUP(CONCATENATE(A24,$H$5),sansalvador,7,FALSE))</f>
        <v>4</v>
      </c>
      <c r="K24" s="191"/>
      <c r="L24" s="182">
        <f>IF(ISERROR(VLOOKUP(CONCATENATE(A24,$L$5),sansalvador,5,FALSE)),"n.d.",VLOOKUP(CONCATENATE(A24,$L$5),sansalvador,5,FALSE))</f>
        <v>4.38</v>
      </c>
      <c r="M24" s="182">
        <f>IF(ISERROR(VLOOKUP(CONCATENATE(A24,$L$5),sansalvador,6,FALSE)),"n.d.",VLOOKUP(CONCATENATE(A24,$L$5),sansalvador,6,FALSE))</f>
        <v>4.25</v>
      </c>
      <c r="N24" s="182">
        <f>IF(ISERROR(VLOOKUP(CONCATENATE(A24,$L$5),sansalvador,7,FALSE)),"n.d.",VLOOKUP(CONCATENATE(A24,$L$5),sansalvador,7,FALSE))</f>
        <v>4.5</v>
      </c>
      <c r="O24" s="188"/>
      <c r="P24" s="182">
        <f>IF(ISERROR(VLOOKUP(CONCATENATE(A24,$P$5),sansalvador,5,FALSE)),"n.d.",VLOOKUP(CONCATENATE(A24,$P$5),sansalvador,5,FALSE))</f>
        <v>4.833333333333333</v>
      </c>
      <c r="Q24" s="182">
        <f>IF(ISERROR(VLOOKUP(CONCATENATE(A24,$P$5),sansalvador,6,FALSE)),"n.d.",VLOOKUP(CONCATENATE(A24,$P$5),sansalvador,6,FALSE))</f>
        <v>4.5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3.875</v>
      </c>
      <c r="E25" s="145">
        <f>IF( ISERROR(VLOOKUP(CONCATENATE(A25,$D$5),sansalvador,6,FALSE)),"n.d.",VLOOKUP(CONCATENATE(A25,$D$5),sansalvador,6,FALSE))</f>
        <v>3.8</v>
      </c>
      <c r="F25" s="145">
        <f>IF( ISERROR(VLOOKUP(CONCATENATE(A25,$D$5),sansalvador,7,FALSE)),"n.d.",VLOOKUP(CONCATENATE(A25,$D$5),sansalvador,7,FALSE))</f>
        <v>3.95</v>
      </c>
      <c r="G25" s="182"/>
      <c r="H25" s="182">
        <f>IF(ISERROR(VLOOKUP(CONCATENATE(A25,$H$5),sansalvador,5,FALSE)),"n.d.",VLOOKUP(CONCATENATE(A25,$H$5),sansalvador,5,FALSE))</f>
        <v>3.75</v>
      </c>
      <c r="I25" s="182">
        <f>IF(ISERROR(VLOOKUP(CONCATENATE(A25,$H$5),sansalvador,6,FALSE)),"n.d.",VLOOKUP(CONCATENATE(A25,$H$5),sansalvador,6,FALSE))</f>
        <v>3.75</v>
      </c>
      <c r="J25" s="182">
        <f>IF(ISERROR(VLOOKUP(CONCATENATE(A25,$H$5),sansalvador,7,FALSE)),"n.d.",VLOOKUP(CONCATENATE(A25,$H$5),sansalvador,7,FALSE))</f>
        <v>3.75</v>
      </c>
      <c r="K25" s="191"/>
      <c r="L25" s="182">
        <f>IF(ISERROR(VLOOKUP(CONCATENATE(A25,$L$5),sansalvador,5,FALSE)),"n.d.",VLOOKUP(CONCATENATE(A25,$L$5),sansalvador,5,FALSE))</f>
        <v>4.05</v>
      </c>
      <c r="M25" s="182">
        <f>IF(ISERROR(VLOOKUP(CONCATENATE(A25,$L$5),sansalvador,6,FALSE)),"n.d.",VLOOKUP(CONCATENATE(A25,$L$5),sansalvador,6,FALSE))</f>
        <v>4</v>
      </c>
      <c r="N25" s="182">
        <f>IF(ISERROR(VLOOKUP(CONCATENATE(A25,$L$5),sansalvador,7,FALSE)),"n.d.",VLOOKUP(CONCATENATE(A25,$L$5),sansalvador,7,FALSE))</f>
        <v>4.2</v>
      </c>
      <c r="O25" s="188"/>
      <c r="P25" s="182">
        <f>IF(ISERROR(VLOOKUP(CONCATENATE(A25,$P$5),sansalvador,5,FALSE)),"n.d.",VLOOKUP(CONCATENATE(A25,$P$5),sansalvador,5,FALSE))</f>
        <v>4.416666666666667</v>
      </c>
      <c r="Q25" s="182">
        <f>IF(ISERROR(VLOOKUP(CONCATENATE(A25,$P$5),sansalvador,6,FALSE)),"n.d.",VLOOKUP(CONCATENATE(A25,$P$5),sansalvador,6,FALSE))</f>
        <v>4.25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2.76</v>
      </c>
      <c r="E27" s="145">
        <f>IF( ISERROR(VLOOKUP(CONCATENATE(A27,$D$5),sansalvador,6,FALSE)),"n.d.",VLOOKUP(CONCATENATE(A27,$D$5),sansalvador,6,FALSE))</f>
        <v>2.5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3.25</v>
      </c>
      <c r="I27" s="182">
        <f>IF(ISERROR(VLOOKUP(CONCATENATE(A27,$H$5),sansalvador,6,FALSE)),"n.d.",VLOOKUP(CONCATENATE(A27,$H$5),sansalvador,6,FALSE))</f>
        <v>3.25</v>
      </c>
      <c r="J27" s="182">
        <f>IF(ISERROR(VLOOKUP(CONCATENATE(A27,$H$5),sansalvador,7,FALSE)),"n.d.",VLOOKUP(CONCATENATE(A27,$H$5),sansalvador,7,FALSE))</f>
        <v>3.25</v>
      </c>
      <c r="K27" s="191"/>
      <c r="L27" s="182">
        <f>IF(ISERROR(VLOOKUP(CONCATENATE(A27,$L$5),sansalvador,5,FALSE)),"n.d.",VLOOKUP(CONCATENATE(A27,$L$5),sansalvador,5,FALSE))</f>
        <v>3.25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3.5</v>
      </c>
      <c r="O27" s="188"/>
      <c r="P27" s="182">
        <f>IF(ISERROR(VLOOKUP(CONCATENATE(A27,$P$5),sansalvador,5,FALSE)),"n.d.",VLOOKUP(CONCATENATE(A27,$P$5),sansalvador,5,FALSE))</f>
        <v>2.9166666666666665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2.4299999999999997</v>
      </c>
      <c r="E28" s="145">
        <f>IF( ISERROR(VLOOKUP(CONCATENATE(A28,$D$5),sansalvador,6,FALSE)),"n.d.",VLOOKUP(CONCATENATE(A28,$D$5),sansalvador,6,FALSE))</f>
        <v>2.2000000000000002</v>
      </c>
      <c r="F28" s="145">
        <f>IF( ISERROR(VLOOKUP(CONCATENATE(A28,$D$5),sansalvador,7,FALSE)),"n.d.",VLOOKUP(CONCATENATE(A28,$D$5),sansalvador,7,FALSE))</f>
        <v>2.7</v>
      </c>
      <c r="G28" s="182"/>
      <c r="H28" s="182">
        <f>IF(ISERROR(VLOOKUP(CONCATENATE(A28,$H$5),sansalvador,5,FALSE)),"n.d.",VLOOKUP(CONCATENATE(A28,$H$5),sansalvador,5,FALSE))</f>
        <v>2.3499999999999996</v>
      </c>
      <c r="I28" s="182">
        <f>IF(ISERROR(VLOOKUP(CONCATENATE(A28,$H$5),sansalvador,6,FALSE)),"n.d.",VLOOKUP(CONCATENATE(A28,$H$5),sansalvador,6,FALSE))</f>
        <v>2.2999999999999998</v>
      </c>
      <c r="J28" s="182">
        <f>IF(ISERROR(VLOOKUP(CONCATENATE(A28,$H$5),sansalvador,7,FALSE)),"n.d.",VLOOKUP(CONCATENATE(A28,$H$5),sansalvador,7,FALSE))</f>
        <v>2.4</v>
      </c>
      <c r="K28" s="191"/>
      <c r="L28" s="182">
        <f>IF(ISERROR(VLOOKUP(CONCATENATE(A28,$L$5),sansalvador,5,FALSE)),"n.d.",VLOOKUP(CONCATENATE(A28,$L$5),sansalvador,5,FALSE))</f>
        <v>2.29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2.5</v>
      </c>
      <c r="O28" s="188"/>
      <c r="P28" s="182">
        <f>IF(ISERROR(VLOOKUP(CONCATENATE(A28,$P$5),sansalvador,5,FALSE)),"n.d.",VLOOKUP(CONCATENATE(A28,$P$5),sansalvador,5,FALSE))</f>
        <v>2.5500000000000003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3.28</v>
      </c>
      <c r="E29" s="145">
        <f>IF( ISERROR(VLOOKUP(CONCATENATE(A29,$D$5),sansalvador,6,FALSE)),"n.d.",VLOOKUP(CONCATENATE(A29,$D$5),sansalvador,6,FALSE))</f>
        <v>3</v>
      </c>
      <c r="F29" s="145">
        <f>IF( ISERROR(VLOOKUP(CONCATENATE(A29,$D$5),sansalvador,7,FALSE)),"n.d.",VLOOKUP(CONCATENATE(A29,$D$5),sansalvador,7,FALSE))</f>
        <v>4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3.9</v>
      </c>
      <c r="M29" s="182">
        <f>IF(ISERROR(VLOOKUP(CONCATENATE(A29,$L$5),sansalvador,6,FALSE)),"n.d.",VLOOKUP(CONCATENATE(A29,$L$5),sansalvador,6,FALSE))</f>
        <v>3.7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3.5</v>
      </c>
      <c r="Q29" s="182">
        <f>IF(ISERROR(VLOOKUP(CONCATENATE(A29,$P$5),sansalvador,6,FALSE)),"n.d.",VLOOKUP(CONCATENATE(A29,$P$5),sansalvador,6,FALSE))</f>
        <v>3.5</v>
      </c>
      <c r="R29" s="182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5.1100000000000003</v>
      </c>
      <c r="E30" s="145">
        <f>IF( ISERROR(VLOOKUP(CONCATENATE(A30,$D$5),sansalvador,6,FALSE)),"n.d.",VLOOKUP(CONCATENATE(A30,$D$5),sansalvador,6,FALSE))</f>
        <v>4.75</v>
      </c>
      <c r="F30" s="145">
        <f>IF( ISERROR(VLOOKUP(CONCATENATE(A30,$D$5),sansalvador,7,FALSE)),"n.d.",VLOOKUP(CONCATENATE(A30,$D$5),sansalvador,7,FALSE))</f>
        <v>6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6</v>
      </c>
      <c r="M30" s="182">
        <f>IF(ISERROR(VLOOKUP(CONCATENATE(A30,$L$5),sansalvador,6,FALSE)),"n.d.",VLOOKUP(CONCATENATE(A30,$L$5),sansalvador,6,FALSE))</f>
        <v>6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4.916666666666667</v>
      </c>
      <c r="Q30" s="182">
        <f>IF(ISERROR(VLOOKUP(CONCATENATE(A30,$P$5),sansalvador,6,FALSE)),"n.d.",VLOOKUP(CONCATENATE(A30,$P$5),sansalvador,6,FALSE))</f>
        <v>4.75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</v>
      </c>
      <c r="E31" s="145">
        <f>IF( ISERROR(VLOOKUP(CONCATENATE(A31,$D$5),sansalvador,6,FALSE)),"n.d.",VLOOKUP(CONCATENATE(A31,$D$5),sansalvador,6,FALSE))</f>
        <v>2.4</v>
      </c>
      <c r="F31" s="145">
        <f>IF( ISERROR(VLOOKUP(CONCATENATE(A31,$D$5),sansalvador,7,FALSE)),"n.d.",VLOOKUP(CONCATENATE(A31,$D$5),sansalvador,7,FALSE))</f>
        <v>2.6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1.4</v>
      </c>
      <c r="Q31" s="182">
        <f>IF(ISERROR(VLOOKUP(CONCATENATE(A31,$P$5),sansalvador,6,FALSE)),"n.d.",VLOOKUP(CONCATENATE(A31,$P$5),sansalvador,6,FALSE))</f>
        <v>1.4</v>
      </c>
      <c r="R31" s="182">
        <f>IF(ISERROR(VLOOKUP(CONCATENATE(A31,$P$5),sansalvador,7,FALSE)),"n.d.",VLOOKUP(CONCATENATE(A31,$P$5),sansalvador,7,FALSE))</f>
        <v>1.4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INDECAEA1740922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44826</v>
      </c>
      <c r="B3" s="231">
        <f>U7</f>
        <v>44826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4" t="s">
        <v>183</v>
      </c>
      <c r="E5" s="244"/>
      <c r="F5" s="244"/>
      <c r="G5" s="160"/>
      <c r="H5" s="235" t="str">
        <f>+GranosBasicos!L5</f>
        <v>SANTA ANA</v>
      </c>
      <c r="I5" s="235"/>
      <c r="J5" s="236"/>
      <c r="K5" s="109"/>
      <c r="L5" s="235" t="str">
        <f>+GranosBasicos!P5</f>
        <v>SAN VICENTE</v>
      </c>
      <c r="M5" s="235"/>
      <c r="N5" s="237"/>
      <c r="O5" s="109"/>
      <c r="P5" s="235" t="str">
        <f>+GranosBasicos!T5</f>
        <v>SAN MIGUEL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2</v>
      </c>
      <c r="E7" s="145">
        <f t="shared" ref="E7:E16" si="1">IF( ISERROR(VLOOKUP(CONCATENATE(A7,$D$5),sansalvador,6,FALSE)),"n.d.",VLOOKUP(CONCATENATE(A7,$D$5),sansalvador,6,FALSE))</f>
        <v>2</v>
      </c>
      <c r="F7" s="145">
        <f t="shared" ref="F7:F16" si="2">IF( ISERROR(VLOOKUP(CONCATENATE(A7,$D$5),sansalvador,7,FALSE)),"n.d.",VLOOKUP(CONCATENATE(A7,$D$5),sansalvador,7,FALSE))</f>
        <v>2</v>
      </c>
      <c r="G7" s="240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2</v>
      </c>
      <c r="M7" s="145">
        <f t="shared" ref="M7:M15" si="7">IF(ISERROR(VLOOKUP(CONCATENATE(A7,$L$5),sansalvador,6,FALSE)),"n.d.",VLOOKUP(CONCATENATE(A7,$L$5),sansalvador,6,FALSE))</f>
        <v>2</v>
      </c>
      <c r="N7" s="145">
        <f t="shared" ref="N7:N15" si="8">IF(ISERROR(VLOOKUP(CONCATENATE(A7,$L$5),sansalvador,7,FALSE)),"n.d.",VLOOKUP(CONCATENATE(A7,$L$5),sansalvador,7,FALSE))</f>
        <v>2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44826</v>
      </c>
      <c r="V7" s="22">
        <f>+U7</f>
        <v>44826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5</v>
      </c>
      <c r="E8" s="145">
        <f t="shared" si="1"/>
        <v>5</v>
      </c>
      <c r="F8" s="145">
        <f t="shared" si="2"/>
        <v>5</v>
      </c>
      <c r="G8" s="240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4</v>
      </c>
      <c r="M8" s="145">
        <f t="shared" si="7"/>
        <v>4</v>
      </c>
      <c r="N8" s="145">
        <f t="shared" si="8"/>
        <v>4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44825</v>
      </c>
      <c r="V8" s="22">
        <f>+U8</f>
        <v>44825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6.333333333333333</v>
      </c>
      <c r="E9" s="145">
        <f t="shared" si="1"/>
        <v>6</v>
      </c>
      <c r="F9" s="145">
        <f t="shared" si="2"/>
        <v>7</v>
      </c>
      <c r="G9" s="240"/>
      <c r="H9" s="145">
        <f t="shared" si="3"/>
        <v>6.5</v>
      </c>
      <c r="I9" s="145">
        <f t="shared" si="4"/>
        <v>6.5</v>
      </c>
      <c r="J9" s="145">
        <f t="shared" si="5"/>
        <v>6.5</v>
      </c>
      <c r="K9" s="184"/>
      <c r="L9" s="145">
        <f t="shared" si="6"/>
        <v>3</v>
      </c>
      <c r="M9" s="145">
        <f t="shared" si="7"/>
        <v>3</v>
      </c>
      <c r="N9" s="145">
        <f t="shared" si="8"/>
        <v>3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3.1666666666666665</v>
      </c>
      <c r="E10" s="145">
        <f t="shared" si="1"/>
        <v>3</v>
      </c>
      <c r="F10" s="145">
        <f t="shared" si="2"/>
        <v>3.5</v>
      </c>
      <c r="G10" s="240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 t="str">
        <f t="shared" si="6"/>
        <v>n.d.</v>
      </c>
      <c r="M10" s="145" t="str">
        <f t="shared" si="7"/>
        <v>n.d.</v>
      </c>
      <c r="N10" s="145" t="str">
        <f t="shared" si="8"/>
        <v>n.d.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9</v>
      </c>
      <c r="E11" s="145">
        <f t="shared" si="1"/>
        <v>9</v>
      </c>
      <c r="F11" s="145">
        <f t="shared" si="2"/>
        <v>9</v>
      </c>
      <c r="G11" s="240"/>
      <c r="H11" s="145">
        <f t="shared" si="3"/>
        <v>9</v>
      </c>
      <c r="I11" s="145">
        <f t="shared" si="4"/>
        <v>9</v>
      </c>
      <c r="J11" s="145">
        <f t="shared" si="5"/>
        <v>9</v>
      </c>
      <c r="K11" s="184"/>
      <c r="L11" s="145">
        <f t="shared" si="6"/>
        <v>7</v>
      </c>
      <c r="M11" s="145">
        <f t="shared" si="7"/>
        <v>7</v>
      </c>
      <c r="N11" s="145">
        <f t="shared" si="8"/>
        <v>7</v>
      </c>
      <c r="O11" s="185"/>
      <c r="P11" s="145">
        <f t="shared" si="9"/>
        <v>6.5</v>
      </c>
      <c r="Q11" s="145">
        <f t="shared" si="10"/>
        <v>6.5</v>
      </c>
      <c r="R11" s="145">
        <f t="shared" si="11"/>
        <v>6.5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6</v>
      </c>
      <c r="E12" s="145">
        <f t="shared" si="1"/>
        <v>6</v>
      </c>
      <c r="F12" s="145">
        <f t="shared" si="2"/>
        <v>6</v>
      </c>
      <c r="G12" s="240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7</v>
      </c>
      <c r="M12" s="145">
        <f t="shared" si="7"/>
        <v>7</v>
      </c>
      <c r="N12" s="145">
        <f t="shared" si="8"/>
        <v>7</v>
      </c>
      <c r="O12" s="185"/>
      <c r="P12" s="145">
        <f t="shared" si="9"/>
        <v>5</v>
      </c>
      <c r="Q12" s="145">
        <f t="shared" si="10"/>
        <v>5</v>
      </c>
      <c r="R12" s="145">
        <f t="shared" si="11"/>
        <v>5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</v>
      </c>
      <c r="E13" s="145">
        <f t="shared" si="1"/>
        <v>3</v>
      </c>
      <c r="F13" s="145">
        <f t="shared" si="2"/>
        <v>3</v>
      </c>
      <c r="G13" s="240"/>
      <c r="H13" s="145">
        <f t="shared" si="3"/>
        <v>3.5</v>
      </c>
      <c r="I13" s="145">
        <f t="shared" si="4"/>
        <v>3.5</v>
      </c>
      <c r="J13" s="145">
        <f t="shared" si="5"/>
        <v>3.5</v>
      </c>
      <c r="K13" s="184"/>
      <c r="L13" s="145">
        <f t="shared" si="6"/>
        <v>3.5</v>
      </c>
      <c r="M13" s="145">
        <f t="shared" si="7"/>
        <v>3.5</v>
      </c>
      <c r="N13" s="145">
        <f t="shared" si="8"/>
        <v>3.5</v>
      </c>
      <c r="O13" s="185"/>
      <c r="P13" s="145">
        <f t="shared" si="9"/>
        <v>3</v>
      </c>
      <c r="Q13" s="145">
        <f t="shared" si="10"/>
        <v>3</v>
      </c>
      <c r="R13" s="145">
        <f t="shared" si="11"/>
        <v>3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</v>
      </c>
      <c r="E14" s="145">
        <f t="shared" si="1"/>
        <v>3</v>
      </c>
      <c r="F14" s="145">
        <f t="shared" si="2"/>
        <v>3</v>
      </c>
      <c r="G14" s="240"/>
      <c r="H14" s="145">
        <f t="shared" si="3"/>
        <v>2.25</v>
      </c>
      <c r="I14" s="145">
        <f t="shared" si="4"/>
        <v>2.25</v>
      </c>
      <c r="J14" s="145">
        <f t="shared" si="5"/>
        <v>2.25</v>
      </c>
      <c r="K14" s="184"/>
      <c r="L14" s="145">
        <f t="shared" si="6"/>
        <v>3</v>
      </c>
      <c r="M14" s="145">
        <f t="shared" si="7"/>
        <v>3</v>
      </c>
      <c r="N14" s="145">
        <f t="shared" si="8"/>
        <v>3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5</v>
      </c>
      <c r="E16" s="145">
        <f t="shared" si="1"/>
        <v>5</v>
      </c>
      <c r="F16" s="145">
        <f t="shared" si="2"/>
        <v>5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 t="str">
        <f t="shared" ref="L16:L21" si="12">IF(ISERROR(VLOOKUP(CONCATENATE(A16,$L$5),sansalvador,5,FALSE)),"n.d.",VLOOKUP(CONCATENATE(A16,$L$5),sansalvador,5,FALSE))</f>
        <v>n.d.</v>
      </c>
      <c r="M16" s="145" t="str">
        <f t="shared" ref="M16:M21" si="13">IF(ISERROR(VLOOKUP(CONCATENATE(A16,$L$5),sansalvador,6,FALSE)),"n.d.",VLOOKUP(CONCATENATE(A16,$L$5),sansalvador,6,FALSE))</f>
        <v>n.d.</v>
      </c>
      <c r="N16" s="145" t="str">
        <f t="shared" ref="N16:N21" si="14">IF(ISERROR(VLOOKUP(CONCATENATE(A16,$L$5),sansalvador,7,FALSE)),"n.d.",VLOOKUP(CONCATENATE(A16,$L$5),sansalvador,7,FALSE))</f>
        <v>n.d.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4.916666666666667</v>
      </c>
      <c r="E17" s="145">
        <f t="shared" ref="E17:E21" si="19">IF( ISERROR(VLOOKUP(CONCATENATE(A17,$D$5),sansalvador,6,FALSE)),"n.d.",VLOOKUP(CONCATENATE(A17,$D$5),sansalvador,6,FALSE))</f>
        <v>4.75</v>
      </c>
      <c r="F17" s="145">
        <f t="shared" ref="F17:F21" si="20">IF( ISERROR(VLOOKUP(CONCATENATE(A17,$D$5),sansalvador,7,FALSE)),"n.d.",VLOOKUP(CONCATENATE(A17,$D$5),sansalvador,7,FALSE))</f>
        <v>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>
        <f t="shared" si="12"/>
        <v>4.5</v>
      </c>
      <c r="M17" s="145">
        <f t="shared" si="13"/>
        <v>4.5</v>
      </c>
      <c r="N17" s="145">
        <f t="shared" si="14"/>
        <v>4.5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2.5</v>
      </c>
      <c r="E18" s="145">
        <f t="shared" si="19"/>
        <v>2.5</v>
      </c>
      <c r="F18" s="145">
        <f t="shared" si="20"/>
        <v>2.5</v>
      </c>
      <c r="G18" s="185"/>
      <c r="H18" s="187">
        <f t="shared" si="21"/>
        <v>2.25</v>
      </c>
      <c r="I18" s="187">
        <f t="shared" si="22"/>
        <v>2.25</v>
      </c>
      <c r="J18" s="187">
        <f t="shared" si="23"/>
        <v>2.25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</v>
      </c>
      <c r="Q18" s="145">
        <f t="shared" si="16"/>
        <v>2</v>
      </c>
      <c r="R18" s="145">
        <f t="shared" si="17"/>
        <v>2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6</v>
      </c>
      <c r="E19" s="145">
        <f t="shared" si="19"/>
        <v>6</v>
      </c>
      <c r="F19" s="145">
        <f t="shared" si="20"/>
        <v>6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2.8333333333333335</v>
      </c>
      <c r="E20" s="145">
        <f t="shared" si="19"/>
        <v>2.5</v>
      </c>
      <c r="F20" s="145">
        <f t="shared" si="20"/>
        <v>3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1.5666666666666667</v>
      </c>
      <c r="E21" s="145">
        <f t="shared" si="19"/>
        <v>1.45</v>
      </c>
      <c r="F21" s="145">
        <f t="shared" si="20"/>
        <v>1.75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</v>
      </c>
      <c r="Q21" s="145">
        <f t="shared" si="16"/>
        <v>2</v>
      </c>
      <c r="R21" s="145">
        <f t="shared" si="17"/>
        <v>2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55" zoomScaleNormal="55" workbookViewId="0">
      <selection activeCell="B7" sqref="B7:J584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5" t="s">
        <v>171</v>
      </c>
      <c r="C1" s="245"/>
      <c r="D1" s="58">
        <v>44826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5" t="s">
        <v>171</v>
      </c>
      <c r="Y1" s="46">
        <v>43468</v>
      </c>
      <c r="Z1" s="248" t="s">
        <v>194</v>
      </c>
      <c r="AA1" s="248"/>
      <c r="AB1" s="248"/>
      <c r="AC1" s="248"/>
      <c r="AD1" s="47"/>
      <c r="AE1" s="33"/>
      <c r="AF1" s="33"/>
      <c r="AG1" s="33"/>
      <c r="AH1" s="33"/>
      <c r="AI1" s="33"/>
    </row>
    <row r="2" spans="1:35" ht="22.5" customHeight="1">
      <c r="B2" s="245" t="s">
        <v>192</v>
      </c>
      <c r="C2" s="245"/>
      <c r="D2" s="58">
        <v>44825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5" t="s">
        <v>192</v>
      </c>
      <c r="Y2" s="46" t="s">
        <v>193</v>
      </c>
      <c r="Z2" s="248"/>
      <c r="AA2" s="248"/>
      <c r="AB2" s="248"/>
      <c r="AC2" s="248"/>
      <c r="AD2" s="47"/>
      <c r="AE2" s="33"/>
      <c r="AF2" s="33"/>
      <c r="AG2" s="33"/>
      <c r="AH2" s="33"/>
      <c r="AI2" s="33"/>
    </row>
    <row r="3" spans="1:35" ht="22.5" customHeight="1">
      <c r="B3" s="245" t="s">
        <v>195</v>
      </c>
      <c r="C3" s="245"/>
      <c r="D3" s="57" t="str">
        <f>+VLOOKUP(D1,numeracion,8,FALSE)</f>
        <v>INDECAEA1740922</v>
      </c>
      <c r="E3" s="247" t="s">
        <v>257</v>
      </c>
      <c r="F3" s="247"/>
      <c r="G3" s="247"/>
      <c r="H3" s="247"/>
      <c r="I3" s="247"/>
      <c r="J3" s="247"/>
      <c r="K3" s="212"/>
      <c r="L3" s="28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44826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44825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49" t="s">
        <v>124</v>
      </c>
      <c r="E7" s="224">
        <v>46.25</v>
      </c>
      <c r="F7" s="224">
        <v>46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0" t="s">
        <v>124</v>
      </c>
      <c r="P7" s="224">
        <v>46</v>
      </c>
      <c r="Q7" s="224">
        <v>44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 VICENTE</v>
      </c>
      <c r="B8" s="204">
        <v>1</v>
      </c>
      <c r="C8" s="204" t="s">
        <v>173</v>
      </c>
      <c r="D8" s="249" t="s">
        <v>124</v>
      </c>
      <c r="E8" s="224">
        <v>47</v>
      </c>
      <c r="F8" s="224">
        <v>46</v>
      </c>
      <c r="G8" s="224">
        <v>48</v>
      </c>
      <c r="H8" s="224">
        <v>0.53750000000000009</v>
      </c>
      <c r="I8" s="224">
        <v>0.5</v>
      </c>
      <c r="J8" s="224">
        <v>0.55000000000000004</v>
      </c>
      <c r="L8" s="55" t="str">
        <f t="shared" si="0"/>
        <v>1LA UNION</v>
      </c>
      <c r="M8" s="204">
        <v>1</v>
      </c>
      <c r="N8" s="204" t="s">
        <v>261</v>
      </c>
      <c r="O8" s="230" t="s">
        <v>124</v>
      </c>
      <c r="P8" s="224">
        <v>50.166666666666664</v>
      </c>
      <c r="Q8" s="224">
        <v>48</v>
      </c>
      <c r="R8" s="224">
        <v>52</v>
      </c>
      <c r="S8" s="224">
        <v>0.57499999999999996</v>
      </c>
      <c r="T8" s="224">
        <v>0.55000000000000004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1SANTA TECLA</v>
      </c>
      <c r="B9" s="204">
        <v>1</v>
      </c>
      <c r="C9" s="204" t="s">
        <v>183</v>
      </c>
      <c r="D9" s="249" t="s">
        <v>124</v>
      </c>
      <c r="E9" s="224">
        <v>47</v>
      </c>
      <c r="F9" s="224">
        <v>47</v>
      </c>
      <c r="G9" s="224">
        <v>47</v>
      </c>
      <c r="H9" s="224">
        <v>0.55000000000000004</v>
      </c>
      <c r="I9" s="224">
        <v>0.55000000000000004</v>
      </c>
      <c r="J9" s="224">
        <v>0.55000000000000004</v>
      </c>
      <c r="L9" s="55" t="str">
        <f t="shared" si="0"/>
        <v>1AHUACHAPAN</v>
      </c>
      <c r="M9" s="204">
        <v>1</v>
      </c>
      <c r="N9" s="204" t="s">
        <v>260</v>
      </c>
      <c r="O9" s="230" t="s">
        <v>124</v>
      </c>
      <c r="P9" s="224">
        <v>48.8</v>
      </c>
      <c r="Q9" s="224">
        <v>48</v>
      </c>
      <c r="R9" s="224">
        <v>50</v>
      </c>
      <c r="S9" s="224">
        <v>0.6</v>
      </c>
      <c r="T9" s="224">
        <v>0.6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1SANTA ANA</v>
      </c>
      <c r="B10" s="204">
        <v>1</v>
      </c>
      <c r="C10" s="204" t="s">
        <v>172</v>
      </c>
      <c r="D10" s="249" t="s">
        <v>124</v>
      </c>
      <c r="E10" s="224">
        <v>50.666666666666664</v>
      </c>
      <c r="F10" s="224">
        <v>50</v>
      </c>
      <c r="G10" s="224">
        <v>52</v>
      </c>
      <c r="H10" s="224">
        <v>0.6</v>
      </c>
      <c r="I10" s="224">
        <v>0.6</v>
      </c>
      <c r="J10" s="224">
        <v>0.6</v>
      </c>
      <c r="L10" s="55" t="str">
        <f t="shared" si="0"/>
        <v>1ZACATECOLUCA</v>
      </c>
      <c r="M10" s="205">
        <v>1</v>
      </c>
      <c r="N10" s="204" t="s">
        <v>180</v>
      </c>
      <c r="O10" s="230" t="s">
        <v>124</v>
      </c>
      <c r="P10" s="224">
        <v>47</v>
      </c>
      <c r="Q10" s="224">
        <v>45</v>
      </c>
      <c r="R10" s="224">
        <v>48</v>
      </c>
      <c r="S10" s="224">
        <v>0.56666666666666676</v>
      </c>
      <c r="T10" s="224">
        <v>0.55000000000000004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1SAN MIGUEL</v>
      </c>
      <c r="B11" s="205">
        <v>1</v>
      </c>
      <c r="C11" s="204" t="s">
        <v>174</v>
      </c>
      <c r="D11" s="249" t="s">
        <v>124</v>
      </c>
      <c r="E11" s="224">
        <v>46.125</v>
      </c>
      <c r="F11" s="224">
        <v>44</v>
      </c>
      <c r="G11" s="224">
        <v>48</v>
      </c>
      <c r="H11" s="224">
        <v>0.54374999999999996</v>
      </c>
      <c r="I11" s="224">
        <v>0.5</v>
      </c>
      <c r="J11" s="224">
        <v>0.55000000000000004</v>
      </c>
      <c r="L11" s="55" t="str">
        <f t="shared" si="0"/>
        <v xml:space="preserve">3GERARDO BARRIOS </v>
      </c>
      <c r="M11" s="204">
        <v>3</v>
      </c>
      <c r="N11" s="204" t="s">
        <v>262</v>
      </c>
      <c r="O11" s="230" t="s">
        <v>126</v>
      </c>
      <c r="P11" s="224">
        <v>80</v>
      </c>
      <c r="Q11" s="224">
        <v>76</v>
      </c>
      <c r="R11" s="224">
        <v>85</v>
      </c>
      <c r="S11" s="224">
        <v>0.88749999999999996</v>
      </c>
      <c r="T11" s="224">
        <v>0.85</v>
      </c>
      <c r="U11" s="224">
        <v>0.9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4">
        <v>3</v>
      </c>
      <c r="C12" s="204" t="s">
        <v>262</v>
      </c>
      <c r="D12" s="249" t="s">
        <v>126</v>
      </c>
      <c r="E12" s="224">
        <v>81.142857142857139</v>
      </c>
      <c r="F12" s="224">
        <v>76</v>
      </c>
      <c r="G12" s="224">
        <v>85</v>
      </c>
      <c r="H12" s="224">
        <v>0.875</v>
      </c>
      <c r="I12" s="224">
        <v>0.85</v>
      </c>
      <c r="J12" s="224">
        <v>0.9</v>
      </c>
      <c r="L12" s="55" t="str">
        <f t="shared" si="0"/>
        <v>3LA UNION</v>
      </c>
      <c r="M12" s="204">
        <v>3</v>
      </c>
      <c r="N12" s="204" t="s">
        <v>261</v>
      </c>
      <c r="O12" s="230" t="s">
        <v>126</v>
      </c>
      <c r="P12" s="224">
        <v>84.45</v>
      </c>
      <c r="Q12" s="224">
        <v>78</v>
      </c>
      <c r="R12" s="224">
        <v>88</v>
      </c>
      <c r="S12" s="224">
        <v>0.95</v>
      </c>
      <c r="T12" s="224">
        <v>0.9</v>
      </c>
      <c r="U12" s="224">
        <v>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3SAN VICENTE</v>
      </c>
      <c r="B13" s="204">
        <v>3</v>
      </c>
      <c r="C13" s="204" t="s">
        <v>173</v>
      </c>
      <c r="D13" s="249" t="s">
        <v>126</v>
      </c>
      <c r="E13" s="224">
        <v>85</v>
      </c>
      <c r="F13" s="224">
        <v>85</v>
      </c>
      <c r="G13" s="224">
        <v>85</v>
      </c>
      <c r="H13" s="224">
        <v>1</v>
      </c>
      <c r="I13" s="224">
        <v>1</v>
      </c>
      <c r="J13" s="224">
        <v>1</v>
      </c>
      <c r="L13" s="55" t="str">
        <f t="shared" si="0"/>
        <v>3ZACATECOLUCA</v>
      </c>
      <c r="M13" s="205">
        <v>3</v>
      </c>
      <c r="N13" s="204" t="s">
        <v>180</v>
      </c>
      <c r="O13" s="230" t="s">
        <v>126</v>
      </c>
      <c r="P13" s="224">
        <v>86.25</v>
      </c>
      <c r="Q13" s="224">
        <v>85</v>
      </c>
      <c r="R13" s="224">
        <v>88</v>
      </c>
      <c r="S13" s="224">
        <v>1.0166666666666666</v>
      </c>
      <c r="T13" s="224">
        <v>1</v>
      </c>
      <c r="U13" s="224">
        <v>1.1000000000000001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3SANTA TECLA</v>
      </c>
      <c r="B14" s="204">
        <v>3</v>
      </c>
      <c r="C14" s="204" t="s">
        <v>183</v>
      </c>
      <c r="D14" s="249" t="s">
        <v>126</v>
      </c>
      <c r="E14" s="224">
        <v>82</v>
      </c>
      <c r="F14" s="224">
        <v>82</v>
      </c>
      <c r="G14" s="224">
        <v>82</v>
      </c>
      <c r="H14" s="224">
        <v>0.95</v>
      </c>
      <c r="I14" s="224">
        <v>0.95</v>
      </c>
      <c r="J14" s="224">
        <v>0.95</v>
      </c>
      <c r="L14" s="55" t="str">
        <f t="shared" si="0"/>
        <v xml:space="preserve">4GERARDO BARRIOS </v>
      </c>
      <c r="M14" s="204">
        <v>4</v>
      </c>
      <c r="N14" s="204" t="s">
        <v>262</v>
      </c>
      <c r="O14" s="230" t="s">
        <v>127</v>
      </c>
      <c r="P14" s="224">
        <v>85</v>
      </c>
      <c r="Q14" s="224">
        <v>85</v>
      </c>
      <c r="R14" s="224">
        <v>85</v>
      </c>
      <c r="S14" s="224">
        <v>1</v>
      </c>
      <c r="T14" s="224">
        <v>1</v>
      </c>
      <c r="U14" s="224">
        <v>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3SAN MIGUEL</v>
      </c>
      <c r="B15" s="205">
        <v>3</v>
      </c>
      <c r="C15" s="204" t="s">
        <v>174</v>
      </c>
      <c r="D15" s="249" t="s">
        <v>126</v>
      </c>
      <c r="E15" s="224">
        <v>76.375</v>
      </c>
      <c r="F15" s="224">
        <v>74</v>
      </c>
      <c r="G15" s="224">
        <v>78</v>
      </c>
      <c r="H15" s="224">
        <v>0.83749999999999991</v>
      </c>
      <c r="I15" s="224">
        <v>0.8</v>
      </c>
      <c r="J15" s="224">
        <v>0.85</v>
      </c>
      <c r="L15" s="55" t="str">
        <f t="shared" si="0"/>
        <v>4LA UNION</v>
      </c>
      <c r="M15" s="204">
        <v>4</v>
      </c>
      <c r="N15" s="204" t="s">
        <v>261</v>
      </c>
      <c r="O15" s="230" t="s">
        <v>127</v>
      </c>
      <c r="P15" s="224"/>
      <c r="Q15" s="224"/>
      <c r="R15" s="224"/>
      <c r="S15" s="224">
        <v>1.2</v>
      </c>
      <c r="T15" s="224">
        <v>1.2</v>
      </c>
      <c r="U15" s="224">
        <v>1.2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 xml:space="preserve">4GERARDO BARRIOS </v>
      </c>
      <c r="B16" s="204">
        <v>4</v>
      </c>
      <c r="C16" s="204" t="s">
        <v>262</v>
      </c>
      <c r="D16" s="249" t="s">
        <v>127</v>
      </c>
      <c r="E16" s="224">
        <v>85</v>
      </c>
      <c r="F16" s="224">
        <v>85</v>
      </c>
      <c r="G16" s="224">
        <v>85</v>
      </c>
      <c r="H16" s="224">
        <v>1</v>
      </c>
      <c r="I16" s="224">
        <v>1</v>
      </c>
      <c r="J16" s="224">
        <v>1</v>
      </c>
      <c r="L16" s="55" t="str">
        <f t="shared" si="0"/>
        <v>4AHUACHAPAN</v>
      </c>
      <c r="M16" s="204">
        <v>4</v>
      </c>
      <c r="N16" s="204" t="s">
        <v>260</v>
      </c>
      <c r="O16" s="230" t="s">
        <v>127</v>
      </c>
      <c r="P16" s="224">
        <v>83.777777777777771</v>
      </c>
      <c r="Q16" s="224">
        <v>82</v>
      </c>
      <c r="R16" s="224">
        <v>85</v>
      </c>
      <c r="S16" s="224">
        <v>1</v>
      </c>
      <c r="T16" s="224">
        <v>1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4SAN VICENTE</v>
      </c>
      <c r="B17" s="204">
        <v>4</v>
      </c>
      <c r="C17" s="204" t="s">
        <v>173</v>
      </c>
      <c r="D17" s="249" t="s">
        <v>127</v>
      </c>
      <c r="E17" s="224">
        <v>92.666666666666671</v>
      </c>
      <c r="F17" s="224">
        <v>88</v>
      </c>
      <c r="G17" s="224">
        <v>95</v>
      </c>
      <c r="H17" s="224">
        <v>1.1875</v>
      </c>
      <c r="I17" s="224">
        <v>1.1000000000000001</v>
      </c>
      <c r="J17" s="224">
        <v>1.25</v>
      </c>
      <c r="L17" s="55" t="str">
        <f t="shared" si="0"/>
        <v>4ZACATECOLUCA</v>
      </c>
      <c r="M17" s="205">
        <v>4</v>
      </c>
      <c r="N17" s="204" t="s">
        <v>180</v>
      </c>
      <c r="O17" s="230" t="s">
        <v>127</v>
      </c>
      <c r="P17" s="224">
        <v>96</v>
      </c>
      <c r="Q17" s="224">
        <v>95</v>
      </c>
      <c r="R17" s="224">
        <v>98</v>
      </c>
      <c r="S17" s="224">
        <v>1.1833333333333333</v>
      </c>
      <c r="T17" s="224">
        <v>1</v>
      </c>
      <c r="U17" s="224">
        <v>1.25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4SANTA TECLA</v>
      </c>
      <c r="B18" s="204">
        <v>4</v>
      </c>
      <c r="C18" s="204" t="s">
        <v>183</v>
      </c>
      <c r="D18" s="249" t="s">
        <v>127</v>
      </c>
      <c r="E18" s="224">
        <v>90</v>
      </c>
      <c r="F18" s="224">
        <v>90</v>
      </c>
      <c r="G18" s="224">
        <v>90</v>
      </c>
      <c r="H18" s="224">
        <v>1</v>
      </c>
      <c r="I18" s="224">
        <v>1</v>
      </c>
      <c r="J18" s="224">
        <v>1</v>
      </c>
      <c r="L18" s="55" t="str">
        <f t="shared" si="0"/>
        <v xml:space="preserve">5GERARDO BARRIOS </v>
      </c>
      <c r="M18" s="204">
        <v>5</v>
      </c>
      <c r="N18" s="204" t="s">
        <v>262</v>
      </c>
      <c r="O18" s="230" t="s">
        <v>131</v>
      </c>
      <c r="P18" s="224">
        <v>77</v>
      </c>
      <c r="Q18" s="224">
        <v>74</v>
      </c>
      <c r="R18" s="224">
        <v>80</v>
      </c>
      <c r="S18" s="224">
        <v>0.83750000000000002</v>
      </c>
      <c r="T18" s="224">
        <v>0.8</v>
      </c>
      <c r="U18" s="224">
        <v>0.85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4SANTA ANA</v>
      </c>
      <c r="B19" s="205">
        <v>4</v>
      </c>
      <c r="C19" s="204" t="s">
        <v>172</v>
      </c>
      <c r="D19" s="249" t="s">
        <v>127</v>
      </c>
      <c r="E19" s="224">
        <v>84.4</v>
      </c>
      <c r="F19" s="224">
        <v>83</v>
      </c>
      <c r="G19" s="224">
        <v>85</v>
      </c>
      <c r="H19" s="224">
        <v>1</v>
      </c>
      <c r="I19" s="224">
        <v>1</v>
      </c>
      <c r="J19" s="224">
        <v>1</v>
      </c>
      <c r="L19" s="55" t="str">
        <f t="shared" si="0"/>
        <v>5LA UNION</v>
      </c>
      <c r="M19" s="204">
        <v>5</v>
      </c>
      <c r="N19" s="204" t="s">
        <v>261</v>
      </c>
      <c r="O19" s="230" t="s">
        <v>131</v>
      </c>
      <c r="P19" s="224">
        <v>84.34</v>
      </c>
      <c r="Q19" s="224">
        <v>78</v>
      </c>
      <c r="R19" s="224">
        <v>88</v>
      </c>
      <c r="S19" s="224">
        <v>0.9375</v>
      </c>
      <c r="T19" s="224">
        <v>0.9</v>
      </c>
      <c r="U19" s="224">
        <v>0.95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 xml:space="preserve">5GERARDO BARRIOS </v>
      </c>
      <c r="B20" s="204">
        <v>5</v>
      </c>
      <c r="C20" s="204" t="s">
        <v>262</v>
      </c>
      <c r="D20" s="249" t="s">
        <v>131</v>
      </c>
      <c r="E20" s="224">
        <v>77.571428571428569</v>
      </c>
      <c r="F20" s="224">
        <v>74</v>
      </c>
      <c r="G20" s="224">
        <v>80</v>
      </c>
      <c r="H20" s="224">
        <v>0.82499999999999996</v>
      </c>
      <c r="I20" s="224">
        <v>0.8</v>
      </c>
      <c r="J20" s="224">
        <v>0.85</v>
      </c>
      <c r="L20" s="55" t="str">
        <f t="shared" si="0"/>
        <v>5ZACATECOLUCA</v>
      </c>
      <c r="M20" s="205">
        <v>5</v>
      </c>
      <c r="N20" s="204" t="s">
        <v>180</v>
      </c>
      <c r="O20" s="230" t="s">
        <v>131</v>
      </c>
      <c r="P20" s="224"/>
      <c r="Q20" s="224"/>
      <c r="R20" s="224"/>
      <c r="S20" s="224">
        <v>0.95</v>
      </c>
      <c r="T20" s="224">
        <v>0.95</v>
      </c>
      <c r="U20" s="224">
        <v>0.95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5SAN VICENTE</v>
      </c>
      <c r="B21" s="204">
        <v>5</v>
      </c>
      <c r="C21" s="204" t="s">
        <v>173</v>
      </c>
      <c r="D21" s="249" t="s">
        <v>131</v>
      </c>
      <c r="E21" s="224">
        <v>80</v>
      </c>
      <c r="F21" s="224">
        <v>80</v>
      </c>
      <c r="G21" s="224">
        <v>80</v>
      </c>
      <c r="H21" s="224">
        <v>1</v>
      </c>
      <c r="I21" s="224">
        <v>1</v>
      </c>
      <c r="J21" s="224">
        <v>1</v>
      </c>
      <c r="L21" s="55" t="str">
        <f t="shared" si="0"/>
        <v xml:space="preserve">6GERARDO BARRIOS </v>
      </c>
      <c r="M21" s="204">
        <v>6</v>
      </c>
      <c r="N21" s="204" t="s">
        <v>262</v>
      </c>
      <c r="O21" s="230" t="s">
        <v>128</v>
      </c>
      <c r="P21" s="224">
        <v>80</v>
      </c>
      <c r="Q21" s="224">
        <v>80</v>
      </c>
      <c r="R21" s="224">
        <v>80</v>
      </c>
      <c r="S21" s="224">
        <v>0.9</v>
      </c>
      <c r="T21" s="224">
        <v>0.9</v>
      </c>
      <c r="U21" s="224">
        <v>0.9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5SANTA TECLA</v>
      </c>
      <c r="B22" s="204">
        <v>5</v>
      </c>
      <c r="C22" s="204" t="s">
        <v>183</v>
      </c>
      <c r="D22" s="249" t="s">
        <v>131</v>
      </c>
      <c r="E22" s="224">
        <v>80</v>
      </c>
      <c r="F22" s="224">
        <v>80</v>
      </c>
      <c r="G22" s="224">
        <v>80</v>
      </c>
      <c r="H22" s="224">
        <v>0.9</v>
      </c>
      <c r="I22" s="224">
        <v>0.9</v>
      </c>
      <c r="J22" s="224">
        <v>0.9</v>
      </c>
      <c r="L22" s="55" t="str">
        <f t="shared" si="0"/>
        <v>6LA UNION</v>
      </c>
      <c r="M22" s="204">
        <v>6</v>
      </c>
      <c r="N22" s="204" t="s">
        <v>261</v>
      </c>
      <c r="O22" s="230" t="s">
        <v>128</v>
      </c>
      <c r="P22" s="224"/>
      <c r="Q22" s="224"/>
      <c r="R22" s="224"/>
      <c r="S22" s="224">
        <v>1</v>
      </c>
      <c r="T22" s="224">
        <v>1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5SANTA ANA</v>
      </c>
      <c r="B23" s="204">
        <v>5</v>
      </c>
      <c r="C23" s="204" t="s">
        <v>172</v>
      </c>
      <c r="D23" s="249" t="s">
        <v>131</v>
      </c>
      <c r="E23" s="224">
        <v>80</v>
      </c>
      <c r="F23" s="224">
        <v>80</v>
      </c>
      <c r="G23" s="224">
        <v>80</v>
      </c>
      <c r="H23" s="224">
        <v>0.9</v>
      </c>
      <c r="I23" s="224">
        <v>0.9</v>
      </c>
      <c r="J23" s="224">
        <v>0.9</v>
      </c>
      <c r="L23" s="55" t="str">
        <f t="shared" si="0"/>
        <v>6AHUACHAPAN</v>
      </c>
      <c r="M23" s="204">
        <v>6</v>
      </c>
      <c r="N23" s="204" t="s">
        <v>260</v>
      </c>
      <c r="O23" s="230" t="s">
        <v>128</v>
      </c>
      <c r="P23" s="224">
        <v>79</v>
      </c>
      <c r="Q23" s="224">
        <v>76</v>
      </c>
      <c r="R23" s="224">
        <v>82</v>
      </c>
      <c r="S23" s="224">
        <v>0.92222222222222228</v>
      </c>
      <c r="T23" s="224">
        <v>0.9</v>
      </c>
      <c r="U23" s="224">
        <v>1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5SAN MIGUEL</v>
      </c>
      <c r="B24" s="205">
        <v>5</v>
      </c>
      <c r="C24" s="204" t="s">
        <v>174</v>
      </c>
      <c r="D24" s="249" t="s">
        <v>131</v>
      </c>
      <c r="E24" s="224">
        <v>76.285714285714292</v>
      </c>
      <c r="F24" s="224">
        <v>74</v>
      </c>
      <c r="G24" s="224">
        <v>78</v>
      </c>
      <c r="H24" s="224">
        <v>0.84285714285714275</v>
      </c>
      <c r="I24" s="224">
        <v>0.8</v>
      </c>
      <c r="J24" s="224">
        <v>0.85</v>
      </c>
      <c r="L24" s="55" t="str">
        <f t="shared" si="0"/>
        <v>6ZACATECOLUCA</v>
      </c>
      <c r="M24" s="205">
        <v>6</v>
      </c>
      <c r="N24" s="204" t="s">
        <v>180</v>
      </c>
      <c r="O24" s="230" t="s">
        <v>128</v>
      </c>
      <c r="P24" s="224">
        <v>90</v>
      </c>
      <c r="Q24" s="224">
        <v>90</v>
      </c>
      <c r="R24" s="224">
        <v>90</v>
      </c>
      <c r="S24" s="224">
        <v>1.0125</v>
      </c>
      <c r="T24" s="224">
        <v>0.95</v>
      </c>
      <c r="U24" s="224">
        <v>1.1000000000000001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 xml:space="preserve">6GERARDO BARRIOS </v>
      </c>
      <c r="B25" s="204">
        <v>6</v>
      </c>
      <c r="C25" s="204" t="s">
        <v>262</v>
      </c>
      <c r="D25" s="249" t="s">
        <v>128</v>
      </c>
      <c r="E25" s="224">
        <v>80</v>
      </c>
      <c r="F25" s="224">
        <v>80</v>
      </c>
      <c r="G25" s="224">
        <v>80</v>
      </c>
      <c r="H25" s="224">
        <v>0.9</v>
      </c>
      <c r="I25" s="224">
        <v>0.9</v>
      </c>
      <c r="J25" s="224">
        <v>0.9</v>
      </c>
      <c r="L25" s="55" t="str">
        <f t="shared" si="0"/>
        <v xml:space="preserve">7GERARDO BARRIOS </v>
      </c>
      <c r="M25" s="204">
        <v>7</v>
      </c>
      <c r="N25" s="204" t="s">
        <v>262</v>
      </c>
      <c r="O25" s="230" t="s">
        <v>168</v>
      </c>
      <c r="P25" s="224">
        <v>150</v>
      </c>
      <c r="Q25" s="224">
        <v>150</v>
      </c>
      <c r="R25" s="224">
        <v>150</v>
      </c>
      <c r="S25" s="224">
        <v>1.75</v>
      </c>
      <c r="T25" s="224">
        <v>1.75</v>
      </c>
      <c r="U25" s="224">
        <v>1.75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6SAN VICENTE</v>
      </c>
      <c r="B26" s="204">
        <v>6</v>
      </c>
      <c r="C26" s="204" t="s">
        <v>173</v>
      </c>
      <c r="D26" s="249" t="s">
        <v>128</v>
      </c>
      <c r="E26" s="224">
        <v>80</v>
      </c>
      <c r="F26" s="224">
        <v>80</v>
      </c>
      <c r="G26" s="224">
        <v>80</v>
      </c>
      <c r="H26" s="224">
        <v>1</v>
      </c>
      <c r="I26" s="224">
        <v>1</v>
      </c>
      <c r="J26" s="224">
        <v>1</v>
      </c>
      <c r="L26" s="55" t="str">
        <f t="shared" si="0"/>
        <v>7LA UNION</v>
      </c>
      <c r="M26" s="204">
        <v>7</v>
      </c>
      <c r="N26" s="204" t="s">
        <v>261</v>
      </c>
      <c r="O26" s="230" t="s">
        <v>168</v>
      </c>
      <c r="P26" s="224">
        <v>170</v>
      </c>
      <c r="Q26" s="224">
        <v>170</v>
      </c>
      <c r="R26" s="224">
        <v>170</v>
      </c>
      <c r="S26" s="224">
        <v>2.1666666666666665</v>
      </c>
      <c r="T26" s="224">
        <v>2</v>
      </c>
      <c r="U26" s="224">
        <v>2.25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6SANTA TECLA</v>
      </c>
      <c r="B27" s="204">
        <v>6</v>
      </c>
      <c r="C27" s="204" t="s">
        <v>183</v>
      </c>
      <c r="D27" s="249" t="s">
        <v>128</v>
      </c>
      <c r="E27" s="224">
        <v>85</v>
      </c>
      <c r="F27" s="224">
        <v>85</v>
      </c>
      <c r="G27" s="224">
        <v>85</v>
      </c>
      <c r="H27" s="224">
        <v>0.9</v>
      </c>
      <c r="I27" s="224">
        <v>0.9</v>
      </c>
      <c r="J27" s="224">
        <v>0.9</v>
      </c>
      <c r="L27" s="55" t="str">
        <f t="shared" si="0"/>
        <v>7AHUACHAPAN</v>
      </c>
      <c r="M27" s="204">
        <v>7</v>
      </c>
      <c r="N27" s="204" t="s">
        <v>260</v>
      </c>
      <c r="O27" s="230" t="s">
        <v>168</v>
      </c>
      <c r="P27" s="224"/>
      <c r="Q27" s="224"/>
      <c r="R27" s="224"/>
      <c r="S27" s="224">
        <v>2.25</v>
      </c>
      <c r="T27" s="224">
        <v>2.25</v>
      </c>
      <c r="U27" s="224">
        <v>2.25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6SANTA ANA</v>
      </c>
      <c r="B28" s="204">
        <v>6</v>
      </c>
      <c r="C28" s="204" t="s">
        <v>172</v>
      </c>
      <c r="D28" s="249" t="s">
        <v>128</v>
      </c>
      <c r="E28" s="224">
        <v>77.5</v>
      </c>
      <c r="F28" s="224">
        <v>75</v>
      </c>
      <c r="G28" s="224">
        <v>80</v>
      </c>
      <c r="H28" s="224">
        <v>0.9</v>
      </c>
      <c r="I28" s="224">
        <v>0.9</v>
      </c>
      <c r="J28" s="224">
        <v>0.9</v>
      </c>
      <c r="L28" s="55" t="str">
        <f t="shared" si="0"/>
        <v>7ZACATECOLUCA</v>
      </c>
      <c r="M28" s="205">
        <v>7</v>
      </c>
      <c r="N28" s="204" t="s">
        <v>180</v>
      </c>
      <c r="O28" s="230" t="s">
        <v>168</v>
      </c>
      <c r="P28" s="224"/>
      <c r="Q28" s="224"/>
      <c r="R28" s="224"/>
      <c r="S28" s="224">
        <v>2</v>
      </c>
      <c r="T28" s="224">
        <v>2</v>
      </c>
      <c r="U28" s="224">
        <v>2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6SAN MIGUEL</v>
      </c>
      <c r="B29" s="205">
        <v>6</v>
      </c>
      <c r="C29" s="204" t="s">
        <v>174</v>
      </c>
      <c r="D29" s="249" t="s">
        <v>128</v>
      </c>
      <c r="E29" s="224">
        <v>75</v>
      </c>
      <c r="F29" s="224">
        <v>75</v>
      </c>
      <c r="G29" s="224">
        <v>75</v>
      </c>
      <c r="H29" s="224">
        <v>0.85</v>
      </c>
      <c r="I29" s="224">
        <v>0.85</v>
      </c>
      <c r="J29" s="224">
        <v>0.85</v>
      </c>
      <c r="L29" s="55" t="str">
        <f t="shared" si="0"/>
        <v>8AHUACHAPAN</v>
      </c>
      <c r="M29" s="205">
        <v>8</v>
      </c>
      <c r="N29" s="204" t="s">
        <v>260</v>
      </c>
      <c r="O29" s="230" t="s">
        <v>169</v>
      </c>
      <c r="P29" s="224">
        <v>78.714285714285708</v>
      </c>
      <c r="Q29" s="224">
        <v>76</v>
      </c>
      <c r="R29" s="224">
        <v>80</v>
      </c>
      <c r="S29" s="224">
        <v>0.90000000000000013</v>
      </c>
      <c r="T29" s="224">
        <v>0.9</v>
      </c>
      <c r="U29" s="224">
        <v>0.9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 xml:space="preserve">7GERARDO BARRIOS </v>
      </c>
      <c r="B30" s="204">
        <v>7</v>
      </c>
      <c r="C30" s="204" t="s">
        <v>262</v>
      </c>
      <c r="D30" s="249" t="s">
        <v>168</v>
      </c>
      <c r="E30" s="224">
        <v>150</v>
      </c>
      <c r="F30" s="224">
        <v>150</v>
      </c>
      <c r="G30" s="224">
        <v>150</v>
      </c>
      <c r="H30" s="224">
        <v>1.75</v>
      </c>
      <c r="I30" s="224">
        <v>1.75</v>
      </c>
      <c r="J30" s="224">
        <v>1.75</v>
      </c>
      <c r="L30" s="55" t="str">
        <f t="shared" si="0"/>
        <v xml:space="preserve">9GERARDO BARRIOS </v>
      </c>
      <c r="M30" s="206">
        <v>9</v>
      </c>
      <c r="N30" s="204" t="s">
        <v>262</v>
      </c>
      <c r="O30" s="230" t="s">
        <v>129</v>
      </c>
      <c r="P30" s="224">
        <v>29.866666666666667</v>
      </c>
      <c r="Q30" s="224">
        <v>29.5</v>
      </c>
      <c r="R30" s="224">
        <v>30</v>
      </c>
      <c r="S30" s="224">
        <v>0.35000000000000003</v>
      </c>
      <c r="T30" s="224">
        <v>0.35</v>
      </c>
      <c r="U30" s="224">
        <v>0.35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7SAN VICENTE</v>
      </c>
      <c r="B31" s="204">
        <v>7</v>
      </c>
      <c r="C31" s="204" t="s">
        <v>173</v>
      </c>
      <c r="D31" s="249" t="s">
        <v>168</v>
      </c>
      <c r="E31" s="224"/>
      <c r="F31" s="224"/>
      <c r="G31" s="224"/>
      <c r="H31" s="224">
        <v>2</v>
      </c>
      <c r="I31" s="224">
        <v>2</v>
      </c>
      <c r="J31" s="224">
        <v>2</v>
      </c>
      <c r="L31" s="55" t="str">
        <f t="shared" si="0"/>
        <v>9LA UNION</v>
      </c>
      <c r="M31" s="206">
        <v>9</v>
      </c>
      <c r="N31" s="204" t="s">
        <v>261</v>
      </c>
      <c r="O31" s="230" t="s">
        <v>129</v>
      </c>
      <c r="P31" s="224">
        <v>33.714285714285715</v>
      </c>
      <c r="Q31" s="224">
        <v>33</v>
      </c>
      <c r="R31" s="224">
        <v>35</v>
      </c>
      <c r="S31" s="224">
        <v>0.376</v>
      </c>
      <c r="T31" s="224">
        <v>0.35</v>
      </c>
      <c r="U31" s="224">
        <v>0.4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7SANTA ANA</v>
      </c>
      <c r="B32" s="204">
        <v>7</v>
      </c>
      <c r="C32" s="204" t="s">
        <v>172</v>
      </c>
      <c r="D32" s="249" t="s">
        <v>168</v>
      </c>
      <c r="E32" s="224"/>
      <c r="F32" s="224"/>
      <c r="G32" s="224"/>
      <c r="H32" s="224">
        <v>2</v>
      </c>
      <c r="I32" s="224">
        <v>2</v>
      </c>
      <c r="J32" s="224">
        <v>2</v>
      </c>
      <c r="L32" s="55" t="str">
        <f t="shared" si="0"/>
        <v>9AHUACHAPAN</v>
      </c>
      <c r="M32" s="206">
        <v>9</v>
      </c>
      <c r="N32" s="204" t="s">
        <v>260</v>
      </c>
      <c r="O32" s="230" t="s">
        <v>129</v>
      </c>
      <c r="P32" s="224">
        <v>30.555555555555557</v>
      </c>
      <c r="Q32" s="224">
        <v>30</v>
      </c>
      <c r="R32" s="224">
        <v>32</v>
      </c>
      <c r="S32" s="224">
        <v>0.37222222222222223</v>
      </c>
      <c r="T32" s="224">
        <v>0.35</v>
      </c>
      <c r="U32" s="224">
        <v>0.4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7SAN MIGUEL</v>
      </c>
      <c r="B33" s="205">
        <v>7</v>
      </c>
      <c r="C33" s="204" t="s">
        <v>174</v>
      </c>
      <c r="D33" s="249" t="s">
        <v>168</v>
      </c>
      <c r="E33" s="224">
        <v>165</v>
      </c>
      <c r="F33" s="224">
        <v>165</v>
      </c>
      <c r="G33" s="224">
        <v>165</v>
      </c>
      <c r="H33" s="224">
        <v>1.75</v>
      </c>
      <c r="I33" s="224">
        <v>1.75</v>
      </c>
      <c r="J33" s="224">
        <v>1.75</v>
      </c>
      <c r="L33" s="55" t="str">
        <f t="shared" si="0"/>
        <v>9ZACATECOLUCA</v>
      </c>
      <c r="M33" s="205">
        <v>9</v>
      </c>
      <c r="N33" s="204" t="s">
        <v>180</v>
      </c>
      <c r="O33" s="230" t="s">
        <v>129</v>
      </c>
      <c r="P33" s="224">
        <v>34.571428571428569</v>
      </c>
      <c r="Q33" s="224">
        <v>34</v>
      </c>
      <c r="R33" s="224">
        <v>35</v>
      </c>
      <c r="S33" s="224">
        <v>0.40714285714285708</v>
      </c>
      <c r="T33" s="224">
        <v>0.4</v>
      </c>
      <c r="U33" s="224">
        <v>0.45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 xml:space="preserve">9GERARDO BARRIOS </v>
      </c>
      <c r="B34" s="204">
        <v>9</v>
      </c>
      <c r="C34" s="204" t="s">
        <v>262</v>
      </c>
      <c r="D34" s="249" t="s">
        <v>129</v>
      </c>
      <c r="E34" s="224">
        <v>30</v>
      </c>
      <c r="F34" s="224">
        <v>29.5</v>
      </c>
      <c r="G34" s="224">
        <v>31</v>
      </c>
      <c r="H34" s="224">
        <v>0.35000000000000003</v>
      </c>
      <c r="I34" s="224">
        <v>0.35</v>
      </c>
      <c r="J34" s="224">
        <v>0.35</v>
      </c>
      <c r="L34" s="55" t="str">
        <f t="shared" si="0"/>
        <v xml:space="preserve">10GERARDO BARRIOS </v>
      </c>
      <c r="M34" s="206">
        <v>10</v>
      </c>
      <c r="N34" s="204" t="s">
        <v>262</v>
      </c>
      <c r="O34" s="230" t="s">
        <v>263</v>
      </c>
      <c r="P34" s="224">
        <v>40.909090909090907</v>
      </c>
      <c r="Q34" s="224">
        <v>40</v>
      </c>
      <c r="R34" s="224">
        <v>42</v>
      </c>
      <c r="S34" s="224">
        <v>0.45</v>
      </c>
      <c r="T34" s="224">
        <v>0.45</v>
      </c>
      <c r="U34" s="224">
        <v>0.45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9SAN VICENTE</v>
      </c>
      <c r="B35" s="204">
        <v>9</v>
      </c>
      <c r="C35" s="204" t="s">
        <v>173</v>
      </c>
      <c r="D35" s="249" t="s">
        <v>129</v>
      </c>
      <c r="E35" s="224">
        <v>32.625</v>
      </c>
      <c r="F35" s="224">
        <v>31</v>
      </c>
      <c r="G35" s="224">
        <v>34</v>
      </c>
      <c r="H35" s="224">
        <v>0.39999999999999997</v>
      </c>
      <c r="I35" s="224">
        <v>0.4</v>
      </c>
      <c r="J35" s="224">
        <v>0.4</v>
      </c>
      <c r="L35" s="55" t="str">
        <f t="shared" si="0"/>
        <v>10LA UNION</v>
      </c>
      <c r="M35" s="206">
        <v>10</v>
      </c>
      <c r="N35" s="204" t="s">
        <v>261</v>
      </c>
      <c r="O35" s="230" t="s">
        <v>263</v>
      </c>
      <c r="P35" s="224">
        <v>43.714285714285715</v>
      </c>
      <c r="Q35" s="224">
        <v>42</v>
      </c>
      <c r="R35" s="224">
        <v>46</v>
      </c>
      <c r="S35" s="224">
        <v>0.47000000000000003</v>
      </c>
      <c r="T35" s="224">
        <v>0.45</v>
      </c>
      <c r="U35" s="224">
        <v>0.5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9SANTA TECLA</v>
      </c>
      <c r="B36" s="204">
        <v>9</v>
      </c>
      <c r="C36" s="204" t="s">
        <v>183</v>
      </c>
      <c r="D36" s="249" t="s">
        <v>129</v>
      </c>
      <c r="E36" s="224">
        <v>30.333333333333332</v>
      </c>
      <c r="F36" s="224">
        <v>30</v>
      </c>
      <c r="G36" s="224">
        <v>31</v>
      </c>
      <c r="H36" s="224">
        <v>0.32666666666666666</v>
      </c>
      <c r="I36" s="224">
        <v>0.32</v>
      </c>
      <c r="J36" s="224">
        <v>0.33</v>
      </c>
      <c r="L36" s="55" t="str">
        <f t="shared" si="0"/>
        <v>10AHUACHAPAN</v>
      </c>
      <c r="M36" s="206">
        <v>10</v>
      </c>
      <c r="N36" s="204" t="s">
        <v>260</v>
      </c>
      <c r="O36" s="230" t="s">
        <v>263</v>
      </c>
      <c r="P36" s="224">
        <v>40.444444444444443</v>
      </c>
      <c r="Q36" s="224">
        <v>40</v>
      </c>
      <c r="R36" s="224">
        <v>42</v>
      </c>
      <c r="S36" s="224">
        <v>0.46666666666666667</v>
      </c>
      <c r="T36" s="224">
        <v>0.45</v>
      </c>
      <c r="U36" s="224">
        <v>0.5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9SANTA ANA</v>
      </c>
      <c r="B37" s="204">
        <v>9</v>
      </c>
      <c r="C37" s="204" t="s">
        <v>172</v>
      </c>
      <c r="D37" s="249" t="s">
        <v>129</v>
      </c>
      <c r="E37" s="224">
        <v>31.2</v>
      </c>
      <c r="F37" s="224">
        <v>30</v>
      </c>
      <c r="G37" s="224">
        <v>32</v>
      </c>
      <c r="H37" s="224">
        <v>0.4</v>
      </c>
      <c r="I37" s="224">
        <v>0.4</v>
      </c>
      <c r="J37" s="224">
        <v>0.4</v>
      </c>
      <c r="L37" s="55" t="str">
        <f t="shared" si="0"/>
        <v>10ZACATECOLUCA</v>
      </c>
      <c r="M37" s="205">
        <v>10</v>
      </c>
      <c r="N37" s="204" t="s">
        <v>180</v>
      </c>
      <c r="O37" s="230" t="s">
        <v>263</v>
      </c>
      <c r="P37" s="224">
        <v>44.428571428571431</v>
      </c>
      <c r="Q37" s="224">
        <v>43</v>
      </c>
      <c r="R37" s="224">
        <v>45</v>
      </c>
      <c r="S37" s="224">
        <v>0.5</v>
      </c>
      <c r="T37" s="224">
        <v>0.5</v>
      </c>
      <c r="U37" s="224">
        <v>0.5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9SAN MIGUEL</v>
      </c>
      <c r="B38" s="205">
        <v>9</v>
      </c>
      <c r="C38" s="204" t="s">
        <v>174</v>
      </c>
      <c r="D38" s="249" t="s">
        <v>129</v>
      </c>
      <c r="E38" s="224">
        <v>31.25</v>
      </c>
      <c r="F38" s="224">
        <v>30</v>
      </c>
      <c r="G38" s="224">
        <v>33</v>
      </c>
      <c r="H38" s="224">
        <v>0.35000000000000003</v>
      </c>
      <c r="I38" s="224">
        <v>0.35</v>
      </c>
      <c r="J38" s="224">
        <v>0.35</v>
      </c>
      <c r="L38" s="55" t="str">
        <f t="shared" si="0"/>
        <v>11MERCADO CENTRAL</v>
      </c>
      <c r="M38" s="206">
        <v>11</v>
      </c>
      <c r="N38" s="204" t="s">
        <v>229</v>
      </c>
      <c r="O38" s="230" t="s">
        <v>53</v>
      </c>
      <c r="P38" s="224">
        <v>12</v>
      </c>
      <c r="Q38" s="224">
        <v>12</v>
      </c>
      <c r="R38" s="224">
        <v>12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 xml:space="preserve">10GERARDO BARRIOS </v>
      </c>
      <c r="B39" s="204">
        <v>10</v>
      </c>
      <c r="C39" s="204" t="s">
        <v>262</v>
      </c>
      <c r="D39" s="249" t="s">
        <v>263</v>
      </c>
      <c r="E39" s="224">
        <v>41.625</v>
      </c>
      <c r="F39" s="224">
        <v>40</v>
      </c>
      <c r="G39" s="224">
        <v>45</v>
      </c>
      <c r="H39" s="224">
        <v>0.45</v>
      </c>
      <c r="I39" s="224">
        <v>0.45</v>
      </c>
      <c r="J39" s="224">
        <v>0.45</v>
      </c>
      <c r="L39" s="55" t="str">
        <f t="shared" si="0"/>
        <v>11TIENDONA</v>
      </c>
      <c r="M39" s="206">
        <v>11</v>
      </c>
      <c r="N39" s="204" t="s">
        <v>190</v>
      </c>
      <c r="O39" s="230" t="s">
        <v>53</v>
      </c>
      <c r="P39" s="224">
        <v>12</v>
      </c>
      <c r="Q39" s="224">
        <v>12</v>
      </c>
      <c r="R39" s="224">
        <v>12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10SAN VICENTE</v>
      </c>
      <c r="B40" s="204">
        <v>10</v>
      </c>
      <c r="C40" s="204" t="s">
        <v>173</v>
      </c>
      <c r="D40" s="249" t="s">
        <v>263</v>
      </c>
      <c r="E40" s="224">
        <v>41.8125</v>
      </c>
      <c r="F40" s="224">
        <v>39.5</v>
      </c>
      <c r="G40" s="224">
        <v>45</v>
      </c>
      <c r="H40" s="224">
        <v>0.5</v>
      </c>
      <c r="I40" s="224">
        <v>0.5</v>
      </c>
      <c r="J40" s="224">
        <v>0.5</v>
      </c>
      <c r="L40" s="55" t="str">
        <f t="shared" si="0"/>
        <v>11LA UNION</v>
      </c>
      <c r="M40" s="206">
        <v>11</v>
      </c>
      <c r="N40" s="204" t="s">
        <v>261</v>
      </c>
      <c r="O40" s="230" t="s">
        <v>53</v>
      </c>
      <c r="P40" s="224">
        <v>14.5</v>
      </c>
      <c r="Q40" s="224">
        <v>14</v>
      </c>
      <c r="R40" s="224">
        <v>15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10SANTA TECLA</v>
      </c>
      <c r="B41" s="204">
        <v>10</v>
      </c>
      <c r="C41" s="204" t="s">
        <v>183</v>
      </c>
      <c r="D41" s="249" t="s">
        <v>263</v>
      </c>
      <c r="E41" s="224">
        <v>39.75</v>
      </c>
      <c r="F41" s="224">
        <v>39.5</v>
      </c>
      <c r="G41" s="224">
        <v>40</v>
      </c>
      <c r="H41" s="224">
        <v>0.45</v>
      </c>
      <c r="I41" s="224">
        <v>0.45</v>
      </c>
      <c r="J41" s="224">
        <v>0.45</v>
      </c>
      <c r="L41" s="55" t="str">
        <f t="shared" si="0"/>
        <v>11AHUACHAPAN</v>
      </c>
      <c r="M41" s="206">
        <v>11</v>
      </c>
      <c r="N41" s="204" t="s">
        <v>260</v>
      </c>
      <c r="O41" s="230" t="s">
        <v>53</v>
      </c>
      <c r="P41" s="224">
        <v>13.5</v>
      </c>
      <c r="Q41" s="224">
        <v>13</v>
      </c>
      <c r="R41" s="224">
        <v>14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10SANTA ANA</v>
      </c>
      <c r="B42" s="204">
        <v>10</v>
      </c>
      <c r="C42" s="204" t="s">
        <v>172</v>
      </c>
      <c r="D42" s="249" t="s">
        <v>263</v>
      </c>
      <c r="E42" s="224">
        <v>40</v>
      </c>
      <c r="F42" s="224">
        <v>40</v>
      </c>
      <c r="G42" s="224">
        <v>40</v>
      </c>
      <c r="H42" s="224">
        <v>0.45</v>
      </c>
      <c r="I42" s="224">
        <v>0.45</v>
      </c>
      <c r="J42" s="224">
        <v>0.45</v>
      </c>
      <c r="L42" s="55" t="str">
        <f t="shared" si="0"/>
        <v>11ZACATECOLUCA</v>
      </c>
      <c r="M42" s="205">
        <v>11</v>
      </c>
      <c r="N42" s="204" t="s">
        <v>180</v>
      </c>
      <c r="O42" s="230" t="s">
        <v>53</v>
      </c>
      <c r="P42" s="224">
        <v>14.5</v>
      </c>
      <c r="Q42" s="224">
        <v>14</v>
      </c>
      <c r="R42" s="224">
        <v>15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10SAN MIGUEL</v>
      </c>
      <c r="B43" s="205">
        <v>10</v>
      </c>
      <c r="C43" s="204" t="s">
        <v>174</v>
      </c>
      <c r="D43" s="249" t="s">
        <v>263</v>
      </c>
      <c r="E43" s="224">
        <v>40.357142857142854</v>
      </c>
      <c r="F43" s="224">
        <v>39.5</v>
      </c>
      <c r="G43" s="224">
        <v>42</v>
      </c>
      <c r="H43" s="224">
        <v>0.45714285714285718</v>
      </c>
      <c r="I43" s="224">
        <v>0.45</v>
      </c>
      <c r="J43" s="224">
        <v>0.5</v>
      </c>
      <c r="L43" s="55" t="str">
        <f t="shared" si="0"/>
        <v>12TIENDONA</v>
      </c>
      <c r="M43" s="206">
        <v>12</v>
      </c>
      <c r="N43" s="204" t="s">
        <v>190</v>
      </c>
      <c r="O43" s="230" t="s">
        <v>54</v>
      </c>
      <c r="P43" s="224">
        <v>17.5</v>
      </c>
      <c r="Q43" s="224">
        <v>17</v>
      </c>
      <c r="R43" s="224">
        <v>18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11MERCADO CENTRAL</v>
      </c>
      <c r="B44" s="204">
        <v>11</v>
      </c>
      <c r="C44" s="204" t="s">
        <v>229</v>
      </c>
      <c r="D44" s="249" t="s">
        <v>53</v>
      </c>
      <c r="E44" s="224">
        <v>12</v>
      </c>
      <c r="F44" s="224">
        <v>12</v>
      </c>
      <c r="G44" s="224">
        <v>12</v>
      </c>
      <c r="H44" s="224"/>
      <c r="I44" s="224"/>
      <c r="J44" s="224"/>
      <c r="L44" s="55" t="str">
        <f t="shared" si="0"/>
        <v>12LA UNION</v>
      </c>
      <c r="M44" s="205">
        <v>12</v>
      </c>
      <c r="N44" s="204" t="s">
        <v>261</v>
      </c>
      <c r="O44" s="230" t="s">
        <v>54</v>
      </c>
      <c r="P44" s="224">
        <v>14</v>
      </c>
      <c r="Q44" s="224">
        <v>14</v>
      </c>
      <c r="R44" s="224">
        <v>14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11TIENDONA</v>
      </c>
      <c r="B45" s="204">
        <v>11</v>
      </c>
      <c r="C45" s="204" t="s">
        <v>190</v>
      </c>
      <c r="D45" s="249" t="s">
        <v>53</v>
      </c>
      <c r="E45" s="224">
        <v>12</v>
      </c>
      <c r="F45" s="224">
        <v>12</v>
      </c>
      <c r="G45" s="224">
        <v>12</v>
      </c>
      <c r="H45" s="224"/>
      <c r="I45" s="224"/>
      <c r="J45" s="224"/>
      <c r="L45" s="55" t="str">
        <f t="shared" si="0"/>
        <v>13TIENDONA</v>
      </c>
      <c r="M45" s="205">
        <v>13</v>
      </c>
      <c r="N45" s="204" t="s">
        <v>190</v>
      </c>
      <c r="O45" s="230" t="s">
        <v>55</v>
      </c>
      <c r="P45" s="224">
        <v>56.25</v>
      </c>
      <c r="Q45" s="224">
        <v>55</v>
      </c>
      <c r="R45" s="224">
        <v>60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11SAN VICENTE</v>
      </c>
      <c r="B46" s="204">
        <v>11</v>
      </c>
      <c r="C46" s="204" t="s">
        <v>173</v>
      </c>
      <c r="D46" s="249" t="s">
        <v>53</v>
      </c>
      <c r="E46" s="224">
        <v>13</v>
      </c>
      <c r="F46" s="224">
        <v>13</v>
      </c>
      <c r="G46" s="224">
        <v>13</v>
      </c>
      <c r="H46" s="224"/>
      <c r="I46" s="224"/>
      <c r="J46" s="224"/>
      <c r="L46" s="55" t="str">
        <f t="shared" si="0"/>
        <v>14TIENDONA</v>
      </c>
      <c r="M46" s="206">
        <v>14</v>
      </c>
      <c r="N46" s="204" t="s">
        <v>190</v>
      </c>
      <c r="O46" s="230" t="s">
        <v>56</v>
      </c>
      <c r="P46" s="224">
        <v>14.142857142857142</v>
      </c>
      <c r="Q46" s="224">
        <v>13</v>
      </c>
      <c r="R46" s="224">
        <v>15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11SANTA TECLA</v>
      </c>
      <c r="B47" s="204">
        <v>11</v>
      </c>
      <c r="C47" s="204" t="s">
        <v>183</v>
      </c>
      <c r="D47" s="249" t="s">
        <v>53</v>
      </c>
      <c r="E47" s="224">
        <v>12</v>
      </c>
      <c r="F47" s="224">
        <v>12</v>
      </c>
      <c r="G47" s="224">
        <v>12</v>
      </c>
      <c r="H47" s="224"/>
      <c r="I47" s="224"/>
      <c r="J47" s="224"/>
      <c r="L47" s="55" t="str">
        <f t="shared" si="0"/>
        <v>14LA UNION</v>
      </c>
      <c r="M47" s="206">
        <v>14</v>
      </c>
      <c r="N47" s="204" t="s">
        <v>261</v>
      </c>
      <c r="O47" s="230" t="s">
        <v>56</v>
      </c>
      <c r="P47" s="224">
        <v>14</v>
      </c>
      <c r="Q47" s="224">
        <v>14</v>
      </c>
      <c r="R47" s="224">
        <v>14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11SANTA ANA</v>
      </c>
      <c r="B48" s="204">
        <v>11</v>
      </c>
      <c r="C48" s="204" t="s">
        <v>172</v>
      </c>
      <c r="D48" s="249" t="s">
        <v>53</v>
      </c>
      <c r="E48" s="224">
        <v>14</v>
      </c>
      <c r="F48" s="224">
        <v>14</v>
      </c>
      <c r="G48" s="224">
        <v>14</v>
      </c>
      <c r="H48" s="224"/>
      <c r="I48" s="224"/>
      <c r="J48" s="224"/>
      <c r="L48" s="55" t="str">
        <f t="shared" si="0"/>
        <v>14AHUACHAPAN</v>
      </c>
      <c r="M48" s="205">
        <v>14</v>
      </c>
      <c r="N48" s="204" t="s">
        <v>260</v>
      </c>
      <c r="O48" s="230" t="s">
        <v>56</v>
      </c>
      <c r="P48" s="224">
        <v>17</v>
      </c>
      <c r="Q48" s="224">
        <v>17</v>
      </c>
      <c r="R48" s="224">
        <v>17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11SAN MIGUEL</v>
      </c>
      <c r="B49" s="205">
        <v>11</v>
      </c>
      <c r="C49" s="204" t="s">
        <v>174</v>
      </c>
      <c r="D49" s="249" t="s">
        <v>53</v>
      </c>
      <c r="E49" s="224">
        <v>12.25</v>
      </c>
      <c r="F49" s="224">
        <v>12</v>
      </c>
      <c r="G49" s="224">
        <v>13</v>
      </c>
      <c r="H49" s="224"/>
      <c r="I49" s="224"/>
      <c r="J49" s="224"/>
      <c r="L49" s="55" t="str">
        <f t="shared" si="0"/>
        <v>15TIENDONA</v>
      </c>
      <c r="M49" s="206">
        <v>15</v>
      </c>
      <c r="N49" s="204" t="s">
        <v>190</v>
      </c>
      <c r="O49" s="230" t="s">
        <v>57</v>
      </c>
      <c r="P49" s="224">
        <v>60</v>
      </c>
      <c r="Q49" s="224">
        <v>60</v>
      </c>
      <c r="R49" s="224">
        <v>60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12TIENDONA</v>
      </c>
      <c r="B50" s="204">
        <v>12</v>
      </c>
      <c r="C50" s="204" t="s">
        <v>190</v>
      </c>
      <c r="D50" s="249" t="s">
        <v>54</v>
      </c>
      <c r="E50" s="224">
        <v>17.5</v>
      </c>
      <c r="F50" s="224">
        <v>17</v>
      </c>
      <c r="G50" s="224">
        <v>18</v>
      </c>
      <c r="H50" s="224"/>
      <c r="I50" s="224"/>
      <c r="J50" s="224"/>
      <c r="L50" s="55" t="str">
        <f t="shared" si="0"/>
        <v>15ZACATECOLUCA</v>
      </c>
      <c r="M50" s="205">
        <v>15</v>
      </c>
      <c r="N50" s="204" t="s">
        <v>180</v>
      </c>
      <c r="O50" s="230" t="s">
        <v>57</v>
      </c>
      <c r="P50" s="224">
        <v>45</v>
      </c>
      <c r="Q50" s="224">
        <v>45</v>
      </c>
      <c r="R50" s="224">
        <v>45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12SAN MIGUEL</v>
      </c>
      <c r="B51" s="205">
        <v>12</v>
      </c>
      <c r="C51" s="204" t="s">
        <v>174</v>
      </c>
      <c r="D51" s="249" t="s">
        <v>54</v>
      </c>
      <c r="E51" s="224">
        <v>13.333333333333334</v>
      </c>
      <c r="F51" s="224">
        <v>12</v>
      </c>
      <c r="G51" s="224">
        <v>14</v>
      </c>
      <c r="H51" s="224"/>
      <c r="I51" s="224"/>
      <c r="J51" s="224"/>
      <c r="L51" s="55" t="str">
        <f t="shared" si="0"/>
        <v>16AHUACHAPAN</v>
      </c>
      <c r="M51" s="205">
        <v>16</v>
      </c>
      <c r="N51" s="204" t="s">
        <v>260</v>
      </c>
      <c r="O51" s="230" t="s">
        <v>58</v>
      </c>
      <c r="P51" s="224">
        <v>10.5</v>
      </c>
      <c r="Q51" s="224">
        <v>10</v>
      </c>
      <c r="R51" s="224">
        <v>11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13TIENDONA</v>
      </c>
      <c r="B52" s="205">
        <v>13</v>
      </c>
      <c r="C52" s="204" t="s">
        <v>190</v>
      </c>
      <c r="D52" s="249" t="s">
        <v>55</v>
      </c>
      <c r="E52" s="224">
        <v>56.25</v>
      </c>
      <c r="F52" s="224">
        <v>55</v>
      </c>
      <c r="G52" s="224">
        <v>60</v>
      </c>
      <c r="H52" s="224"/>
      <c r="I52" s="224"/>
      <c r="J52" s="224"/>
      <c r="L52" s="55" t="str">
        <f t="shared" si="0"/>
        <v>17TIENDONA</v>
      </c>
      <c r="M52" s="206">
        <v>17</v>
      </c>
      <c r="N52" s="204" t="s">
        <v>190</v>
      </c>
      <c r="O52" s="230" t="s">
        <v>59</v>
      </c>
      <c r="P52" s="224">
        <v>6.666666666666667</v>
      </c>
      <c r="Q52" s="224">
        <v>6</v>
      </c>
      <c r="R52" s="224">
        <v>8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14TIENDONA</v>
      </c>
      <c r="B53" s="206">
        <v>14</v>
      </c>
      <c r="C53" s="204" t="s">
        <v>190</v>
      </c>
      <c r="D53" s="249" t="s">
        <v>56</v>
      </c>
      <c r="E53" s="224">
        <v>13.714285714285714</v>
      </c>
      <c r="F53" s="224">
        <v>13</v>
      </c>
      <c r="G53" s="224">
        <v>14</v>
      </c>
      <c r="H53" s="224"/>
      <c r="I53" s="224"/>
      <c r="J53" s="224"/>
      <c r="L53" s="55" t="str">
        <f t="shared" si="0"/>
        <v>17LA UNION</v>
      </c>
      <c r="M53" s="205">
        <v>17</v>
      </c>
      <c r="N53" s="204" t="s">
        <v>261</v>
      </c>
      <c r="O53" s="230" t="s">
        <v>59</v>
      </c>
      <c r="P53" s="224">
        <v>11</v>
      </c>
      <c r="Q53" s="224">
        <v>10</v>
      </c>
      <c r="R53" s="224">
        <v>12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14SAN VICENTE</v>
      </c>
      <c r="B54" s="206">
        <v>14</v>
      </c>
      <c r="C54" s="204" t="s">
        <v>173</v>
      </c>
      <c r="D54" s="249" t="s">
        <v>56</v>
      </c>
      <c r="E54" s="224">
        <v>14</v>
      </c>
      <c r="F54" s="224">
        <v>14</v>
      </c>
      <c r="G54" s="224">
        <v>14</v>
      </c>
      <c r="H54" s="224"/>
      <c r="I54" s="224"/>
      <c r="J54" s="224"/>
      <c r="L54" s="55" t="str">
        <f t="shared" si="0"/>
        <v>18TIENDONA</v>
      </c>
      <c r="M54" s="206">
        <v>18</v>
      </c>
      <c r="N54" s="204" t="s">
        <v>190</v>
      </c>
      <c r="O54" s="230" t="s">
        <v>60</v>
      </c>
      <c r="P54" s="224">
        <v>9.6666666666666661</v>
      </c>
      <c r="Q54" s="224">
        <v>9</v>
      </c>
      <c r="R54" s="224">
        <v>10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14SANTA TECLA</v>
      </c>
      <c r="B55" s="206">
        <v>14</v>
      </c>
      <c r="C55" s="204" t="s">
        <v>183</v>
      </c>
      <c r="D55" s="249" t="s">
        <v>56</v>
      </c>
      <c r="E55" s="224">
        <v>12</v>
      </c>
      <c r="F55" s="224">
        <v>12</v>
      </c>
      <c r="G55" s="224">
        <v>12</v>
      </c>
      <c r="H55" s="224"/>
      <c r="I55" s="224"/>
      <c r="J55" s="224"/>
      <c r="L55" s="55" t="str">
        <f t="shared" si="0"/>
        <v>18AHUACHAPAN</v>
      </c>
      <c r="M55" s="205">
        <v>18</v>
      </c>
      <c r="N55" s="204" t="s">
        <v>260</v>
      </c>
      <c r="O55" s="230" t="s">
        <v>60</v>
      </c>
      <c r="P55" s="224">
        <v>10</v>
      </c>
      <c r="Q55" s="224">
        <v>10</v>
      </c>
      <c r="R55" s="224">
        <v>10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14SANTA ANA</v>
      </c>
      <c r="B56" s="206">
        <v>14</v>
      </c>
      <c r="C56" s="204" t="s">
        <v>172</v>
      </c>
      <c r="D56" s="249" t="s">
        <v>56</v>
      </c>
      <c r="E56" s="224">
        <v>17.5</v>
      </c>
      <c r="F56" s="224">
        <v>17</v>
      </c>
      <c r="G56" s="224">
        <v>18</v>
      </c>
      <c r="H56" s="224"/>
      <c r="I56" s="224"/>
      <c r="J56" s="224"/>
      <c r="L56" s="55" t="str">
        <f t="shared" si="0"/>
        <v>19TIENDONA</v>
      </c>
      <c r="M56" s="205">
        <v>19</v>
      </c>
      <c r="N56" s="204" t="s">
        <v>190</v>
      </c>
      <c r="O56" s="230" t="s">
        <v>137</v>
      </c>
      <c r="P56" s="224">
        <v>7.333333333333333</v>
      </c>
      <c r="Q56" s="224">
        <v>7</v>
      </c>
      <c r="R56" s="224">
        <v>8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14SAN MIGUEL</v>
      </c>
      <c r="B57" s="205">
        <v>14</v>
      </c>
      <c r="C57" s="204" t="s">
        <v>174</v>
      </c>
      <c r="D57" s="249" t="s">
        <v>56</v>
      </c>
      <c r="E57" s="224">
        <v>13.333333333333334</v>
      </c>
      <c r="F57" s="224">
        <v>12</v>
      </c>
      <c r="G57" s="224">
        <v>14</v>
      </c>
      <c r="H57" s="224"/>
      <c r="I57" s="224"/>
      <c r="J57" s="224"/>
      <c r="L57" s="55" t="str">
        <f t="shared" si="0"/>
        <v>20MERCADO CENTRAL</v>
      </c>
      <c r="M57" s="206">
        <v>20</v>
      </c>
      <c r="N57" s="204" t="s">
        <v>229</v>
      </c>
      <c r="O57" s="230" t="s">
        <v>61</v>
      </c>
      <c r="P57" s="224">
        <v>40</v>
      </c>
      <c r="Q57" s="224">
        <v>40</v>
      </c>
      <c r="R57" s="224">
        <v>40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15TIENDONA</v>
      </c>
      <c r="B58" s="206">
        <v>15</v>
      </c>
      <c r="C58" s="204" t="s">
        <v>190</v>
      </c>
      <c r="D58" s="249" t="s">
        <v>57</v>
      </c>
      <c r="E58" s="224">
        <v>60</v>
      </c>
      <c r="F58" s="224">
        <v>60</v>
      </c>
      <c r="G58" s="224">
        <v>60</v>
      </c>
      <c r="H58" s="224"/>
      <c r="I58" s="224"/>
      <c r="J58" s="224"/>
      <c r="L58" s="55" t="str">
        <f t="shared" si="0"/>
        <v>20TIENDONA</v>
      </c>
      <c r="M58" s="206">
        <v>20</v>
      </c>
      <c r="N58" s="204" t="s">
        <v>190</v>
      </c>
      <c r="O58" s="230" t="s">
        <v>61</v>
      </c>
      <c r="P58" s="224">
        <v>40</v>
      </c>
      <c r="Q58" s="224">
        <v>40</v>
      </c>
      <c r="R58" s="224">
        <v>40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15SAN VICENTE</v>
      </c>
      <c r="B59" s="205">
        <v>15</v>
      </c>
      <c r="C59" s="204" t="s">
        <v>173</v>
      </c>
      <c r="D59" s="249" t="s">
        <v>57</v>
      </c>
      <c r="E59" s="224">
        <v>35</v>
      </c>
      <c r="F59" s="224">
        <v>35</v>
      </c>
      <c r="G59" s="224">
        <v>35</v>
      </c>
      <c r="H59" s="224"/>
      <c r="I59" s="224"/>
      <c r="J59" s="224"/>
      <c r="L59" s="55" t="str">
        <f t="shared" si="0"/>
        <v>20LA UNION</v>
      </c>
      <c r="M59" s="206">
        <v>20</v>
      </c>
      <c r="N59" s="204" t="s">
        <v>261</v>
      </c>
      <c r="O59" s="230" t="s">
        <v>61</v>
      </c>
      <c r="P59" s="224">
        <v>43</v>
      </c>
      <c r="Q59" s="224">
        <v>42</v>
      </c>
      <c r="R59" s="224">
        <v>44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16SANTA ANA</v>
      </c>
      <c r="B60" s="206">
        <v>16</v>
      </c>
      <c r="C60" s="204" t="s">
        <v>172</v>
      </c>
      <c r="D60" s="249" t="s">
        <v>58</v>
      </c>
      <c r="E60" s="224">
        <v>12</v>
      </c>
      <c r="F60" s="224">
        <v>12</v>
      </c>
      <c r="G60" s="224">
        <v>12</v>
      </c>
      <c r="H60" s="224"/>
      <c r="I60" s="224"/>
      <c r="J60" s="224"/>
      <c r="L60" s="55" t="str">
        <f t="shared" si="0"/>
        <v>20AHUACHAPAN</v>
      </c>
      <c r="M60" s="206">
        <v>20</v>
      </c>
      <c r="N60" s="204" t="s">
        <v>260</v>
      </c>
      <c r="O60" s="230" t="s">
        <v>61</v>
      </c>
      <c r="P60" s="224">
        <v>36.5</v>
      </c>
      <c r="Q60" s="224">
        <v>36</v>
      </c>
      <c r="R60" s="224">
        <v>37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16SAN MIGUEL</v>
      </c>
      <c r="B61" s="205">
        <v>16</v>
      </c>
      <c r="C61" s="204" t="s">
        <v>174</v>
      </c>
      <c r="D61" s="249" t="s">
        <v>58</v>
      </c>
      <c r="E61" s="224">
        <v>12</v>
      </c>
      <c r="F61" s="224">
        <v>12</v>
      </c>
      <c r="G61" s="224">
        <v>12</v>
      </c>
      <c r="H61" s="224"/>
      <c r="I61" s="224"/>
      <c r="J61" s="224"/>
      <c r="L61" s="55" t="str">
        <f t="shared" si="0"/>
        <v>20ZACATECOLUCA</v>
      </c>
      <c r="M61" s="205">
        <v>20</v>
      </c>
      <c r="N61" s="204" t="s">
        <v>180</v>
      </c>
      <c r="O61" s="230" t="s">
        <v>61</v>
      </c>
      <c r="P61" s="224">
        <v>40</v>
      </c>
      <c r="Q61" s="224">
        <v>40</v>
      </c>
      <c r="R61" s="224">
        <v>40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17TIENDONA</v>
      </c>
      <c r="B62" s="206">
        <v>17</v>
      </c>
      <c r="C62" s="204" t="s">
        <v>190</v>
      </c>
      <c r="D62" s="249" t="s">
        <v>59</v>
      </c>
      <c r="E62" s="224">
        <v>6.666666666666667</v>
      </c>
      <c r="F62" s="224">
        <v>6</v>
      </c>
      <c r="G62" s="224">
        <v>8</v>
      </c>
      <c r="H62" s="224"/>
      <c r="I62" s="224"/>
      <c r="J62" s="224"/>
      <c r="L62" s="55" t="str">
        <f t="shared" si="0"/>
        <v>21TIENDONA</v>
      </c>
      <c r="M62" s="205">
        <v>21</v>
      </c>
      <c r="N62" s="204" t="s">
        <v>190</v>
      </c>
      <c r="O62" s="230" t="s">
        <v>62</v>
      </c>
      <c r="P62" s="224">
        <v>38.875</v>
      </c>
      <c r="Q62" s="224">
        <v>38</v>
      </c>
      <c r="R62" s="224">
        <v>39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17SAN VICENTE</v>
      </c>
      <c r="B63" s="206">
        <v>17</v>
      </c>
      <c r="C63" s="204" t="s">
        <v>173</v>
      </c>
      <c r="D63" s="249" t="s">
        <v>59</v>
      </c>
      <c r="E63" s="224">
        <v>7</v>
      </c>
      <c r="F63" s="224">
        <v>7</v>
      </c>
      <c r="G63" s="224">
        <v>7</v>
      </c>
      <c r="H63" s="224"/>
      <c r="I63" s="224"/>
      <c r="J63" s="224"/>
      <c r="L63" s="55" t="str">
        <f t="shared" si="0"/>
        <v>22MERCADO CENTRAL</v>
      </c>
      <c r="M63" s="206">
        <v>22</v>
      </c>
      <c r="N63" s="204" t="s">
        <v>229</v>
      </c>
      <c r="O63" s="230" t="s">
        <v>264</v>
      </c>
      <c r="P63" s="224">
        <v>43</v>
      </c>
      <c r="Q63" s="224">
        <v>43</v>
      </c>
      <c r="R63" s="224">
        <v>43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17SANTA TECLA</v>
      </c>
      <c r="B64" s="206">
        <v>17</v>
      </c>
      <c r="C64" s="204" t="s">
        <v>183</v>
      </c>
      <c r="D64" s="249" t="s">
        <v>59</v>
      </c>
      <c r="E64" s="224">
        <v>13</v>
      </c>
      <c r="F64" s="224">
        <v>13</v>
      </c>
      <c r="G64" s="224">
        <v>13</v>
      </c>
      <c r="H64" s="224"/>
      <c r="I64" s="224"/>
      <c r="J64" s="224"/>
      <c r="L64" s="55" t="str">
        <f t="shared" si="0"/>
        <v>22TIENDONA</v>
      </c>
      <c r="M64" s="206">
        <v>22</v>
      </c>
      <c r="N64" s="204" t="s">
        <v>190</v>
      </c>
      <c r="O64" s="230" t="s">
        <v>264</v>
      </c>
      <c r="P64" s="224">
        <v>40.875</v>
      </c>
      <c r="Q64" s="224">
        <v>40</v>
      </c>
      <c r="R64" s="224">
        <v>42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17SANTA ANA</v>
      </c>
      <c r="B65" s="206">
        <v>17</v>
      </c>
      <c r="C65" s="204" t="s">
        <v>172</v>
      </c>
      <c r="D65" s="249" t="s">
        <v>59</v>
      </c>
      <c r="E65" s="224">
        <v>12</v>
      </c>
      <c r="F65" s="224">
        <v>12</v>
      </c>
      <c r="G65" s="224">
        <v>12</v>
      </c>
      <c r="H65" s="224"/>
      <c r="I65" s="224"/>
      <c r="J65" s="224"/>
      <c r="L65" s="55" t="str">
        <f t="shared" si="0"/>
        <v>22LA UNION</v>
      </c>
      <c r="M65" s="206">
        <v>22</v>
      </c>
      <c r="N65" s="204" t="s">
        <v>261</v>
      </c>
      <c r="O65" s="230" t="s">
        <v>264</v>
      </c>
      <c r="P65" s="224">
        <v>40</v>
      </c>
      <c r="Q65" s="224">
        <v>40</v>
      </c>
      <c r="R65" s="224">
        <v>40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17SAN MIGUEL</v>
      </c>
      <c r="B66" s="205">
        <v>17</v>
      </c>
      <c r="C66" s="204" t="s">
        <v>174</v>
      </c>
      <c r="D66" s="249" t="s">
        <v>59</v>
      </c>
      <c r="E66" s="224">
        <v>9.6666666666666661</v>
      </c>
      <c r="F66" s="224">
        <v>9</v>
      </c>
      <c r="G66" s="224">
        <v>10</v>
      </c>
      <c r="H66" s="224"/>
      <c r="I66" s="224"/>
      <c r="J66" s="224"/>
      <c r="L66" s="55" t="str">
        <f t="shared" si="0"/>
        <v>22AHUACHAPAN</v>
      </c>
      <c r="M66" s="206">
        <v>22</v>
      </c>
      <c r="N66" s="204" t="s">
        <v>260</v>
      </c>
      <c r="O66" s="230" t="s">
        <v>264</v>
      </c>
      <c r="P66" s="224">
        <v>36</v>
      </c>
      <c r="Q66" s="224">
        <v>36</v>
      </c>
      <c r="R66" s="224">
        <v>36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18TIENDONA</v>
      </c>
      <c r="B67" s="206">
        <v>18</v>
      </c>
      <c r="C67" s="204" t="s">
        <v>190</v>
      </c>
      <c r="D67" s="249" t="s">
        <v>60</v>
      </c>
      <c r="E67" s="224">
        <v>9.3333333333333339</v>
      </c>
      <c r="F67" s="224">
        <v>9</v>
      </c>
      <c r="G67" s="224">
        <v>10</v>
      </c>
      <c r="H67" s="224"/>
      <c r="I67" s="224"/>
      <c r="J67" s="224"/>
      <c r="L67" s="55" t="str">
        <f t="shared" si="0"/>
        <v>22ZACATECOLUCA</v>
      </c>
      <c r="M67" s="205">
        <v>22</v>
      </c>
      <c r="N67" s="204" t="s">
        <v>180</v>
      </c>
      <c r="O67" s="230" t="s">
        <v>264</v>
      </c>
      <c r="P67" s="224">
        <v>43</v>
      </c>
      <c r="Q67" s="224">
        <v>42</v>
      </c>
      <c r="R67" s="224">
        <v>44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18SANTA ANA</v>
      </c>
      <c r="B68" s="205">
        <v>18</v>
      </c>
      <c r="C68" s="204" t="s">
        <v>172</v>
      </c>
      <c r="D68" s="249" t="s">
        <v>60</v>
      </c>
      <c r="E68" s="224">
        <v>10</v>
      </c>
      <c r="F68" s="224">
        <v>10</v>
      </c>
      <c r="G68" s="224">
        <v>10</v>
      </c>
      <c r="H68" s="224"/>
      <c r="I68" s="224"/>
      <c r="J68" s="224"/>
      <c r="L68" s="55" t="str">
        <f t="shared" si="0"/>
        <v>23TIENDONA</v>
      </c>
      <c r="M68" s="205">
        <v>23</v>
      </c>
      <c r="N68" s="204" t="s">
        <v>190</v>
      </c>
      <c r="O68" s="230" t="s">
        <v>64</v>
      </c>
      <c r="P68" s="224">
        <v>12.2</v>
      </c>
      <c r="Q68" s="224">
        <v>12</v>
      </c>
      <c r="R68" s="224">
        <v>13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19TIENDONA</v>
      </c>
      <c r="B69" s="205">
        <v>19</v>
      </c>
      <c r="C69" s="204" t="s">
        <v>190</v>
      </c>
      <c r="D69" s="249" t="s">
        <v>137</v>
      </c>
      <c r="E69" s="224">
        <v>7.333333333333333</v>
      </c>
      <c r="F69" s="224">
        <v>7</v>
      </c>
      <c r="G69" s="224">
        <v>8</v>
      </c>
      <c r="H69" s="224"/>
      <c r="I69" s="224"/>
      <c r="J69" s="224"/>
      <c r="L69" s="55" t="str">
        <f t="shared" si="0"/>
        <v>24MERCADO CENTRAL</v>
      </c>
      <c r="M69" s="206">
        <v>24</v>
      </c>
      <c r="N69" s="204" t="s">
        <v>229</v>
      </c>
      <c r="O69" s="230" t="s">
        <v>65</v>
      </c>
      <c r="P69" s="224">
        <v>22</v>
      </c>
      <c r="Q69" s="224">
        <v>22</v>
      </c>
      <c r="R69" s="224">
        <v>22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20MERCADO CENTRAL</v>
      </c>
      <c r="B70" s="206">
        <v>20</v>
      </c>
      <c r="C70" s="204" t="s">
        <v>229</v>
      </c>
      <c r="D70" s="249" t="s">
        <v>61</v>
      </c>
      <c r="E70" s="224">
        <v>40</v>
      </c>
      <c r="F70" s="224">
        <v>40</v>
      </c>
      <c r="G70" s="224">
        <v>40</v>
      </c>
      <c r="H70" s="224"/>
      <c r="I70" s="224"/>
      <c r="J70" s="224"/>
      <c r="L70" s="55" t="str">
        <f t="shared" ref="L70:L133" si="6">+M70&amp;N70</f>
        <v>24TIENDONA</v>
      </c>
      <c r="M70" s="206">
        <v>24</v>
      </c>
      <c r="N70" s="204" t="s">
        <v>190</v>
      </c>
      <c r="O70" s="230" t="s">
        <v>65</v>
      </c>
      <c r="P70" s="224">
        <v>20</v>
      </c>
      <c r="Q70" s="224">
        <v>20</v>
      </c>
      <c r="R70" s="224">
        <v>20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20TIENDONA</v>
      </c>
      <c r="B71" s="206">
        <v>20</v>
      </c>
      <c r="C71" s="204" t="s">
        <v>190</v>
      </c>
      <c r="D71" s="249" t="s">
        <v>61</v>
      </c>
      <c r="E71" s="224">
        <v>40</v>
      </c>
      <c r="F71" s="224">
        <v>40</v>
      </c>
      <c r="G71" s="224">
        <v>40</v>
      </c>
      <c r="H71" s="224"/>
      <c r="I71" s="224"/>
      <c r="J71" s="224"/>
      <c r="L71" s="55" t="str">
        <f t="shared" si="6"/>
        <v>24LA UNION</v>
      </c>
      <c r="M71" s="206">
        <v>24</v>
      </c>
      <c r="N71" s="204" t="s">
        <v>261</v>
      </c>
      <c r="O71" s="230" t="s">
        <v>65</v>
      </c>
      <c r="P71" s="224">
        <v>25</v>
      </c>
      <c r="Q71" s="224">
        <v>24</v>
      </c>
      <c r="R71" s="224">
        <v>26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20SAN VICENTE</v>
      </c>
      <c r="B72" s="206">
        <v>20</v>
      </c>
      <c r="C72" s="204" t="s">
        <v>173</v>
      </c>
      <c r="D72" s="249" t="s">
        <v>61</v>
      </c>
      <c r="E72" s="224">
        <v>40.666666666666664</v>
      </c>
      <c r="F72" s="224">
        <v>40</v>
      </c>
      <c r="G72" s="224">
        <v>42</v>
      </c>
      <c r="H72" s="224"/>
      <c r="I72" s="224"/>
      <c r="J72" s="224"/>
      <c r="L72" s="55" t="str">
        <f t="shared" si="6"/>
        <v>24AHUACHAPAN</v>
      </c>
      <c r="M72" s="206">
        <v>24</v>
      </c>
      <c r="N72" s="204" t="s">
        <v>260</v>
      </c>
      <c r="O72" s="230" t="s">
        <v>65</v>
      </c>
      <c r="P72" s="224">
        <v>25.5</v>
      </c>
      <c r="Q72" s="224">
        <v>25</v>
      </c>
      <c r="R72" s="224">
        <v>26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20SANTA TECLA</v>
      </c>
      <c r="B73" s="206">
        <v>20</v>
      </c>
      <c r="C73" s="204" t="s">
        <v>183</v>
      </c>
      <c r="D73" s="249" t="s">
        <v>61</v>
      </c>
      <c r="E73" s="224">
        <v>35.5</v>
      </c>
      <c r="F73" s="224">
        <v>35</v>
      </c>
      <c r="G73" s="224">
        <v>36</v>
      </c>
      <c r="H73" s="224"/>
      <c r="I73" s="224"/>
      <c r="J73" s="224"/>
      <c r="L73" s="55" t="str">
        <f t="shared" si="6"/>
        <v>24ZACATECOLUCA</v>
      </c>
      <c r="M73" s="205">
        <v>24</v>
      </c>
      <c r="N73" s="204" t="s">
        <v>180</v>
      </c>
      <c r="O73" s="230" t="s">
        <v>65</v>
      </c>
      <c r="P73" s="224">
        <v>18</v>
      </c>
      <c r="Q73" s="224">
        <v>18</v>
      </c>
      <c r="R73" s="224">
        <v>18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20SANTA ANA</v>
      </c>
      <c r="B74" s="206">
        <v>20</v>
      </c>
      <c r="C74" s="204" t="s">
        <v>172</v>
      </c>
      <c r="D74" s="249" t="s">
        <v>61</v>
      </c>
      <c r="E74" s="224">
        <v>42</v>
      </c>
      <c r="F74" s="224">
        <v>42</v>
      </c>
      <c r="G74" s="224">
        <v>42</v>
      </c>
      <c r="H74" s="224"/>
      <c r="I74" s="224"/>
      <c r="J74" s="224"/>
      <c r="L74" s="55" t="str">
        <f t="shared" si="6"/>
        <v>25MERCADO CENTRAL</v>
      </c>
      <c r="M74" s="206">
        <v>25</v>
      </c>
      <c r="N74" s="204" t="s">
        <v>229</v>
      </c>
      <c r="O74" s="230" t="s">
        <v>66</v>
      </c>
      <c r="P74" s="224">
        <v>16</v>
      </c>
      <c r="Q74" s="224">
        <v>16</v>
      </c>
      <c r="R74" s="224">
        <v>16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20SAN MIGUEL</v>
      </c>
      <c r="B75" s="205">
        <v>20</v>
      </c>
      <c r="C75" s="204" t="s">
        <v>174</v>
      </c>
      <c r="D75" s="249" t="s">
        <v>61</v>
      </c>
      <c r="E75" s="224">
        <v>39.5</v>
      </c>
      <c r="F75" s="224">
        <v>38</v>
      </c>
      <c r="G75" s="224">
        <v>42</v>
      </c>
      <c r="H75" s="224"/>
      <c r="I75" s="224"/>
      <c r="J75" s="224"/>
      <c r="L75" s="55" t="str">
        <f t="shared" si="6"/>
        <v>25TIENDONA</v>
      </c>
      <c r="M75" s="206">
        <v>25</v>
      </c>
      <c r="N75" s="204" t="s">
        <v>190</v>
      </c>
      <c r="O75" s="230" t="s">
        <v>66</v>
      </c>
      <c r="P75" s="224">
        <v>14.2</v>
      </c>
      <c r="Q75" s="224">
        <v>14</v>
      </c>
      <c r="R75" s="224">
        <v>15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21TIENDONA</v>
      </c>
      <c r="B76" s="205">
        <v>21</v>
      </c>
      <c r="C76" s="204" t="s">
        <v>190</v>
      </c>
      <c r="D76" s="249" t="s">
        <v>62</v>
      </c>
      <c r="E76" s="224">
        <v>39</v>
      </c>
      <c r="F76" s="224">
        <v>39</v>
      </c>
      <c r="G76" s="224">
        <v>39</v>
      </c>
      <c r="H76" s="224"/>
      <c r="I76" s="224"/>
      <c r="J76" s="224"/>
      <c r="L76" s="55" t="str">
        <f t="shared" si="6"/>
        <v>25LA UNION</v>
      </c>
      <c r="M76" s="206">
        <v>25</v>
      </c>
      <c r="N76" s="204" t="s">
        <v>261</v>
      </c>
      <c r="O76" s="230" t="s">
        <v>66</v>
      </c>
      <c r="P76" s="224">
        <v>21</v>
      </c>
      <c r="Q76" s="224">
        <v>20</v>
      </c>
      <c r="R76" s="224">
        <v>22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22MERCADO CENTRAL</v>
      </c>
      <c r="B77" s="206">
        <v>22</v>
      </c>
      <c r="C77" s="204" t="s">
        <v>229</v>
      </c>
      <c r="D77" s="249" t="s">
        <v>264</v>
      </c>
      <c r="E77" s="224">
        <v>43</v>
      </c>
      <c r="F77" s="224">
        <v>43</v>
      </c>
      <c r="G77" s="224">
        <v>43</v>
      </c>
      <c r="H77" s="224"/>
      <c r="I77" s="224"/>
      <c r="J77" s="224"/>
      <c r="L77" s="55" t="str">
        <f t="shared" si="6"/>
        <v>25AHUACHAPAN</v>
      </c>
      <c r="M77" s="205">
        <v>25</v>
      </c>
      <c r="N77" s="204" t="s">
        <v>260</v>
      </c>
      <c r="O77" s="230" t="s">
        <v>66</v>
      </c>
      <c r="P77" s="224">
        <v>17</v>
      </c>
      <c r="Q77" s="224">
        <v>17</v>
      </c>
      <c r="R77" s="224">
        <v>17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22TIENDONA</v>
      </c>
      <c r="B78" s="206">
        <v>22</v>
      </c>
      <c r="C78" s="204" t="s">
        <v>190</v>
      </c>
      <c r="D78" s="249" t="s">
        <v>264</v>
      </c>
      <c r="E78" s="224">
        <v>40.857142857142854</v>
      </c>
      <c r="F78" s="224">
        <v>40</v>
      </c>
      <c r="G78" s="224">
        <v>42</v>
      </c>
      <c r="H78" s="224"/>
      <c r="I78" s="224"/>
      <c r="J78" s="224"/>
      <c r="L78" s="55" t="str">
        <f t="shared" si="6"/>
        <v>26TIENDONA</v>
      </c>
      <c r="M78" s="206">
        <v>26</v>
      </c>
      <c r="N78" s="204" t="s">
        <v>190</v>
      </c>
      <c r="O78" s="230" t="s">
        <v>67</v>
      </c>
      <c r="P78" s="224">
        <v>12.285714285714286</v>
      </c>
      <c r="Q78" s="224">
        <v>12</v>
      </c>
      <c r="R78" s="224">
        <v>13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22SAN VICENTE</v>
      </c>
      <c r="B79" s="206">
        <v>22</v>
      </c>
      <c r="C79" s="204" t="s">
        <v>173</v>
      </c>
      <c r="D79" s="249" t="s">
        <v>264</v>
      </c>
      <c r="E79" s="224">
        <v>48.333333333333336</v>
      </c>
      <c r="F79" s="224">
        <v>47</v>
      </c>
      <c r="G79" s="224">
        <v>50</v>
      </c>
      <c r="H79" s="224"/>
      <c r="I79" s="224"/>
      <c r="J79" s="224"/>
      <c r="L79" s="55" t="str">
        <f t="shared" si="6"/>
        <v>26LA UNION</v>
      </c>
      <c r="M79" s="206">
        <v>26</v>
      </c>
      <c r="N79" s="204" t="s">
        <v>261</v>
      </c>
      <c r="O79" s="230" t="s">
        <v>67</v>
      </c>
      <c r="P79" s="224">
        <v>13.5</v>
      </c>
      <c r="Q79" s="224">
        <v>13</v>
      </c>
      <c r="R79" s="224">
        <v>14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22SANTA TECLA</v>
      </c>
      <c r="B80" s="206">
        <v>22</v>
      </c>
      <c r="C80" s="204" t="s">
        <v>183</v>
      </c>
      <c r="D80" s="249" t="s">
        <v>264</v>
      </c>
      <c r="E80" s="224">
        <v>42.5</v>
      </c>
      <c r="F80" s="224">
        <v>42</v>
      </c>
      <c r="G80" s="224">
        <v>43</v>
      </c>
      <c r="H80" s="224"/>
      <c r="I80" s="224"/>
      <c r="J80" s="224"/>
      <c r="L80" s="55" t="str">
        <f t="shared" si="6"/>
        <v>26AHUACHAPAN</v>
      </c>
      <c r="M80" s="205">
        <v>26</v>
      </c>
      <c r="N80" s="204" t="s">
        <v>260</v>
      </c>
      <c r="O80" s="230" t="s">
        <v>67</v>
      </c>
      <c r="P80" s="224">
        <v>13</v>
      </c>
      <c r="Q80" s="224">
        <v>13</v>
      </c>
      <c r="R80" s="224">
        <v>13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22SANTA ANA</v>
      </c>
      <c r="B81" s="206">
        <v>22</v>
      </c>
      <c r="C81" s="204" t="s">
        <v>172</v>
      </c>
      <c r="D81" s="249" t="s">
        <v>264</v>
      </c>
      <c r="E81" s="224">
        <v>40</v>
      </c>
      <c r="F81" s="224">
        <v>40</v>
      </c>
      <c r="G81" s="224">
        <v>40</v>
      </c>
      <c r="H81" s="224"/>
      <c r="I81" s="224"/>
      <c r="J81" s="224"/>
      <c r="L81" s="55" t="str">
        <f t="shared" si="6"/>
        <v>27TIENDONA</v>
      </c>
      <c r="M81" s="206">
        <v>27</v>
      </c>
      <c r="N81" s="204" t="s">
        <v>190</v>
      </c>
      <c r="O81" s="230" t="s">
        <v>68</v>
      </c>
      <c r="P81" s="224">
        <v>11.25</v>
      </c>
      <c r="Q81" s="224">
        <v>10</v>
      </c>
      <c r="R81" s="224">
        <v>12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22SAN MIGUEL</v>
      </c>
      <c r="B82" s="205">
        <v>22</v>
      </c>
      <c r="C82" s="204" t="s">
        <v>174</v>
      </c>
      <c r="D82" s="249" t="s">
        <v>264</v>
      </c>
      <c r="E82" s="224">
        <v>38.75</v>
      </c>
      <c r="F82" s="224">
        <v>35</v>
      </c>
      <c r="G82" s="224">
        <v>40</v>
      </c>
      <c r="H82" s="224"/>
      <c r="I82" s="224"/>
      <c r="J82" s="224"/>
      <c r="L82" s="55" t="str">
        <f t="shared" si="6"/>
        <v>27LA UNION</v>
      </c>
      <c r="M82" s="206">
        <v>27</v>
      </c>
      <c r="N82" s="204" t="s">
        <v>261</v>
      </c>
      <c r="O82" s="230" t="s">
        <v>68</v>
      </c>
      <c r="P82" s="224">
        <v>13</v>
      </c>
      <c r="Q82" s="224">
        <v>12</v>
      </c>
      <c r="R82" s="224">
        <v>14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23TIENDONA</v>
      </c>
      <c r="B83" s="206">
        <v>23</v>
      </c>
      <c r="C83" s="204" t="s">
        <v>190</v>
      </c>
      <c r="D83" s="249" t="s">
        <v>64</v>
      </c>
      <c r="E83" s="224">
        <v>12</v>
      </c>
      <c r="F83" s="224">
        <v>12</v>
      </c>
      <c r="G83" s="224">
        <v>12</v>
      </c>
      <c r="H83" s="224"/>
      <c r="I83" s="224"/>
      <c r="J83" s="224"/>
      <c r="L83" s="55" t="str">
        <f t="shared" si="6"/>
        <v>27AHUACHAPAN</v>
      </c>
      <c r="M83" s="206">
        <v>27</v>
      </c>
      <c r="N83" s="204" t="s">
        <v>260</v>
      </c>
      <c r="O83" s="230" t="s">
        <v>68</v>
      </c>
      <c r="P83" s="224">
        <v>12</v>
      </c>
      <c r="Q83" s="224">
        <v>12</v>
      </c>
      <c r="R83" s="224">
        <v>12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23SAN VICENTE</v>
      </c>
      <c r="B84" s="206">
        <v>23</v>
      </c>
      <c r="C84" s="204" t="s">
        <v>173</v>
      </c>
      <c r="D84" s="249" t="s">
        <v>64</v>
      </c>
      <c r="E84" s="224">
        <v>16</v>
      </c>
      <c r="F84" s="224">
        <v>16</v>
      </c>
      <c r="G84" s="224">
        <v>16</v>
      </c>
      <c r="H84" s="224"/>
      <c r="I84" s="224"/>
      <c r="J84" s="224"/>
      <c r="L84" s="55" t="str">
        <f t="shared" si="6"/>
        <v>27ZACATECOLUCA</v>
      </c>
      <c r="M84" s="205">
        <v>27</v>
      </c>
      <c r="N84" s="204" t="s">
        <v>180</v>
      </c>
      <c r="O84" s="230" t="s">
        <v>68</v>
      </c>
      <c r="P84" s="224">
        <v>14</v>
      </c>
      <c r="Q84" s="224">
        <v>14</v>
      </c>
      <c r="R84" s="224">
        <v>14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23SAN MIGUEL</v>
      </c>
      <c r="B85" s="205">
        <v>23</v>
      </c>
      <c r="C85" s="204" t="s">
        <v>174</v>
      </c>
      <c r="D85" s="249" t="s">
        <v>64</v>
      </c>
      <c r="E85" s="224">
        <v>16</v>
      </c>
      <c r="F85" s="224">
        <v>16</v>
      </c>
      <c r="G85" s="224">
        <v>16</v>
      </c>
      <c r="H85" s="224"/>
      <c r="I85" s="224"/>
      <c r="J85" s="224"/>
      <c r="L85" s="55" t="str">
        <f t="shared" si="6"/>
        <v>28TIENDONA</v>
      </c>
      <c r="M85" s="205">
        <v>28</v>
      </c>
      <c r="N85" s="204" t="s">
        <v>190</v>
      </c>
      <c r="O85" s="230" t="s">
        <v>69</v>
      </c>
      <c r="P85" s="224">
        <v>20</v>
      </c>
      <c r="Q85" s="224">
        <v>20</v>
      </c>
      <c r="R85" s="224">
        <v>20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24MERCADO CENTRAL</v>
      </c>
      <c r="B86" s="206">
        <v>24</v>
      </c>
      <c r="C86" s="204" t="s">
        <v>229</v>
      </c>
      <c r="D86" s="249" t="s">
        <v>65</v>
      </c>
      <c r="E86" s="224">
        <v>20</v>
      </c>
      <c r="F86" s="224">
        <v>20</v>
      </c>
      <c r="G86" s="224">
        <v>20</v>
      </c>
      <c r="H86" s="224"/>
      <c r="I86" s="224"/>
      <c r="J86" s="224"/>
      <c r="L86" s="55" t="str">
        <f t="shared" si="6"/>
        <v>29TIENDONA</v>
      </c>
      <c r="M86" s="206">
        <v>29</v>
      </c>
      <c r="N86" s="204" t="s">
        <v>190</v>
      </c>
      <c r="O86" s="230" t="s">
        <v>70</v>
      </c>
      <c r="P86" s="224">
        <v>18</v>
      </c>
      <c r="Q86" s="224">
        <v>18</v>
      </c>
      <c r="R86" s="224">
        <v>18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24TIENDONA</v>
      </c>
      <c r="B87" s="206">
        <v>24</v>
      </c>
      <c r="C87" s="204" t="s">
        <v>190</v>
      </c>
      <c r="D87" s="249" t="s">
        <v>65</v>
      </c>
      <c r="E87" s="224">
        <v>19.2</v>
      </c>
      <c r="F87" s="224">
        <v>18</v>
      </c>
      <c r="G87" s="224">
        <v>20</v>
      </c>
      <c r="H87" s="224"/>
      <c r="I87" s="224"/>
      <c r="J87" s="224"/>
      <c r="L87" s="55" t="str">
        <f t="shared" si="6"/>
        <v>29AHUACHAPAN</v>
      </c>
      <c r="M87" s="206">
        <v>29</v>
      </c>
      <c r="N87" s="204" t="s">
        <v>260</v>
      </c>
      <c r="O87" s="230" t="s">
        <v>70</v>
      </c>
      <c r="P87" s="224">
        <v>20</v>
      </c>
      <c r="Q87" s="224">
        <v>20</v>
      </c>
      <c r="R87" s="224">
        <v>20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24SAN VICENTE</v>
      </c>
      <c r="B88" s="206">
        <v>24</v>
      </c>
      <c r="C88" s="204" t="s">
        <v>173</v>
      </c>
      <c r="D88" s="249" t="s">
        <v>65</v>
      </c>
      <c r="E88" s="224">
        <v>23.5</v>
      </c>
      <c r="F88" s="224">
        <v>22</v>
      </c>
      <c r="G88" s="224">
        <v>25</v>
      </c>
      <c r="H88" s="224"/>
      <c r="I88" s="224"/>
      <c r="J88" s="224"/>
      <c r="L88" s="55" t="str">
        <f t="shared" si="6"/>
        <v>29ZACATECOLUCA</v>
      </c>
      <c r="M88" s="205">
        <v>29</v>
      </c>
      <c r="N88" s="204" t="s">
        <v>180</v>
      </c>
      <c r="O88" s="230" t="s">
        <v>70</v>
      </c>
      <c r="P88" s="224">
        <v>11.5</v>
      </c>
      <c r="Q88" s="224">
        <v>11</v>
      </c>
      <c r="R88" s="224">
        <v>12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24SANTA TECLA</v>
      </c>
      <c r="B89" s="206">
        <v>24</v>
      </c>
      <c r="C89" s="204" t="s">
        <v>183</v>
      </c>
      <c r="D89" s="249" t="s">
        <v>65</v>
      </c>
      <c r="E89" s="224">
        <v>20</v>
      </c>
      <c r="F89" s="224">
        <v>20</v>
      </c>
      <c r="G89" s="224">
        <v>20</v>
      </c>
      <c r="H89" s="224"/>
      <c r="I89" s="224"/>
      <c r="J89" s="224"/>
      <c r="L89" s="55" t="str">
        <f t="shared" si="6"/>
        <v>30TIENDONA</v>
      </c>
      <c r="M89" s="205">
        <v>30</v>
      </c>
      <c r="N89" s="204" t="s">
        <v>190</v>
      </c>
      <c r="O89" s="230" t="s">
        <v>70</v>
      </c>
      <c r="P89" s="224">
        <v>45</v>
      </c>
      <c r="Q89" s="224">
        <v>45</v>
      </c>
      <c r="R89" s="224">
        <v>45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24SANTA ANA</v>
      </c>
      <c r="B90" s="206">
        <v>24</v>
      </c>
      <c r="C90" s="204" t="s">
        <v>172</v>
      </c>
      <c r="D90" s="249" t="s">
        <v>65</v>
      </c>
      <c r="E90" s="224">
        <v>21</v>
      </c>
      <c r="F90" s="224">
        <v>20</v>
      </c>
      <c r="G90" s="224">
        <v>22</v>
      </c>
      <c r="H90" s="224"/>
      <c r="I90" s="224"/>
      <c r="J90" s="224"/>
      <c r="L90" s="55" t="str">
        <f t="shared" si="6"/>
        <v>31TIENDONA</v>
      </c>
      <c r="M90" s="206">
        <v>31</v>
      </c>
      <c r="N90" s="204" t="s">
        <v>190</v>
      </c>
      <c r="O90" s="230" t="s">
        <v>71</v>
      </c>
      <c r="P90" s="224">
        <v>12</v>
      </c>
      <c r="Q90" s="224">
        <v>12</v>
      </c>
      <c r="R90" s="224">
        <v>12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24SAN MIGUEL</v>
      </c>
      <c r="B91" s="205">
        <v>24</v>
      </c>
      <c r="C91" s="204" t="s">
        <v>174</v>
      </c>
      <c r="D91" s="249" t="s">
        <v>65</v>
      </c>
      <c r="E91" s="224">
        <v>27</v>
      </c>
      <c r="F91" s="224">
        <v>24</v>
      </c>
      <c r="G91" s="224">
        <v>28</v>
      </c>
      <c r="H91" s="224"/>
      <c r="I91" s="224"/>
      <c r="J91" s="224"/>
      <c r="L91" s="55" t="str">
        <f t="shared" si="6"/>
        <v>31LA UNION</v>
      </c>
      <c r="M91" s="206">
        <v>31</v>
      </c>
      <c r="N91" s="204" t="s">
        <v>261</v>
      </c>
      <c r="O91" s="230" t="s">
        <v>71</v>
      </c>
      <c r="P91" s="224">
        <v>12</v>
      </c>
      <c r="Q91" s="224">
        <v>12</v>
      </c>
      <c r="R91" s="224">
        <v>12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25MERCADO CENTRAL</v>
      </c>
      <c r="B92" s="206">
        <v>25</v>
      </c>
      <c r="C92" s="204" t="s">
        <v>229</v>
      </c>
      <c r="D92" s="249" t="s">
        <v>66</v>
      </c>
      <c r="E92" s="224">
        <v>15</v>
      </c>
      <c r="F92" s="224">
        <v>15</v>
      </c>
      <c r="G92" s="224">
        <v>15</v>
      </c>
      <c r="H92" s="224"/>
      <c r="I92" s="224"/>
      <c r="J92" s="224"/>
      <c r="L92" s="55" t="str">
        <f t="shared" si="6"/>
        <v>31AHUACHAPAN</v>
      </c>
      <c r="M92" s="206">
        <v>31</v>
      </c>
      <c r="N92" s="204" t="s">
        <v>260</v>
      </c>
      <c r="O92" s="230" t="s">
        <v>71</v>
      </c>
      <c r="P92" s="224">
        <v>10</v>
      </c>
      <c r="Q92" s="224">
        <v>10</v>
      </c>
      <c r="R92" s="224">
        <v>10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25TIENDONA</v>
      </c>
      <c r="B93" s="206">
        <v>25</v>
      </c>
      <c r="C93" s="204" t="s">
        <v>190</v>
      </c>
      <c r="D93" s="249" t="s">
        <v>66</v>
      </c>
      <c r="E93" s="224">
        <v>14</v>
      </c>
      <c r="F93" s="224">
        <v>14</v>
      </c>
      <c r="G93" s="224">
        <v>14</v>
      </c>
      <c r="H93" s="224"/>
      <c r="I93" s="224"/>
      <c r="J93" s="224"/>
      <c r="L93" s="55" t="str">
        <f t="shared" si="6"/>
        <v>31ZACATECOLUCA</v>
      </c>
      <c r="M93" s="205">
        <v>31</v>
      </c>
      <c r="N93" s="204" t="s">
        <v>180</v>
      </c>
      <c r="O93" s="230" t="s">
        <v>71</v>
      </c>
      <c r="P93" s="224">
        <v>10</v>
      </c>
      <c r="Q93" s="224">
        <v>10</v>
      </c>
      <c r="R93" s="224">
        <v>10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25SAN VICENTE</v>
      </c>
      <c r="B94" s="206">
        <v>25</v>
      </c>
      <c r="C94" s="204" t="s">
        <v>173</v>
      </c>
      <c r="D94" s="249" t="s">
        <v>66</v>
      </c>
      <c r="E94" s="224">
        <v>19</v>
      </c>
      <c r="F94" s="224">
        <v>18</v>
      </c>
      <c r="G94" s="224">
        <v>20</v>
      </c>
      <c r="H94" s="224"/>
      <c r="I94" s="224"/>
      <c r="J94" s="224"/>
      <c r="L94" s="55" t="str">
        <f t="shared" si="6"/>
        <v>32TIENDONA</v>
      </c>
      <c r="M94" s="205">
        <v>32</v>
      </c>
      <c r="N94" s="204" t="s">
        <v>190</v>
      </c>
      <c r="O94" s="230" t="s">
        <v>72</v>
      </c>
      <c r="P94" s="224">
        <v>10</v>
      </c>
      <c r="Q94" s="224">
        <v>10</v>
      </c>
      <c r="R94" s="224">
        <v>10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25SANTA TECLA</v>
      </c>
      <c r="B95" s="206">
        <v>25</v>
      </c>
      <c r="C95" s="204" t="s">
        <v>183</v>
      </c>
      <c r="D95" s="249" t="s">
        <v>66</v>
      </c>
      <c r="E95" s="224">
        <v>15</v>
      </c>
      <c r="F95" s="224">
        <v>15</v>
      </c>
      <c r="G95" s="224">
        <v>15</v>
      </c>
      <c r="H95" s="224"/>
      <c r="I95" s="224"/>
      <c r="J95" s="224"/>
      <c r="L95" s="55" t="str">
        <f t="shared" si="6"/>
        <v>33TIENDONA</v>
      </c>
      <c r="M95" s="206">
        <v>33</v>
      </c>
      <c r="N95" s="204" t="s">
        <v>190</v>
      </c>
      <c r="O95" s="230" t="s">
        <v>73</v>
      </c>
      <c r="P95" s="224">
        <v>15.333333333333334</v>
      </c>
      <c r="Q95" s="224">
        <v>15</v>
      </c>
      <c r="R95" s="224">
        <v>16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25SANTA ANA</v>
      </c>
      <c r="B96" s="206">
        <v>25</v>
      </c>
      <c r="C96" s="204" t="s">
        <v>172</v>
      </c>
      <c r="D96" s="249" t="s">
        <v>66</v>
      </c>
      <c r="E96" s="224">
        <v>15.5</v>
      </c>
      <c r="F96" s="224">
        <v>15</v>
      </c>
      <c r="G96" s="224">
        <v>16</v>
      </c>
      <c r="H96" s="224"/>
      <c r="I96" s="224"/>
      <c r="J96" s="224"/>
      <c r="L96" s="55" t="str">
        <f t="shared" si="6"/>
        <v>33LA UNION</v>
      </c>
      <c r="M96" s="206">
        <v>33</v>
      </c>
      <c r="N96" s="204" t="s">
        <v>261</v>
      </c>
      <c r="O96" s="230" t="s">
        <v>73</v>
      </c>
      <c r="P96" s="224">
        <v>24.5</v>
      </c>
      <c r="Q96" s="224">
        <v>24</v>
      </c>
      <c r="R96" s="224">
        <v>25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25SAN MIGUEL</v>
      </c>
      <c r="B97" s="205">
        <v>25</v>
      </c>
      <c r="C97" s="204" t="s">
        <v>174</v>
      </c>
      <c r="D97" s="249" t="s">
        <v>66</v>
      </c>
      <c r="E97" s="224">
        <v>20.25</v>
      </c>
      <c r="F97" s="224">
        <v>20</v>
      </c>
      <c r="G97" s="224">
        <v>21</v>
      </c>
      <c r="H97" s="224"/>
      <c r="I97" s="224"/>
      <c r="J97" s="224"/>
      <c r="L97" s="55" t="str">
        <f t="shared" si="6"/>
        <v>33AHUACHAPAN</v>
      </c>
      <c r="M97" s="205">
        <v>33</v>
      </c>
      <c r="N97" s="204" t="s">
        <v>260</v>
      </c>
      <c r="O97" s="230" t="s">
        <v>73</v>
      </c>
      <c r="P97" s="224">
        <v>25</v>
      </c>
      <c r="Q97" s="224">
        <v>25</v>
      </c>
      <c r="R97" s="224">
        <v>25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26TIENDONA</v>
      </c>
      <c r="B98" s="206">
        <v>26</v>
      </c>
      <c r="C98" s="204" t="s">
        <v>190</v>
      </c>
      <c r="D98" s="249" t="s">
        <v>67</v>
      </c>
      <c r="E98" s="224">
        <v>12</v>
      </c>
      <c r="F98" s="224">
        <v>12</v>
      </c>
      <c r="G98" s="224">
        <v>12</v>
      </c>
      <c r="H98" s="224"/>
      <c r="I98" s="224"/>
      <c r="J98" s="224"/>
      <c r="L98" s="55" t="str">
        <f t="shared" si="6"/>
        <v>34TIENDONA</v>
      </c>
      <c r="M98" s="206">
        <v>34</v>
      </c>
      <c r="N98" s="204" t="s">
        <v>190</v>
      </c>
      <c r="O98" s="230" t="s">
        <v>74</v>
      </c>
      <c r="P98" s="224">
        <v>9.375</v>
      </c>
      <c r="Q98" s="224">
        <v>9</v>
      </c>
      <c r="R98" s="224">
        <v>10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26SAN VICENTE</v>
      </c>
      <c r="B99" s="206">
        <v>26</v>
      </c>
      <c r="C99" s="204" t="s">
        <v>173</v>
      </c>
      <c r="D99" s="249" t="s">
        <v>67</v>
      </c>
      <c r="E99" s="224">
        <v>14</v>
      </c>
      <c r="F99" s="224">
        <v>14</v>
      </c>
      <c r="G99" s="224">
        <v>14</v>
      </c>
      <c r="H99" s="224"/>
      <c r="I99" s="224"/>
      <c r="J99" s="224"/>
      <c r="L99" s="55" t="str">
        <f t="shared" si="6"/>
        <v>34LA UNION</v>
      </c>
      <c r="M99" s="206">
        <v>34</v>
      </c>
      <c r="N99" s="204" t="s">
        <v>261</v>
      </c>
      <c r="O99" s="230" t="s">
        <v>74</v>
      </c>
      <c r="P99" s="224">
        <v>12</v>
      </c>
      <c r="Q99" s="224">
        <v>12</v>
      </c>
      <c r="R99" s="224">
        <v>12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26SANTA TECLA</v>
      </c>
      <c r="B100" s="206">
        <v>26</v>
      </c>
      <c r="C100" s="204" t="s">
        <v>183</v>
      </c>
      <c r="D100" s="249" t="s">
        <v>67</v>
      </c>
      <c r="E100" s="224">
        <v>12</v>
      </c>
      <c r="F100" s="224">
        <v>12</v>
      </c>
      <c r="G100" s="224">
        <v>12</v>
      </c>
      <c r="H100" s="224"/>
      <c r="I100" s="224"/>
      <c r="J100" s="224"/>
      <c r="L100" s="55" t="str">
        <f t="shared" si="6"/>
        <v>34AHUACHAPAN</v>
      </c>
      <c r="M100" s="205">
        <v>34</v>
      </c>
      <c r="N100" s="204" t="s">
        <v>260</v>
      </c>
      <c r="O100" s="230" t="s">
        <v>74</v>
      </c>
      <c r="P100" s="224">
        <v>10.5</v>
      </c>
      <c r="Q100" s="224">
        <v>10</v>
      </c>
      <c r="R100" s="224">
        <v>11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26SANTA ANA</v>
      </c>
      <c r="B101" s="206">
        <v>26</v>
      </c>
      <c r="C101" s="204" t="s">
        <v>172</v>
      </c>
      <c r="D101" s="249" t="s">
        <v>67</v>
      </c>
      <c r="E101" s="224">
        <v>15</v>
      </c>
      <c r="F101" s="224">
        <v>15</v>
      </c>
      <c r="G101" s="224">
        <v>15</v>
      </c>
      <c r="H101" s="224"/>
      <c r="I101" s="224"/>
      <c r="J101" s="224"/>
      <c r="L101" s="55" t="str">
        <f t="shared" si="6"/>
        <v>36TIENDONA</v>
      </c>
      <c r="M101" s="205">
        <v>36</v>
      </c>
      <c r="N101" s="204" t="s">
        <v>190</v>
      </c>
      <c r="O101" s="230" t="s">
        <v>138</v>
      </c>
      <c r="P101" s="224">
        <v>30</v>
      </c>
      <c r="Q101" s="224">
        <v>30</v>
      </c>
      <c r="R101" s="224">
        <v>30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26SAN MIGUEL</v>
      </c>
      <c r="B102" s="205">
        <v>26</v>
      </c>
      <c r="C102" s="204" t="s">
        <v>174</v>
      </c>
      <c r="D102" s="249" t="s">
        <v>67</v>
      </c>
      <c r="E102" s="224">
        <v>13</v>
      </c>
      <c r="F102" s="224">
        <v>12</v>
      </c>
      <c r="G102" s="224">
        <v>14</v>
      </c>
      <c r="H102" s="224"/>
      <c r="I102" s="224"/>
      <c r="J102" s="224"/>
      <c r="L102" s="55" t="str">
        <f t="shared" si="6"/>
        <v>37TIENDONA</v>
      </c>
      <c r="M102" s="206">
        <v>37</v>
      </c>
      <c r="N102" s="204" t="s">
        <v>190</v>
      </c>
      <c r="O102" s="230" t="s">
        <v>75</v>
      </c>
      <c r="P102" s="224">
        <v>125</v>
      </c>
      <c r="Q102" s="224">
        <v>125</v>
      </c>
      <c r="R102" s="224">
        <v>125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27TIENDONA</v>
      </c>
      <c r="B103" s="206">
        <v>27</v>
      </c>
      <c r="C103" s="204" t="s">
        <v>190</v>
      </c>
      <c r="D103" s="249" t="s">
        <v>68</v>
      </c>
      <c r="E103" s="224">
        <v>11.25</v>
      </c>
      <c r="F103" s="224">
        <v>10</v>
      </c>
      <c r="G103" s="224">
        <v>12</v>
      </c>
      <c r="H103" s="224"/>
      <c r="I103" s="224"/>
      <c r="J103" s="224"/>
      <c r="L103" s="55" t="str">
        <f t="shared" si="6"/>
        <v>37ZACATECOLUCA</v>
      </c>
      <c r="M103" s="205">
        <v>37</v>
      </c>
      <c r="N103" s="204" t="s">
        <v>180</v>
      </c>
      <c r="O103" s="230" t="s">
        <v>75</v>
      </c>
      <c r="P103" s="224">
        <v>160</v>
      </c>
      <c r="Q103" s="224">
        <v>160</v>
      </c>
      <c r="R103" s="224">
        <v>160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27SAN VICENTE</v>
      </c>
      <c r="B104" s="206">
        <v>27</v>
      </c>
      <c r="C104" s="204" t="s">
        <v>173</v>
      </c>
      <c r="D104" s="249" t="s">
        <v>68</v>
      </c>
      <c r="E104" s="224">
        <v>14.333333333333334</v>
      </c>
      <c r="F104" s="224">
        <v>13</v>
      </c>
      <c r="G104" s="224">
        <v>15</v>
      </c>
      <c r="H104" s="224"/>
      <c r="I104" s="224"/>
      <c r="J104" s="224"/>
      <c r="L104" s="55" t="str">
        <f t="shared" si="6"/>
        <v>38TIENDONA</v>
      </c>
      <c r="M104" s="206">
        <v>38</v>
      </c>
      <c r="N104" s="204" t="s">
        <v>190</v>
      </c>
      <c r="O104" s="230" t="s">
        <v>76</v>
      </c>
      <c r="P104" s="224">
        <v>80</v>
      </c>
      <c r="Q104" s="224">
        <v>80</v>
      </c>
      <c r="R104" s="224">
        <v>80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27SANTA ANA</v>
      </c>
      <c r="B105" s="206">
        <v>27</v>
      </c>
      <c r="C105" s="204" t="s">
        <v>172</v>
      </c>
      <c r="D105" s="249" t="s">
        <v>68</v>
      </c>
      <c r="E105" s="224">
        <v>13.5</v>
      </c>
      <c r="F105" s="224">
        <v>13</v>
      </c>
      <c r="G105" s="224">
        <v>14</v>
      </c>
      <c r="H105" s="224"/>
      <c r="I105" s="224"/>
      <c r="J105" s="224"/>
      <c r="L105" s="55" t="str">
        <f t="shared" si="6"/>
        <v>38LA UNION</v>
      </c>
      <c r="M105" s="206">
        <v>38</v>
      </c>
      <c r="N105" s="204" t="s">
        <v>261</v>
      </c>
      <c r="O105" s="230" t="s">
        <v>76</v>
      </c>
      <c r="P105" s="224">
        <v>170</v>
      </c>
      <c r="Q105" s="224">
        <v>165</v>
      </c>
      <c r="R105" s="224">
        <v>175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27SAN MIGUEL</v>
      </c>
      <c r="B106" s="205">
        <v>27</v>
      </c>
      <c r="C106" s="204" t="s">
        <v>174</v>
      </c>
      <c r="D106" s="249" t="s">
        <v>68</v>
      </c>
      <c r="E106" s="224">
        <v>12.75</v>
      </c>
      <c r="F106" s="224">
        <v>12</v>
      </c>
      <c r="G106" s="224">
        <v>14</v>
      </c>
      <c r="H106" s="224"/>
      <c r="I106" s="224"/>
      <c r="J106" s="224"/>
      <c r="L106" s="55" t="str">
        <f t="shared" si="6"/>
        <v>38ZACATECOLUCA</v>
      </c>
      <c r="M106" s="205">
        <v>38</v>
      </c>
      <c r="N106" s="204" t="s">
        <v>180</v>
      </c>
      <c r="O106" s="230" t="s">
        <v>76</v>
      </c>
      <c r="P106" s="224">
        <v>135</v>
      </c>
      <c r="Q106" s="224">
        <v>135</v>
      </c>
      <c r="R106" s="224">
        <v>135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28TIENDONA</v>
      </c>
      <c r="B107" s="205">
        <v>28</v>
      </c>
      <c r="C107" s="204" t="s">
        <v>190</v>
      </c>
      <c r="D107" s="249" t="s">
        <v>69</v>
      </c>
      <c r="E107" s="224">
        <v>20</v>
      </c>
      <c r="F107" s="224">
        <v>20</v>
      </c>
      <c r="G107" s="224">
        <v>20</v>
      </c>
      <c r="H107" s="224"/>
      <c r="I107" s="224"/>
      <c r="J107" s="224"/>
      <c r="L107" s="55" t="str">
        <f t="shared" si="6"/>
        <v>40MERCADO CENTRAL</v>
      </c>
      <c r="M107" s="206">
        <v>40</v>
      </c>
      <c r="N107" s="204" t="s">
        <v>229</v>
      </c>
      <c r="O107" s="230" t="s">
        <v>78</v>
      </c>
      <c r="P107" s="224">
        <v>36</v>
      </c>
      <c r="Q107" s="224">
        <v>36</v>
      </c>
      <c r="R107" s="224">
        <v>36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29TIENDONA</v>
      </c>
      <c r="B108" s="206">
        <v>29</v>
      </c>
      <c r="C108" s="204" t="s">
        <v>190</v>
      </c>
      <c r="D108" s="249" t="s">
        <v>70</v>
      </c>
      <c r="E108" s="224">
        <v>17.333333333333332</v>
      </c>
      <c r="F108" s="224">
        <v>16</v>
      </c>
      <c r="G108" s="224">
        <v>18</v>
      </c>
      <c r="H108" s="224"/>
      <c r="I108" s="224"/>
      <c r="J108" s="224"/>
      <c r="L108" s="55" t="str">
        <f t="shared" si="6"/>
        <v>40TIENDONA</v>
      </c>
      <c r="M108" s="206">
        <v>40</v>
      </c>
      <c r="N108" s="204" t="s">
        <v>190</v>
      </c>
      <c r="O108" s="230" t="s">
        <v>78</v>
      </c>
      <c r="P108" s="224">
        <v>35.625</v>
      </c>
      <c r="Q108" s="224">
        <v>35</v>
      </c>
      <c r="R108" s="224">
        <v>36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29SAN VICENTE</v>
      </c>
      <c r="B109" s="206">
        <v>29</v>
      </c>
      <c r="C109" s="204" t="s">
        <v>173</v>
      </c>
      <c r="D109" s="249" t="s">
        <v>70</v>
      </c>
      <c r="E109" s="224">
        <v>17</v>
      </c>
      <c r="F109" s="224">
        <v>16</v>
      </c>
      <c r="G109" s="224">
        <v>18</v>
      </c>
      <c r="H109" s="224"/>
      <c r="I109" s="224"/>
      <c r="J109" s="224"/>
      <c r="L109" s="55" t="str">
        <f t="shared" si="6"/>
        <v>40LA UNION</v>
      </c>
      <c r="M109" s="206">
        <v>40</v>
      </c>
      <c r="N109" s="204" t="s">
        <v>261</v>
      </c>
      <c r="O109" s="230" t="s">
        <v>78</v>
      </c>
      <c r="P109" s="224">
        <v>40</v>
      </c>
      <c r="Q109" s="224">
        <v>40</v>
      </c>
      <c r="R109" s="224">
        <v>40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29SANTA TECLA</v>
      </c>
      <c r="B110" s="206">
        <v>29</v>
      </c>
      <c r="C110" s="204" t="s">
        <v>183</v>
      </c>
      <c r="D110" s="249" t="s">
        <v>70</v>
      </c>
      <c r="E110" s="224">
        <v>15</v>
      </c>
      <c r="F110" s="224">
        <v>15</v>
      </c>
      <c r="G110" s="224">
        <v>15</v>
      </c>
      <c r="H110" s="224"/>
      <c r="I110" s="224"/>
      <c r="J110" s="224"/>
      <c r="L110" s="55" t="str">
        <f t="shared" si="6"/>
        <v>40AHUACHAPAN</v>
      </c>
      <c r="M110" s="206">
        <v>40</v>
      </c>
      <c r="N110" s="204" t="s">
        <v>260</v>
      </c>
      <c r="O110" s="230" t="s">
        <v>78</v>
      </c>
      <c r="P110" s="224">
        <v>37.5</v>
      </c>
      <c r="Q110" s="224">
        <v>37</v>
      </c>
      <c r="R110" s="224">
        <v>38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29SANTA ANA</v>
      </c>
      <c r="B111" s="205">
        <v>29</v>
      </c>
      <c r="C111" s="204" t="s">
        <v>172</v>
      </c>
      <c r="D111" s="249" t="s">
        <v>70</v>
      </c>
      <c r="E111" s="224">
        <v>20</v>
      </c>
      <c r="F111" s="224">
        <v>20</v>
      </c>
      <c r="G111" s="224">
        <v>20</v>
      </c>
      <c r="H111" s="224"/>
      <c r="I111" s="224"/>
      <c r="J111" s="224"/>
      <c r="L111" s="55" t="str">
        <f t="shared" si="6"/>
        <v>40ZACATECOLUCA</v>
      </c>
      <c r="M111" s="205">
        <v>40</v>
      </c>
      <c r="N111" s="204" t="s">
        <v>180</v>
      </c>
      <c r="O111" s="230" t="s">
        <v>78</v>
      </c>
      <c r="P111" s="224">
        <v>38</v>
      </c>
      <c r="Q111" s="224">
        <v>38</v>
      </c>
      <c r="R111" s="224">
        <v>38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30TIENDONA</v>
      </c>
      <c r="B112" s="206">
        <v>30</v>
      </c>
      <c r="C112" s="204" t="s">
        <v>190</v>
      </c>
      <c r="D112" s="249" t="s">
        <v>70</v>
      </c>
      <c r="E112" s="224">
        <v>46</v>
      </c>
      <c r="F112" s="224">
        <v>45</v>
      </c>
      <c r="G112" s="224">
        <v>48</v>
      </c>
      <c r="H112" s="224"/>
      <c r="I112" s="224"/>
      <c r="J112" s="224"/>
      <c r="L112" s="55" t="str">
        <f t="shared" si="6"/>
        <v>41TIENDONA</v>
      </c>
      <c r="M112" s="205">
        <v>41</v>
      </c>
      <c r="N112" s="204" t="s">
        <v>190</v>
      </c>
      <c r="O112" s="230" t="s">
        <v>79</v>
      </c>
      <c r="P112" s="224">
        <v>33.5</v>
      </c>
      <c r="Q112" s="224">
        <v>32</v>
      </c>
      <c r="R112" s="224">
        <v>34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30SAN VICENTE</v>
      </c>
      <c r="B113" s="205">
        <v>30</v>
      </c>
      <c r="C113" s="204" t="s">
        <v>173</v>
      </c>
      <c r="D113" s="249" t="s">
        <v>70</v>
      </c>
      <c r="E113" s="224">
        <v>41.5</v>
      </c>
      <c r="F113" s="224">
        <v>38</v>
      </c>
      <c r="G113" s="224">
        <v>45</v>
      </c>
      <c r="H113" s="224"/>
      <c r="I113" s="224"/>
      <c r="J113" s="224"/>
      <c r="L113" s="55" t="str">
        <f t="shared" si="6"/>
        <v>42TIENDONA</v>
      </c>
      <c r="M113" s="206">
        <v>42</v>
      </c>
      <c r="N113" s="204" t="s">
        <v>190</v>
      </c>
      <c r="O113" s="230" t="s">
        <v>80</v>
      </c>
      <c r="P113" s="224">
        <v>30</v>
      </c>
      <c r="Q113" s="224">
        <v>30</v>
      </c>
      <c r="R113" s="224">
        <v>30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31TIENDONA</v>
      </c>
      <c r="B114" s="206">
        <v>31</v>
      </c>
      <c r="C114" s="204" t="s">
        <v>190</v>
      </c>
      <c r="D114" s="249" t="s">
        <v>71</v>
      </c>
      <c r="E114" s="224">
        <v>12</v>
      </c>
      <c r="F114" s="224">
        <v>12</v>
      </c>
      <c r="G114" s="224">
        <v>12</v>
      </c>
      <c r="H114" s="224"/>
      <c r="I114" s="224"/>
      <c r="J114" s="224"/>
      <c r="L114" s="55" t="str">
        <f t="shared" si="6"/>
        <v>42LA UNION</v>
      </c>
      <c r="M114" s="206">
        <v>42</v>
      </c>
      <c r="N114" s="204" t="s">
        <v>261</v>
      </c>
      <c r="O114" s="230" t="s">
        <v>80</v>
      </c>
      <c r="P114" s="224">
        <v>15</v>
      </c>
      <c r="Q114" s="224">
        <v>14</v>
      </c>
      <c r="R114" s="224">
        <v>16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31SAN VICENTE</v>
      </c>
      <c r="B115" s="206">
        <v>31</v>
      </c>
      <c r="C115" s="204" t="s">
        <v>173</v>
      </c>
      <c r="D115" s="249" t="s">
        <v>71</v>
      </c>
      <c r="E115" s="224">
        <v>11.333333333333334</v>
      </c>
      <c r="F115" s="224">
        <v>10</v>
      </c>
      <c r="G115" s="224">
        <v>12</v>
      </c>
      <c r="H115" s="224"/>
      <c r="I115" s="224"/>
      <c r="J115" s="224"/>
      <c r="L115" s="55" t="str">
        <f t="shared" si="6"/>
        <v>42ZACATECOLUCA</v>
      </c>
      <c r="M115" s="205">
        <v>42</v>
      </c>
      <c r="N115" s="204" t="s">
        <v>180</v>
      </c>
      <c r="O115" s="230" t="s">
        <v>80</v>
      </c>
      <c r="P115" s="224">
        <v>20</v>
      </c>
      <c r="Q115" s="224">
        <v>20</v>
      </c>
      <c r="R115" s="224">
        <v>20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31SANTA TECLA</v>
      </c>
      <c r="B116" s="206">
        <v>31</v>
      </c>
      <c r="C116" s="204" t="s">
        <v>183</v>
      </c>
      <c r="D116" s="249" t="s">
        <v>71</v>
      </c>
      <c r="E116" s="224">
        <v>10</v>
      </c>
      <c r="F116" s="224">
        <v>10</v>
      </c>
      <c r="G116" s="224">
        <v>10</v>
      </c>
      <c r="H116" s="224"/>
      <c r="I116" s="224"/>
      <c r="J116" s="224"/>
      <c r="L116" s="55" t="str">
        <f t="shared" si="6"/>
        <v>43TIENDONA</v>
      </c>
      <c r="M116" s="205">
        <v>43</v>
      </c>
      <c r="N116" s="204" t="s">
        <v>190</v>
      </c>
      <c r="O116" s="230" t="s">
        <v>81</v>
      </c>
      <c r="P116" s="224">
        <v>28</v>
      </c>
      <c r="Q116" s="224">
        <v>28</v>
      </c>
      <c r="R116" s="224">
        <v>28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31SAN MIGUEL</v>
      </c>
      <c r="B117" s="205">
        <v>31</v>
      </c>
      <c r="C117" s="204" t="s">
        <v>174</v>
      </c>
      <c r="D117" s="249" t="s">
        <v>71</v>
      </c>
      <c r="E117" s="224">
        <v>10.5</v>
      </c>
      <c r="F117" s="224">
        <v>10</v>
      </c>
      <c r="G117" s="224">
        <v>12</v>
      </c>
      <c r="H117" s="224"/>
      <c r="I117" s="224"/>
      <c r="J117" s="224"/>
      <c r="L117" s="55" t="str">
        <f t="shared" si="6"/>
        <v>44TIENDONA</v>
      </c>
      <c r="M117" s="206">
        <v>44</v>
      </c>
      <c r="N117" s="204" t="s">
        <v>190</v>
      </c>
      <c r="O117" s="230" t="s">
        <v>82</v>
      </c>
      <c r="P117" s="224">
        <v>24</v>
      </c>
      <c r="Q117" s="224">
        <v>24</v>
      </c>
      <c r="R117" s="224">
        <v>24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32TIENDONA</v>
      </c>
      <c r="B118" s="206">
        <v>32</v>
      </c>
      <c r="C118" s="204" t="s">
        <v>190</v>
      </c>
      <c r="D118" s="249" t="s">
        <v>72</v>
      </c>
      <c r="E118" s="224">
        <v>10</v>
      </c>
      <c r="F118" s="224">
        <v>10</v>
      </c>
      <c r="G118" s="224">
        <v>10</v>
      </c>
      <c r="H118" s="224"/>
      <c r="I118" s="224"/>
      <c r="J118" s="224"/>
      <c r="L118" s="55" t="str">
        <f t="shared" si="6"/>
        <v>44AHUACHAPAN</v>
      </c>
      <c r="M118" s="205">
        <v>44</v>
      </c>
      <c r="N118" s="204" t="s">
        <v>260</v>
      </c>
      <c r="O118" s="230" t="s">
        <v>82</v>
      </c>
      <c r="P118" s="224">
        <v>20</v>
      </c>
      <c r="Q118" s="224">
        <v>20</v>
      </c>
      <c r="R118" s="224">
        <v>20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32SANTA ANA</v>
      </c>
      <c r="B119" s="205">
        <v>32</v>
      </c>
      <c r="C119" s="204" t="s">
        <v>172</v>
      </c>
      <c r="D119" s="249" t="s">
        <v>72</v>
      </c>
      <c r="E119" s="224">
        <v>12</v>
      </c>
      <c r="F119" s="224">
        <v>12</v>
      </c>
      <c r="G119" s="224">
        <v>12</v>
      </c>
      <c r="H119" s="224"/>
      <c r="I119" s="224"/>
      <c r="J119" s="224"/>
      <c r="L119" s="55" t="str">
        <f t="shared" si="6"/>
        <v>45TIENDONA</v>
      </c>
      <c r="M119" s="206">
        <v>45</v>
      </c>
      <c r="N119" s="204" t="s">
        <v>190</v>
      </c>
      <c r="O119" s="230" t="s">
        <v>83</v>
      </c>
      <c r="P119" s="224">
        <v>20</v>
      </c>
      <c r="Q119" s="224">
        <v>20</v>
      </c>
      <c r="R119" s="224">
        <v>20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33TIENDONA</v>
      </c>
      <c r="B120" s="206">
        <v>33</v>
      </c>
      <c r="C120" s="204" t="s">
        <v>190</v>
      </c>
      <c r="D120" s="249" t="s">
        <v>73</v>
      </c>
      <c r="E120" s="224">
        <v>15.333333333333334</v>
      </c>
      <c r="F120" s="224">
        <v>15</v>
      </c>
      <c r="G120" s="224">
        <v>16</v>
      </c>
      <c r="H120" s="224"/>
      <c r="I120" s="224"/>
      <c r="J120" s="224"/>
      <c r="L120" s="55" t="str">
        <f t="shared" si="6"/>
        <v>45LA UNION</v>
      </c>
      <c r="M120" s="206">
        <v>45</v>
      </c>
      <c r="N120" s="204" t="s">
        <v>261</v>
      </c>
      <c r="O120" s="230" t="s">
        <v>83</v>
      </c>
      <c r="P120" s="224">
        <v>15</v>
      </c>
      <c r="Q120" s="224">
        <v>15</v>
      </c>
      <c r="R120" s="224">
        <v>15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33SANTA ANA</v>
      </c>
      <c r="B121" s="206">
        <v>33</v>
      </c>
      <c r="C121" s="204" t="s">
        <v>172</v>
      </c>
      <c r="D121" s="249" t="s">
        <v>73</v>
      </c>
      <c r="E121" s="224">
        <v>25</v>
      </c>
      <c r="F121" s="224">
        <v>25</v>
      </c>
      <c r="G121" s="224">
        <v>25</v>
      </c>
      <c r="H121" s="224"/>
      <c r="I121" s="224"/>
      <c r="J121" s="224"/>
      <c r="L121" s="55" t="str">
        <f t="shared" si="6"/>
        <v>45AHUACHAPAN</v>
      </c>
      <c r="M121" s="206">
        <v>45</v>
      </c>
      <c r="N121" s="204" t="s">
        <v>260</v>
      </c>
      <c r="O121" s="230" t="s">
        <v>83</v>
      </c>
      <c r="P121" s="224">
        <v>16</v>
      </c>
      <c r="Q121" s="224">
        <v>16</v>
      </c>
      <c r="R121" s="224">
        <v>16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33SAN MIGUEL</v>
      </c>
      <c r="B122" s="205">
        <v>33</v>
      </c>
      <c r="C122" s="204" t="s">
        <v>174</v>
      </c>
      <c r="D122" s="249" t="s">
        <v>73</v>
      </c>
      <c r="E122" s="224">
        <v>23</v>
      </c>
      <c r="F122" s="224">
        <v>22</v>
      </c>
      <c r="G122" s="224">
        <v>25</v>
      </c>
      <c r="H122" s="224"/>
      <c r="I122" s="224"/>
      <c r="J122" s="224"/>
      <c r="L122" s="55" t="str">
        <f t="shared" si="6"/>
        <v>45ZACATECOLUCA</v>
      </c>
      <c r="M122" s="205">
        <v>45</v>
      </c>
      <c r="N122" s="204" t="s">
        <v>180</v>
      </c>
      <c r="O122" s="230" t="s">
        <v>83</v>
      </c>
      <c r="P122" s="224">
        <v>12.666666666666666</v>
      </c>
      <c r="Q122" s="224">
        <v>12</v>
      </c>
      <c r="R122" s="224">
        <v>14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34TIENDONA</v>
      </c>
      <c r="B123" s="206">
        <v>34</v>
      </c>
      <c r="C123" s="204" t="s">
        <v>190</v>
      </c>
      <c r="D123" s="249" t="s">
        <v>74</v>
      </c>
      <c r="E123" s="224">
        <v>9.625</v>
      </c>
      <c r="F123" s="224">
        <v>9</v>
      </c>
      <c r="G123" s="224">
        <v>10</v>
      </c>
      <c r="H123" s="224"/>
      <c r="I123" s="224"/>
      <c r="J123" s="224"/>
      <c r="L123" s="55" t="str">
        <f t="shared" si="6"/>
        <v>46TIENDONA</v>
      </c>
      <c r="M123" s="206">
        <v>46</v>
      </c>
      <c r="N123" s="204" t="s">
        <v>190</v>
      </c>
      <c r="O123" s="230" t="s">
        <v>84</v>
      </c>
      <c r="P123" s="224">
        <v>9.5</v>
      </c>
      <c r="Q123" s="224">
        <v>9</v>
      </c>
      <c r="R123" s="224">
        <v>10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34SAN VICENTE</v>
      </c>
      <c r="B124" s="206">
        <v>34</v>
      </c>
      <c r="C124" s="204" t="s">
        <v>173</v>
      </c>
      <c r="D124" s="249" t="s">
        <v>74</v>
      </c>
      <c r="E124" s="224">
        <v>11.333333333333334</v>
      </c>
      <c r="F124" s="224">
        <v>10</v>
      </c>
      <c r="G124" s="224">
        <v>12</v>
      </c>
      <c r="H124" s="224"/>
      <c r="I124" s="224"/>
      <c r="J124" s="224"/>
      <c r="L124" s="55" t="str">
        <f t="shared" si="6"/>
        <v>46LA UNION</v>
      </c>
      <c r="M124" s="205">
        <v>46</v>
      </c>
      <c r="N124" s="204" t="s">
        <v>261</v>
      </c>
      <c r="O124" s="230" t="s">
        <v>84</v>
      </c>
      <c r="P124" s="224">
        <v>10</v>
      </c>
      <c r="Q124" s="224">
        <v>10</v>
      </c>
      <c r="R124" s="224">
        <v>10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34SANTA TECLA</v>
      </c>
      <c r="B125" s="206">
        <v>34</v>
      </c>
      <c r="C125" s="204" t="s">
        <v>183</v>
      </c>
      <c r="D125" s="249" t="s">
        <v>74</v>
      </c>
      <c r="E125" s="224">
        <v>11</v>
      </c>
      <c r="F125" s="224">
        <v>11</v>
      </c>
      <c r="G125" s="224">
        <v>11</v>
      </c>
      <c r="H125" s="224"/>
      <c r="I125" s="224"/>
      <c r="J125" s="224"/>
      <c r="L125" s="55" t="str">
        <f t="shared" si="6"/>
        <v>47TIENDONA</v>
      </c>
      <c r="M125" s="205">
        <v>47</v>
      </c>
      <c r="N125" s="204" t="s">
        <v>190</v>
      </c>
      <c r="O125" s="230" t="s">
        <v>85</v>
      </c>
      <c r="P125" s="224">
        <v>33.333333333333336</v>
      </c>
      <c r="Q125" s="224">
        <v>30</v>
      </c>
      <c r="R125" s="224">
        <v>35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34SANTA ANA</v>
      </c>
      <c r="B126" s="206">
        <v>34</v>
      </c>
      <c r="C126" s="204" t="s">
        <v>172</v>
      </c>
      <c r="D126" s="249" t="s">
        <v>74</v>
      </c>
      <c r="E126" s="224">
        <v>12</v>
      </c>
      <c r="F126" s="224">
        <v>12</v>
      </c>
      <c r="G126" s="224">
        <v>12</v>
      </c>
      <c r="H126" s="224"/>
      <c r="I126" s="224"/>
      <c r="J126" s="224"/>
      <c r="L126" s="55" t="str">
        <f t="shared" si="6"/>
        <v>48TIENDONA</v>
      </c>
      <c r="M126" s="205">
        <v>48</v>
      </c>
      <c r="N126" s="204" t="s">
        <v>190</v>
      </c>
      <c r="O126" s="230" t="s">
        <v>86</v>
      </c>
      <c r="P126" s="224">
        <v>160</v>
      </c>
      <c r="Q126" s="224">
        <v>160</v>
      </c>
      <c r="R126" s="224">
        <v>160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34SAN MIGUEL</v>
      </c>
      <c r="B127" s="205">
        <v>34</v>
      </c>
      <c r="C127" s="204" t="s">
        <v>174</v>
      </c>
      <c r="D127" s="249" t="s">
        <v>74</v>
      </c>
      <c r="E127" s="224">
        <v>11</v>
      </c>
      <c r="F127" s="224">
        <v>10</v>
      </c>
      <c r="G127" s="224">
        <v>12</v>
      </c>
      <c r="H127" s="224"/>
      <c r="I127" s="224"/>
      <c r="J127" s="224"/>
      <c r="L127" s="55" t="str">
        <f t="shared" si="6"/>
        <v>49TIENDONA</v>
      </c>
      <c r="M127" s="206">
        <v>49</v>
      </c>
      <c r="N127" s="204" t="s">
        <v>190</v>
      </c>
      <c r="O127" s="230" t="s">
        <v>86</v>
      </c>
      <c r="P127" s="224">
        <v>15.166666666666666</v>
      </c>
      <c r="Q127" s="224">
        <v>13</v>
      </c>
      <c r="R127" s="224">
        <v>16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36TIENDONA</v>
      </c>
      <c r="B128" s="206">
        <v>36</v>
      </c>
      <c r="C128" s="204" t="s">
        <v>190</v>
      </c>
      <c r="D128" s="249" t="s">
        <v>138</v>
      </c>
      <c r="E128" s="224">
        <v>30</v>
      </c>
      <c r="F128" s="224">
        <v>30</v>
      </c>
      <c r="G128" s="224">
        <v>30</v>
      </c>
      <c r="H128" s="224"/>
      <c r="I128" s="224"/>
      <c r="J128" s="224"/>
      <c r="L128" s="55" t="str">
        <f t="shared" si="6"/>
        <v>49LA UNION</v>
      </c>
      <c r="M128" s="206">
        <v>49</v>
      </c>
      <c r="N128" s="204" t="s">
        <v>261</v>
      </c>
      <c r="O128" s="230" t="s">
        <v>86</v>
      </c>
      <c r="P128" s="224">
        <v>16.5</v>
      </c>
      <c r="Q128" s="224">
        <v>16</v>
      </c>
      <c r="R128" s="224">
        <v>17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36SANTA TECLA</v>
      </c>
      <c r="B129" s="205">
        <v>36</v>
      </c>
      <c r="C129" s="204" t="s">
        <v>183</v>
      </c>
      <c r="D129" s="249" t="s">
        <v>138</v>
      </c>
      <c r="E129" s="224">
        <v>45</v>
      </c>
      <c r="F129" s="224">
        <v>45</v>
      </c>
      <c r="G129" s="224">
        <v>45</v>
      </c>
      <c r="H129" s="224"/>
      <c r="I129" s="224"/>
      <c r="J129" s="224"/>
      <c r="L129" s="55" t="str">
        <f t="shared" si="6"/>
        <v>49AHUACHAPAN</v>
      </c>
      <c r="M129" s="206">
        <v>49</v>
      </c>
      <c r="N129" s="204" t="s">
        <v>260</v>
      </c>
      <c r="O129" s="230" t="s">
        <v>86</v>
      </c>
      <c r="P129" s="224">
        <v>18</v>
      </c>
      <c r="Q129" s="224">
        <v>18</v>
      </c>
      <c r="R129" s="224">
        <v>18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37TIENDONA</v>
      </c>
      <c r="B130" s="206">
        <v>37</v>
      </c>
      <c r="C130" s="204" t="s">
        <v>190</v>
      </c>
      <c r="D130" s="249" t="s">
        <v>75</v>
      </c>
      <c r="E130" s="224">
        <v>125</v>
      </c>
      <c r="F130" s="224">
        <v>125</v>
      </c>
      <c r="G130" s="224">
        <v>125</v>
      </c>
      <c r="H130" s="224"/>
      <c r="I130" s="224"/>
      <c r="J130" s="224"/>
      <c r="L130" s="55" t="str">
        <f t="shared" si="6"/>
        <v>49ZACATECOLUCA</v>
      </c>
      <c r="M130" s="205">
        <v>49</v>
      </c>
      <c r="N130" s="204" t="s">
        <v>180</v>
      </c>
      <c r="O130" s="230" t="s">
        <v>86</v>
      </c>
      <c r="P130" s="224">
        <v>16</v>
      </c>
      <c r="Q130" s="224">
        <v>16</v>
      </c>
      <c r="R130" s="224">
        <v>16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37SAN MIGUEL</v>
      </c>
      <c r="B131" s="205">
        <v>37</v>
      </c>
      <c r="C131" s="204" t="s">
        <v>174</v>
      </c>
      <c r="D131" s="249" t="s">
        <v>75</v>
      </c>
      <c r="E131" s="224">
        <v>125</v>
      </c>
      <c r="F131" s="224">
        <v>125</v>
      </c>
      <c r="G131" s="224">
        <v>125</v>
      </c>
      <c r="H131" s="224"/>
      <c r="I131" s="224"/>
      <c r="J131" s="224"/>
      <c r="L131" s="55" t="str">
        <f t="shared" si="6"/>
        <v>50TIENDONA</v>
      </c>
      <c r="M131" s="205">
        <v>50</v>
      </c>
      <c r="N131" s="204" t="s">
        <v>190</v>
      </c>
      <c r="O131" s="230" t="s">
        <v>87</v>
      </c>
      <c r="P131" s="224">
        <v>100</v>
      </c>
      <c r="Q131" s="224">
        <v>100</v>
      </c>
      <c r="R131" s="224">
        <v>100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38TIENDONA</v>
      </c>
      <c r="B132" s="206">
        <v>38</v>
      </c>
      <c r="C132" s="204" t="s">
        <v>190</v>
      </c>
      <c r="D132" s="249" t="s">
        <v>76</v>
      </c>
      <c r="E132" s="224">
        <v>75</v>
      </c>
      <c r="F132" s="224">
        <v>75</v>
      </c>
      <c r="G132" s="224">
        <v>75</v>
      </c>
      <c r="H132" s="224"/>
      <c r="I132" s="224"/>
      <c r="J132" s="224"/>
      <c r="L132" s="55" t="str">
        <f t="shared" si="6"/>
        <v>51TIENDONA</v>
      </c>
      <c r="M132" s="205">
        <v>51</v>
      </c>
      <c r="N132" s="204" t="s">
        <v>190</v>
      </c>
      <c r="O132" s="230" t="s">
        <v>87</v>
      </c>
      <c r="P132" s="224">
        <v>13</v>
      </c>
      <c r="Q132" s="224">
        <v>13</v>
      </c>
      <c r="R132" s="224">
        <v>13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38SAN VICENTE</v>
      </c>
      <c r="B133" s="206">
        <v>38</v>
      </c>
      <c r="C133" s="204" t="s">
        <v>173</v>
      </c>
      <c r="D133" s="249" t="s">
        <v>76</v>
      </c>
      <c r="E133" s="224">
        <v>100</v>
      </c>
      <c r="F133" s="224">
        <v>100</v>
      </c>
      <c r="G133" s="224">
        <v>100</v>
      </c>
      <c r="H133" s="224"/>
      <c r="I133" s="224"/>
      <c r="J133" s="224"/>
      <c r="L133" s="55" t="str">
        <f t="shared" si="6"/>
        <v>52TIENDONA</v>
      </c>
      <c r="M133" s="206">
        <v>52</v>
      </c>
      <c r="N133" s="204" t="s">
        <v>190</v>
      </c>
      <c r="O133" s="230" t="s">
        <v>88</v>
      </c>
      <c r="P133" s="224">
        <v>250</v>
      </c>
      <c r="Q133" s="224">
        <v>250</v>
      </c>
      <c r="R133" s="224">
        <v>250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38SAN MIGUEL</v>
      </c>
      <c r="B134" s="205">
        <v>38</v>
      </c>
      <c r="C134" s="204" t="s">
        <v>174</v>
      </c>
      <c r="D134" s="249" t="s">
        <v>76</v>
      </c>
      <c r="E134" s="224">
        <v>96.25</v>
      </c>
      <c r="F134" s="224">
        <v>85</v>
      </c>
      <c r="G134" s="224">
        <v>100</v>
      </c>
      <c r="H134" s="224"/>
      <c r="I134" s="224"/>
      <c r="J134" s="224"/>
      <c r="L134" s="55" t="str">
        <f t="shared" ref="L134:L197" si="9">+M134&amp;N134</f>
        <v>52LA UNION</v>
      </c>
      <c r="M134" s="205">
        <v>52</v>
      </c>
      <c r="N134" s="204" t="s">
        <v>261</v>
      </c>
      <c r="O134" s="230" t="s">
        <v>88</v>
      </c>
      <c r="P134" s="224">
        <v>300</v>
      </c>
      <c r="Q134" s="224">
        <v>300</v>
      </c>
      <c r="R134" s="224">
        <v>300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40MERCADO CENTRAL</v>
      </c>
      <c r="B135" s="206">
        <v>40</v>
      </c>
      <c r="C135" s="204" t="s">
        <v>229</v>
      </c>
      <c r="D135" s="249" t="s">
        <v>78</v>
      </c>
      <c r="E135" s="224">
        <v>35</v>
      </c>
      <c r="F135" s="224">
        <v>35</v>
      </c>
      <c r="G135" s="224">
        <v>35</v>
      </c>
      <c r="H135" s="224"/>
      <c r="I135" s="224"/>
      <c r="J135" s="224"/>
      <c r="L135" s="55" t="str">
        <f t="shared" si="9"/>
        <v>53TIENDONA</v>
      </c>
      <c r="M135" s="206">
        <v>53</v>
      </c>
      <c r="N135" s="204" t="s">
        <v>190</v>
      </c>
      <c r="O135" s="230" t="s">
        <v>89</v>
      </c>
      <c r="P135" s="224">
        <v>150</v>
      </c>
      <c r="Q135" s="224">
        <v>150</v>
      </c>
      <c r="R135" s="224">
        <v>150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40TIENDONA</v>
      </c>
      <c r="B136" s="206">
        <v>40</v>
      </c>
      <c r="C136" s="204" t="s">
        <v>190</v>
      </c>
      <c r="D136" s="249" t="s">
        <v>78</v>
      </c>
      <c r="E136" s="224">
        <v>35</v>
      </c>
      <c r="F136" s="224">
        <v>35</v>
      </c>
      <c r="G136" s="224">
        <v>35</v>
      </c>
      <c r="H136" s="224"/>
      <c r="I136" s="224"/>
      <c r="J136" s="224"/>
      <c r="L136" s="55" t="str">
        <f t="shared" si="9"/>
        <v>53LA UNION</v>
      </c>
      <c r="M136" s="206">
        <v>53</v>
      </c>
      <c r="N136" s="204" t="s">
        <v>261</v>
      </c>
      <c r="O136" s="230" t="s">
        <v>89</v>
      </c>
      <c r="P136" s="224">
        <v>200</v>
      </c>
      <c r="Q136" s="224">
        <v>200</v>
      </c>
      <c r="R136" s="224">
        <v>200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40SAN VICENTE</v>
      </c>
      <c r="B137" s="206">
        <v>40</v>
      </c>
      <c r="C137" s="204" t="s">
        <v>173</v>
      </c>
      <c r="D137" s="249" t="s">
        <v>78</v>
      </c>
      <c r="E137" s="224">
        <v>38</v>
      </c>
      <c r="F137" s="224">
        <v>38</v>
      </c>
      <c r="G137" s="224">
        <v>38</v>
      </c>
      <c r="H137" s="224"/>
      <c r="I137" s="224"/>
      <c r="J137" s="224"/>
      <c r="L137" s="55" t="str">
        <f t="shared" si="9"/>
        <v>53ZACATECOLUCA</v>
      </c>
      <c r="M137" s="205">
        <v>53</v>
      </c>
      <c r="N137" s="204" t="s">
        <v>180</v>
      </c>
      <c r="O137" s="230" t="s">
        <v>89</v>
      </c>
      <c r="P137" s="224">
        <v>140</v>
      </c>
      <c r="Q137" s="224">
        <v>140</v>
      </c>
      <c r="R137" s="224">
        <v>140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40SANTA TECLA</v>
      </c>
      <c r="B138" s="206">
        <v>40</v>
      </c>
      <c r="C138" s="204" t="s">
        <v>183</v>
      </c>
      <c r="D138" s="249" t="s">
        <v>78</v>
      </c>
      <c r="E138" s="224">
        <v>35.5</v>
      </c>
      <c r="F138" s="224">
        <v>35</v>
      </c>
      <c r="G138" s="224">
        <v>36</v>
      </c>
      <c r="H138" s="224"/>
      <c r="I138" s="224"/>
      <c r="J138" s="224"/>
      <c r="L138" s="55" t="str">
        <f t="shared" si="9"/>
        <v>54TIENDONA</v>
      </c>
      <c r="M138" s="206">
        <v>54</v>
      </c>
      <c r="N138" s="204" t="s">
        <v>190</v>
      </c>
      <c r="O138" s="230" t="s">
        <v>90</v>
      </c>
      <c r="P138" s="224">
        <v>11.25</v>
      </c>
      <c r="Q138" s="224">
        <v>9</v>
      </c>
      <c r="R138" s="224">
        <v>16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40SANTA ANA</v>
      </c>
      <c r="B139" s="206">
        <v>40</v>
      </c>
      <c r="C139" s="204" t="s">
        <v>172</v>
      </c>
      <c r="D139" s="249" t="s">
        <v>78</v>
      </c>
      <c r="E139" s="224">
        <v>36.666666666666664</v>
      </c>
      <c r="F139" s="224">
        <v>36</v>
      </c>
      <c r="G139" s="224">
        <v>37</v>
      </c>
      <c r="H139" s="224"/>
      <c r="I139" s="224"/>
      <c r="J139" s="224"/>
      <c r="L139" s="55" t="str">
        <f t="shared" si="9"/>
        <v>54ZACATECOLUCA</v>
      </c>
      <c r="M139" s="205">
        <v>54</v>
      </c>
      <c r="N139" s="204" t="s">
        <v>180</v>
      </c>
      <c r="O139" s="230" t="s">
        <v>90</v>
      </c>
      <c r="P139" s="224">
        <v>14</v>
      </c>
      <c r="Q139" s="224">
        <v>14</v>
      </c>
      <c r="R139" s="224">
        <v>14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40SAN MIGUEL</v>
      </c>
      <c r="B140" s="205">
        <v>40</v>
      </c>
      <c r="C140" s="204" t="s">
        <v>174</v>
      </c>
      <c r="D140" s="249" t="s">
        <v>78</v>
      </c>
      <c r="E140" s="224">
        <v>37.25</v>
      </c>
      <c r="F140" s="224">
        <v>36</v>
      </c>
      <c r="G140" s="224">
        <v>38</v>
      </c>
      <c r="H140" s="224"/>
      <c r="I140" s="224"/>
      <c r="J140" s="224"/>
      <c r="L140" s="55" t="str">
        <f t="shared" si="9"/>
        <v>56MERCADO CENTRAL</v>
      </c>
      <c r="M140" s="206">
        <v>56</v>
      </c>
      <c r="N140" s="204" t="s">
        <v>229</v>
      </c>
      <c r="O140" s="230" t="s">
        <v>91</v>
      </c>
      <c r="P140" s="224">
        <v>16</v>
      </c>
      <c r="Q140" s="224">
        <v>16</v>
      </c>
      <c r="R140" s="224">
        <v>16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41TIENDONA</v>
      </c>
      <c r="B141" s="205">
        <v>41</v>
      </c>
      <c r="C141" s="204" t="s">
        <v>190</v>
      </c>
      <c r="D141" s="249" t="s">
        <v>79</v>
      </c>
      <c r="E141" s="224">
        <v>33</v>
      </c>
      <c r="F141" s="224">
        <v>33</v>
      </c>
      <c r="G141" s="224">
        <v>33</v>
      </c>
      <c r="H141" s="224"/>
      <c r="I141" s="224"/>
      <c r="J141" s="224"/>
      <c r="L141" s="55" t="str">
        <f t="shared" si="9"/>
        <v>56TIENDONA</v>
      </c>
      <c r="M141" s="206">
        <v>56</v>
      </c>
      <c r="N141" s="204" t="s">
        <v>190</v>
      </c>
      <c r="O141" s="230" t="s">
        <v>91</v>
      </c>
      <c r="P141" s="224">
        <v>13.25</v>
      </c>
      <c r="Q141" s="224">
        <v>11</v>
      </c>
      <c r="R141" s="224">
        <v>18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42TIENDONA</v>
      </c>
      <c r="B142" s="206">
        <v>42</v>
      </c>
      <c r="C142" s="204" t="s">
        <v>190</v>
      </c>
      <c r="D142" s="249" t="s">
        <v>80</v>
      </c>
      <c r="E142" s="224">
        <v>32</v>
      </c>
      <c r="F142" s="224">
        <v>32</v>
      </c>
      <c r="G142" s="224">
        <v>32</v>
      </c>
      <c r="H142" s="224"/>
      <c r="I142" s="224"/>
      <c r="J142" s="224"/>
      <c r="L142" s="55" t="str">
        <f t="shared" si="9"/>
        <v>56LA UNION</v>
      </c>
      <c r="M142" s="206">
        <v>56</v>
      </c>
      <c r="N142" s="204" t="s">
        <v>261</v>
      </c>
      <c r="O142" s="230" t="s">
        <v>91</v>
      </c>
      <c r="P142" s="224">
        <v>22</v>
      </c>
      <c r="Q142" s="224">
        <v>22</v>
      </c>
      <c r="R142" s="224">
        <v>22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42SAN VICENTE</v>
      </c>
      <c r="B143" s="206">
        <v>42</v>
      </c>
      <c r="C143" s="204" t="s">
        <v>173</v>
      </c>
      <c r="D143" s="249" t="s">
        <v>80</v>
      </c>
      <c r="E143" s="224">
        <v>19</v>
      </c>
      <c r="F143" s="224">
        <v>19</v>
      </c>
      <c r="G143" s="224">
        <v>19</v>
      </c>
      <c r="H143" s="224"/>
      <c r="I143" s="224"/>
      <c r="J143" s="224"/>
      <c r="L143" s="55" t="str">
        <f t="shared" si="9"/>
        <v>56AHUACHAPAN</v>
      </c>
      <c r="M143" s="206">
        <v>56</v>
      </c>
      <c r="N143" s="204" t="s">
        <v>260</v>
      </c>
      <c r="O143" s="230" t="s">
        <v>91</v>
      </c>
      <c r="P143" s="224">
        <v>20</v>
      </c>
      <c r="Q143" s="224">
        <v>20</v>
      </c>
      <c r="R143" s="224">
        <v>20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42SAN MIGUEL</v>
      </c>
      <c r="B144" s="205">
        <v>42</v>
      </c>
      <c r="C144" s="204" t="s">
        <v>174</v>
      </c>
      <c r="D144" s="249" t="s">
        <v>80</v>
      </c>
      <c r="E144" s="224">
        <v>17.5</v>
      </c>
      <c r="F144" s="224">
        <v>16</v>
      </c>
      <c r="G144" s="224">
        <v>18</v>
      </c>
      <c r="H144" s="224"/>
      <c r="I144" s="224"/>
      <c r="J144" s="224"/>
      <c r="L144" s="55" t="str">
        <f t="shared" si="9"/>
        <v>56ZACATECOLUCA</v>
      </c>
      <c r="M144" s="205">
        <v>56</v>
      </c>
      <c r="N144" s="204" t="s">
        <v>180</v>
      </c>
      <c r="O144" s="230" t="s">
        <v>91</v>
      </c>
      <c r="P144" s="224">
        <v>16.5</v>
      </c>
      <c r="Q144" s="224">
        <v>16</v>
      </c>
      <c r="R144" s="224">
        <v>17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43TIENDONA</v>
      </c>
      <c r="B145" s="205">
        <v>43</v>
      </c>
      <c r="C145" s="204" t="s">
        <v>190</v>
      </c>
      <c r="D145" s="249" t="s">
        <v>81</v>
      </c>
      <c r="E145" s="224">
        <v>30</v>
      </c>
      <c r="F145" s="224">
        <v>30</v>
      </c>
      <c r="G145" s="224">
        <v>30</v>
      </c>
      <c r="H145" s="224"/>
      <c r="I145" s="224"/>
      <c r="J145" s="224"/>
      <c r="L145" s="55" t="str">
        <f t="shared" si="9"/>
        <v>57TIENDONA</v>
      </c>
      <c r="M145" s="206">
        <v>57</v>
      </c>
      <c r="N145" s="204" t="s">
        <v>190</v>
      </c>
      <c r="O145" s="230" t="s">
        <v>92</v>
      </c>
      <c r="P145" s="224">
        <v>28</v>
      </c>
      <c r="Q145" s="224">
        <v>28</v>
      </c>
      <c r="R145" s="224">
        <v>28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44TIENDONA</v>
      </c>
      <c r="B146" s="205">
        <v>44</v>
      </c>
      <c r="C146" s="204" t="s">
        <v>190</v>
      </c>
      <c r="D146" s="249" t="s">
        <v>82</v>
      </c>
      <c r="E146" s="224">
        <v>22</v>
      </c>
      <c r="F146" s="224">
        <v>22</v>
      </c>
      <c r="G146" s="224">
        <v>22</v>
      </c>
      <c r="H146" s="224"/>
      <c r="I146" s="224"/>
      <c r="J146" s="224"/>
      <c r="L146" s="55" t="str">
        <f t="shared" si="9"/>
        <v>57LA UNION</v>
      </c>
      <c r="M146" s="206">
        <v>57</v>
      </c>
      <c r="N146" s="204" t="s">
        <v>261</v>
      </c>
      <c r="O146" s="230" t="s">
        <v>92</v>
      </c>
      <c r="P146" s="224">
        <v>23</v>
      </c>
      <c r="Q146" s="224">
        <v>22</v>
      </c>
      <c r="R146" s="224">
        <v>24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45TIENDONA</v>
      </c>
      <c r="B147" s="206">
        <v>45</v>
      </c>
      <c r="C147" s="204" t="s">
        <v>190</v>
      </c>
      <c r="D147" s="249" t="s">
        <v>83</v>
      </c>
      <c r="E147" s="224">
        <v>20</v>
      </c>
      <c r="F147" s="224">
        <v>20</v>
      </c>
      <c r="G147" s="224">
        <v>20</v>
      </c>
      <c r="H147" s="224"/>
      <c r="I147" s="224"/>
      <c r="J147" s="224"/>
      <c r="L147" s="55" t="str">
        <f t="shared" si="9"/>
        <v>57ZACATECOLUCA</v>
      </c>
      <c r="M147" s="205">
        <v>57</v>
      </c>
      <c r="N147" s="204" t="s">
        <v>180</v>
      </c>
      <c r="O147" s="230" t="s">
        <v>92</v>
      </c>
      <c r="P147" s="224">
        <v>30</v>
      </c>
      <c r="Q147" s="224">
        <v>30</v>
      </c>
      <c r="R147" s="224">
        <v>30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45SAN VICENTE</v>
      </c>
      <c r="B148" s="206">
        <v>45</v>
      </c>
      <c r="C148" s="204" t="s">
        <v>173</v>
      </c>
      <c r="D148" s="249" t="s">
        <v>83</v>
      </c>
      <c r="E148" s="224">
        <v>12</v>
      </c>
      <c r="F148" s="224">
        <v>12</v>
      </c>
      <c r="G148" s="224">
        <v>12</v>
      </c>
      <c r="H148" s="224"/>
      <c r="I148" s="224"/>
      <c r="J148" s="224"/>
      <c r="L148" s="55" t="str">
        <f t="shared" si="9"/>
        <v>58MERCADO CENTRAL</v>
      </c>
      <c r="M148" s="206">
        <v>58</v>
      </c>
      <c r="N148" s="204" t="s">
        <v>229</v>
      </c>
      <c r="O148" s="230" t="s">
        <v>93</v>
      </c>
      <c r="P148" s="224">
        <v>22</v>
      </c>
      <c r="Q148" s="224">
        <v>22</v>
      </c>
      <c r="R148" s="224">
        <v>22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45SAN MIGUEL</v>
      </c>
      <c r="B149" s="205">
        <v>45</v>
      </c>
      <c r="C149" s="204" t="s">
        <v>174</v>
      </c>
      <c r="D149" s="249" t="s">
        <v>83</v>
      </c>
      <c r="E149" s="224">
        <v>12</v>
      </c>
      <c r="F149" s="224">
        <v>12</v>
      </c>
      <c r="G149" s="224">
        <v>12</v>
      </c>
      <c r="H149" s="224"/>
      <c r="I149" s="224"/>
      <c r="J149" s="224"/>
      <c r="L149" s="55" t="str">
        <f t="shared" si="9"/>
        <v>58TIENDONA</v>
      </c>
      <c r="M149" s="206">
        <v>58</v>
      </c>
      <c r="N149" s="204" t="s">
        <v>190</v>
      </c>
      <c r="O149" s="230" t="s">
        <v>93</v>
      </c>
      <c r="P149" s="224">
        <v>25.714285714285715</v>
      </c>
      <c r="Q149" s="224">
        <v>24</v>
      </c>
      <c r="R149" s="224">
        <v>26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46TIENDONA</v>
      </c>
      <c r="B150" s="206">
        <v>46</v>
      </c>
      <c r="C150" s="204" t="s">
        <v>190</v>
      </c>
      <c r="D150" s="249" t="s">
        <v>84</v>
      </c>
      <c r="E150" s="224">
        <v>9.1999999999999993</v>
      </c>
      <c r="F150" s="224">
        <v>8</v>
      </c>
      <c r="G150" s="224">
        <v>10</v>
      </c>
      <c r="H150" s="224"/>
      <c r="I150" s="224"/>
      <c r="J150" s="224"/>
      <c r="L150" s="55" t="str">
        <f t="shared" si="9"/>
        <v>58LA UNION</v>
      </c>
      <c r="M150" s="206">
        <v>58</v>
      </c>
      <c r="N150" s="204" t="s">
        <v>261</v>
      </c>
      <c r="O150" s="230" t="s">
        <v>93</v>
      </c>
      <c r="P150" s="224">
        <v>24</v>
      </c>
      <c r="Q150" s="224">
        <v>24</v>
      </c>
      <c r="R150" s="224">
        <v>24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46SAN VICENTE</v>
      </c>
      <c r="B151" s="206">
        <v>46</v>
      </c>
      <c r="C151" s="204" t="s">
        <v>173</v>
      </c>
      <c r="D151" s="249" t="s">
        <v>84</v>
      </c>
      <c r="E151" s="224">
        <v>15</v>
      </c>
      <c r="F151" s="224">
        <v>11</v>
      </c>
      <c r="G151" s="224">
        <v>19</v>
      </c>
      <c r="H151" s="224"/>
      <c r="I151" s="224"/>
      <c r="J151" s="224"/>
      <c r="L151" s="55" t="str">
        <f t="shared" si="9"/>
        <v>58AHUACHAPAN</v>
      </c>
      <c r="M151" s="205">
        <v>58</v>
      </c>
      <c r="N151" s="204" t="s">
        <v>260</v>
      </c>
      <c r="O151" s="230" t="s">
        <v>93</v>
      </c>
      <c r="P151" s="224">
        <v>24</v>
      </c>
      <c r="Q151" s="224">
        <v>24</v>
      </c>
      <c r="R151" s="224">
        <v>24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46SAN MIGUEL</v>
      </c>
      <c r="B152" s="205">
        <v>46</v>
      </c>
      <c r="C152" s="204" t="s">
        <v>174</v>
      </c>
      <c r="D152" s="249" t="s">
        <v>84</v>
      </c>
      <c r="E152" s="224">
        <v>10.25</v>
      </c>
      <c r="F152" s="224">
        <v>9</v>
      </c>
      <c r="G152" s="224">
        <v>12</v>
      </c>
      <c r="H152" s="224"/>
      <c r="I152" s="224"/>
      <c r="J152" s="224"/>
      <c r="L152" s="55" t="str">
        <f t="shared" si="9"/>
        <v>59MERCADO CENTRAL</v>
      </c>
      <c r="M152" s="206">
        <v>59</v>
      </c>
      <c r="N152" s="204" t="s">
        <v>229</v>
      </c>
      <c r="O152" s="230" t="s">
        <v>94</v>
      </c>
      <c r="P152" s="224">
        <v>10</v>
      </c>
      <c r="Q152" s="224">
        <v>10</v>
      </c>
      <c r="R152" s="224">
        <v>10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47TIENDONA</v>
      </c>
      <c r="B153" s="205">
        <v>47</v>
      </c>
      <c r="C153" s="204" t="s">
        <v>190</v>
      </c>
      <c r="D153" s="249" t="s">
        <v>85</v>
      </c>
      <c r="E153" s="224">
        <v>28.666666666666668</v>
      </c>
      <c r="F153" s="224">
        <v>28</v>
      </c>
      <c r="G153" s="224">
        <v>30</v>
      </c>
      <c r="H153" s="224"/>
      <c r="I153" s="224"/>
      <c r="J153" s="224"/>
      <c r="L153" s="55" t="str">
        <f t="shared" si="9"/>
        <v>59TIENDONA</v>
      </c>
      <c r="M153" s="206">
        <v>59</v>
      </c>
      <c r="N153" s="204" t="s">
        <v>190</v>
      </c>
      <c r="O153" s="230" t="s">
        <v>94</v>
      </c>
      <c r="P153" s="224">
        <v>9.2857142857142865</v>
      </c>
      <c r="Q153" s="224">
        <v>9</v>
      </c>
      <c r="R153" s="224">
        <v>10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48TIENDONA</v>
      </c>
      <c r="B154" s="206">
        <v>48</v>
      </c>
      <c r="C154" s="204" t="s">
        <v>190</v>
      </c>
      <c r="D154" s="249" t="s">
        <v>86</v>
      </c>
      <c r="E154" s="224">
        <v>160</v>
      </c>
      <c r="F154" s="224">
        <v>160</v>
      </c>
      <c r="G154" s="224">
        <v>160</v>
      </c>
      <c r="H154" s="224"/>
      <c r="I154" s="224"/>
      <c r="J154" s="224"/>
      <c r="L154" s="55" t="str">
        <f t="shared" si="9"/>
        <v>59LA UNION</v>
      </c>
      <c r="M154" s="206">
        <v>59</v>
      </c>
      <c r="N154" s="204" t="s">
        <v>261</v>
      </c>
      <c r="O154" s="230" t="s">
        <v>94</v>
      </c>
      <c r="P154" s="224">
        <v>12.5</v>
      </c>
      <c r="Q154" s="224">
        <v>12</v>
      </c>
      <c r="R154" s="224">
        <v>13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48SANTA TECLA</v>
      </c>
      <c r="B155" s="205">
        <v>48</v>
      </c>
      <c r="C155" s="204" t="s">
        <v>183</v>
      </c>
      <c r="D155" s="249" t="s">
        <v>86</v>
      </c>
      <c r="E155" s="224">
        <v>150</v>
      </c>
      <c r="F155" s="224">
        <v>150</v>
      </c>
      <c r="G155" s="224">
        <v>150</v>
      </c>
      <c r="H155" s="224"/>
      <c r="I155" s="224"/>
      <c r="J155" s="224"/>
      <c r="L155" s="55" t="str">
        <f t="shared" si="9"/>
        <v>59ZACATECOLUCA</v>
      </c>
      <c r="M155" s="205">
        <v>59</v>
      </c>
      <c r="N155" s="204" t="s">
        <v>180</v>
      </c>
      <c r="O155" s="230" t="s">
        <v>94</v>
      </c>
      <c r="P155" s="224">
        <v>10</v>
      </c>
      <c r="Q155" s="224">
        <v>10</v>
      </c>
      <c r="R155" s="224">
        <v>10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49TIENDONA</v>
      </c>
      <c r="B156" s="206">
        <v>49</v>
      </c>
      <c r="C156" s="204" t="s">
        <v>190</v>
      </c>
      <c r="D156" s="249" t="s">
        <v>86</v>
      </c>
      <c r="E156" s="224">
        <v>15.25</v>
      </c>
      <c r="F156" s="224">
        <v>15</v>
      </c>
      <c r="G156" s="224">
        <v>16</v>
      </c>
      <c r="H156" s="224"/>
      <c r="I156" s="224"/>
      <c r="J156" s="224"/>
      <c r="L156" s="55" t="str">
        <f t="shared" si="9"/>
        <v>60TIENDONA</v>
      </c>
      <c r="M156" s="205">
        <v>60</v>
      </c>
      <c r="N156" s="204" t="s">
        <v>190</v>
      </c>
      <c r="O156" s="230" t="s">
        <v>95</v>
      </c>
      <c r="P156" s="224">
        <v>34</v>
      </c>
      <c r="Q156" s="224">
        <v>32</v>
      </c>
      <c r="R156" s="224">
        <v>35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49SAN VICENTE</v>
      </c>
      <c r="B157" s="206">
        <v>49</v>
      </c>
      <c r="C157" s="204" t="s">
        <v>173</v>
      </c>
      <c r="D157" s="249" t="s">
        <v>86</v>
      </c>
      <c r="E157" s="224">
        <v>17</v>
      </c>
      <c r="F157" s="224">
        <v>17</v>
      </c>
      <c r="G157" s="224">
        <v>17</v>
      </c>
      <c r="H157" s="224"/>
      <c r="I157" s="224"/>
      <c r="J157" s="224"/>
      <c r="L157" s="55" t="str">
        <f t="shared" si="9"/>
        <v>61TIENDONA</v>
      </c>
      <c r="M157" s="205">
        <v>61</v>
      </c>
      <c r="N157" s="204" t="s">
        <v>190</v>
      </c>
      <c r="O157" s="230" t="s">
        <v>136</v>
      </c>
      <c r="P157" s="224">
        <v>24.666666666666668</v>
      </c>
      <c r="Q157" s="224">
        <v>24</v>
      </c>
      <c r="R157" s="224">
        <v>25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49SANTA ANA</v>
      </c>
      <c r="B158" s="206">
        <v>49</v>
      </c>
      <c r="C158" s="204" t="s">
        <v>172</v>
      </c>
      <c r="D158" s="249" t="s">
        <v>86</v>
      </c>
      <c r="E158" s="224">
        <v>16.666666666666668</v>
      </c>
      <c r="F158" s="224">
        <v>16</v>
      </c>
      <c r="G158" s="224">
        <v>17</v>
      </c>
      <c r="H158" s="224"/>
      <c r="I158" s="224"/>
      <c r="J158" s="224"/>
      <c r="L158" s="55" t="str">
        <f t="shared" si="9"/>
        <v>62MERCADO CENTRAL</v>
      </c>
      <c r="M158" s="206">
        <v>62</v>
      </c>
      <c r="N158" s="204" t="s">
        <v>229</v>
      </c>
      <c r="O158" s="230" t="s">
        <v>96</v>
      </c>
      <c r="P158" s="224">
        <v>24</v>
      </c>
      <c r="Q158" s="224">
        <v>24</v>
      </c>
      <c r="R158" s="224">
        <v>24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49SAN MIGUEL</v>
      </c>
      <c r="B159" s="205">
        <v>49</v>
      </c>
      <c r="C159" s="204" t="s">
        <v>174</v>
      </c>
      <c r="D159" s="249" t="s">
        <v>86</v>
      </c>
      <c r="E159" s="224">
        <v>14.5</v>
      </c>
      <c r="F159" s="224">
        <v>14</v>
      </c>
      <c r="G159" s="224">
        <v>15</v>
      </c>
      <c r="H159" s="224"/>
      <c r="I159" s="224"/>
      <c r="J159" s="224"/>
      <c r="L159" s="55" t="str">
        <f t="shared" si="9"/>
        <v>62TIENDONA</v>
      </c>
      <c r="M159" s="206">
        <v>62</v>
      </c>
      <c r="N159" s="204" t="s">
        <v>190</v>
      </c>
      <c r="O159" s="230" t="s">
        <v>96</v>
      </c>
      <c r="P159" s="224">
        <v>24.6</v>
      </c>
      <c r="Q159" s="224">
        <v>24</v>
      </c>
      <c r="R159" s="224">
        <v>25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50TIENDONA</v>
      </c>
      <c r="B160" s="205">
        <v>50</v>
      </c>
      <c r="C160" s="204" t="s">
        <v>190</v>
      </c>
      <c r="D160" s="249" t="s">
        <v>87</v>
      </c>
      <c r="E160" s="224">
        <v>100</v>
      </c>
      <c r="F160" s="224">
        <v>100</v>
      </c>
      <c r="G160" s="224">
        <v>100</v>
      </c>
      <c r="H160" s="224"/>
      <c r="I160" s="224"/>
      <c r="J160" s="224"/>
      <c r="L160" s="55" t="str">
        <f t="shared" si="9"/>
        <v>62LA UNION</v>
      </c>
      <c r="M160" s="205">
        <v>62</v>
      </c>
      <c r="N160" s="204" t="s">
        <v>261</v>
      </c>
      <c r="O160" s="230" t="s">
        <v>96</v>
      </c>
      <c r="P160" s="224">
        <v>34</v>
      </c>
      <c r="Q160" s="224">
        <v>34</v>
      </c>
      <c r="R160" s="224">
        <v>34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51TIENDONA</v>
      </c>
      <c r="B161" s="205">
        <v>51</v>
      </c>
      <c r="C161" s="204" t="s">
        <v>190</v>
      </c>
      <c r="D161" s="249" t="s">
        <v>87</v>
      </c>
      <c r="E161" s="224">
        <v>13.25</v>
      </c>
      <c r="F161" s="224">
        <v>13</v>
      </c>
      <c r="G161" s="224">
        <v>14</v>
      </c>
      <c r="H161" s="224"/>
      <c r="I161" s="224"/>
      <c r="J161" s="224"/>
      <c r="L161" s="55" t="str">
        <f t="shared" si="9"/>
        <v>63TIENDONA</v>
      </c>
      <c r="M161" s="206">
        <v>63</v>
      </c>
      <c r="N161" s="204" t="s">
        <v>190</v>
      </c>
      <c r="O161" s="230" t="s">
        <v>97</v>
      </c>
      <c r="P161" s="224">
        <v>21.8</v>
      </c>
      <c r="Q161" s="224">
        <v>21</v>
      </c>
      <c r="R161" s="224">
        <v>23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52TIENDONA</v>
      </c>
      <c r="B162" s="206">
        <v>52</v>
      </c>
      <c r="C162" s="204" t="s">
        <v>190</v>
      </c>
      <c r="D162" s="249" t="s">
        <v>88</v>
      </c>
      <c r="E162" s="224">
        <v>250</v>
      </c>
      <c r="F162" s="224">
        <v>250</v>
      </c>
      <c r="G162" s="224">
        <v>250</v>
      </c>
      <c r="H162" s="224"/>
      <c r="I162" s="224"/>
      <c r="J162" s="224"/>
      <c r="L162" s="55" t="str">
        <f t="shared" si="9"/>
        <v>63LA UNION</v>
      </c>
      <c r="M162" s="206">
        <v>63</v>
      </c>
      <c r="N162" s="204" t="s">
        <v>261</v>
      </c>
      <c r="O162" s="230" t="s">
        <v>97</v>
      </c>
      <c r="P162" s="224">
        <v>27.333333333333332</v>
      </c>
      <c r="Q162" s="224">
        <v>27</v>
      </c>
      <c r="R162" s="224">
        <v>28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52SAN MIGUEL</v>
      </c>
      <c r="B163" s="205">
        <v>52</v>
      </c>
      <c r="C163" s="204" t="s">
        <v>174</v>
      </c>
      <c r="D163" s="249" t="s">
        <v>88</v>
      </c>
      <c r="E163" s="224">
        <v>258.33333333333331</v>
      </c>
      <c r="F163" s="224">
        <v>250</v>
      </c>
      <c r="G163" s="224">
        <v>275</v>
      </c>
      <c r="H163" s="224"/>
      <c r="I163" s="224"/>
      <c r="J163" s="224"/>
      <c r="L163" s="55" t="str">
        <f t="shared" si="9"/>
        <v>63ZACATECOLUCA</v>
      </c>
      <c r="M163" s="205">
        <v>63</v>
      </c>
      <c r="N163" s="204" t="s">
        <v>180</v>
      </c>
      <c r="O163" s="230" t="s">
        <v>97</v>
      </c>
      <c r="P163" s="224">
        <v>24.25</v>
      </c>
      <c r="Q163" s="224">
        <v>24</v>
      </c>
      <c r="R163" s="224">
        <v>25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53TIENDONA</v>
      </c>
      <c r="B164" s="206">
        <v>53</v>
      </c>
      <c r="C164" s="204" t="s">
        <v>190</v>
      </c>
      <c r="D164" s="249" t="s">
        <v>89</v>
      </c>
      <c r="E164" s="224">
        <v>150</v>
      </c>
      <c r="F164" s="224">
        <v>150</v>
      </c>
      <c r="G164" s="224">
        <v>150</v>
      </c>
      <c r="H164" s="224"/>
      <c r="I164" s="224"/>
      <c r="J164" s="224"/>
      <c r="L164" s="55" t="str">
        <f t="shared" si="9"/>
        <v>64MERCADO CENTRAL</v>
      </c>
      <c r="M164" s="206">
        <v>64</v>
      </c>
      <c r="N164" s="204" t="s">
        <v>229</v>
      </c>
      <c r="O164" s="230" t="s">
        <v>98</v>
      </c>
      <c r="P164" s="224">
        <v>10</v>
      </c>
      <c r="Q164" s="224">
        <v>10</v>
      </c>
      <c r="R164" s="224">
        <v>10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53SAN MIGUEL</v>
      </c>
      <c r="B165" s="205">
        <v>53</v>
      </c>
      <c r="C165" s="204" t="s">
        <v>174</v>
      </c>
      <c r="D165" s="249" t="s">
        <v>89</v>
      </c>
      <c r="E165" s="224">
        <v>163.75</v>
      </c>
      <c r="F165" s="224">
        <v>150</v>
      </c>
      <c r="G165" s="224">
        <v>180</v>
      </c>
      <c r="H165" s="224"/>
      <c r="I165" s="224"/>
      <c r="J165" s="224"/>
      <c r="L165" s="55" t="str">
        <f t="shared" si="9"/>
        <v>64TIENDONA</v>
      </c>
      <c r="M165" s="206">
        <v>64</v>
      </c>
      <c r="N165" s="204" t="s">
        <v>190</v>
      </c>
      <c r="O165" s="230" t="s">
        <v>98</v>
      </c>
      <c r="P165" s="224">
        <v>9</v>
      </c>
      <c r="Q165" s="224">
        <v>9</v>
      </c>
      <c r="R165" s="224">
        <v>9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54TIENDONA</v>
      </c>
      <c r="B166" s="206">
        <v>54</v>
      </c>
      <c r="C166" s="204" t="s">
        <v>190</v>
      </c>
      <c r="D166" s="249" t="s">
        <v>90</v>
      </c>
      <c r="E166" s="224">
        <v>9.6666666666666661</v>
      </c>
      <c r="F166" s="224">
        <v>8</v>
      </c>
      <c r="G166" s="224">
        <v>12</v>
      </c>
      <c r="H166" s="224"/>
      <c r="I166" s="224"/>
      <c r="J166" s="224"/>
      <c r="L166" s="55" t="str">
        <f t="shared" si="9"/>
        <v>64LA UNION</v>
      </c>
      <c r="M166" s="206">
        <v>64</v>
      </c>
      <c r="N166" s="204" t="s">
        <v>261</v>
      </c>
      <c r="O166" s="230" t="s">
        <v>98</v>
      </c>
      <c r="P166" s="224">
        <v>10.666666666666666</v>
      </c>
      <c r="Q166" s="224">
        <v>10</v>
      </c>
      <c r="R166" s="224">
        <v>12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54SAN VICENTE</v>
      </c>
      <c r="B167" s="205">
        <v>54</v>
      </c>
      <c r="C167" s="204" t="s">
        <v>173</v>
      </c>
      <c r="D167" s="249" t="s">
        <v>90</v>
      </c>
      <c r="E167" s="224">
        <v>14</v>
      </c>
      <c r="F167" s="224">
        <v>12</v>
      </c>
      <c r="G167" s="224">
        <v>15</v>
      </c>
      <c r="H167" s="224"/>
      <c r="I167" s="224"/>
      <c r="J167" s="224"/>
      <c r="L167" s="55" t="str">
        <f t="shared" si="9"/>
        <v>64AHUACHAPAN</v>
      </c>
      <c r="M167" s="206">
        <v>64</v>
      </c>
      <c r="N167" s="204" t="s">
        <v>260</v>
      </c>
      <c r="O167" s="230" t="s">
        <v>98</v>
      </c>
      <c r="P167" s="224">
        <v>11</v>
      </c>
      <c r="Q167" s="224">
        <v>11</v>
      </c>
      <c r="R167" s="224">
        <v>11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56MERCADO CENTRAL</v>
      </c>
      <c r="B168" s="206">
        <v>56</v>
      </c>
      <c r="C168" s="204" t="s">
        <v>229</v>
      </c>
      <c r="D168" s="249" t="s">
        <v>91</v>
      </c>
      <c r="E168" s="224">
        <v>14</v>
      </c>
      <c r="F168" s="224">
        <v>14</v>
      </c>
      <c r="G168" s="224">
        <v>14</v>
      </c>
      <c r="H168" s="224"/>
      <c r="I168" s="224"/>
      <c r="J168" s="224"/>
      <c r="L168" s="55" t="str">
        <f t="shared" si="9"/>
        <v>64ZACATECOLUCA</v>
      </c>
      <c r="M168" s="205">
        <v>64</v>
      </c>
      <c r="N168" s="204" t="s">
        <v>180</v>
      </c>
      <c r="O168" s="230" t="s">
        <v>98</v>
      </c>
      <c r="P168" s="224">
        <v>10</v>
      </c>
      <c r="Q168" s="224">
        <v>10</v>
      </c>
      <c r="R168" s="224">
        <v>10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56TIENDONA</v>
      </c>
      <c r="B169" s="206">
        <v>56</v>
      </c>
      <c r="C169" s="204" t="s">
        <v>190</v>
      </c>
      <c r="D169" s="249" t="s">
        <v>91</v>
      </c>
      <c r="E169" s="224">
        <v>11.5</v>
      </c>
      <c r="F169" s="224">
        <v>10</v>
      </c>
      <c r="G169" s="224">
        <v>14</v>
      </c>
      <c r="H169" s="224"/>
      <c r="I169" s="224"/>
      <c r="J169" s="224"/>
      <c r="L169" s="55" t="str">
        <f t="shared" si="9"/>
        <v>65TIENDONA</v>
      </c>
      <c r="M169" s="206">
        <v>65</v>
      </c>
      <c r="N169" s="204" t="s">
        <v>190</v>
      </c>
      <c r="O169" s="230" t="s">
        <v>98</v>
      </c>
      <c r="P169" s="224">
        <v>7.666666666666667</v>
      </c>
      <c r="Q169" s="224">
        <v>7</v>
      </c>
      <c r="R169" s="224">
        <v>8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56SAN VICENTE</v>
      </c>
      <c r="B170" s="206">
        <v>56</v>
      </c>
      <c r="C170" s="204" t="s">
        <v>173</v>
      </c>
      <c r="D170" s="249" t="s">
        <v>91</v>
      </c>
      <c r="E170" s="224">
        <v>16.5</v>
      </c>
      <c r="F170" s="224">
        <v>15</v>
      </c>
      <c r="G170" s="224">
        <v>17</v>
      </c>
      <c r="H170" s="224"/>
      <c r="I170" s="224"/>
      <c r="J170" s="224"/>
      <c r="L170" s="55" t="str">
        <f t="shared" si="9"/>
        <v>65LA UNION</v>
      </c>
      <c r="M170" s="206">
        <v>65</v>
      </c>
      <c r="N170" s="204" t="s">
        <v>261</v>
      </c>
      <c r="O170" s="230" t="s">
        <v>98</v>
      </c>
      <c r="P170" s="224">
        <v>7.333333333333333</v>
      </c>
      <c r="Q170" s="224">
        <v>7</v>
      </c>
      <c r="R170" s="224">
        <v>8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56SANTA TECLA</v>
      </c>
      <c r="B171" s="206">
        <v>56</v>
      </c>
      <c r="C171" s="204" t="s">
        <v>183</v>
      </c>
      <c r="D171" s="249" t="s">
        <v>91</v>
      </c>
      <c r="E171" s="224">
        <v>15</v>
      </c>
      <c r="F171" s="224">
        <v>15</v>
      </c>
      <c r="G171" s="224">
        <v>15</v>
      </c>
      <c r="H171" s="224"/>
      <c r="I171" s="224"/>
      <c r="J171" s="224"/>
      <c r="L171" s="55" t="str">
        <f t="shared" si="9"/>
        <v>65ZACATECOLUCA</v>
      </c>
      <c r="M171" s="205">
        <v>65</v>
      </c>
      <c r="N171" s="204" t="s">
        <v>180</v>
      </c>
      <c r="O171" s="230" t="s">
        <v>98</v>
      </c>
      <c r="P171" s="224">
        <v>9</v>
      </c>
      <c r="Q171" s="224">
        <v>9</v>
      </c>
      <c r="R171" s="224">
        <v>9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56SANTA ANA</v>
      </c>
      <c r="B172" s="206">
        <v>56</v>
      </c>
      <c r="C172" s="204" t="s">
        <v>172</v>
      </c>
      <c r="D172" s="249" t="s">
        <v>91</v>
      </c>
      <c r="E172" s="224">
        <v>16.666666666666668</v>
      </c>
      <c r="F172" s="224">
        <v>16</v>
      </c>
      <c r="G172" s="224">
        <v>17</v>
      </c>
      <c r="H172" s="224"/>
      <c r="I172" s="224"/>
      <c r="J172" s="224"/>
      <c r="L172" s="55" t="str">
        <f t="shared" si="9"/>
        <v>66TIENDONA</v>
      </c>
      <c r="M172" s="206">
        <v>66</v>
      </c>
      <c r="N172" s="204" t="s">
        <v>190</v>
      </c>
      <c r="O172" s="230" t="s">
        <v>99</v>
      </c>
      <c r="P172" s="224">
        <v>50</v>
      </c>
      <c r="Q172" s="224">
        <v>50</v>
      </c>
      <c r="R172" s="224">
        <v>50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56SAN MIGUEL</v>
      </c>
      <c r="B173" s="205">
        <v>56</v>
      </c>
      <c r="C173" s="204" t="s">
        <v>174</v>
      </c>
      <c r="D173" s="249" t="s">
        <v>91</v>
      </c>
      <c r="E173" s="224">
        <v>20</v>
      </c>
      <c r="F173" s="224">
        <v>18</v>
      </c>
      <c r="G173" s="224">
        <v>22</v>
      </c>
      <c r="H173" s="224"/>
      <c r="I173" s="224"/>
      <c r="J173" s="224"/>
      <c r="L173" s="55" t="str">
        <f t="shared" si="9"/>
        <v>66AHUACHAPAN</v>
      </c>
      <c r="M173" s="205">
        <v>66</v>
      </c>
      <c r="N173" s="204" t="s">
        <v>260</v>
      </c>
      <c r="O173" s="230" t="s">
        <v>99</v>
      </c>
      <c r="P173" s="224">
        <v>60</v>
      </c>
      <c r="Q173" s="224">
        <v>60</v>
      </c>
      <c r="R173" s="224">
        <v>60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57TIENDONA</v>
      </c>
      <c r="B174" s="206">
        <v>57</v>
      </c>
      <c r="C174" s="204" t="s">
        <v>190</v>
      </c>
      <c r="D174" s="249" t="s">
        <v>92</v>
      </c>
      <c r="E174" s="224">
        <v>28</v>
      </c>
      <c r="F174" s="224">
        <v>28</v>
      </c>
      <c r="G174" s="224">
        <v>28</v>
      </c>
      <c r="H174" s="224"/>
      <c r="I174" s="224"/>
      <c r="J174" s="224"/>
      <c r="L174" s="55" t="str">
        <f t="shared" si="9"/>
        <v>67TIENDONA</v>
      </c>
      <c r="M174" s="205">
        <v>67</v>
      </c>
      <c r="N174" s="204" t="s">
        <v>190</v>
      </c>
      <c r="O174" s="230" t="s">
        <v>100</v>
      </c>
      <c r="P174" s="224">
        <v>60</v>
      </c>
      <c r="Q174" s="224">
        <v>60</v>
      </c>
      <c r="R174" s="224">
        <v>60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57SAN VICENTE</v>
      </c>
      <c r="B175" s="206">
        <v>57</v>
      </c>
      <c r="C175" s="204" t="s">
        <v>173</v>
      </c>
      <c r="D175" s="249" t="s">
        <v>92</v>
      </c>
      <c r="E175" s="224">
        <v>28</v>
      </c>
      <c r="F175" s="224">
        <v>28</v>
      </c>
      <c r="G175" s="224">
        <v>28</v>
      </c>
      <c r="H175" s="224"/>
      <c r="I175" s="224"/>
      <c r="J175" s="224"/>
      <c r="L175" s="55" t="str">
        <f t="shared" si="9"/>
        <v>68TIENDONA</v>
      </c>
      <c r="M175" s="206">
        <v>68</v>
      </c>
      <c r="N175" s="204" t="s">
        <v>190</v>
      </c>
      <c r="O175" s="230" t="s">
        <v>101</v>
      </c>
      <c r="P175" s="224">
        <v>9.3333333333333339</v>
      </c>
      <c r="Q175" s="224">
        <v>9</v>
      </c>
      <c r="R175" s="224">
        <v>10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57SANTA TECLA</v>
      </c>
      <c r="B176" s="206">
        <v>57</v>
      </c>
      <c r="C176" s="204" t="s">
        <v>183</v>
      </c>
      <c r="D176" s="249" t="s">
        <v>92</v>
      </c>
      <c r="E176" s="224">
        <v>22</v>
      </c>
      <c r="F176" s="224">
        <v>22</v>
      </c>
      <c r="G176" s="224">
        <v>22</v>
      </c>
      <c r="H176" s="224"/>
      <c r="I176" s="224"/>
      <c r="J176" s="224"/>
      <c r="L176" s="55" t="str">
        <f t="shared" si="9"/>
        <v>68LA UNION</v>
      </c>
      <c r="M176" s="206">
        <v>68</v>
      </c>
      <c r="N176" s="204" t="s">
        <v>261</v>
      </c>
      <c r="O176" s="230" t="s">
        <v>101</v>
      </c>
      <c r="P176" s="224">
        <v>13.5</v>
      </c>
      <c r="Q176" s="224">
        <v>13</v>
      </c>
      <c r="R176" s="224">
        <v>14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57SAN MIGUEL</v>
      </c>
      <c r="B177" s="205">
        <v>57</v>
      </c>
      <c r="C177" s="204" t="s">
        <v>174</v>
      </c>
      <c r="D177" s="249" t="s">
        <v>92</v>
      </c>
      <c r="E177" s="224">
        <v>21.666666666666668</v>
      </c>
      <c r="F177" s="224">
        <v>21</v>
      </c>
      <c r="G177" s="224">
        <v>22</v>
      </c>
      <c r="H177" s="224"/>
      <c r="I177" s="224"/>
      <c r="J177" s="224"/>
      <c r="L177" s="55" t="str">
        <f t="shared" si="9"/>
        <v>68ZACATECOLUCA</v>
      </c>
      <c r="M177" s="205">
        <v>68</v>
      </c>
      <c r="N177" s="204" t="s">
        <v>180</v>
      </c>
      <c r="O177" s="230" t="s">
        <v>101</v>
      </c>
      <c r="P177" s="224">
        <v>12</v>
      </c>
      <c r="Q177" s="224">
        <v>12</v>
      </c>
      <c r="R177" s="224">
        <v>12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58MERCADO CENTRAL</v>
      </c>
      <c r="B178" s="206">
        <v>58</v>
      </c>
      <c r="C178" s="204" t="s">
        <v>229</v>
      </c>
      <c r="D178" s="249" t="s">
        <v>93</v>
      </c>
      <c r="E178" s="224">
        <v>24</v>
      </c>
      <c r="F178" s="224">
        <v>24</v>
      </c>
      <c r="G178" s="224">
        <v>24</v>
      </c>
      <c r="H178" s="224"/>
      <c r="I178" s="224"/>
      <c r="J178" s="224"/>
      <c r="L178" s="55" t="str">
        <f t="shared" si="9"/>
        <v>69MERCADO CENTRAL</v>
      </c>
      <c r="M178" s="206">
        <v>69</v>
      </c>
      <c r="N178" s="204" t="s">
        <v>229</v>
      </c>
      <c r="O178" s="230" t="s">
        <v>102</v>
      </c>
      <c r="P178" s="224">
        <v>8</v>
      </c>
      <c r="Q178" s="224">
        <v>8</v>
      </c>
      <c r="R178" s="224">
        <v>8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58TIENDONA</v>
      </c>
      <c r="B179" s="206">
        <v>58</v>
      </c>
      <c r="C179" s="204" t="s">
        <v>190</v>
      </c>
      <c r="D179" s="249" t="s">
        <v>93</v>
      </c>
      <c r="E179" s="224">
        <v>25.857142857142858</v>
      </c>
      <c r="F179" s="224">
        <v>25</v>
      </c>
      <c r="G179" s="224">
        <v>26</v>
      </c>
      <c r="H179" s="224"/>
      <c r="I179" s="224"/>
      <c r="J179" s="224"/>
      <c r="L179" s="55" t="str">
        <f t="shared" si="9"/>
        <v>69TIENDONA</v>
      </c>
      <c r="M179" s="206">
        <v>69</v>
      </c>
      <c r="N179" s="204" t="s">
        <v>190</v>
      </c>
      <c r="O179" s="230" t="s">
        <v>102</v>
      </c>
      <c r="P179" s="224">
        <v>7.5</v>
      </c>
      <c r="Q179" s="224">
        <v>7</v>
      </c>
      <c r="R179" s="224">
        <v>8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58SAN VICENTE</v>
      </c>
      <c r="B180" s="206">
        <v>58</v>
      </c>
      <c r="C180" s="204" t="s">
        <v>173</v>
      </c>
      <c r="D180" s="249" t="s">
        <v>93</v>
      </c>
      <c r="E180" s="224">
        <v>25</v>
      </c>
      <c r="F180" s="224">
        <v>24</v>
      </c>
      <c r="G180" s="224">
        <v>26</v>
      </c>
      <c r="H180" s="224"/>
      <c r="I180" s="224"/>
      <c r="J180" s="224"/>
      <c r="L180" s="55" t="str">
        <f t="shared" si="9"/>
        <v>69AHUACHAPAN</v>
      </c>
      <c r="M180" s="206">
        <v>69</v>
      </c>
      <c r="N180" s="204" t="s">
        <v>260</v>
      </c>
      <c r="O180" s="230" t="s">
        <v>102</v>
      </c>
      <c r="P180" s="224">
        <v>7</v>
      </c>
      <c r="Q180" s="224">
        <v>7</v>
      </c>
      <c r="R180" s="224">
        <v>7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58SANTA TECLA</v>
      </c>
      <c r="B181" s="206">
        <v>58</v>
      </c>
      <c r="C181" s="204" t="s">
        <v>183</v>
      </c>
      <c r="D181" s="249" t="s">
        <v>93</v>
      </c>
      <c r="E181" s="224">
        <v>24</v>
      </c>
      <c r="F181" s="224">
        <v>20</v>
      </c>
      <c r="G181" s="224">
        <v>28</v>
      </c>
      <c r="H181" s="224"/>
      <c r="I181" s="224"/>
      <c r="J181" s="224"/>
      <c r="L181" s="55" t="str">
        <f t="shared" si="9"/>
        <v>69ZACATECOLUCA</v>
      </c>
      <c r="M181" s="205">
        <v>69</v>
      </c>
      <c r="N181" s="204" t="s">
        <v>180</v>
      </c>
      <c r="O181" s="230" t="s">
        <v>102</v>
      </c>
      <c r="P181" s="224">
        <v>5.6</v>
      </c>
      <c r="Q181" s="224">
        <v>5</v>
      </c>
      <c r="R181" s="224">
        <v>6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58SANTA ANA</v>
      </c>
      <c r="B182" s="206">
        <v>58</v>
      </c>
      <c r="C182" s="204" t="s">
        <v>172</v>
      </c>
      <c r="D182" s="249" t="s">
        <v>93</v>
      </c>
      <c r="E182" s="224">
        <v>23.666666666666668</v>
      </c>
      <c r="F182" s="224">
        <v>23</v>
      </c>
      <c r="G182" s="224">
        <v>24</v>
      </c>
      <c r="H182" s="224"/>
      <c r="I182" s="224"/>
      <c r="J182" s="224"/>
      <c r="L182" s="55" t="str">
        <f t="shared" si="9"/>
        <v>71TIENDONA</v>
      </c>
      <c r="M182" s="206">
        <v>71</v>
      </c>
      <c r="N182" s="204" t="s">
        <v>190</v>
      </c>
      <c r="O182" s="230" t="s">
        <v>133</v>
      </c>
      <c r="P182" s="224">
        <v>4</v>
      </c>
      <c r="Q182" s="224">
        <v>4</v>
      </c>
      <c r="R182" s="224">
        <v>4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58SAN MIGUEL</v>
      </c>
      <c r="B183" s="205">
        <v>58</v>
      </c>
      <c r="C183" s="204" t="s">
        <v>174</v>
      </c>
      <c r="D183" s="249" t="s">
        <v>93</v>
      </c>
      <c r="E183" s="224">
        <v>22</v>
      </c>
      <c r="F183" s="224">
        <v>22</v>
      </c>
      <c r="G183" s="224">
        <v>22</v>
      </c>
      <c r="H183" s="224"/>
      <c r="I183" s="224"/>
      <c r="J183" s="224"/>
      <c r="L183" s="55" t="str">
        <f t="shared" si="9"/>
        <v>71ZACATECOLUCA</v>
      </c>
      <c r="M183" s="205">
        <v>71</v>
      </c>
      <c r="N183" s="204" t="s">
        <v>180</v>
      </c>
      <c r="O183" s="230" t="s">
        <v>133</v>
      </c>
      <c r="P183" s="224">
        <v>3</v>
      </c>
      <c r="Q183" s="224">
        <v>3</v>
      </c>
      <c r="R183" s="224">
        <v>3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59MERCADO CENTRAL</v>
      </c>
      <c r="B184" s="206">
        <v>59</v>
      </c>
      <c r="C184" s="204" t="s">
        <v>229</v>
      </c>
      <c r="D184" s="249" t="s">
        <v>94</v>
      </c>
      <c r="E184" s="224">
        <v>10</v>
      </c>
      <c r="F184" s="224">
        <v>10</v>
      </c>
      <c r="G184" s="224">
        <v>10</v>
      </c>
      <c r="H184" s="224"/>
      <c r="I184" s="224"/>
      <c r="J184" s="224"/>
      <c r="L184" s="55" t="str">
        <f t="shared" si="9"/>
        <v>72MERCADO CENTRAL</v>
      </c>
      <c r="M184" s="206">
        <v>72</v>
      </c>
      <c r="N184" s="204" t="s">
        <v>229</v>
      </c>
      <c r="O184" s="230" t="s">
        <v>103</v>
      </c>
      <c r="P184" s="224">
        <v>5</v>
      </c>
      <c r="Q184" s="224">
        <v>5</v>
      </c>
      <c r="R184" s="224">
        <v>5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59TIENDONA</v>
      </c>
      <c r="B185" s="206">
        <v>59</v>
      </c>
      <c r="C185" s="204" t="s">
        <v>190</v>
      </c>
      <c r="D185" s="249" t="s">
        <v>94</v>
      </c>
      <c r="E185" s="224">
        <v>8.7142857142857135</v>
      </c>
      <c r="F185" s="224">
        <v>8</v>
      </c>
      <c r="G185" s="224">
        <v>9</v>
      </c>
      <c r="H185" s="224"/>
      <c r="I185" s="224"/>
      <c r="J185" s="224"/>
      <c r="L185" s="55" t="str">
        <f t="shared" si="9"/>
        <v>72TIENDONA</v>
      </c>
      <c r="M185" s="206">
        <v>72</v>
      </c>
      <c r="N185" s="204" t="s">
        <v>190</v>
      </c>
      <c r="O185" s="230" t="s">
        <v>103</v>
      </c>
      <c r="P185" s="224">
        <v>4</v>
      </c>
      <c r="Q185" s="224">
        <v>4</v>
      </c>
      <c r="R185" s="224">
        <v>4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59SAN VICENTE</v>
      </c>
      <c r="B186" s="206">
        <v>59</v>
      </c>
      <c r="C186" s="204" t="s">
        <v>173</v>
      </c>
      <c r="D186" s="249" t="s">
        <v>94</v>
      </c>
      <c r="E186" s="224">
        <v>12</v>
      </c>
      <c r="F186" s="224">
        <v>12</v>
      </c>
      <c r="G186" s="224">
        <v>12</v>
      </c>
      <c r="H186" s="224"/>
      <c r="I186" s="224"/>
      <c r="J186" s="224"/>
      <c r="L186" s="55" t="str">
        <f t="shared" si="9"/>
        <v>72LA UNION</v>
      </c>
      <c r="M186" s="206">
        <v>72</v>
      </c>
      <c r="N186" s="204" t="s">
        <v>261</v>
      </c>
      <c r="O186" s="230" t="s">
        <v>103</v>
      </c>
      <c r="P186" s="224">
        <v>7.666666666666667</v>
      </c>
      <c r="Q186" s="224">
        <v>7</v>
      </c>
      <c r="R186" s="224">
        <v>8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59SANTA TECLA</v>
      </c>
      <c r="B187" s="206">
        <v>59</v>
      </c>
      <c r="C187" s="204" t="s">
        <v>183</v>
      </c>
      <c r="D187" s="249" t="s">
        <v>94</v>
      </c>
      <c r="E187" s="224">
        <v>10.5</v>
      </c>
      <c r="F187" s="224">
        <v>10</v>
      </c>
      <c r="G187" s="224">
        <v>11</v>
      </c>
      <c r="H187" s="224"/>
      <c r="I187" s="224"/>
      <c r="J187" s="224"/>
      <c r="L187" s="55" t="str">
        <f t="shared" si="9"/>
        <v>72AHUACHAPAN</v>
      </c>
      <c r="M187" s="206">
        <v>72</v>
      </c>
      <c r="N187" s="204" t="s">
        <v>260</v>
      </c>
      <c r="O187" s="230" t="s">
        <v>103</v>
      </c>
      <c r="P187" s="224">
        <v>6</v>
      </c>
      <c r="Q187" s="224">
        <v>6</v>
      </c>
      <c r="R187" s="224">
        <v>6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59SAN MIGUEL</v>
      </c>
      <c r="B188" s="205">
        <v>59</v>
      </c>
      <c r="C188" s="204" t="s">
        <v>174</v>
      </c>
      <c r="D188" s="249" t="s">
        <v>94</v>
      </c>
      <c r="E188" s="224">
        <v>11.5</v>
      </c>
      <c r="F188" s="224">
        <v>10</v>
      </c>
      <c r="G188" s="224">
        <v>12</v>
      </c>
      <c r="H188" s="224"/>
      <c r="I188" s="224"/>
      <c r="J188" s="224"/>
      <c r="L188" s="55" t="str">
        <f t="shared" si="9"/>
        <v>72ZACATECOLUCA</v>
      </c>
      <c r="M188" s="205">
        <v>72</v>
      </c>
      <c r="N188" s="204" t="s">
        <v>180</v>
      </c>
      <c r="O188" s="230" t="s">
        <v>103</v>
      </c>
      <c r="P188" s="224">
        <v>5.5</v>
      </c>
      <c r="Q188" s="224">
        <v>5</v>
      </c>
      <c r="R188" s="224">
        <v>6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60TIENDONA</v>
      </c>
      <c r="B189" s="205">
        <v>60</v>
      </c>
      <c r="C189" s="204" t="s">
        <v>190</v>
      </c>
      <c r="D189" s="249" t="s">
        <v>95</v>
      </c>
      <c r="E189" s="224">
        <v>34</v>
      </c>
      <c r="F189" s="224">
        <v>32</v>
      </c>
      <c r="G189" s="224">
        <v>35</v>
      </c>
      <c r="H189" s="224"/>
      <c r="I189" s="224"/>
      <c r="J189" s="224"/>
      <c r="L189" s="55" t="str">
        <f t="shared" si="9"/>
        <v>73TIENDONA</v>
      </c>
      <c r="M189" s="205">
        <v>73</v>
      </c>
      <c r="N189" s="204" t="s">
        <v>190</v>
      </c>
      <c r="O189" s="230" t="s">
        <v>104</v>
      </c>
      <c r="P189" s="224">
        <v>3</v>
      </c>
      <c r="Q189" s="224">
        <v>3</v>
      </c>
      <c r="R189" s="224">
        <v>3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61TIENDONA</v>
      </c>
      <c r="B190" s="205">
        <v>61</v>
      </c>
      <c r="C190" s="204" t="s">
        <v>190</v>
      </c>
      <c r="D190" s="249" t="s">
        <v>136</v>
      </c>
      <c r="E190" s="224">
        <v>24.666666666666668</v>
      </c>
      <c r="F190" s="224">
        <v>24</v>
      </c>
      <c r="G190" s="224">
        <v>25</v>
      </c>
      <c r="H190" s="224"/>
      <c r="I190" s="224"/>
      <c r="J190" s="224"/>
      <c r="L190" s="55" t="str">
        <f t="shared" si="9"/>
        <v>75TIENDONA</v>
      </c>
      <c r="M190" s="205">
        <v>75</v>
      </c>
      <c r="N190" s="204" t="s">
        <v>190</v>
      </c>
      <c r="O190" s="230" t="s">
        <v>106</v>
      </c>
      <c r="P190" s="224">
        <v>9</v>
      </c>
      <c r="Q190" s="224">
        <v>7</v>
      </c>
      <c r="R190" s="224">
        <v>10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62MERCADO CENTRAL</v>
      </c>
      <c r="B191" s="206">
        <v>62</v>
      </c>
      <c r="C191" s="204" t="s">
        <v>229</v>
      </c>
      <c r="D191" s="249" t="s">
        <v>96</v>
      </c>
      <c r="E191" s="224">
        <v>25</v>
      </c>
      <c r="F191" s="224">
        <v>25</v>
      </c>
      <c r="G191" s="224">
        <v>25</v>
      </c>
      <c r="H191" s="224"/>
      <c r="I191" s="224"/>
      <c r="J191" s="224"/>
      <c r="L191" s="55" t="str">
        <f t="shared" si="9"/>
        <v>76TIENDONA</v>
      </c>
      <c r="M191" s="205">
        <v>76</v>
      </c>
      <c r="N191" s="204" t="s">
        <v>190</v>
      </c>
      <c r="O191" s="230" t="s">
        <v>107</v>
      </c>
      <c r="P191" s="224">
        <v>28</v>
      </c>
      <c r="Q191" s="224">
        <v>28</v>
      </c>
      <c r="R191" s="224">
        <v>28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62TIENDONA</v>
      </c>
      <c r="B192" s="206">
        <v>62</v>
      </c>
      <c r="C192" s="204" t="s">
        <v>190</v>
      </c>
      <c r="D192" s="249" t="s">
        <v>96</v>
      </c>
      <c r="E192" s="224">
        <v>24.75</v>
      </c>
      <c r="F192" s="224">
        <v>24</v>
      </c>
      <c r="G192" s="224">
        <v>25</v>
      </c>
      <c r="H192" s="224"/>
      <c r="I192" s="224"/>
      <c r="J192" s="224"/>
      <c r="L192" s="55" t="str">
        <f t="shared" si="9"/>
        <v>77TIENDONA</v>
      </c>
      <c r="M192" s="205">
        <v>77</v>
      </c>
      <c r="N192" s="204" t="s">
        <v>190</v>
      </c>
      <c r="O192" s="230" t="s">
        <v>108</v>
      </c>
      <c r="P192" s="224">
        <v>20</v>
      </c>
      <c r="Q192" s="224">
        <v>20</v>
      </c>
      <c r="R192" s="224">
        <v>20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62SANTA TECLA</v>
      </c>
      <c r="B193" s="206">
        <v>62</v>
      </c>
      <c r="C193" s="204" t="s">
        <v>183</v>
      </c>
      <c r="D193" s="249" t="s">
        <v>96</v>
      </c>
      <c r="E193" s="224">
        <v>25</v>
      </c>
      <c r="F193" s="224">
        <v>25</v>
      </c>
      <c r="G193" s="224">
        <v>25</v>
      </c>
      <c r="H193" s="224"/>
      <c r="I193" s="224"/>
      <c r="J193" s="224"/>
      <c r="L193" s="55" t="str">
        <f t="shared" si="9"/>
        <v>78TIENDONA</v>
      </c>
      <c r="M193" s="205">
        <v>78</v>
      </c>
      <c r="N193" s="204" t="s">
        <v>190</v>
      </c>
      <c r="O193" s="230" t="s">
        <v>109</v>
      </c>
      <c r="P193" s="224">
        <v>19.333333333333332</v>
      </c>
      <c r="Q193" s="224">
        <v>18</v>
      </c>
      <c r="R193" s="224">
        <v>20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62SAN MIGUEL</v>
      </c>
      <c r="B194" s="205">
        <v>62</v>
      </c>
      <c r="C194" s="204" t="s">
        <v>174</v>
      </c>
      <c r="D194" s="249" t="s">
        <v>96</v>
      </c>
      <c r="E194" s="224">
        <v>33.333333333333336</v>
      </c>
      <c r="F194" s="224">
        <v>32</v>
      </c>
      <c r="G194" s="224">
        <v>34</v>
      </c>
      <c r="H194" s="224"/>
      <c r="I194" s="224"/>
      <c r="J194" s="224"/>
      <c r="L194" s="55" t="str">
        <f t="shared" si="9"/>
        <v>79MERCADO CENTRAL</v>
      </c>
      <c r="M194" s="206">
        <v>79</v>
      </c>
      <c r="N194" s="204" t="s">
        <v>229</v>
      </c>
      <c r="O194" s="230" t="s">
        <v>110</v>
      </c>
      <c r="P194" s="224">
        <v>8</v>
      </c>
      <c r="Q194" s="224">
        <v>8</v>
      </c>
      <c r="R194" s="224">
        <v>8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63TIENDONA</v>
      </c>
      <c r="B195" s="206">
        <v>63</v>
      </c>
      <c r="C195" s="204" t="s">
        <v>190</v>
      </c>
      <c r="D195" s="249" t="s">
        <v>97</v>
      </c>
      <c r="E195" s="224">
        <v>22.25</v>
      </c>
      <c r="F195" s="224">
        <v>21</v>
      </c>
      <c r="G195" s="224">
        <v>23</v>
      </c>
      <c r="H195" s="224"/>
      <c r="I195" s="224"/>
      <c r="J195" s="224"/>
      <c r="L195" s="55" t="str">
        <f t="shared" si="9"/>
        <v>79TIENDONA</v>
      </c>
      <c r="M195" s="206">
        <v>79</v>
      </c>
      <c r="N195" s="204" t="s">
        <v>190</v>
      </c>
      <c r="O195" s="230" t="s">
        <v>110</v>
      </c>
      <c r="P195" s="224">
        <v>8.5</v>
      </c>
      <c r="Q195" s="224">
        <v>8</v>
      </c>
      <c r="R195" s="224">
        <v>9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63SAN VICENTE</v>
      </c>
      <c r="B196" s="206">
        <v>63</v>
      </c>
      <c r="C196" s="204" t="s">
        <v>173</v>
      </c>
      <c r="D196" s="249" t="s">
        <v>97</v>
      </c>
      <c r="E196" s="224">
        <v>22.5</v>
      </c>
      <c r="F196" s="224">
        <v>22</v>
      </c>
      <c r="G196" s="224">
        <v>23</v>
      </c>
      <c r="H196" s="224"/>
      <c r="I196" s="224"/>
      <c r="J196" s="224"/>
      <c r="L196" s="55" t="str">
        <f t="shared" si="9"/>
        <v>79LA UNION</v>
      </c>
      <c r="M196" s="206">
        <v>79</v>
      </c>
      <c r="N196" s="204" t="s">
        <v>261</v>
      </c>
      <c r="O196" s="230" t="s">
        <v>110</v>
      </c>
      <c r="P196" s="224">
        <v>8</v>
      </c>
      <c r="Q196" s="224">
        <v>8</v>
      </c>
      <c r="R196" s="224">
        <v>8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63SANTA ANA</v>
      </c>
      <c r="B197" s="206">
        <v>63</v>
      </c>
      <c r="C197" s="204" t="s">
        <v>172</v>
      </c>
      <c r="D197" s="249" t="s">
        <v>97</v>
      </c>
      <c r="E197" s="224">
        <v>23.333333333333332</v>
      </c>
      <c r="F197" s="224">
        <v>22</v>
      </c>
      <c r="G197" s="224">
        <v>24</v>
      </c>
      <c r="H197" s="224"/>
      <c r="I197" s="224"/>
      <c r="J197" s="224"/>
      <c r="L197" s="55" t="str">
        <f t="shared" si="9"/>
        <v>79ZACATECOLUCA</v>
      </c>
      <c r="M197" s="205">
        <v>79</v>
      </c>
      <c r="N197" s="204" t="s">
        <v>180</v>
      </c>
      <c r="O197" s="230" t="s">
        <v>110</v>
      </c>
      <c r="P197" s="224">
        <v>10</v>
      </c>
      <c r="Q197" s="224">
        <v>10</v>
      </c>
      <c r="R197" s="224">
        <v>10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63SAN MIGUEL</v>
      </c>
      <c r="B198" s="205">
        <v>63</v>
      </c>
      <c r="C198" s="204" t="s">
        <v>174</v>
      </c>
      <c r="D198" s="249" t="s">
        <v>97</v>
      </c>
      <c r="E198" s="224">
        <v>26.2</v>
      </c>
      <c r="F198" s="224">
        <v>24</v>
      </c>
      <c r="G198" s="224">
        <v>28</v>
      </c>
      <c r="H198" s="224"/>
      <c r="I198" s="224"/>
      <c r="J198" s="224"/>
      <c r="L198" s="55" t="str">
        <f t="shared" ref="L198:L261" si="11">+M198&amp;N198</f>
        <v>80MERCADO CENTRAL</v>
      </c>
      <c r="M198" s="206">
        <v>80</v>
      </c>
      <c r="N198" s="204" t="s">
        <v>229</v>
      </c>
      <c r="O198" s="230" t="s">
        <v>111</v>
      </c>
      <c r="P198" s="224">
        <v>14</v>
      </c>
      <c r="Q198" s="224">
        <v>14</v>
      </c>
      <c r="R198" s="224">
        <v>14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64MERCADO CENTRAL</v>
      </c>
      <c r="B199" s="206">
        <v>64</v>
      </c>
      <c r="C199" s="204" t="s">
        <v>229</v>
      </c>
      <c r="D199" s="249" t="s">
        <v>98</v>
      </c>
      <c r="E199" s="224">
        <v>9</v>
      </c>
      <c r="F199" s="224">
        <v>9</v>
      </c>
      <c r="G199" s="224">
        <v>9</v>
      </c>
      <c r="H199" s="224"/>
      <c r="I199" s="224"/>
      <c r="J199" s="224"/>
      <c r="L199" s="55" t="str">
        <f t="shared" si="11"/>
        <v>80TIENDONA</v>
      </c>
      <c r="M199" s="206">
        <v>80</v>
      </c>
      <c r="N199" s="204" t="s">
        <v>190</v>
      </c>
      <c r="O199" s="230" t="s">
        <v>111</v>
      </c>
      <c r="P199" s="224">
        <v>14</v>
      </c>
      <c r="Q199" s="224">
        <v>14</v>
      </c>
      <c r="R199" s="224">
        <v>14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64TIENDONA</v>
      </c>
      <c r="B200" s="206">
        <v>64</v>
      </c>
      <c r="C200" s="204" t="s">
        <v>190</v>
      </c>
      <c r="D200" s="249" t="s">
        <v>98</v>
      </c>
      <c r="E200" s="224">
        <v>9</v>
      </c>
      <c r="F200" s="224">
        <v>9</v>
      </c>
      <c r="G200" s="224">
        <v>9</v>
      </c>
      <c r="H200" s="224"/>
      <c r="I200" s="224"/>
      <c r="J200" s="224"/>
      <c r="L200" s="55" t="str">
        <f t="shared" si="11"/>
        <v>80LA UNION</v>
      </c>
      <c r="M200" s="206">
        <v>80</v>
      </c>
      <c r="N200" s="204" t="s">
        <v>261</v>
      </c>
      <c r="O200" s="230" t="s">
        <v>111</v>
      </c>
      <c r="P200" s="224">
        <v>13</v>
      </c>
      <c r="Q200" s="224">
        <v>13</v>
      </c>
      <c r="R200" s="224">
        <v>13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64SAN VICENTE</v>
      </c>
      <c r="B201" s="206">
        <v>64</v>
      </c>
      <c r="C201" s="204" t="s">
        <v>173</v>
      </c>
      <c r="D201" s="249" t="s">
        <v>98</v>
      </c>
      <c r="E201" s="224">
        <v>10.666666666666666</v>
      </c>
      <c r="F201" s="224">
        <v>10</v>
      </c>
      <c r="G201" s="224">
        <v>11</v>
      </c>
      <c r="H201" s="224"/>
      <c r="I201" s="224"/>
      <c r="J201" s="224"/>
      <c r="L201" s="55" t="str">
        <f t="shared" si="11"/>
        <v>80AHUACHAPAN</v>
      </c>
      <c r="M201" s="206">
        <v>80</v>
      </c>
      <c r="N201" s="204" t="s">
        <v>260</v>
      </c>
      <c r="O201" s="230" t="s">
        <v>111</v>
      </c>
      <c r="P201" s="224">
        <v>17</v>
      </c>
      <c r="Q201" s="224">
        <v>17</v>
      </c>
      <c r="R201" s="224">
        <v>17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64SANTA TECLA</v>
      </c>
      <c r="B202" s="206">
        <v>64</v>
      </c>
      <c r="C202" s="204" t="s">
        <v>183</v>
      </c>
      <c r="D202" s="249" t="s">
        <v>98</v>
      </c>
      <c r="E202" s="224">
        <v>10</v>
      </c>
      <c r="F202" s="224">
        <v>10</v>
      </c>
      <c r="G202" s="224">
        <v>10</v>
      </c>
      <c r="H202" s="224"/>
      <c r="I202" s="224"/>
      <c r="J202" s="224"/>
      <c r="L202" s="55" t="str">
        <f t="shared" si="11"/>
        <v>80ZACATECOLUCA</v>
      </c>
      <c r="M202" s="205">
        <v>80</v>
      </c>
      <c r="N202" s="204" t="s">
        <v>180</v>
      </c>
      <c r="O202" s="230" t="s">
        <v>111</v>
      </c>
      <c r="P202" s="224">
        <v>12</v>
      </c>
      <c r="Q202" s="224">
        <v>12</v>
      </c>
      <c r="R202" s="224">
        <v>12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64SANTA ANA</v>
      </c>
      <c r="B203" s="206">
        <v>64</v>
      </c>
      <c r="C203" s="204" t="s">
        <v>172</v>
      </c>
      <c r="D203" s="249" t="s">
        <v>98</v>
      </c>
      <c r="E203" s="224">
        <v>10</v>
      </c>
      <c r="F203" s="224">
        <v>10</v>
      </c>
      <c r="G203" s="224">
        <v>10</v>
      </c>
      <c r="H203" s="224"/>
      <c r="I203" s="224"/>
      <c r="J203" s="224"/>
      <c r="L203" s="55" t="str">
        <f t="shared" si="11"/>
        <v>81TIENDONA</v>
      </c>
      <c r="M203" s="205">
        <v>81</v>
      </c>
      <c r="N203" s="204" t="s">
        <v>190</v>
      </c>
      <c r="O203" s="230" t="s">
        <v>112</v>
      </c>
      <c r="P203" s="224">
        <v>12</v>
      </c>
      <c r="Q203" s="224">
        <v>12</v>
      </c>
      <c r="R203" s="224">
        <v>12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64SAN MIGUEL</v>
      </c>
      <c r="B204" s="205">
        <v>64</v>
      </c>
      <c r="C204" s="204" t="s">
        <v>174</v>
      </c>
      <c r="D204" s="249" t="s">
        <v>98</v>
      </c>
      <c r="E204" s="224">
        <v>10</v>
      </c>
      <c r="F204" s="224">
        <v>10</v>
      </c>
      <c r="G204" s="224">
        <v>10</v>
      </c>
      <c r="H204" s="224"/>
      <c r="I204" s="224"/>
      <c r="J204" s="224"/>
      <c r="L204" s="55" t="str">
        <f t="shared" si="11"/>
        <v>82TIENDONA</v>
      </c>
      <c r="M204" s="206">
        <v>82</v>
      </c>
      <c r="N204" s="204" t="s">
        <v>190</v>
      </c>
      <c r="O204" s="230" t="s">
        <v>113</v>
      </c>
      <c r="P204" s="224">
        <v>10</v>
      </c>
      <c r="Q204" s="224">
        <v>10</v>
      </c>
      <c r="R204" s="224">
        <v>10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65TIENDONA</v>
      </c>
      <c r="B205" s="206">
        <v>65</v>
      </c>
      <c r="C205" s="204" t="s">
        <v>190</v>
      </c>
      <c r="D205" s="249" t="s">
        <v>98</v>
      </c>
      <c r="E205" s="224">
        <v>7.666666666666667</v>
      </c>
      <c r="F205" s="224">
        <v>7</v>
      </c>
      <c r="G205" s="224">
        <v>8</v>
      </c>
      <c r="H205" s="224"/>
      <c r="I205" s="224"/>
      <c r="J205" s="224"/>
      <c r="L205" s="55" t="str">
        <f t="shared" si="11"/>
        <v>82ZACATECOLUCA</v>
      </c>
      <c r="M205" s="205">
        <v>82</v>
      </c>
      <c r="N205" s="204" t="s">
        <v>180</v>
      </c>
      <c r="O205" s="230" t="s">
        <v>113</v>
      </c>
      <c r="P205" s="224">
        <v>12</v>
      </c>
      <c r="Q205" s="224">
        <v>12</v>
      </c>
      <c r="R205" s="224">
        <v>12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65SAN VICENTE</v>
      </c>
      <c r="B206" s="206">
        <v>65</v>
      </c>
      <c r="C206" s="204" t="s">
        <v>173</v>
      </c>
      <c r="D206" s="249" t="s">
        <v>98</v>
      </c>
      <c r="E206" s="224">
        <v>9</v>
      </c>
      <c r="F206" s="224">
        <v>9</v>
      </c>
      <c r="G206" s="224">
        <v>9</v>
      </c>
      <c r="H206" s="224"/>
      <c r="I206" s="224"/>
      <c r="J206" s="224"/>
      <c r="L206" s="55" t="str">
        <f t="shared" si="11"/>
        <v>84TIENDONA</v>
      </c>
      <c r="M206" s="206">
        <v>84</v>
      </c>
      <c r="N206" s="204" t="s">
        <v>190</v>
      </c>
      <c r="O206" s="230" t="s">
        <v>115</v>
      </c>
      <c r="P206" s="224">
        <v>15.833333333333334</v>
      </c>
      <c r="Q206" s="224">
        <v>15</v>
      </c>
      <c r="R206" s="224">
        <v>16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65SAN MIGUEL</v>
      </c>
      <c r="B207" s="205">
        <v>65</v>
      </c>
      <c r="C207" s="204" t="s">
        <v>174</v>
      </c>
      <c r="D207" s="249" t="s">
        <v>98</v>
      </c>
      <c r="E207" s="224">
        <v>7</v>
      </c>
      <c r="F207" s="224">
        <v>7</v>
      </c>
      <c r="G207" s="224">
        <v>7</v>
      </c>
      <c r="H207" s="224"/>
      <c r="I207" s="224"/>
      <c r="J207" s="224"/>
      <c r="L207" s="55" t="str">
        <f t="shared" si="11"/>
        <v>84LA UNION</v>
      </c>
      <c r="M207" s="206">
        <v>84</v>
      </c>
      <c r="N207" s="204" t="s">
        <v>261</v>
      </c>
      <c r="O207" s="230" t="s">
        <v>115</v>
      </c>
      <c r="P207" s="224">
        <v>16.5</v>
      </c>
      <c r="Q207" s="224">
        <v>16</v>
      </c>
      <c r="R207" s="224">
        <v>17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66TIENDONA</v>
      </c>
      <c r="B208" s="206">
        <v>66</v>
      </c>
      <c r="C208" s="204" t="s">
        <v>190</v>
      </c>
      <c r="D208" s="249" t="s">
        <v>99</v>
      </c>
      <c r="E208" s="224">
        <v>50</v>
      </c>
      <c r="F208" s="224">
        <v>50</v>
      </c>
      <c r="G208" s="224">
        <v>50</v>
      </c>
      <c r="H208" s="224"/>
      <c r="I208" s="224"/>
      <c r="J208" s="224"/>
      <c r="L208" s="55" t="str">
        <f t="shared" si="11"/>
        <v>84AHUACHAPAN</v>
      </c>
      <c r="M208" s="206">
        <v>84</v>
      </c>
      <c r="N208" s="204" t="s">
        <v>260</v>
      </c>
      <c r="O208" s="230" t="s">
        <v>115</v>
      </c>
      <c r="P208" s="224">
        <v>13</v>
      </c>
      <c r="Q208" s="224">
        <v>13</v>
      </c>
      <c r="R208" s="224">
        <v>13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66SANTA ANA</v>
      </c>
      <c r="B209" s="205">
        <v>66</v>
      </c>
      <c r="C209" s="204" t="s">
        <v>172</v>
      </c>
      <c r="D209" s="249" t="s">
        <v>99</v>
      </c>
      <c r="E209" s="224">
        <v>55</v>
      </c>
      <c r="F209" s="224">
        <v>55</v>
      </c>
      <c r="G209" s="224">
        <v>55</v>
      </c>
      <c r="H209" s="224"/>
      <c r="I209" s="224"/>
      <c r="J209" s="224"/>
      <c r="L209" s="55" t="str">
        <f t="shared" si="11"/>
        <v>84ZACATECOLUCA</v>
      </c>
      <c r="M209" s="205">
        <v>84</v>
      </c>
      <c r="N209" s="204" t="s">
        <v>180</v>
      </c>
      <c r="O209" s="230" t="s">
        <v>115</v>
      </c>
      <c r="P209" s="224">
        <v>14</v>
      </c>
      <c r="Q209" s="224">
        <v>13</v>
      </c>
      <c r="R209" s="224">
        <v>15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67TIENDONA</v>
      </c>
      <c r="B210" s="206">
        <v>67</v>
      </c>
      <c r="C210" s="204" t="s">
        <v>190</v>
      </c>
      <c r="D210" s="249" t="s">
        <v>100</v>
      </c>
      <c r="E210" s="224">
        <v>58.333333333333336</v>
      </c>
      <c r="F210" s="224">
        <v>55</v>
      </c>
      <c r="G210" s="224">
        <v>60</v>
      </c>
      <c r="H210" s="224"/>
      <c r="I210" s="224"/>
      <c r="J210" s="224"/>
      <c r="L210" s="55" t="str">
        <f t="shared" si="11"/>
        <v>85TIENDONA</v>
      </c>
      <c r="M210" s="206">
        <v>85</v>
      </c>
      <c r="N210" s="204" t="s">
        <v>190</v>
      </c>
      <c r="O210" s="230" t="s">
        <v>116</v>
      </c>
      <c r="P210" s="224">
        <v>13</v>
      </c>
      <c r="Q210" s="224">
        <v>13</v>
      </c>
      <c r="R210" s="224">
        <v>13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67SANTA TECLA</v>
      </c>
      <c r="B211" s="205">
        <v>67</v>
      </c>
      <c r="C211" s="204" t="s">
        <v>183</v>
      </c>
      <c r="D211" s="249" t="s">
        <v>100</v>
      </c>
      <c r="E211" s="224">
        <v>62</v>
      </c>
      <c r="F211" s="224">
        <v>62</v>
      </c>
      <c r="G211" s="224">
        <v>62</v>
      </c>
      <c r="H211" s="224"/>
      <c r="I211" s="224"/>
      <c r="J211" s="224"/>
      <c r="L211" s="55" t="str">
        <f t="shared" si="11"/>
        <v>85ZACATECOLUCA</v>
      </c>
      <c r="M211" s="205">
        <v>85</v>
      </c>
      <c r="N211" s="204" t="s">
        <v>180</v>
      </c>
      <c r="O211" s="230" t="s">
        <v>116</v>
      </c>
      <c r="P211" s="224">
        <v>12.5</v>
      </c>
      <c r="Q211" s="224">
        <v>12</v>
      </c>
      <c r="R211" s="224">
        <v>13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68TIENDONA</v>
      </c>
      <c r="B212" s="206">
        <v>68</v>
      </c>
      <c r="C212" s="204" t="s">
        <v>190</v>
      </c>
      <c r="D212" s="249" t="s">
        <v>101</v>
      </c>
      <c r="E212" s="224">
        <v>9.25</v>
      </c>
      <c r="F212" s="224">
        <v>9</v>
      </c>
      <c r="G212" s="224">
        <v>10</v>
      </c>
      <c r="H212" s="224"/>
      <c r="I212" s="224"/>
      <c r="J212" s="224"/>
      <c r="L212" s="55" t="str">
        <f t="shared" si="11"/>
        <v>86MERCADO CENTRAL</v>
      </c>
      <c r="M212" s="206">
        <v>86</v>
      </c>
      <c r="N212" s="204" t="s">
        <v>229</v>
      </c>
      <c r="O212" s="230" t="s">
        <v>117</v>
      </c>
      <c r="P212" s="224">
        <v>200</v>
      </c>
      <c r="Q212" s="224">
        <v>200</v>
      </c>
      <c r="R212" s="224">
        <v>200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68SAN VICENTE</v>
      </c>
      <c r="B213" s="206">
        <v>68</v>
      </c>
      <c r="C213" s="204" t="s">
        <v>173</v>
      </c>
      <c r="D213" s="249" t="s">
        <v>101</v>
      </c>
      <c r="E213" s="224">
        <v>11.666666666666666</v>
      </c>
      <c r="F213" s="224">
        <v>11</v>
      </c>
      <c r="G213" s="224">
        <v>12</v>
      </c>
      <c r="H213" s="224"/>
      <c r="I213" s="224"/>
      <c r="J213" s="224"/>
      <c r="L213" s="55" t="str">
        <f t="shared" si="11"/>
        <v>86TIENDONA</v>
      </c>
      <c r="M213" s="206">
        <v>86</v>
      </c>
      <c r="N213" s="204" t="s">
        <v>190</v>
      </c>
      <c r="O213" s="230" t="s">
        <v>117</v>
      </c>
      <c r="P213" s="224">
        <v>200</v>
      </c>
      <c r="Q213" s="224">
        <v>200</v>
      </c>
      <c r="R213" s="224">
        <v>200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68SAN MIGUEL</v>
      </c>
      <c r="B214" s="205">
        <v>68</v>
      </c>
      <c r="C214" s="204" t="s">
        <v>174</v>
      </c>
      <c r="D214" s="249" t="s">
        <v>101</v>
      </c>
      <c r="E214" s="224">
        <v>12.333333333333334</v>
      </c>
      <c r="F214" s="224">
        <v>12</v>
      </c>
      <c r="G214" s="224">
        <v>13</v>
      </c>
      <c r="H214" s="224"/>
      <c r="I214" s="224"/>
      <c r="J214" s="224"/>
      <c r="L214" s="55" t="str">
        <f t="shared" si="11"/>
        <v>86LA UNION</v>
      </c>
      <c r="M214" s="206">
        <v>86</v>
      </c>
      <c r="N214" s="204" t="s">
        <v>261</v>
      </c>
      <c r="O214" s="230" t="s">
        <v>117</v>
      </c>
      <c r="P214" s="224">
        <v>200</v>
      </c>
      <c r="Q214" s="224">
        <v>200</v>
      </c>
      <c r="R214" s="224">
        <v>200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69MERCADO CENTRAL</v>
      </c>
      <c r="B215" s="206">
        <v>69</v>
      </c>
      <c r="C215" s="204" t="s">
        <v>229</v>
      </c>
      <c r="D215" s="249" t="s">
        <v>102</v>
      </c>
      <c r="E215" s="224">
        <v>8</v>
      </c>
      <c r="F215" s="224">
        <v>8</v>
      </c>
      <c r="G215" s="224">
        <v>8</v>
      </c>
      <c r="H215" s="224"/>
      <c r="I215" s="224"/>
      <c r="J215" s="224"/>
      <c r="L215" s="55" t="str">
        <f t="shared" si="11"/>
        <v>86AHUACHAPAN</v>
      </c>
      <c r="M215" s="206">
        <v>86</v>
      </c>
      <c r="N215" s="204" t="s">
        <v>260</v>
      </c>
      <c r="O215" s="230" t="s">
        <v>117</v>
      </c>
      <c r="P215" s="224">
        <v>200</v>
      </c>
      <c r="Q215" s="224">
        <v>200</v>
      </c>
      <c r="R215" s="224">
        <v>200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69TIENDONA</v>
      </c>
      <c r="B216" s="206">
        <v>69</v>
      </c>
      <c r="C216" s="204" t="s">
        <v>190</v>
      </c>
      <c r="D216" s="249" t="s">
        <v>102</v>
      </c>
      <c r="E216" s="224">
        <v>7.5</v>
      </c>
      <c r="F216" s="224">
        <v>7</v>
      </c>
      <c r="G216" s="224">
        <v>8</v>
      </c>
      <c r="H216" s="224"/>
      <c r="I216" s="224"/>
      <c r="J216" s="224"/>
      <c r="L216" s="55" t="str">
        <f t="shared" si="11"/>
        <v>86ZACATECOLUCA</v>
      </c>
      <c r="M216" s="205">
        <v>86</v>
      </c>
      <c r="N216" s="204" t="s">
        <v>180</v>
      </c>
      <c r="O216" s="230" t="s">
        <v>117</v>
      </c>
      <c r="P216" s="224">
        <v>201.66666666666666</v>
      </c>
      <c r="Q216" s="224">
        <v>200</v>
      </c>
      <c r="R216" s="224">
        <v>205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69SAN VICENTE</v>
      </c>
      <c r="B217" s="206">
        <v>69</v>
      </c>
      <c r="C217" s="204" t="s">
        <v>173</v>
      </c>
      <c r="D217" s="249" t="s">
        <v>102</v>
      </c>
      <c r="E217" s="224">
        <v>5.8</v>
      </c>
      <c r="F217" s="224">
        <v>5</v>
      </c>
      <c r="G217" s="224">
        <v>6</v>
      </c>
      <c r="H217" s="224"/>
      <c r="I217" s="224"/>
      <c r="J217" s="224"/>
      <c r="L217" s="55" t="str">
        <f t="shared" si="11"/>
        <v>87TIENDONA</v>
      </c>
      <c r="M217" s="205">
        <v>87</v>
      </c>
      <c r="N217" s="204" t="s">
        <v>190</v>
      </c>
      <c r="O217" s="230" t="s">
        <v>118</v>
      </c>
      <c r="P217" s="224">
        <v>150</v>
      </c>
      <c r="Q217" s="224">
        <v>150</v>
      </c>
      <c r="R217" s="224">
        <v>150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69SANTA ANA</v>
      </c>
      <c r="B218" s="205">
        <v>69</v>
      </c>
      <c r="C218" s="204" t="s">
        <v>172</v>
      </c>
      <c r="D218" s="249" t="s">
        <v>102</v>
      </c>
      <c r="E218" s="224">
        <v>7</v>
      </c>
      <c r="F218" s="224">
        <v>7</v>
      </c>
      <c r="G218" s="224">
        <v>7</v>
      </c>
      <c r="H218" s="224"/>
      <c r="I218" s="224"/>
      <c r="J218" s="224"/>
      <c r="L218" s="55" t="str">
        <f t="shared" si="11"/>
        <v>88TIENDONA</v>
      </c>
      <c r="M218" s="206">
        <v>88</v>
      </c>
      <c r="N218" s="204" t="s">
        <v>190</v>
      </c>
      <c r="O218" s="230" t="s">
        <v>119</v>
      </c>
      <c r="P218" s="224">
        <v>125</v>
      </c>
      <c r="Q218" s="224">
        <v>125</v>
      </c>
      <c r="R218" s="224">
        <v>125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71TIENDONA</v>
      </c>
      <c r="B219" s="206">
        <v>71</v>
      </c>
      <c r="C219" s="204" t="s">
        <v>190</v>
      </c>
      <c r="D219" s="249" t="s">
        <v>133</v>
      </c>
      <c r="E219" s="224">
        <v>4</v>
      </c>
      <c r="F219" s="224">
        <v>4</v>
      </c>
      <c r="G219" s="224">
        <v>4</v>
      </c>
      <c r="H219" s="224"/>
      <c r="I219" s="224"/>
      <c r="J219" s="224"/>
      <c r="L219" s="55" t="str">
        <f t="shared" si="11"/>
        <v>88LA UNION</v>
      </c>
      <c r="M219" s="206">
        <v>88</v>
      </c>
      <c r="N219" s="204" t="s">
        <v>261</v>
      </c>
      <c r="O219" s="230" t="s">
        <v>119</v>
      </c>
      <c r="P219" s="224">
        <v>150</v>
      </c>
      <c r="Q219" s="224">
        <v>150</v>
      </c>
      <c r="R219" s="224">
        <v>150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71SAN VICENTE</v>
      </c>
      <c r="B220" s="205">
        <v>71</v>
      </c>
      <c r="C220" s="204" t="s">
        <v>173</v>
      </c>
      <c r="D220" s="249" t="s">
        <v>133</v>
      </c>
      <c r="E220" s="224">
        <v>2</v>
      </c>
      <c r="F220" s="224">
        <v>2</v>
      </c>
      <c r="G220" s="224">
        <v>2</v>
      </c>
      <c r="H220" s="224"/>
      <c r="I220" s="224"/>
      <c r="J220" s="224"/>
      <c r="L220" s="55" t="str">
        <f t="shared" si="11"/>
        <v>88AHUACHAPAN</v>
      </c>
      <c r="M220" s="205">
        <v>88</v>
      </c>
      <c r="N220" s="204" t="s">
        <v>260</v>
      </c>
      <c r="O220" s="230" t="s">
        <v>119</v>
      </c>
      <c r="P220" s="224">
        <v>110</v>
      </c>
      <c r="Q220" s="224">
        <v>110</v>
      </c>
      <c r="R220" s="224">
        <v>110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72MERCADO CENTRAL</v>
      </c>
      <c r="B221" s="206">
        <v>72</v>
      </c>
      <c r="C221" s="204" t="s">
        <v>229</v>
      </c>
      <c r="D221" s="249" t="s">
        <v>103</v>
      </c>
      <c r="E221" s="224">
        <v>5</v>
      </c>
      <c r="F221" s="224">
        <v>5</v>
      </c>
      <c r="G221" s="224">
        <v>5</v>
      </c>
      <c r="H221" s="224"/>
      <c r="I221" s="224"/>
      <c r="J221" s="224"/>
      <c r="L221" s="55" t="str">
        <f t="shared" si="11"/>
        <v>89MERCADO CENTRAL</v>
      </c>
      <c r="M221" s="206">
        <v>89</v>
      </c>
      <c r="N221" s="204" t="s">
        <v>229</v>
      </c>
      <c r="O221" s="230" t="s">
        <v>120</v>
      </c>
      <c r="P221" s="224">
        <v>20</v>
      </c>
      <c r="Q221" s="224">
        <v>20</v>
      </c>
      <c r="R221" s="224">
        <v>20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72TIENDONA</v>
      </c>
      <c r="B222" s="206">
        <v>72</v>
      </c>
      <c r="C222" s="204" t="s">
        <v>190</v>
      </c>
      <c r="D222" s="249" t="s">
        <v>103</v>
      </c>
      <c r="E222" s="224">
        <v>4</v>
      </c>
      <c r="F222" s="224">
        <v>4</v>
      </c>
      <c r="G222" s="224">
        <v>4</v>
      </c>
      <c r="H222" s="224"/>
      <c r="I222" s="224"/>
      <c r="J222" s="224"/>
      <c r="L222" s="55" t="str">
        <f t="shared" si="11"/>
        <v>89TIENDONA</v>
      </c>
      <c r="M222" s="206">
        <v>89</v>
      </c>
      <c r="N222" s="204" t="s">
        <v>190</v>
      </c>
      <c r="O222" s="230" t="s">
        <v>120</v>
      </c>
      <c r="P222" s="224">
        <v>20</v>
      </c>
      <c r="Q222" s="224">
        <v>20</v>
      </c>
      <c r="R222" s="224">
        <v>20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72SAN VICENTE</v>
      </c>
      <c r="B223" s="206">
        <v>72</v>
      </c>
      <c r="C223" s="204" t="s">
        <v>173</v>
      </c>
      <c r="D223" s="249" t="s">
        <v>103</v>
      </c>
      <c r="E223" s="224">
        <v>5</v>
      </c>
      <c r="F223" s="224">
        <v>4</v>
      </c>
      <c r="G223" s="224">
        <v>6</v>
      </c>
      <c r="H223" s="224"/>
      <c r="I223" s="224"/>
      <c r="J223" s="224"/>
      <c r="L223" s="55" t="str">
        <f t="shared" si="11"/>
        <v>89LA UNION</v>
      </c>
      <c r="M223" s="206">
        <v>89</v>
      </c>
      <c r="N223" s="204" t="s">
        <v>261</v>
      </c>
      <c r="O223" s="230" t="s">
        <v>120</v>
      </c>
      <c r="P223" s="224">
        <v>21.666666666666668</v>
      </c>
      <c r="Q223" s="224">
        <v>21</v>
      </c>
      <c r="R223" s="224">
        <v>22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72SANTA TECLA</v>
      </c>
      <c r="B224" s="206">
        <v>72</v>
      </c>
      <c r="C224" s="204" t="s">
        <v>183</v>
      </c>
      <c r="D224" s="249" t="s">
        <v>103</v>
      </c>
      <c r="E224" s="224">
        <v>5</v>
      </c>
      <c r="F224" s="224">
        <v>5</v>
      </c>
      <c r="G224" s="224">
        <v>5</v>
      </c>
      <c r="H224" s="224"/>
      <c r="I224" s="224"/>
      <c r="J224" s="224"/>
      <c r="L224" s="55" t="str">
        <f t="shared" si="11"/>
        <v>89AHUACHAPAN</v>
      </c>
      <c r="M224" s="206">
        <v>89</v>
      </c>
      <c r="N224" s="204" t="s">
        <v>260</v>
      </c>
      <c r="O224" s="230" t="s">
        <v>120</v>
      </c>
      <c r="P224" s="224">
        <v>20</v>
      </c>
      <c r="Q224" s="224">
        <v>20</v>
      </c>
      <c r="R224" s="224">
        <v>20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72SANTA ANA</v>
      </c>
      <c r="B225" s="206">
        <v>72</v>
      </c>
      <c r="C225" s="204" t="s">
        <v>172</v>
      </c>
      <c r="D225" s="249" t="s">
        <v>103</v>
      </c>
      <c r="E225" s="224">
        <v>5.25</v>
      </c>
      <c r="F225" s="224">
        <v>5</v>
      </c>
      <c r="G225" s="224">
        <v>6</v>
      </c>
      <c r="H225" s="224"/>
      <c r="I225" s="224"/>
      <c r="J225" s="224"/>
      <c r="L225" s="55" t="str">
        <f t="shared" si="11"/>
        <v>89ZACATECOLUCA</v>
      </c>
      <c r="M225" s="205">
        <v>89</v>
      </c>
      <c r="N225" s="204" t="s">
        <v>180</v>
      </c>
      <c r="O225" s="230" t="s">
        <v>120</v>
      </c>
      <c r="P225" s="224">
        <v>20</v>
      </c>
      <c r="Q225" s="224">
        <v>20</v>
      </c>
      <c r="R225" s="224">
        <v>20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72SAN MIGUEL</v>
      </c>
      <c r="B226" s="205">
        <v>72</v>
      </c>
      <c r="C226" s="204" t="s">
        <v>174</v>
      </c>
      <c r="D226" s="249" t="s">
        <v>103</v>
      </c>
      <c r="E226" s="224">
        <v>7.2</v>
      </c>
      <c r="F226" s="224">
        <v>6</v>
      </c>
      <c r="G226" s="224">
        <v>8</v>
      </c>
      <c r="H226" s="224"/>
      <c r="I226" s="224"/>
      <c r="J226" s="224"/>
      <c r="L226" s="55" t="str">
        <f t="shared" si="11"/>
        <v>90TIENDONA</v>
      </c>
      <c r="M226" s="206">
        <v>90</v>
      </c>
      <c r="N226" s="204" t="s">
        <v>190</v>
      </c>
      <c r="O226" s="230" t="s">
        <v>121</v>
      </c>
      <c r="P226" s="224">
        <v>13.6</v>
      </c>
      <c r="Q226" s="224">
        <v>13</v>
      </c>
      <c r="R226" s="224">
        <v>14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73TIENDONA</v>
      </c>
      <c r="B227" s="205">
        <v>73</v>
      </c>
      <c r="C227" s="204" t="s">
        <v>190</v>
      </c>
      <c r="D227" s="249" t="s">
        <v>104</v>
      </c>
      <c r="E227" s="224">
        <v>3</v>
      </c>
      <c r="F227" s="224">
        <v>3</v>
      </c>
      <c r="G227" s="224">
        <v>3</v>
      </c>
      <c r="H227" s="224"/>
      <c r="I227" s="224"/>
      <c r="J227" s="224"/>
      <c r="L227" s="55" t="str">
        <f t="shared" si="11"/>
        <v>90ZACATECOLUCA</v>
      </c>
      <c r="M227" s="205">
        <v>90</v>
      </c>
      <c r="N227" s="204" t="s">
        <v>180</v>
      </c>
      <c r="O227" s="230" t="s">
        <v>121</v>
      </c>
      <c r="P227" s="224">
        <v>17</v>
      </c>
      <c r="Q227" s="224">
        <v>16</v>
      </c>
      <c r="R227" s="224">
        <v>18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75TIENDONA</v>
      </c>
      <c r="B228" s="205">
        <v>75</v>
      </c>
      <c r="C228" s="204" t="s">
        <v>190</v>
      </c>
      <c r="D228" s="249" t="s">
        <v>106</v>
      </c>
      <c r="E228" s="224">
        <v>9</v>
      </c>
      <c r="F228" s="224">
        <v>7</v>
      </c>
      <c r="G228" s="224">
        <v>10</v>
      </c>
      <c r="H228" s="224"/>
      <c r="I228" s="224"/>
      <c r="J228" s="224"/>
      <c r="L228" s="55" t="str">
        <f t="shared" si="11"/>
        <v>91AHUACHAPAN</v>
      </c>
      <c r="M228" s="205">
        <v>91</v>
      </c>
      <c r="N228" s="204" t="s">
        <v>260</v>
      </c>
      <c r="O228" s="230" t="s">
        <v>142</v>
      </c>
      <c r="P228" s="224">
        <v>42</v>
      </c>
      <c r="Q228" s="224">
        <v>42</v>
      </c>
      <c r="R228" s="224">
        <v>42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76TIENDONA</v>
      </c>
      <c r="B229" s="205">
        <v>76</v>
      </c>
      <c r="C229" s="204" t="s">
        <v>190</v>
      </c>
      <c r="D229" s="249" t="s">
        <v>107</v>
      </c>
      <c r="E229" s="224">
        <v>28</v>
      </c>
      <c r="F229" s="224">
        <v>28</v>
      </c>
      <c r="G229" s="224">
        <v>28</v>
      </c>
      <c r="H229" s="224"/>
      <c r="I229" s="224"/>
      <c r="J229" s="224"/>
      <c r="L229" s="55" t="str">
        <f t="shared" si="11"/>
        <v>92TIENDONA</v>
      </c>
      <c r="M229" s="206">
        <v>92</v>
      </c>
      <c r="N229" s="204" t="s">
        <v>190</v>
      </c>
      <c r="O229" s="230" t="s">
        <v>122</v>
      </c>
      <c r="P229" s="224">
        <v>85</v>
      </c>
      <c r="Q229" s="224">
        <v>85</v>
      </c>
      <c r="R229" s="224">
        <v>85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77TIENDONA</v>
      </c>
      <c r="B230" s="205">
        <v>77</v>
      </c>
      <c r="C230" s="204" t="s">
        <v>190</v>
      </c>
      <c r="D230" s="249" t="s">
        <v>108</v>
      </c>
      <c r="E230" s="224">
        <v>20</v>
      </c>
      <c r="F230" s="224">
        <v>20</v>
      </c>
      <c r="G230" s="224">
        <v>20</v>
      </c>
      <c r="H230" s="224"/>
      <c r="I230" s="224"/>
      <c r="J230" s="224"/>
      <c r="L230" s="55" t="str">
        <f t="shared" si="11"/>
        <v>92LA UNION</v>
      </c>
      <c r="M230" s="205">
        <v>92</v>
      </c>
      <c r="N230" s="204" t="s">
        <v>261</v>
      </c>
      <c r="O230" s="230" t="s">
        <v>122</v>
      </c>
      <c r="P230" s="224">
        <v>107.5</v>
      </c>
      <c r="Q230" s="224">
        <v>105</v>
      </c>
      <c r="R230" s="224">
        <v>110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78TIENDONA</v>
      </c>
      <c r="B231" s="206">
        <v>78</v>
      </c>
      <c r="C231" s="204" t="s">
        <v>190</v>
      </c>
      <c r="D231" s="249" t="s">
        <v>109</v>
      </c>
      <c r="E231" s="224">
        <v>18.666666666666668</v>
      </c>
      <c r="F231" s="224">
        <v>18</v>
      </c>
      <c r="G231" s="224">
        <v>20</v>
      </c>
      <c r="H231" s="224"/>
      <c r="I231" s="224"/>
      <c r="J231" s="224"/>
      <c r="L231" s="55" t="str">
        <f t="shared" si="11"/>
        <v>93TIENDONA</v>
      </c>
      <c r="M231" s="205">
        <v>93</v>
      </c>
      <c r="N231" s="204" t="s">
        <v>190</v>
      </c>
      <c r="O231" s="230" t="s">
        <v>123</v>
      </c>
      <c r="P231" s="224">
        <v>23.333333333333332</v>
      </c>
      <c r="Q231" s="224">
        <v>23</v>
      </c>
      <c r="R231" s="224">
        <v>24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78SAN VICENTE</v>
      </c>
      <c r="B232" s="206">
        <v>78</v>
      </c>
      <c r="C232" s="204" t="s">
        <v>173</v>
      </c>
      <c r="D232" s="249" t="s">
        <v>109</v>
      </c>
      <c r="E232" s="224">
        <v>25</v>
      </c>
      <c r="F232" s="224">
        <v>24</v>
      </c>
      <c r="G232" s="224">
        <v>26</v>
      </c>
      <c r="H232" s="224"/>
      <c r="I232" s="224"/>
      <c r="J232" s="224"/>
      <c r="L232" s="55" t="str">
        <f t="shared" si="11"/>
        <v xml:space="preserve">94GERARDO BARRIOS </v>
      </c>
      <c r="M232" s="206">
        <v>94</v>
      </c>
      <c r="N232" s="204" t="s">
        <v>262</v>
      </c>
      <c r="O232" s="230" t="s">
        <v>265</v>
      </c>
      <c r="P232" s="224">
        <v>50</v>
      </c>
      <c r="Q232" s="224">
        <v>50</v>
      </c>
      <c r="R232" s="224">
        <v>50</v>
      </c>
      <c r="S232" s="224">
        <v>1</v>
      </c>
      <c r="T232" s="224">
        <v>1</v>
      </c>
      <c r="U232" s="224">
        <v>1</v>
      </c>
      <c r="V232" s="104"/>
      <c r="W232" s="45" t="str">
        <f t="shared" si="13"/>
        <v/>
      </c>
    </row>
    <row r="233" spans="1:23" ht="15.75">
      <c r="A233" s="177" t="str">
        <f t="shared" si="12"/>
        <v>78SAN MIGUEL</v>
      </c>
      <c r="B233" s="205">
        <v>78</v>
      </c>
      <c r="C233" s="204" t="s">
        <v>174</v>
      </c>
      <c r="D233" s="249" t="s">
        <v>109</v>
      </c>
      <c r="E233" s="224">
        <v>24</v>
      </c>
      <c r="F233" s="224">
        <v>24</v>
      </c>
      <c r="G233" s="224">
        <v>24</v>
      </c>
      <c r="H233" s="224"/>
      <c r="I233" s="224"/>
      <c r="J233" s="224"/>
      <c r="L233" s="55" t="str">
        <f t="shared" si="11"/>
        <v>94MERCADO CENTRAL</v>
      </c>
      <c r="M233" s="206">
        <v>94</v>
      </c>
      <c r="N233" s="204" t="s">
        <v>229</v>
      </c>
      <c r="O233" s="230" t="s">
        <v>265</v>
      </c>
      <c r="P233" s="224">
        <v>45</v>
      </c>
      <c r="Q233" s="224">
        <v>45</v>
      </c>
      <c r="R233" s="224">
        <v>45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79MERCADO CENTRAL</v>
      </c>
      <c r="B234" s="206">
        <v>79</v>
      </c>
      <c r="C234" s="204" t="s">
        <v>229</v>
      </c>
      <c r="D234" s="249" t="s">
        <v>110</v>
      </c>
      <c r="E234" s="224">
        <v>8</v>
      </c>
      <c r="F234" s="224">
        <v>8</v>
      </c>
      <c r="G234" s="224">
        <v>8</v>
      </c>
      <c r="H234" s="224"/>
      <c r="I234" s="224"/>
      <c r="J234" s="224"/>
      <c r="L234" s="55" t="str">
        <f t="shared" si="11"/>
        <v>94AHUACHAPAN</v>
      </c>
      <c r="M234" s="205">
        <v>94</v>
      </c>
      <c r="N234" s="204" t="s">
        <v>260</v>
      </c>
      <c r="O234" s="230" t="s">
        <v>265</v>
      </c>
      <c r="P234" s="224"/>
      <c r="Q234" s="224"/>
      <c r="R234" s="224"/>
      <c r="S234" s="224">
        <v>2.2999999999999998</v>
      </c>
      <c r="T234" s="224">
        <v>2.2999999999999998</v>
      </c>
      <c r="U234" s="224">
        <v>2.2999999999999998</v>
      </c>
      <c r="V234" s="104"/>
      <c r="W234" s="45" t="str">
        <f t="shared" si="13"/>
        <v/>
      </c>
    </row>
    <row r="235" spans="1:23" ht="15.75">
      <c r="A235" s="177" t="str">
        <f t="shared" si="12"/>
        <v>79TIENDONA</v>
      </c>
      <c r="B235" s="206">
        <v>79</v>
      </c>
      <c r="C235" s="204" t="s">
        <v>190</v>
      </c>
      <c r="D235" s="249" t="s">
        <v>110</v>
      </c>
      <c r="E235" s="224">
        <v>8</v>
      </c>
      <c r="F235" s="224">
        <v>8</v>
      </c>
      <c r="G235" s="224">
        <v>8</v>
      </c>
      <c r="H235" s="224"/>
      <c r="I235" s="224"/>
      <c r="J235" s="224"/>
      <c r="L235" s="55" t="str">
        <f t="shared" si="11"/>
        <v xml:space="preserve">95GERARDO BARRIOS </v>
      </c>
      <c r="M235" s="206">
        <v>95</v>
      </c>
      <c r="N235" s="204" t="s">
        <v>262</v>
      </c>
      <c r="O235" s="230" t="s">
        <v>204</v>
      </c>
      <c r="P235" s="224">
        <v>135</v>
      </c>
      <c r="Q235" s="224">
        <v>135</v>
      </c>
      <c r="R235" s="224">
        <v>135</v>
      </c>
      <c r="S235" s="224">
        <v>1.5</v>
      </c>
      <c r="T235" s="224">
        <v>1.5</v>
      </c>
      <c r="U235" s="224">
        <v>1.5</v>
      </c>
      <c r="V235" s="104"/>
      <c r="W235" s="45"/>
    </row>
    <row r="236" spans="1:23" ht="15.75">
      <c r="A236" s="177" t="str">
        <f t="shared" si="12"/>
        <v>79SAN VICENTE</v>
      </c>
      <c r="B236" s="206">
        <v>79</v>
      </c>
      <c r="C236" s="204" t="s">
        <v>173</v>
      </c>
      <c r="D236" s="249" t="s">
        <v>110</v>
      </c>
      <c r="E236" s="224">
        <v>10.5</v>
      </c>
      <c r="F236" s="224">
        <v>10</v>
      </c>
      <c r="G236" s="224">
        <v>11</v>
      </c>
      <c r="H236" s="224"/>
      <c r="I236" s="224"/>
      <c r="J236" s="224"/>
      <c r="L236" s="55" t="str">
        <f t="shared" si="11"/>
        <v>95MERCADO CENTRAL</v>
      </c>
      <c r="M236" s="206">
        <v>95</v>
      </c>
      <c r="N236" s="204" t="s">
        <v>229</v>
      </c>
      <c r="O236" s="230" t="s">
        <v>204</v>
      </c>
      <c r="P236" s="224">
        <v>135</v>
      </c>
      <c r="Q236" s="224">
        <v>135</v>
      </c>
      <c r="R236" s="224">
        <v>135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79SAN MIGUEL</v>
      </c>
      <c r="B237" s="205">
        <v>79</v>
      </c>
      <c r="C237" s="204" t="s">
        <v>174</v>
      </c>
      <c r="D237" s="249" t="s">
        <v>110</v>
      </c>
      <c r="E237" s="224">
        <v>6.2</v>
      </c>
      <c r="F237" s="224">
        <v>6</v>
      </c>
      <c r="G237" s="224">
        <v>7</v>
      </c>
      <c r="H237" s="224"/>
      <c r="I237" s="224"/>
      <c r="J237" s="224"/>
      <c r="L237" s="55" t="str">
        <f t="shared" si="11"/>
        <v>95LA UNION</v>
      </c>
      <c r="M237" s="206">
        <v>95</v>
      </c>
      <c r="N237" s="204" t="s">
        <v>261</v>
      </c>
      <c r="O237" s="230" t="s">
        <v>204</v>
      </c>
      <c r="P237" s="224">
        <v>170</v>
      </c>
      <c r="Q237" s="224">
        <v>170</v>
      </c>
      <c r="R237" s="224">
        <v>170</v>
      </c>
      <c r="S237" s="224">
        <v>1.7416666666666665</v>
      </c>
      <c r="T237" s="224">
        <v>1.65</v>
      </c>
      <c r="U237" s="224">
        <v>1.85</v>
      </c>
      <c r="V237" s="104"/>
      <c r="W237" s="45"/>
    </row>
    <row r="238" spans="1:23" ht="15.75">
      <c r="A238" s="177" t="str">
        <f t="shared" si="12"/>
        <v>80MERCADO CENTRAL</v>
      </c>
      <c r="B238" s="206">
        <v>80</v>
      </c>
      <c r="C238" s="204" t="s">
        <v>229</v>
      </c>
      <c r="D238" s="249" t="s">
        <v>111</v>
      </c>
      <c r="E238" s="224">
        <v>14</v>
      </c>
      <c r="F238" s="224">
        <v>14</v>
      </c>
      <c r="G238" s="224">
        <v>14</v>
      </c>
      <c r="H238" s="224"/>
      <c r="I238" s="224"/>
      <c r="J238" s="224"/>
      <c r="L238" s="55" t="str">
        <f t="shared" si="11"/>
        <v>95AHUACHAPAN</v>
      </c>
      <c r="M238" s="206">
        <v>95</v>
      </c>
      <c r="N238" s="204" t="s">
        <v>260</v>
      </c>
      <c r="O238" s="230" t="s">
        <v>204</v>
      </c>
      <c r="P238" s="224"/>
      <c r="Q238" s="224"/>
      <c r="R238" s="224"/>
      <c r="S238" s="224">
        <v>1.6</v>
      </c>
      <c r="T238" s="224">
        <v>1.6</v>
      </c>
      <c r="U238" s="224">
        <v>1.6</v>
      </c>
      <c r="V238" s="104"/>
      <c r="W238" s="45"/>
    </row>
    <row r="239" spans="1:23" ht="15.75">
      <c r="A239" s="177" t="str">
        <f t="shared" si="12"/>
        <v>80TIENDONA</v>
      </c>
      <c r="B239" s="206">
        <v>80</v>
      </c>
      <c r="C239" s="204" t="s">
        <v>190</v>
      </c>
      <c r="D239" s="249" t="s">
        <v>111</v>
      </c>
      <c r="E239" s="224">
        <v>14</v>
      </c>
      <c r="F239" s="224">
        <v>14</v>
      </c>
      <c r="G239" s="224">
        <v>14</v>
      </c>
      <c r="H239" s="224"/>
      <c r="I239" s="224"/>
      <c r="J239" s="224"/>
      <c r="L239" s="55" t="str">
        <f t="shared" si="11"/>
        <v>95ZACATECOLUCA</v>
      </c>
      <c r="M239" s="205">
        <v>95</v>
      </c>
      <c r="N239" s="204" t="s">
        <v>180</v>
      </c>
      <c r="O239" s="230" t="s">
        <v>204</v>
      </c>
      <c r="P239" s="224"/>
      <c r="Q239" s="224"/>
      <c r="R239" s="224"/>
      <c r="S239" s="224">
        <v>1.75</v>
      </c>
      <c r="T239" s="224">
        <v>1.75</v>
      </c>
      <c r="U239" s="224">
        <v>1.75</v>
      </c>
      <c r="V239" s="104"/>
      <c r="W239" s="45"/>
    </row>
    <row r="240" spans="1:23" ht="15.75">
      <c r="A240" s="177" t="str">
        <f t="shared" si="12"/>
        <v>80SANTA TECLA</v>
      </c>
      <c r="B240" s="206">
        <v>80</v>
      </c>
      <c r="C240" s="204" t="s">
        <v>183</v>
      </c>
      <c r="D240" s="249" t="s">
        <v>111</v>
      </c>
      <c r="E240" s="224">
        <v>15</v>
      </c>
      <c r="F240" s="224">
        <v>15</v>
      </c>
      <c r="G240" s="224">
        <v>15</v>
      </c>
      <c r="H240" s="224"/>
      <c r="I240" s="224"/>
      <c r="J240" s="224"/>
      <c r="L240" s="55" t="str">
        <f t="shared" si="11"/>
        <v>96MERCADO CENTRAL</v>
      </c>
      <c r="M240" s="206">
        <v>96</v>
      </c>
      <c r="N240" s="204" t="s">
        <v>229</v>
      </c>
      <c r="O240" s="230" t="s">
        <v>205</v>
      </c>
      <c r="P240" s="224">
        <v>48</v>
      </c>
      <c r="Q240" s="224">
        <v>48</v>
      </c>
      <c r="R240" s="224">
        <v>48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80SANTA ANA</v>
      </c>
      <c r="B241" s="206">
        <v>80</v>
      </c>
      <c r="C241" s="204" t="s">
        <v>172</v>
      </c>
      <c r="D241" s="249" t="s">
        <v>111</v>
      </c>
      <c r="E241" s="224">
        <v>16</v>
      </c>
      <c r="F241" s="224">
        <v>16</v>
      </c>
      <c r="G241" s="224">
        <v>16</v>
      </c>
      <c r="H241" s="224"/>
      <c r="I241" s="224"/>
      <c r="J241" s="224"/>
      <c r="L241" s="55" t="str">
        <f t="shared" si="11"/>
        <v>96LA UNION</v>
      </c>
      <c r="M241" s="206">
        <v>96</v>
      </c>
      <c r="N241" s="204" t="s">
        <v>261</v>
      </c>
      <c r="O241" s="230" t="s">
        <v>205</v>
      </c>
      <c r="P241" s="224">
        <v>49</v>
      </c>
      <c r="Q241" s="224">
        <v>48.5</v>
      </c>
      <c r="R241" s="224">
        <v>50</v>
      </c>
      <c r="S241" s="224">
        <v>0.54999999999999993</v>
      </c>
      <c r="T241" s="224">
        <v>0.5</v>
      </c>
      <c r="U241" s="224">
        <v>0.6</v>
      </c>
      <c r="V241" s="104"/>
      <c r="W241" s="45"/>
    </row>
    <row r="242" spans="1:23" ht="15.75">
      <c r="A242" s="177" t="str">
        <f t="shared" si="12"/>
        <v>80SAN MIGUEL</v>
      </c>
      <c r="B242" s="205">
        <v>80</v>
      </c>
      <c r="C242" s="204" t="s">
        <v>174</v>
      </c>
      <c r="D242" s="249" t="s">
        <v>111</v>
      </c>
      <c r="E242" s="224">
        <v>12</v>
      </c>
      <c r="F242" s="224">
        <v>12</v>
      </c>
      <c r="G242" s="224">
        <v>12</v>
      </c>
      <c r="H242" s="224"/>
      <c r="I242" s="224"/>
      <c r="J242" s="224"/>
      <c r="L242" s="55" t="str">
        <f t="shared" si="11"/>
        <v>96AHUACHAPAN</v>
      </c>
      <c r="M242" s="206">
        <v>96</v>
      </c>
      <c r="N242" s="204" t="s">
        <v>260</v>
      </c>
      <c r="O242" s="230" t="s">
        <v>205</v>
      </c>
      <c r="P242" s="224">
        <v>48</v>
      </c>
      <c r="Q242" s="224">
        <v>48</v>
      </c>
      <c r="R242" s="224">
        <v>48</v>
      </c>
      <c r="S242" s="224">
        <v>0.6</v>
      </c>
      <c r="T242" s="224">
        <v>0.6</v>
      </c>
      <c r="U242" s="224">
        <v>0.6</v>
      </c>
      <c r="V242" s="104"/>
      <c r="W242" s="45"/>
    </row>
    <row r="243" spans="1:23" ht="15.75">
      <c r="A243" s="177" t="str">
        <f t="shared" si="12"/>
        <v>81TIENDONA</v>
      </c>
      <c r="B243" s="206">
        <v>81</v>
      </c>
      <c r="C243" s="204" t="s">
        <v>190</v>
      </c>
      <c r="D243" s="249" t="s">
        <v>112</v>
      </c>
      <c r="E243" s="224">
        <v>12</v>
      </c>
      <c r="F243" s="224">
        <v>12</v>
      </c>
      <c r="G243" s="224">
        <v>12</v>
      </c>
      <c r="H243" s="224"/>
      <c r="I243" s="224"/>
      <c r="J243" s="224"/>
      <c r="L243" s="55" t="str">
        <f t="shared" si="11"/>
        <v>96ZACATECOLUCA</v>
      </c>
      <c r="M243" s="205">
        <v>96</v>
      </c>
      <c r="N243" s="204" t="s">
        <v>180</v>
      </c>
      <c r="O243" s="230" t="s">
        <v>205</v>
      </c>
      <c r="P243" s="224">
        <v>48.333333333333336</v>
      </c>
      <c r="Q243" s="224">
        <v>48</v>
      </c>
      <c r="R243" s="224">
        <v>49</v>
      </c>
      <c r="S243" s="224">
        <v>0.55000000000000004</v>
      </c>
      <c r="T243" s="224">
        <v>0.55000000000000004</v>
      </c>
      <c r="U243" s="224">
        <v>0.55000000000000004</v>
      </c>
      <c r="V243" s="104"/>
      <c r="W243" s="45"/>
    </row>
    <row r="244" spans="1:23" ht="15.75">
      <c r="A244" s="177" t="str">
        <f t="shared" si="12"/>
        <v>81SANTA ANA</v>
      </c>
      <c r="B244" s="205">
        <v>81</v>
      </c>
      <c r="C244" s="204" t="s">
        <v>172</v>
      </c>
      <c r="D244" s="249" t="s">
        <v>112</v>
      </c>
      <c r="E244" s="224">
        <v>11.333333333333334</v>
      </c>
      <c r="F244" s="224">
        <v>10</v>
      </c>
      <c r="G244" s="224">
        <v>12</v>
      </c>
      <c r="H244" s="224"/>
      <c r="I244" s="224"/>
      <c r="J244" s="224"/>
      <c r="L244" s="55" t="str">
        <f t="shared" si="11"/>
        <v xml:space="preserve">97GERARDO BARRIOS </v>
      </c>
      <c r="M244" s="206">
        <v>97</v>
      </c>
      <c r="N244" s="204" t="s">
        <v>262</v>
      </c>
      <c r="O244" s="230" t="s">
        <v>206</v>
      </c>
      <c r="P244" s="224">
        <v>82</v>
      </c>
      <c r="Q244" s="224">
        <v>82</v>
      </c>
      <c r="R244" s="224">
        <v>82</v>
      </c>
      <c r="S244" s="224">
        <v>1</v>
      </c>
      <c r="T244" s="224">
        <v>1</v>
      </c>
      <c r="U244" s="224">
        <v>1</v>
      </c>
      <c r="V244" s="104"/>
      <c r="W244" s="45"/>
    </row>
    <row r="245" spans="1:23" ht="15.75">
      <c r="A245" s="177" t="str">
        <f t="shared" si="12"/>
        <v>82TIENDONA</v>
      </c>
      <c r="B245" s="206">
        <v>82</v>
      </c>
      <c r="C245" s="204" t="s">
        <v>190</v>
      </c>
      <c r="D245" s="249" t="s">
        <v>113</v>
      </c>
      <c r="E245" s="224">
        <v>10</v>
      </c>
      <c r="F245" s="224">
        <v>10</v>
      </c>
      <c r="G245" s="224">
        <v>10</v>
      </c>
      <c r="H245" s="224"/>
      <c r="I245" s="224"/>
      <c r="J245" s="224"/>
      <c r="L245" s="55" t="str">
        <f t="shared" si="11"/>
        <v>97MERCADO CENTRAL</v>
      </c>
      <c r="M245" s="206">
        <v>97</v>
      </c>
      <c r="N245" s="204" t="s">
        <v>229</v>
      </c>
      <c r="O245" s="230" t="s">
        <v>206</v>
      </c>
      <c r="P245" s="224">
        <v>78</v>
      </c>
      <c r="Q245" s="224">
        <v>78</v>
      </c>
      <c r="R245" s="224">
        <v>78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82SAN VICENTE</v>
      </c>
      <c r="B246" s="205">
        <v>82</v>
      </c>
      <c r="C246" s="204" t="s">
        <v>173</v>
      </c>
      <c r="D246" s="249" t="s">
        <v>113</v>
      </c>
      <c r="E246" s="224">
        <v>11</v>
      </c>
      <c r="F246" s="224">
        <v>10</v>
      </c>
      <c r="G246" s="224">
        <v>12</v>
      </c>
      <c r="H246" s="224"/>
      <c r="I246" s="224"/>
      <c r="J246" s="224"/>
      <c r="L246" s="55" t="str">
        <f t="shared" si="11"/>
        <v>97LA UNION</v>
      </c>
      <c r="M246" s="206">
        <v>97</v>
      </c>
      <c r="N246" s="204" t="s">
        <v>261</v>
      </c>
      <c r="O246" s="230" t="s">
        <v>206</v>
      </c>
      <c r="P246" s="224">
        <v>80</v>
      </c>
      <c r="Q246" s="224">
        <v>80</v>
      </c>
      <c r="R246" s="224">
        <v>80</v>
      </c>
      <c r="S246" s="224">
        <v>0.96666666666666667</v>
      </c>
      <c r="T246" s="224">
        <v>0.9</v>
      </c>
      <c r="U246" s="224">
        <v>1</v>
      </c>
      <c r="V246" s="104"/>
      <c r="W246" s="45"/>
    </row>
    <row r="247" spans="1:23" ht="15.75">
      <c r="A247" s="177" t="str">
        <f t="shared" si="12"/>
        <v>84TIENDONA</v>
      </c>
      <c r="B247" s="206">
        <v>84</v>
      </c>
      <c r="C247" s="204" t="s">
        <v>190</v>
      </c>
      <c r="D247" s="249" t="s">
        <v>115</v>
      </c>
      <c r="E247" s="224">
        <v>15.833333333333334</v>
      </c>
      <c r="F247" s="224">
        <v>15</v>
      </c>
      <c r="G247" s="224">
        <v>16</v>
      </c>
      <c r="H247" s="224"/>
      <c r="I247" s="224"/>
      <c r="J247" s="224"/>
      <c r="L247" s="55" t="str">
        <f t="shared" si="11"/>
        <v>97AHUACHAPAN</v>
      </c>
      <c r="M247" s="206">
        <v>97</v>
      </c>
      <c r="N247" s="204" t="s">
        <v>260</v>
      </c>
      <c r="O247" s="230" t="s">
        <v>206</v>
      </c>
      <c r="P247" s="224">
        <v>85</v>
      </c>
      <c r="Q247" s="224">
        <v>85</v>
      </c>
      <c r="R247" s="224">
        <v>85</v>
      </c>
      <c r="S247" s="224">
        <v>1.1499999999999999</v>
      </c>
      <c r="T247" s="224">
        <v>1.1499999999999999</v>
      </c>
      <c r="U247" s="224">
        <v>1.1499999999999999</v>
      </c>
      <c r="V247" s="104"/>
      <c r="W247" s="45"/>
    </row>
    <row r="248" spans="1:23" ht="15.75">
      <c r="A248" s="177" t="str">
        <f t="shared" si="12"/>
        <v>84SAN VICENTE</v>
      </c>
      <c r="B248" s="206">
        <v>84</v>
      </c>
      <c r="C248" s="204" t="s">
        <v>173</v>
      </c>
      <c r="D248" s="249" t="s">
        <v>115</v>
      </c>
      <c r="E248" s="224">
        <v>16</v>
      </c>
      <c r="F248" s="224">
        <v>16</v>
      </c>
      <c r="G248" s="224">
        <v>16</v>
      </c>
      <c r="H248" s="224"/>
      <c r="I248" s="224"/>
      <c r="J248" s="224"/>
      <c r="L248" s="55" t="str">
        <f t="shared" si="11"/>
        <v>97ZACATECOLUCA</v>
      </c>
      <c r="M248" s="205">
        <v>97</v>
      </c>
      <c r="N248" s="204" t="s">
        <v>180</v>
      </c>
      <c r="O248" s="230" t="s">
        <v>206</v>
      </c>
      <c r="P248" s="224"/>
      <c r="Q248" s="224"/>
      <c r="R248" s="224"/>
      <c r="S248" s="224">
        <v>1</v>
      </c>
      <c r="T248" s="224">
        <v>1</v>
      </c>
      <c r="U248" s="224">
        <v>1</v>
      </c>
      <c r="V248" s="104"/>
      <c r="W248" s="45"/>
    </row>
    <row r="249" spans="1:23" ht="15.75">
      <c r="A249" s="177" t="str">
        <f t="shared" si="12"/>
        <v>84SANTA ANA</v>
      </c>
      <c r="B249" s="206">
        <v>84</v>
      </c>
      <c r="C249" s="204" t="s">
        <v>172</v>
      </c>
      <c r="D249" s="249" t="s">
        <v>115</v>
      </c>
      <c r="E249" s="224">
        <v>13</v>
      </c>
      <c r="F249" s="224">
        <v>13</v>
      </c>
      <c r="G249" s="224">
        <v>13</v>
      </c>
      <c r="H249" s="224"/>
      <c r="I249" s="224"/>
      <c r="J249" s="224"/>
      <c r="L249" s="55" t="str">
        <f t="shared" si="11"/>
        <v xml:space="preserve">98GERARDO BARRIOS </v>
      </c>
      <c r="M249" s="206">
        <v>98</v>
      </c>
      <c r="N249" s="204" t="s">
        <v>262</v>
      </c>
      <c r="O249" s="230" t="s">
        <v>266</v>
      </c>
      <c r="P249" s="224">
        <v>145</v>
      </c>
      <c r="Q249" s="224">
        <v>145</v>
      </c>
      <c r="R249" s="224">
        <v>145</v>
      </c>
      <c r="S249" s="224">
        <v>1.6</v>
      </c>
      <c r="T249" s="224">
        <v>1.6</v>
      </c>
      <c r="U249" s="224">
        <v>1.6</v>
      </c>
      <c r="V249" s="104"/>
      <c r="W249" s="45"/>
    </row>
    <row r="250" spans="1:23" ht="15.75">
      <c r="A250" s="177" t="str">
        <f t="shared" si="12"/>
        <v>84SAN MIGUEL</v>
      </c>
      <c r="B250" s="205">
        <v>84</v>
      </c>
      <c r="C250" s="204" t="s">
        <v>174</v>
      </c>
      <c r="D250" s="249" t="s">
        <v>115</v>
      </c>
      <c r="E250" s="224">
        <v>15</v>
      </c>
      <c r="F250" s="224">
        <v>14</v>
      </c>
      <c r="G250" s="224">
        <v>16</v>
      </c>
      <c r="H250" s="224"/>
      <c r="I250" s="224"/>
      <c r="J250" s="224"/>
      <c r="L250" s="56" t="str">
        <f t="shared" si="11"/>
        <v>98MERCADO CENTRAL</v>
      </c>
      <c r="M250" s="206">
        <v>98</v>
      </c>
      <c r="N250" s="204" t="s">
        <v>229</v>
      </c>
      <c r="O250" s="230" t="s">
        <v>266</v>
      </c>
      <c r="P250" s="224">
        <v>140</v>
      </c>
      <c r="Q250" s="224">
        <v>140</v>
      </c>
      <c r="R250" s="224">
        <v>140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85TIENDONA</v>
      </c>
      <c r="B251" s="206">
        <v>85</v>
      </c>
      <c r="C251" s="204" t="s">
        <v>190</v>
      </c>
      <c r="D251" s="249" t="s">
        <v>116</v>
      </c>
      <c r="E251" s="224">
        <v>13.333333333333334</v>
      </c>
      <c r="F251" s="224">
        <v>13</v>
      </c>
      <c r="G251" s="224">
        <v>14</v>
      </c>
      <c r="H251" s="224"/>
      <c r="I251" s="224"/>
      <c r="J251" s="224"/>
      <c r="L251" s="56" t="str">
        <f t="shared" si="11"/>
        <v>98LA UNION</v>
      </c>
      <c r="M251" s="206">
        <v>98</v>
      </c>
      <c r="N251" s="204" t="s">
        <v>261</v>
      </c>
      <c r="O251" s="230" t="s">
        <v>266</v>
      </c>
      <c r="P251" s="224">
        <v>155</v>
      </c>
      <c r="Q251" s="224">
        <v>155</v>
      </c>
      <c r="R251" s="224">
        <v>155</v>
      </c>
      <c r="S251" s="224">
        <v>1.925</v>
      </c>
      <c r="T251" s="224">
        <v>1.75</v>
      </c>
      <c r="U251" s="224">
        <v>2</v>
      </c>
      <c r="V251" s="104"/>
      <c r="W251" s="45"/>
    </row>
    <row r="252" spans="1:23" ht="15.75">
      <c r="A252" s="177" t="str">
        <f t="shared" si="12"/>
        <v>85SAN VICENTE</v>
      </c>
      <c r="B252" s="205">
        <v>85</v>
      </c>
      <c r="C252" s="204" t="s">
        <v>173</v>
      </c>
      <c r="D252" s="249" t="s">
        <v>116</v>
      </c>
      <c r="E252" s="224">
        <v>14</v>
      </c>
      <c r="F252" s="224">
        <v>14</v>
      </c>
      <c r="G252" s="224">
        <v>14</v>
      </c>
      <c r="H252" s="224"/>
      <c r="I252" s="224"/>
      <c r="J252" s="224"/>
      <c r="L252" s="56" t="str">
        <f t="shared" si="11"/>
        <v>98AHUACHAPAN</v>
      </c>
      <c r="M252" s="206">
        <v>98</v>
      </c>
      <c r="N252" s="204" t="s">
        <v>260</v>
      </c>
      <c r="O252" s="230" t="s">
        <v>266</v>
      </c>
      <c r="P252" s="224">
        <v>152.5</v>
      </c>
      <c r="Q252" s="224">
        <v>150</v>
      </c>
      <c r="R252" s="224">
        <v>155</v>
      </c>
      <c r="S252" s="224">
        <v>2</v>
      </c>
      <c r="T252" s="224">
        <v>2</v>
      </c>
      <c r="U252" s="224">
        <v>2</v>
      </c>
      <c r="V252" s="104"/>
      <c r="W252" s="45"/>
    </row>
    <row r="253" spans="1:23" ht="15.75">
      <c r="A253" s="177" t="str">
        <f t="shared" si="12"/>
        <v>86MERCADO CENTRAL</v>
      </c>
      <c r="B253" s="206">
        <v>86</v>
      </c>
      <c r="C253" s="204" t="s">
        <v>229</v>
      </c>
      <c r="D253" s="249" t="s">
        <v>117</v>
      </c>
      <c r="E253" s="224">
        <v>200</v>
      </c>
      <c r="F253" s="224">
        <v>200</v>
      </c>
      <c r="G253" s="224">
        <v>200</v>
      </c>
      <c r="H253" s="224"/>
      <c r="I253" s="224"/>
      <c r="J253" s="224"/>
      <c r="L253" s="56" t="str">
        <f t="shared" si="11"/>
        <v>98ZACATECOLUCA</v>
      </c>
      <c r="M253" s="205">
        <v>98</v>
      </c>
      <c r="N253" s="204" t="s">
        <v>180</v>
      </c>
      <c r="O253" s="230" t="s">
        <v>266</v>
      </c>
      <c r="P253" s="224"/>
      <c r="Q253" s="224"/>
      <c r="R253" s="224"/>
      <c r="S253" s="224">
        <v>1.9166666666666667</v>
      </c>
      <c r="T253" s="224">
        <v>1.75</v>
      </c>
      <c r="U253" s="224">
        <v>2</v>
      </c>
      <c r="V253" s="104"/>
      <c r="W253" s="45"/>
    </row>
    <row r="254" spans="1:23" ht="15.75">
      <c r="A254" s="177" t="str">
        <f t="shared" si="12"/>
        <v>86TIENDONA</v>
      </c>
      <c r="B254" s="206">
        <v>86</v>
      </c>
      <c r="C254" s="204" t="s">
        <v>190</v>
      </c>
      <c r="D254" s="249" t="s">
        <v>117</v>
      </c>
      <c r="E254" s="224">
        <v>200</v>
      </c>
      <c r="F254" s="224">
        <v>200</v>
      </c>
      <c r="G254" s="224">
        <v>200</v>
      </c>
      <c r="H254" s="224"/>
      <c r="I254" s="224"/>
      <c r="J254" s="224"/>
      <c r="L254" s="56" t="str">
        <f t="shared" si="11"/>
        <v>99AHUACHAPAN</v>
      </c>
      <c r="M254" s="205">
        <v>99</v>
      </c>
      <c r="N254" s="204" t="s">
        <v>260</v>
      </c>
      <c r="O254" s="230" t="s">
        <v>208</v>
      </c>
      <c r="P254" s="224">
        <v>28</v>
      </c>
      <c r="Q254" s="224">
        <v>28</v>
      </c>
      <c r="R254" s="224">
        <v>28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86SAN VICENTE</v>
      </c>
      <c r="B255" s="206">
        <v>86</v>
      </c>
      <c r="C255" s="204" t="s">
        <v>173</v>
      </c>
      <c r="D255" s="249" t="s">
        <v>117</v>
      </c>
      <c r="E255" s="224">
        <v>200</v>
      </c>
      <c r="F255" s="224">
        <v>200</v>
      </c>
      <c r="G255" s="224">
        <v>200</v>
      </c>
      <c r="H255" s="224"/>
      <c r="I255" s="224"/>
      <c r="J255" s="224"/>
      <c r="L255" s="56" t="str">
        <f t="shared" si="11"/>
        <v xml:space="preserve">100GERARDO BARRIOS </v>
      </c>
      <c r="M255" s="206">
        <v>100</v>
      </c>
      <c r="N255" s="204" t="s">
        <v>262</v>
      </c>
      <c r="O255" s="230" t="s">
        <v>209</v>
      </c>
      <c r="P255" s="224">
        <v>23</v>
      </c>
      <c r="Q255" s="224">
        <v>23</v>
      </c>
      <c r="R255" s="224">
        <v>23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86SANTA TECLA</v>
      </c>
      <c r="B256" s="206">
        <v>86</v>
      </c>
      <c r="C256" s="204" t="s">
        <v>183</v>
      </c>
      <c r="D256" s="249" t="s">
        <v>117</v>
      </c>
      <c r="E256" s="224">
        <v>200</v>
      </c>
      <c r="F256" s="224">
        <v>200</v>
      </c>
      <c r="G256" s="224">
        <v>200</v>
      </c>
      <c r="H256" s="224"/>
      <c r="I256" s="224"/>
      <c r="J256" s="224"/>
      <c r="L256" s="56" t="str">
        <f t="shared" si="11"/>
        <v>100LA UNION</v>
      </c>
      <c r="M256" s="206">
        <v>100</v>
      </c>
      <c r="N256" s="204" t="s">
        <v>261</v>
      </c>
      <c r="O256" s="230" t="s">
        <v>209</v>
      </c>
      <c r="P256" s="224">
        <v>24.483333333333334</v>
      </c>
      <c r="Q256" s="224">
        <v>21.6</v>
      </c>
      <c r="R256" s="224">
        <v>26.1</v>
      </c>
      <c r="S256" s="224">
        <v>0.57499999999999996</v>
      </c>
      <c r="T256" s="224">
        <v>0.55000000000000004</v>
      </c>
      <c r="U256" s="224">
        <v>0.6</v>
      </c>
      <c r="V256" s="104"/>
      <c r="W256" s="45"/>
    </row>
    <row r="257" spans="1:23" ht="15.75">
      <c r="A257" s="177" t="str">
        <f t="shared" si="12"/>
        <v>86SANTA ANA</v>
      </c>
      <c r="B257" s="206">
        <v>86</v>
      </c>
      <c r="C257" s="204" t="s">
        <v>172</v>
      </c>
      <c r="D257" s="249" t="s">
        <v>117</v>
      </c>
      <c r="E257" s="224">
        <v>200</v>
      </c>
      <c r="F257" s="224">
        <v>200</v>
      </c>
      <c r="G257" s="224">
        <v>200</v>
      </c>
      <c r="H257" s="224"/>
      <c r="I257" s="224"/>
      <c r="J257" s="224"/>
      <c r="L257" s="56" t="str">
        <f t="shared" si="11"/>
        <v>100ZACATECOLUCA</v>
      </c>
      <c r="M257" s="205">
        <v>100</v>
      </c>
      <c r="N257" s="204" t="s">
        <v>180</v>
      </c>
      <c r="O257" s="230" t="s">
        <v>209</v>
      </c>
      <c r="P257" s="224">
        <v>24.75</v>
      </c>
      <c r="Q257" s="224">
        <v>24.75</v>
      </c>
      <c r="R257" s="224">
        <v>24.75</v>
      </c>
      <c r="S257" s="224">
        <v>0.55000000000000004</v>
      </c>
      <c r="T257" s="224">
        <v>0.55000000000000004</v>
      </c>
      <c r="U257" s="224">
        <v>0.55000000000000004</v>
      </c>
      <c r="V257" s="104"/>
      <c r="W257" s="45"/>
    </row>
    <row r="258" spans="1:23" ht="15.75">
      <c r="A258" s="177" t="str">
        <f t="shared" si="12"/>
        <v>86SAN MIGUEL</v>
      </c>
      <c r="B258" s="205">
        <v>86</v>
      </c>
      <c r="C258" s="204" t="s">
        <v>174</v>
      </c>
      <c r="D258" s="249" t="s">
        <v>117</v>
      </c>
      <c r="E258" s="224">
        <v>185</v>
      </c>
      <c r="F258" s="224">
        <v>180</v>
      </c>
      <c r="G258" s="224">
        <v>190</v>
      </c>
      <c r="H258" s="224"/>
      <c r="I258" s="224"/>
      <c r="J258" s="224"/>
      <c r="L258" s="56" t="str">
        <f t="shared" si="11"/>
        <v xml:space="preserve">101GERARDO BARRIOS </v>
      </c>
      <c r="M258" s="206">
        <v>101</v>
      </c>
      <c r="N258" s="204" t="s">
        <v>262</v>
      </c>
      <c r="O258" s="230" t="s">
        <v>210</v>
      </c>
      <c r="P258" s="224">
        <v>22.5</v>
      </c>
      <c r="Q258" s="224">
        <v>22.5</v>
      </c>
      <c r="R258" s="224">
        <v>22.5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87TIENDONA</v>
      </c>
      <c r="B259" s="205">
        <v>87</v>
      </c>
      <c r="C259" s="204" t="s">
        <v>190</v>
      </c>
      <c r="D259" s="249" t="s">
        <v>118</v>
      </c>
      <c r="E259" s="224">
        <v>150</v>
      </c>
      <c r="F259" s="224">
        <v>150</v>
      </c>
      <c r="G259" s="224">
        <v>150</v>
      </c>
      <c r="H259" s="224"/>
      <c r="I259" s="224"/>
      <c r="J259" s="224"/>
      <c r="L259" s="56" t="str">
        <f t="shared" si="11"/>
        <v>101LA UNION</v>
      </c>
      <c r="M259" s="206">
        <v>101</v>
      </c>
      <c r="N259" s="204" t="s">
        <v>261</v>
      </c>
      <c r="O259" s="230" t="s">
        <v>210</v>
      </c>
      <c r="P259" s="224">
        <v>24.65</v>
      </c>
      <c r="Q259" s="224">
        <v>24.5</v>
      </c>
      <c r="R259" s="224">
        <v>25</v>
      </c>
      <c r="S259" s="224">
        <v>0.57000000000000006</v>
      </c>
      <c r="T259" s="224">
        <v>0.55000000000000004</v>
      </c>
      <c r="U259" s="224">
        <v>0.6</v>
      </c>
      <c r="V259" s="104"/>
      <c r="W259" s="45"/>
    </row>
    <row r="260" spans="1:23" ht="15.75">
      <c r="A260" s="177" t="str">
        <f t="shared" si="12"/>
        <v>88TIENDONA</v>
      </c>
      <c r="B260" s="206">
        <v>88</v>
      </c>
      <c r="C260" s="204" t="s">
        <v>190</v>
      </c>
      <c r="D260" s="249" t="s">
        <v>119</v>
      </c>
      <c r="E260" s="224">
        <v>125</v>
      </c>
      <c r="F260" s="224">
        <v>125</v>
      </c>
      <c r="G260" s="224">
        <v>125</v>
      </c>
      <c r="H260" s="224"/>
      <c r="I260" s="224"/>
      <c r="J260" s="224"/>
      <c r="L260" s="56" t="str">
        <f t="shared" si="11"/>
        <v>101ZACATECOLUCA</v>
      </c>
      <c r="M260" s="205">
        <v>101</v>
      </c>
      <c r="N260" s="204" t="s">
        <v>180</v>
      </c>
      <c r="O260" s="230" t="s">
        <v>210</v>
      </c>
      <c r="P260" s="224">
        <v>23</v>
      </c>
      <c r="Q260" s="224">
        <v>23</v>
      </c>
      <c r="R260" s="224">
        <v>23</v>
      </c>
      <c r="S260" s="224">
        <v>0.52500000000000002</v>
      </c>
      <c r="T260" s="224">
        <v>0.5</v>
      </c>
      <c r="U260" s="224">
        <v>0.55000000000000004</v>
      </c>
      <c r="V260" s="104"/>
      <c r="W260" s="45"/>
    </row>
    <row r="261" spans="1:23" ht="15.75">
      <c r="A261" s="177" t="str">
        <f t="shared" si="12"/>
        <v>88SANTA ANA</v>
      </c>
      <c r="B261" s="206">
        <v>88</v>
      </c>
      <c r="C261" s="204" t="s">
        <v>172</v>
      </c>
      <c r="D261" s="249" t="s">
        <v>119</v>
      </c>
      <c r="E261" s="224">
        <v>95</v>
      </c>
      <c r="F261" s="224">
        <v>90</v>
      </c>
      <c r="G261" s="224">
        <v>100</v>
      </c>
      <c r="H261" s="224"/>
      <c r="I261" s="224"/>
      <c r="J261" s="224"/>
      <c r="L261" s="56" t="str">
        <f t="shared" si="11"/>
        <v>102LA UNION</v>
      </c>
      <c r="M261" s="206">
        <v>102</v>
      </c>
      <c r="N261" s="204" t="s">
        <v>261</v>
      </c>
      <c r="O261" s="230" t="s">
        <v>211</v>
      </c>
      <c r="P261" s="224">
        <v>5</v>
      </c>
      <c r="Q261" s="224">
        <v>5</v>
      </c>
      <c r="R261" s="224">
        <v>5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88SAN MIGUEL</v>
      </c>
      <c r="B262" s="205">
        <v>88</v>
      </c>
      <c r="C262" s="204" t="s">
        <v>174</v>
      </c>
      <c r="D262" s="249" t="s">
        <v>119</v>
      </c>
      <c r="E262" s="224">
        <v>100</v>
      </c>
      <c r="F262" s="224">
        <v>100</v>
      </c>
      <c r="G262" s="224">
        <v>100</v>
      </c>
      <c r="H262" s="224"/>
      <c r="I262" s="224"/>
      <c r="J262" s="224"/>
      <c r="L262" s="56" t="str">
        <f t="shared" ref="L262:L325" si="14">+M262&amp;N262</f>
        <v>102AHUACHAPAN</v>
      </c>
      <c r="M262" s="206">
        <v>102</v>
      </c>
      <c r="N262" s="204" t="s">
        <v>260</v>
      </c>
      <c r="O262" s="230" t="s">
        <v>211</v>
      </c>
      <c r="P262" s="224">
        <v>4.5</v>
      </c>
      <c r="Q262" s="224">
        <v>4.5</v>
      </c>
      <c r="R262" s="224">
        <v>4.5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89MERCADO CENTRAL</v>
      </c>
      <c r="B263" s="206">
        <v>89</v>
      </c>
      <c r="C263" s="204" t="s">
        <v>229</v>
      </c>
      <c r="D263" s="249" t="s">
        <v>120</v>
      </c>
      <c r="E263" s="224">
        <v>20</v>
      </c>
      <c r="F263" s="224">
        <v>20</v>
      </c>
      <c r="G263" s="224">
        <v>20</v>
      </c>
      <c r="H263" s="224"/>
      <c r="I263" s="224"/>
      <c r="J263" s="224"/>
      <c r="L263" s="56" t="str">
        <f t="shared" si="14"/>
        <v>102ZACATECOLUCA</v>
      </c>
      <c r="M263" s="205">
        <v>102</v>
      </c>
      <c r="N263" s="204" t="s">
        <v>180</v>
      </c>
      <c r="O263" s="230" t="s">
        <v>211</v>
      </c>
      <c r="P263" s="224">
        <v>5.25</v>
      </c>
      <c r="Q263" s="224">
        <v>5</v>
      </c>
      <c r="R263" s="224">
        <v>5.5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89TIENDONA</v>
      </c>
      <c r="B264" s="206">
        <v>89</v>
      </c>
      <c r="C264" s="204" t="s">
        <v>190</v>
      </c>
      <c r="D264" s="249" t="s">
        <v>120</v>
      </c>
      <c r="E264" s="224">
        <v>20</v>
      </c>
      <c r="F264" s="224">
        <v>20</v>
      </c>
      <c r="G264" s="224">
        <v>20</v>
      </c>
      <c r="H264" s="224"/>
      <c r="I264" s="224"/>
      <c r="J264" s="224"/>
      <c r="L264" s="56" t="str">
        <f t="shared" si="14"/>
        <v>103AHUACHAPAN</v>
      </c>
      <c r="M264" s="206">
        <v>103</v>
      </c>
      <c r="N264" s="204" t="s">
        <v>260</v>
      </c>
      <c r="O264" s="230" t="s">
        <v>212</v>
      </c>
      <c r="P264" s="224">
        <v>81.666666666666671</v>
      </c>
      <c r="Q264" s="224">
        <v>80</v>
      </c>
      <c r="R264" s="224">
        <v>85</v>
      </c>
      <c r="S264" s="224">
        <v>1</v>
      </c>
      <c r="T264" s="224">
        <v>1</v>
      </c>
      <c r="U264" s="224">
        <v>1</v>
      </c>
      <c r="V264" s="104"/>
      <c r="W264" s="45"/>
    </row>
    <row r="265" spans="1:23" ht="15.75">
      <c r="A265" s="177" t="str">
        <f t="shared" si="12"/>
        <v>89SAN VICENTE</v>
      </c>
      <c r="B265" s="206">
        <v>89</v>
      </c>
      <c r="C265" s="204" t="s">
        <v>173</v>
      </c>
      <c r="D265" s="249" t="s">
        <v>120</v>
      </c>
      <c r="E265" s="224">
        <v>21</v>
      </c>
      <c r="F265" s="224">
        <v>20</v>
      </c>
      <c r="G265" s="224">
        <v>22</v>
      </c>
      <c r="H265" s="224"/>
      <c r="I265" s="224"/>
      <c r="J265" s="224"/>
      <c r="L265" s="56" t="str">
        <f t="shared" si="14"/>
        <v>103ZACATECOLUCA</v>
      </c>
      <c r="M265" s="205">
        <v>103</v>
      </c>
      <c r="N265" s="204" t="s">
        <v>180</v>
      </c>
      <c r="O265" s="230" t="s">
        <v>212</v>
      </c>
      <c r="P265" s="224">
        <v>80</v>
      </c>
      <c r="Q265" s="224">
        <v>80</v>
      </c>
      <c r="R265" s="224">
        <v>80</v>
      </c>
      <c r="S265" s="224">
        <v>1</v>
      </c>
      <c r="T265" s="224">
        <v>1</v>
      </c>
      <c r="U265" s="224">
        <v>1</v>
      </c>
      <c r="V265" s="104"/>
      <c r="W265" s="45"/>
    </row>
    <row r="266" spans="1:23" ht="15.75">
      <c r="A266" s="177" t="str">
        <f t="shared" si="12"/>
        <v>89SANTA TECLA</v>
      </c>
      <c r="B266" s="206">
        <v>89</v>
      </c>
      <c r="C266" s="204" t="s">
        <v>183</v>
      </c>
      <c r="D266" s="249" t="s">
        <v>120</v>
      </c>
      <c r="E266" s="224">
        <v>20</v>
      </c>
      <c r="F266" s="224">
        <v>20</v>
      </c>
      <c r="G266" s="224">
        <v>20</v>
      </c>
      <c r="H266" s="224"/>
      <c r="I266" s="224"/>
      <c r="J266" s="224"/>
      <c r="L266" s="56" t="str">
        <f t="shared" si="14"/>
        <v>104LA UNION</v>
      </c>
      <c r="M266" s="206">
        <v>104</v>
      </c>
      <c r="N266" s="204" t="s">
        <v>261</v>
      </c>
      <c r="O266" s="230" t="s">
        <v>213</v>
      </c>
      <c r="P266" s="224"/>
      <c r="Q266" s="224"/>
      <c r="R266" s="224"/>
      <c r="S266" s="224">
        <v>0.99</v>
      </c>
      <c r="T266" s="224">
        <v>0.95</v>
      </c>
      <c r="U266" s="224">
        <v>1</v>
      </c>
      <c r="V266" s="104"/>
      <c r="W266" s="45"/>
    </row>
    <row r="267" spans="1:23" ht="15.75">
      <c r="A267" s="177" t="str">
        <f t="shared" si="12"/>
        <v>89SANTA ANA</v>
      </c>
      <c r="B267" s="206">
        <v>89</v>
      </c>
      <c r="C267" s="204" t="s">
        <v>172</v>
      </c>
      <c r="D267" s="249" t="s">
        <v>120</v>
      </c>
      <c r="E267" s="224">
        <v>20</v>
      </c>
      <c r="F267" s="224">
        <v>20</v>
      </c>
      <c r="G267" s="224">
        <v>20</v>
      </c>
      <c r="H267" s="224"/>
      <c r="I267" s="224"/>
      <c r="J267" s="224"/>
      <c r="L267" s="56" t="str">
        <f t="shared" si="14"/>
        <v>104ZACATECOLUCA</v>
      </c>
      <c r="M267" s="205">
        <v>104</v>
      </c>
      <c r="N267" s="204" t="s">
        <v>180</v>
      </c>
      <c r="O267" s="230" t="s">
        <v>213</v>
      </c>
      <c r="P267" s="224">
        <v>57.5</v>
      </c>
      <c r="Q267" s="224">
        <v>50</v>
      </c>
      <c r="R267" s="224">
        <v>65</v>
      </c>
      <c r="S267" s="224">
        <v>0.9</v>
      </c>
      <c r="T267" s="224">
        <v>0.9</v>
      </c>
      <c r="U267" s="224">
        <v>0.9</v>
      </c>
      <c r="V267" s="104"/>
      <c r="W267" s="45"/>
    </row>
    <row r="268" spans="1:23" ht="15.75">
      <c r="A268" s="177" t="str">
        <f t="shared" si="12"/>
        <v>89SAN MIGUEL</v>
      </c>
      <c r="B268" s="205">
        <v>89</v>
      </c>
      <c r="C268" s="204" t="s">
        <v>174</v>
      </c>
      <c r="D268" s="249" t="s">
        <v>120</v>
      </c>
      <c r="E268" s="224">
        <v>20.8</v>
      </c>
      <c r="F268" s="224">
        <v>20</v>
      </c>
      <c r="G268" s="224">
        <v>21</v>
      </c>
      <c r="H268" s="224"/>
      <c r="I268" s="224"/>
      <c r="J268" s="224"/>
      <c r="L268" s="56" t="str">
        <f t="shared" si="14"/>
        <v>105LA UNION</v>
      </c>
      <c r="M268" s="206">
        <v>105</v>
      </c>
      <c r="N268" s="204" t="s">
        <v>261</v>
      </c>
      <c r="O268" s="230" t="s">
        <v>267</v>
      </c>
      <c r="P268" s="224">
        <v>12</v>
      </c>
      <c r="Q268" s="224">
        <v>11</v>
      </c>
      <c r="R268" s="224">
        <v>13</v>
      </c>
      <c r="S268" s="224">
        <v>0.15</v>
      </c>
      <c r="T268" s="224">
        <v>0.15</v>
      </c>
      <c r="U268" s="224">
        <v>0.15</v>
      </c>
      <c r="V268" s="104"/>
      <c r="W268" s="45"/>
    </row>
    <row r="269" spans="1:23" ht="15.75">
      <c r="A269" s="177" t="str">
        <f t="shared" si="12"/>
        <v>90TIENDONA</v>
      </c>
      <c r="B269" s="206">
        <v>90</v>
      </c>
      <c r="C269" s="204" t="s">
        <v>190</v>
      </c>
      <c r="D269" s="249" t="s">
        <v>121</v>
      </c>
      <c r="E269" s="224">
        <v>13.6</v>
      </c>
      <c r="F269" s="224">
        <v>13</v>
      </c>
      <c r="G269" s="224">
        <v>14</v>
      </c>
      <c r="H269" s="224"/>
      <c r="I269" s="224"/>
      <c r="J269" s="224"/>
      <c r="L269" s="56" t="str">
        <f t="shared" si="14"/>
        <v>105AHUACHAPAN</v>
      </c>
      <c r="M269" s="206">
        <v>105</v>
      </c>
      <c r="N269" s="204" t="s">
        <v>260</v>
      </c>
      <c r="O269" s="230" t="s">
        <v>267</v>
      </c>
      <c r="P269" s="224">
        <v>12.2</v>
      </c>
      <c r="Q269" s="224">
        <v>12</v>
      </c>
      <c r="R269" s="224">
        <v>13</v>
      </c>
      <c r="S269" s="224">
        <v>0.16</v>
      </c>
      <c r="T269" s="224">
        <v>0.15</v>
      </c>
      <c r="U269" s="224">
        <v>0.2</v>
      </c>
      <c r="V269" s="104"/>
      <c r="W269" s="45"/>
    </row>
    <row r="270" spans="1:23" ht="15.75">
      <c r="A270" s="177" t="str">
        <f t="shared" si="12"/>
        <v>90SAN VICENTE</v>
      </c>
      <c r="B270" s="206">
        <v>90</v>
      </c>
      <c r="C270" s="204" t="s">
        <v>173</v>
      </c>
      <c r="D270" s="249" t="s">
        <v>121</v>
      </c>
      <c r="E270" s="224">
        <v>19.5</v>
      </c>
      <c r="F270" s="224">
        <v>19</v>
      </c>
      <c r="G270" s="224">
        <v>20</v>
      </c>
      <c r="H270" s="224"/>
      <c r="I270" s="224"/>
      <c r="J270" s="224"/>
      <c r="L270" s="56" t="str">
        <f t="shared" si="14"/>
        <v>105ZACATECOLUCA</v>
      </c>
      <c r="M270" s="205">
        <v>105</v>
      </c>
      <c r="N270" s="204" t="s">
        <v>180</v>
      </c>
      <c r="O270" s="230" t="s">
        <v>267</v>
      </c>
      <c r="P270" s="224">
        <v>13</v>
      </c>
      <c r="Q270" s="224">
        <v>13</v>
      </c>
      <c r="R270" s="224">
        <v>13</v>
      </c>
      <c r="S270" s="224">
        <v>0.20000000000000004</v>
      </c>
      <c r="T270" s="224">
        <v>0.2</v>
      </c>
      <c r="U270" s="224">
        <v>0.2</v>
      </c>
      <c r="V270" s="104"/>
      <c r="W270" s="45"/>
    </row>
    <row r="271" spans="1:23" ht="15.75">
      <c r="A271" s="177" t="str">
        <f t="shared" si="12"/>
        <v>90SAN MIGUEL</v>
      </c>
      <c r="B271" s="205">
        <v>90</v>
      </c>
      <c r="C271" s="204" t="s">
        <v>174</v>
      </c>
      <c r="D271" s="249" t="s">
        <v>121</v>
      </c>
      <c r="E271" s="224">
        <v>17</v>
      </c>
      <c r="F271" s="224">
        <v>17</v>
      </c>
      <c r="G271" s="224">
        <v>17</v>
      </c>
      <c r="H271" s="224"/>
      <c r="I271" s="224"/>
      <c r="J271" s="224"/>
      <c r="L271" s="56" t="str">
        <f t="shared" si="14"/>
        <v xml:space="preserve">106GERARDO BARRIOS </v>
      </c>
      <c r="M271" s="206">
        <v>106</v>
      </c>
      <c r="N271" s="204" t="s">
        <v>262</v>
      </c>
      <c r="O271" s="230" t="s">
        <v>268</v>
      </c>
      <c r="P271" s="224">
        <v>60</v>
      </c>
      <c r="Q271" s="224">
        <v>60</v>
      </c>
      <c r="R271" s="224">
        <v>60</v>
      </c>
      <c r="S271" s="224">
        <v>1</v>
      </c>
      <c r="T271" s="224">
        <v>1</v>
      </c>
      <c r="U271" s="224">
        <v>1</v>
      </c>
      <c r="V271" s="104"/>
      <c r="W271" s="45"/>
    </row>
    <row r="272" spans="1:23" ht="15.75">
      <c r="A272" s="177" t="str">
        <f t="shared" si="12"/>
        <v>91SANTA ANA</v>
      </c>
      <c r="B272" s="205">
        <v>91</v>
      </c>
      <c r="C272" s="204" t="s">
        <v>172</v>
      </c>
      <c r="D272" s="249" t="s">
        <v>142</v>
      </c>
      <c r="E272" s="224">
        <v>43</v>
      </c>
      <c r="F272" s="224">
        <v>43</v>
      </c>
      <c r="G272" s="224">
        <v>43</v>
      </c>
      <c r="H272" s="224"/>
      <c r="I272" s="224"/>
      <c r="J272" s="224"/>
      <c r="L272" s="56" t="str">
        <f t="shared" si="14"/>
        <v>106MERCADO CENTRAL</v>
      </c>
      <c r="M272" s="205">
        <v>106</v>
      </c>
      <c r="N272" s="204" t="s">
        <v>229</v>
      </c>
      <c r="O272" s="230" t="s">
        <v>268</v>
      </c>
      <c r="P272" s="224">
        <v>55</v>
      </c>
      <c r="Q272" s="224">
        <v>55</v>
      </c>
      <c r="R272" s="224">
        <v>55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92TIENDONA</v>
      </c>
      <c r="B273" s="206">
        <v>92</v>
      </c>
      <c r="C273" s="204" t="s">
        <v>190</v>
      </c>
      <c r="D273" s="249" t="s">
        <v>122</v>
      </c>
      <c r="E273" s="224">
        <v>85</v>
      </c>
      <c r="F273" s="224">
        <v>85</v>
      </c>
      <c r="G273" s="224">
        <v>85</v>
      </c>
      <c r="H273" s="224"/>
      <c r="I273" s="224"/>
      <c r="J273" s="224"/>
      <c r="L273" s="56" t="str">
        <f t="shared" si="14"/>
        <v xml:space="preserve">107GERARDO BARRIOS </v>
      </c>
      <c r="M273" s="206">
        <v>107</v>
      </c>
      <c r="N273" s="204" t="s">
        <v>262</v>
      </c>
      <c r="O273" s="230" t="s">
        <v>300</v>
      </c>
      <c r="P273" s="224">
        <v>40</v>
      </c>
      <c r="Q273" s="224">
        <v>40</v>
      </c>
      <c r="R273" s="224">
        <v>40</v>
      </c>
      <c r="S273" s="224">
        <v>0.6</v>
      </c>
      <c r="T273" s="224">
        <v>0.6</v>
      </c>
      <c r="U273" s="224">
        <v>0.6</v>
      </c>
      <c r="V273" s="104"/>
      <c r="W273" s="45"/>
    </row>
    <row r="274" spans="1:23" ht="15.75">
      <c r="A274" s="177" t="str">
        <f t="shared" si="12"/>
        <v>92SAN VICENTE</v>
      </c>
      <c r="B274" s="206">
        <v>92</v>
      </c>
      <c r="C274" s="204" t="s">
        <v>173</v>
      </c>
      <c r="D274" s="249" t="s">
        <v>122</v>
      </c>
      <c r="E274" s="224">
        <v>85</v>
      </c>
      <c r="F274" s="224">
        <v>85</v>
      </c>
      <c r="G274" s="224">
        <v>85</v>
      </c>
      <c r="H274" s="224"/>
      <c r="I274" s="224"/>
      <c r="J274" s="224"/>
      <c r="L274" s="56" t="str">
        <f t="shared" si="14"/>
        <v>107MERCADO CENTRAL</v>
      </c>
      <c r="M274" s="206">
        <v>107</v>
      </c>
      <c r="N274" s="204" t="s">
        <v>229</v>
      </c>
      <c r="O274" s="230" t="s">
        <v>300</v>
      </c>
      <c r="P274" s="224">
        <v>35</v>
      </c>
      <c r="Q274" s="224">
        <v>35</v>
      </c>
      <c r="R274" s="224">
        <v>35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92SAN MIGUEL</v>
      </c>
      <c r="B275" s="205">
        <v>92</v>
      </c>
      <c r="C275" s="204" t="s">
        <v>174</v>
      </c>
      <c r="D275" s="249" t="s">
        <v>122</v>
      </c>
      <c r="E275" s="224">
        <v>100</v>
      </c>
      <c r="F275" s="224">
        <v>100</v>
      </c>
      <c r="G275" s="224">
        <v>100</v>
      </c>
      <c r="H275" s="224"/>
      <c r="I275" s="224"/>
      <c r="J275" s="224"/>
      <c r="L275" s="56" t="str">
        <f t="shared" si="14"/>
        <v>107ZACATECOLUCA</v>
      </c>
      <c r="M275" s="205">
        <v>107</v>
      </c>
      <c r="N275" s="204" t="s">
        <v>180</v>
      </c>
      <c r="O275" s="230" t="s">
        <v>300</v>
      </c>
      <c r="P275" s="224"/>
      <c r="Q275" s="224"/>
      <c r="R275" s="224"/>
      <c r="S275" s="224">
        <v>1</v>
      </c>
      <c r="T275" s="224">
        <v>1</v>
      </c>
      <c r="U275" s="224">
        <v>1</v>
      </c>
      <c r="V275" s="104"/>
      <c r="W275" s="45"/>
    </row>
    <row r="276" spans="1:23" ht="15.75">
      <c r="A276" s="177" t="str">
        <f t="shared" ref="A276:A339" si="15">+B276&amp;C276</f>
        <v>93TIENDONA</v>
      </c>
      <c r="B276" s="205">
        <v>93</v>
      </c>
      <c r="C276" s="204" t="s">
        <v>190</v>
      </c>
      <c r="D276" s="249" t="s">
        <v>123</v>
      </c>
      <c r="E276" s="224">
        <v>24.666666666666668</v>
      </c>
      <c r="F276" s="224">
        <v>24</v>
      </c>
      <c r="G276" s="224">
        <v>25</v>
      </c>
      <c r="H276" s="224"/>
      <c r="I276" s="224"/>
      <c r="J276" s="224"/>
      <c r="L276" s="56" t="str">
        <f t="shared" si="14"/>
        <v xml:space="preserve">109GERARDO BARRIOS </v>
      </c>
      <c r="M276" s="206">
        <v>109</v>
      </c>
      <c r="N276" s="204" t="s">
        <v>262</v>
      </c>
      <c r="O276" s="230" t="s">
        <v>215</v>
      </c>
      <c r="P276" s="224">
        <v>4.8</v>
      </c>
      <c r="Q276" s="224">
        <v>4.8</v>
      </c>
      <c r="R276" s="224">
        <v>4.8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 xml:space="preserve">94GERARDO BARRIOS </v>
      </c>
      <c r="B277" s="206">
        <v>94</v>
      </c>
      <c r="C277" s="204" t="s">
        <v>262</v>
      </c>
      <c r="D277" s="249" t="s">
        <v>265</v>
      </c>
      <c r="E277" s="224">
        <v>45</v>
      </c>
      <c r="F277" s="224">
        <v>45</v>
      </c>
      <c r="G277" s="224">
        <v>45</v>
      </c>
      <c r="H277" s="224"/>
      <c r="I277" s="224"/>
      <c r="J277" s="224"/>
      <c r="L277" s="56" t="str">
        <f t="shared" si="14"/>
        <v>109MERCADO CENTRAL</v>
      </c>
      <c r="M277" s="206">
        <v>109</v>
      </c>
      <c r="N277" s="204" t="s">
        <v>229</v>
      </c>
      <c r="O277" s="230" t="s">
        <v>215</v>
      </c>
      <c r="P277" s="224">
        <v>5</v>
      </c>
      <c r="Q277" s="224">
        <v>5</v>
      </c>
      <c r="R277" s="224">
        <v>5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94SANTA TECLA</v>
      </c>
      <c r="B278" s="205">
        <v>94</v>
      </c>
      <c r="C278" s="204" t="s">
        <v>183</v>
      </c>
      <c r="D278" s="249" t="s">
        <v>265</v>
      </c>
      <c r="E278" s="224">
        <v>60</v>
      </c>
      <c r="F278" s="224">
        <v>60</v>
      </c>
      <c r="G278" s="224">
        <v>60</v>
      </c>
      <c r="H278" s="224">
        <v>1</v>
      </c>
      <c r="I278" s="224">
        <v>1</v>
      </c>
      <c r="J278" s="224">
        <v>1</v>
      </c>
      <c r="L278" s="56" t="str">
        <f t="shared" si="14"/>
        <v>109LA UNION</v>
      </c>
      <c r="M278" s="206">
        <v>109</v>
      </c>
      <c r="N278" s="204" t="s">
        <v>261</v>
      </c>
      <c r="O278" s="230" t="s">
        <v>215</v>
      </c>
      <c r="P278" s="224">
        <v>4.25</v>
      </c>
      <c r="Q278" s="224">
        <v>4</v>
      </c>
      <c r="R278" s="224">
        <v>4.5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 xml:space="preserve">95GERARDO BARRIOS </v>
      </c>
      <c r="B279" s="206">
        <v>95</v>
      </c>
      <c r="C279" s="204" t="s">
        <v>262</v>
      </c>
      <c r="D279" s="249" t="s">
        <v>204</v>
      </c>
      <c r="E279" s="224">
        <v>135</v>
      </c>
      <c r="F279" s="224">
        <v>135</v>
      </c>
      <c r="G279" s="224">
        <v>135</v>
      </c>
      <c r="H279" s="224"/>
      <c r="I279" s="224"/>
      <c r="J279" s="224"/>
      <c r="L279" s="56" t="str">
        <f t="shared" si="14"/>
        <v>109AHUACHAPAN</v>
      </c>
      <c r="M279" s="206">
        <v>109</v>
      </c>
      <c r="N279" s="204" t="s">
        <v>260</v>
      </c>
      <c r="O279" s="230" t="s">
        <v>215</v>
      </c>
      <c r="P279" s="224">
        <v>4.25</v>
      </c>
      <c r="Q279" s="224">
        <v>4.25</v>
      </c>
      <c r="R279" s="224">
        <v>4.25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95SAN VICENTE</v>
      </c>
      <c r="B280" s="206">
        <v>95</v>
      </c>
      <c r="C280" s="204" t="s">
        <v>173</v>
      </c>
      <c r="D280" s="249" t="s">
        <v>204</v>
      </c>
      <c r="E280" s="224"/>
      <c r="F280" s="224"/>
      <c r="G280" s="224"/>
      <c r="H280" s="224">
        <v>1.7333333333333334</v>
      </c>
      <c r="I280" s="224">
        <v>1.7</v>
      </c>
      <c r="J280" s="224">
        <v>1.75</v>
      </c>
      <c r="L280" s="56" t="str">
        <f t="shared" si="14"/>
        <v>109ZACATECOLUCA</v>
      </c>
      <c r="M280" s="205">
        <v>109</v>
      </c>
      <c r="N280" s="204" t="s">
        <v>180</v>
      </c>
      <c r="O280" s="230" t="s">
        <v>215</v>
      </c>
      <c r="P280" s="224">
        <v>5</v>
      </c>
      <c r="Q280" s="224">
        <v>5</v>
      </c>
      <c r="R280" s="224">
        <v>5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95SANTA TECLA</v>
      </c>
      <c r="B281" s="206">
        <v>95</v>
      </c>
      <c r="C281" s="204" t="s">
        <v>183</v>
      </c>
      <c r="D281" s="249" t="s">
        <v>204</v>
      </c>
      <c r="E281" s="224">
        <v>140</v>
      </c>
      <c r="F281" s="224">
        <v>140</v>
      </c>
      <c r="G281" s="224">
        <v>140</v>
      </c>
      <c r="H281" s="224">
        <v>1.55</v>
      </c>
      <c r="I281" s="224">
        <v>1.5</v>
      </c>
      <c r="J281" s="224">
        <v>1.6</v>
      </c>
      <c r="L281" s="56" t="str">
        <f t="shared" si="14"/>
        <v xml:space="preserve">110GERARDO BARRIOS </v>
      </c>
      <c r="M281" s="206">
        <v>110</v>
      </c>
      <c r="N281" s="204" t="s">
        <v>262</v>
      </c>
      <c r="O281" s="230" t="s">
        <v>216</v>
      </c>
      <c r="P281" s="224">
        <v>4.5999999999999996</v>
      </c>
      <c r="Q281" s="224">
        <v>4.5999999999999996</v>
      </c>
      <c r="R281" s="224">
        <v>4.5999999999999996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95SANTA ANA</v>
      </c>
      <c r="B282" s="206">
        <v>95</v>
      </c>
      <c r="C282" s="204" t="s">
        <v>172</v>
      </c>
      <c r="D282" s="249" t="s">
        <v>204</v>
      </c>
      <c r="E282" s="224"/>
      <c r="F282" s="224"/>
      <c r="G282" s="224"/>
      <c r="H282" s="224">
        <v>1.6</v>
      </c>
      <c r="I282" s="224">
        <v>1.6</v>
      </c>
      <c r="J282" s="224">
        <v>1.6</v>
      </c>
      <c r="L282" s="56" t="str">
        <f t="shared" si="14"/>
        <v>110MERCADO CENTRAL</v>
      </c>
      <c r="M282" s="206">
        <v>110</v>
      </c>
      <c r="N282" s="204" t="s">
        <v>229</v>
      </c>
      <c r="O282" s="230" t="s">
        <v>216</v>
      </c>
      <c r="P282" s="224">
        <v>4.7</v>
      </c>
      <c r="Q282" s="224">
        <v>4.7</v>
      </c>
      <c r="R282" s="224">
        <v>4.7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95SAN MIGUEL</v>
      </c>
      <c r="B283" s="205">
        <v>95</v>
      </c>
      <c r="C283" s="204" t="s">
        <v>174</v>
      </c>
      <c r="D283" s="249" t="s">
        <v>204</v>
      </c>
      <c r="E283" s="224"/>
      <c r="F283" s="224"/>
      <c r="G283" s="224"/>
      <c r="H283" s="224">
        <v>1.75</v>
      </c>
      <c r="I283" s="224">
        <v>1.75</v>
      </c>
      <c r="J283" s="224">
        <v>1.75</v>
      </c>
      <c r="L283" s="56" t="str">
        <f t="shared" si="14"/>
        <v>110LA UNION</v>
      </c>
      <c r="M283" s="206">
        <v>110</v>
      </c>
      <c r="N283" s="204" t="s">
        <v>261</v>
      </c>
      <c r="O283" s="230" t="s">
        <v>216</v>
      </c>
      <c r="P283" s="224">
        <v>4.5</v>
      </c>
      <c r="Q283" s="224">
        <v>4.5</v>
      </c>
      <c r="R283" s="224">
        <v>4.5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96MERCADO CENTRAL</v>
      </c>
      <c r="B284" s="206">
        <v>96</v>
      </c>
      <c r="C284" s="204" t="s">
        <v>229</v>
      </c>
      <c r="D284" s="249" t="s">
        <v>205</v>
      </c>
      <c r="E284" s="224">
        <v>48</v>
      </c>
      <c r="F284" s="224">
        <v>48</v>
      </c>
      <c r="G284" s="224">
        <v>48</v>
      </c>
      <c r="H284" s="224"/>
      <c r="I284" s="224"/>
      <c r="J284" s="224"/>
      <c r="L284" s="56" t="str">
        <f t="shared" si="14"/>
        <v>110AHUACHAPAN</v>
      </c>
      <c r="M284" s="206">
        <v>110</v>
      </c>
      <c r="N284" s="204" t="s">
        <v>260</v>
      </c>
      <c r="O284" s="230" t="s">
        <v>216</v>
      </c>
      <c r="P284" s="224">
        <v>4.25</v>
      </c>
      <c r="Q284" s="224">
        <v>4.25</v>
      </c>
      <c r="R284" s="224">
        <v>4.25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96SAN VICENTE</v>
      </c>
      <c r="B285" s="206">
        <v>96</v>
      </c>
      <c r="C285" s="204" t="s">
        <v>173</v>
      </c>
      <c r="D285" s="249" t="s">
        <v>205</v>
      </c>
      <c r="E285" s="224">
        <v>48</v>
      </c>
      <c r="F285" s="224">
        <v>48</v>
      </c>
      <c r="G285" s="224">
        <v>48</v>
      </c>
      <c r="H285" s="224">
        <v>0.6</v>
      </c>
      <c r="I285" s="224">
        <v>0.6</v>
      </c>
      <c r="J285" s="224">
        <v>0.6</v>
      </c>
      <c r="L285" s="56" t="str">
        <f t="shared" si="14"/>
        <v>110ZACATECOLUCA</v>
      </c>
      <c r="M285" s="205">
        <v>110</v>
      </c>
      <c r="N285" s="204" t="s">
        <v>180</v>
      </c>
      <c r="O285" s="230" t="s">
        <v>216</v>
      </c>
      <c r="P285" s="224">
        <v>4.25</v>
      </c>
      <c r="Q285" s="224">
        <v>4</v>
      </c>
      <c r="R285" s="224">
        <v>4.5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96SANTA TECLA</v>
      </c>
      <c r="B286" s="206">
        <v>96</v>
      </c>
      <c r="C286" s="204" t="s">
        <v>183</v>
      </c>
      <c r="D286" s="249" t="s">
        <v>205</v>
      </c>
      <c r="E286" s="224">
        <v>50</v>
      </c>
      <c r="F286" s="224">
        <v>50</v>
      </c>
      <c r="G286" s="224">
        <v>50</v>
      </c>
      <c r="H286" s="224">
        <v>0.52500000000000002</v>
      </c>
      <c r="I286" s="224">
        <v>0.5</v>
      </c>
      <c r="J286" s="224">
        <v>0.55000000000000004</v>
      </c>
      <c r="L286" s="56" t="str">
        <f t="shared" si="14"/>
        <v xml:space="preserve">111GERARDO BARRIOS </v>
      </c>
      <c r="M286" s="206">
        <v>111</v>
      </c>
      <c r="N286" s="204" t="s">
        <v>262</v>
      </c>
      <c r="O286" s="230" t="s">
        <v>217</v>
      </c>
      <c r="P286" s="224">
        <v>4.5</v>
      </c>
      <c r="Q286" s="224">
        <v>4.5</v>
      </c>
      <c r="R286" s="224">
        <v>4.5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96SANTA ANA</v>
      </c>
      <c r="B287" s="206">
        <v>96</v>
      </c>
      <c r="C287" s="204" t="s">
        <v>172</v>
      </c>
      <c r="D287" s="249" t="s">
        <v>205</v>
      </c>
      <c r="E287" s="224">
        <v>48</v>
      </c>
      <c r="F287" s="224">
        <v>48</v>
      </c>
      <c r="G287" s="224">
        <v>48</v>
      </c>
      <c r="H287" s="224">
        <v>0.6</v>
      </c>
      <c r="I287" s="224">
        <v>0.6</v>
      </c>
      <c r="J287" s="224">
        <v>0.6</v>
      </c>
      <c r="L287" s="56" t="str">
        <f t="shared" si="14"/>
        <v>111MERCADO CENTRAL</v>
      </c>
      <c r="M287" s="206">
        <v>111</v>
      </c>
      <c r="N287" s="204" t="s">
        <v>229</v>
      </c>
      <c r="O287" s="230" t="s">
        <v>217</v>
      </c>
      <c r="P287" s="224">
        <v>4.5999999999999996</v>
      </c>
      <c r="Q287" s="224">
        <v>4.5999999999999996</v>
      </c>
      <c r="R287" s="224">
        <v>4.5999999999999996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96SAN MIGUEL</v>
      </c>
      <c r="B288" s="205">
        <v>96</v>
      </c>
      <c r="C288" s="204" t="s">
        <v>174</v>
      </c>
      <c r="D288" s="249" t="s">
        <v>205</v>
      </c>
      <c r="E288" s="224">
        <v>47.5</v>
      </c>
      <c r="F288" s="224">
        <v>47</v>
      </c>
      <c r="G288" s="224">
        <v>48</v>
      </c>
      <c r="H288" s="224">
        <v>0.52500000000000002</v>
      </c>
      <c r="I288" s="224">
        <v>0.5</v>
      </c>
      <c r="J288" s="224">
        <v>0.55000000000000004</v>
      </c>
      <c r="L288" s="56" t="str">
        <f t="shared" si="14"/>
        <v>111LA UNION</v>
      </c>
      <c r="M288" s="206">
        <v>111</v>
      </c>
      <c r="N288" s="204" t="s">
        <v>261</v>
      </c>
      <c r="O288" s="230" t="s">
        <v>217</v>
      </c>
      <c r="P288" s="224">
        <v>4</v>
      </c>
      <c r="Q288" s="224">
        <v>4</v>
      </c>
      <c r="R288" s="224">
        <v>4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 xml:space="preserve">97GERARDO BARRIOS </v>
      </c>
      <c r="B289" s="206">
        <v>97</v>
      </c>
      <c r="C289" s="204" t="s">
        <v>262</v>
      </c>
      <c r="D289" s="249" t="s">
        <v>206</v>
      </c>
      <c r="E289" s="224">
        <v>78</v>
      </c>
      <c r="F289" s="224">
        <v>78</v>
      </c>
      <c r="G289" s="224">
        <v>78</v>
      </c>
      <c r="H289" s="224"/>
      <c r="I289" s="224"/>
      <c r="J289" s="224"/>
      <c r="L289" s="56" t="str">
        <f t="shared" si="14"/>
        <v>111AHUACHAPAN</v>
      </c>
      <c r="M289" s="206">
        <v>111</v>
      </c>
      <c r="N289" s="204" t="s">
        <v>260</v>
      </c>
      <c r="O289" s="230" t="s">
        <v>217</v>
      </c>
      <c r="P289" s="224">
        <v>4.25</v>
      </c>
      <c r="Q289" s="224">
        <v>4.25</v>
      </c>
      <c r="R289" s="224">
        <v>4.25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97SAN VICENTE</v>
      </c>
      <c r="B290" s="206">
        <v>97</v>
      </c>
      <c r="C290" s="204" t="s">
        <v>173</v>
      </c>
      <c r="D290" s="249" t="s">
        <v>206</v>
      </c>
      <c r="E290" s="224">
        <v>90</v>
      </c>
      <c r="F290" s="224">
        <v>90</v>
      </c>
      <c r="G290" s="224">
        <v>90</v>
      </c>
      <c r="H290" s="224">
        <v>1.1000000000000001</v>
      </c>
      <c r="I290" s="224">
        <v>1</v>
      </c>
      <c r="J290" s="224">
        <v>1.2</v>
      </c>
      <c r="L290" s="56" t="str">
        <f t="shared" si="14"/>
        <v>111ZACATECOLUCA</v>
      </c>
      <c r="M290" s="205">
        <v>111</v>
      </c>
      <c r="N290" s="204" t="s">
        <v>180</v>
      </c>
      <c r="O290" s="230" t="s">
        <v>217</v>
      </c>
      <c r="P290" s="224">
        <v>4.25</v>
      </c>
      <c r="Q290" s="224">
        <v>4</v>
      </c>
      <c r="R290" s="224">
        <v>4.5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97SANTA TECLA</v>
      </c>
      <c r="B291" s="206">
        <v>97</v>
      </c>
      <c r="C291" s="204" t="s">
        <v>183</v>
      </c>
      <c r="D291" s="249" t="s">
        <v>206</v>
      </c>
      <c r="E291" s="224">
        <v>80</v>
      </c>
      <c r="F291" s="224">
        <v>80</v>
      </c>
      <c r="G291" s="224">
        <v>80</v>
      </c>
      <c r="H291" s="224">
        <v>1</v>
      </c>
      <c r="I291" s="224">
        <v>1</v>
      </c>
      <c r="J291" s="224">
        <v>1</v>
      </c>
      <c r="L291" s="56" t="str">
        <f t="shared" si="14"/>
        <v xml:space="preserve">112GERARDO BARRIOS </v>
      </c>
      <c r="M291" s="206">
        <v>112</v>
      </c>
      <c r="N291" s="204" t="s">
        <v>262</v>
      </c>
      <c r="O291" s="230" t="s">
        <v>218</v>
      </c>
      <c r="P291" s="224">
        <v>3.8</v>
      </c>
      <c r="Q291" s="224">
        <v>3.8</v>
      </c>
      <c r="R291" s="224">
        <v>3.8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97SANTA ANA</v>
      </c>
      <c r="B292" s="206">
        <v>97</v>
      </c>
      <c r="C292" s="204" t="s">
        <v>172</v>
      </c>
      <c r="D292" s="249" t="s">
        <v>206</v>
      </c>
      <c r="E292" s="224">
        <v>84</v>
      </c>
      <c r="F292" s="224">
        <v>83</v>
      </c>
      <c r="G292" s="224">
        <v>85</v>
      </c>
      <c r="H292" s="224">
        <v>1.1499999999999999</v>
      </c>
      <c r="I292" s="224">
        <v>1.1499999999999999</v>
      </c>
      <c r="J292" s="224">
        <v>1.1499999999999999</v>
      </c>
      <c r="L292" s="56" t="str">
        <f t="shared" si="14"/>
        <v>112MERCADO CENTRAL</v>
      </c>
      <c r="M292" s="206">
        <v>112</v>
      </c>
      <c r="N292" s="204" t="s">
        <v>229</v>
      </c>
      <c r="O292" s="230" t="s">
        <v>218</v>
      </c>
      <c r="P292" s="224">
        <v>4</v>
      </c>
      <c r="Q292" s="224">
        <v>4</v>
      </c>
      <c r="R292" s="224">
        <v>4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97SAN MIGUEL</v>
      </c>
      <c r="B293" s="205">
        <v>97</v>
      </c>
      <c r="C293" s="204" t="s">
        <v>174</v>
      </c>
      <c r="D293" s="249" t="s">
        <v>206</v>
      </c>
      <c r="E293" s="224">
        <v>83</v>
      </c>
      <c r="F293" s="224">
        <v>83</v>
      </c>
      <c r="G293" s="224">
        <v>83</v>
      </c>
      <c r="H293" s="224">
        <v>0.95</v>
      </c>
      <c r="I293" s="224">
        <v>0.9</v>
      </c>
      <c r="J293" s="224">
        <v>1</v>
      </c>
      <c r="L293" s="56" t="str">
        <f t="shared" si="14"/>
        <v>112LA UNION</v>
      </c>
      <c r="M293" s="206">
        <v>112</v>
      </c>
      <c r="N293" s="204" t="s">
        <v>261</v>
      </c>
      <c r="O293" s="230" t="s">
        <v>218</v>
      </c>
      <c r="P293" s="224">
        <v>3.5</v>
      </c>
      <c r="Q293" s="224">
        <v>3.5</v>
      </c>
      <c r="R293" s="224">
        <v>3.5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 xml:space="preserve">98GERARDO BARRIOS </v>
      </c>
      <c r="B294" s="206">
        <v>98</v>
      </c>
      <c r="C294" s="204" t="s">
        <v>262</v>
      </c>
      <c r="D294" s="249" t="s">
        <v>266</v>
      </c>
      <c r="E294" s="224">
        <v>140</v>
      </c>
      <c r="F294" s="224">
        <v>140</v>
      </c>
      <c r="G294" s="224">
        <v>140</v>
      </c>
      <c r="H294" s="224"/>
      <c r="I294" s="224"/>
      <c r="J294" s="224"/>
      <c r="L294" s="56" t="str">
        <f t="shared" si="14"/>
        <v>112AHUACHAPAN</v>
      </c>
      <c r="M294" s="206">
        <v>112</v>
      </c>
      <c r="N294" s="204" t="s">
        <v>260</v>
      </c>
      <c r="O294" s="230" t="s">
        <v>218</v>
      </c>
      <c r="P294" s="224">
        <v>3.75</v>
      </c>
      <c r="Q294" s="224">
        <v>3.75</v>
      </c>
      <c r="R294" s="224">
        <v>3.75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98SAN VICENTE</v>
      </c>
      <c r="B295" s="206">
        <v>98</v>
      </c>
      <c r="C295" s="204" t="s">
        <v>173</v>
      </c>
      <c r="D295" s="249" t="s">
        <v>266</v>
      </c>
      <c r="E295" s="224">
        <v>157.5</v>
      </c>
      <c r="F295" s="224">
        <v>150</v>
      </c>
      <c r="G295" s="224">
        <v>165</v>
      </c>
      <c r="H295" s="224">
        <v>1.9375</v>
      </c>
      <c r="I295" s="224">
        <v>1.75</v>
      </c>
      <c r="J295" s="224">
        <v>2</v>
      </c>
      <c r="L295" s="56" t="str">
        <f t="shared" si="14"/>
        <v>112ZACATECOLUCA</v>
      </c>
      <c r="M295" s="205">
        <v>112</v>
      </c>
      <c r="N295" s="204" t="s">
        <v>180</v>
      </c>
      <c r="O295" s="230" t="s">
        <v>218</v>
      </c>
      <c r="P295" s="224">
        <v>3.75</v>
      </c>
      <c r="Q295" s="224">
        <v>3.75</v>
      </c>
      <c r="R295" s="224">
        <v>3.75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98SANTA TECLA</v>
      </c>
      <c r="B296" s="206">
        <v>98</v>
      </c>
      <c r="C296" s="204" t="s">
        <v>183</v>
      </c>
      <c r="D296" s="249" t="s">
        <v>266</v>
      </c>
      <c r="E296" s="224">
        <v>150</v>
      </c>
      <c r="F296" s="224">
        <v>150</v>
      </c>
      <c r="G296" s="224">
        <v>150</v>
      </c>
      <c r="H296" s="224">
        <v>1.6</v>
      </c>
      <c r="I296" s="224">
        <v>1.6</v>
      </c>
      <c r="J296" s="224">
        <v>1.6</v>
      </c>
      <c r="L296" s="56" t="str">
        <f t="shared" si="14"/>
        <v xml:space="preserve">113GERARDO BARRIOS </v>
      </c>
      <c r="M296" s="206">
        <v>113</v>
      </c>
      <c r="N296" s="204" t="s">
        <v>262</v>
      </c>
      <c r="O296" s="230" t="s">
        <v>219</v>
      </c>
      <c r="P296" s="224">
        <v>4</v>
      </c>
      <c r="Q296" s="224">
        <v>4</v>
      </c>
      <c r="R296" s="224">
        <v>4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98SANTA ANA</v>
      </c>
      <c r="B297" s="206">
        <v>98</v>
      </c>
      <c r="C297" s="204" t="s">
        <v>172</v>
      </c>
      <c r="D297" s="249" t="s">
        <v>266</v>
      </c>
      <c r="E297" s="224">
        <v>150</v>
      </c>
      <c r="F297" s="224">
        <v>150</v>
      </c>
      <c r="G297" s="224">
        <v>150</v>
      </c>
      <c r="H297" s="224">
        <v>2</v>
      </c>
      <c r="I297" s="224">
        <v>2</v>
      </c>
      <c r="J297" s="224">
        <v>2</v>
      </c>
      <c r="L297" s="56" t="str">
        <f t="shared" si="14"/>
        <v>113MERCADO CENTRAL</v>
      </c>
      <c r="M297" s="206">
        <v>113</v>
      </c>
      <c r="N297" s="204" t="s">
        <v>229</v>
      </c>
      <c r="O297" s="230" t="s">
        <v>219</v>
      </c>
      <c r="P297" s="224">
        <v>4</v>
      </c>
      <c r="Q297" s="224">
        <v>4</v>
      </c>
      <c r="R297" s="224">
        <v>4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98SAN MIGUEL</v>
      </c>
      <c r="B298" s="205">
        <v>98</v>
      </c>
      <c r="C298" s="204" t="s">
        <v>174</v>
      </c>
      <c r="D298" s="249" t="s">
        <v>266</v>
      </c>
      <c r="E298" s="224">
        <v>155</v>
      </c>
      <c r="F298" s="224">
        <v>155</v>
      </c>
      <c r="G298" s="224">
        <v>155</v>
      </c>
      <c r="H298" s="224">
        <v>1.875</v>
      </c>
      <c r="I298" s="224">
        <v>1.75</v>
      </c>
      <c r="J298" s="224">
        <v>2</v>
      </c>
      <c r="L298" s="56" t="str">
        <f t="shared" si="14"/>
        <v>113LA UNION</v>
      </c>
      <c r="M298" s="206">
        <v>113</v>
      </c>
      <c r="N298" s="204" t="s">
        <v>261</v>
      </c>
      <c r="O298" s="230" t="s">
        <v>219</v>
      </c>
      <c r="P298" s="224">
        <v>3.5</v>
      </c>
      <c r="Q298" s="224">
        <v>3.5</v>
      </c>
      <c r="R298" s="224">
        <v>3.5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99MERCADO CENTRAL</v>
      </c>
      <c r="B299" s="206">
        <v>99</v>
      </c>
      <c r="C299" s="204" t="s">
        <v>229</v>
      </c>
      <c r="D299" s="249" t="s">
        <v>208</v>
      </c>
      <c r="E299" s="224">
        <v>26</v>
      </c>
      <c r="F299" s="224">
        <v>26</v>
      </c>
      <c r="G299" s="224">
        <v>26</v>
      </c>
      <c r="H299" s="224"/>
      <c r="I299" s="224"/>
      <c r="J299" s="224"/>
      <c r="L299" s="56" t="str">
        <f t="shared" si="14"/>
        <v>113AHUACHAPAN</v>
      </c>
      <c r="M299" s="206">
        <v>113</v>
      </c>
      <c r="N299" s="204" t="s">
        <v>260</v>
      </c>
      <c r="O299" s="230" t="s">
        <v>219</v>
      </c>
      <c r="P299" s="224">
        <v>4</v>
      </c>
      <c r="Q299" s="224">
        <v>4</v>
      </c>
      <c r="R299" s="224">
        <v>4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99SANTA ANA</v>
      </c>
      <c r="B300" s="205">
        <v>99</v>
      </c>
      <c r="C300" s="204" t="s">
        <v>172</v>
      </c>
      <c r="D300" s="249" t="s">
        <v>208</v>
      </c>
      <c r="E300" s="224">
        <v>28</v>
      </c>
      <c r="F300" s="224">
        <v>28</v>
      </c>
      <c r="G300" s="224">
        <v>28</v>
      </c>
      <c r="H300" s="224"/>
      <c r="I300" s="224"/>
      <c r="J300" s="224"/>
      <c r="L300" s="56" t="str">
        <f t="shared" si="14"/>
        <v>113ZACATECOLUCA</v>
      </c>
      <c r="M300" s="205">
        <v>113</v>
      </c>
      <c r="N300" s="204" t="s">
        <v>180</v>
      </c>
      <c r="O300" s="230" t="s">
        <v>219</v>
      </c>
      <c r="P300" s="224">
        <v>4.25</v>
      </c>
      <c r="Q300" s="224">
        <v>4</v>
      </c>
      <c r="R300" s="224">
        <v>4.5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100MERCADO CENTRAL</v>
      </c>
      <c r="B301" s="206">
        <v>100</v>
      </c>
      <c r="C301" s="204" t="s">
        <v>229</v>
      </c>
      <c r="D301" s="249" t="s">
        <v>209</v>
      </c>
      <c r="E301" s="224">
        <v>23</v>
      </c>
      <c r="F301" s="224">
        <v>23</v>
      </c>
      <c r="G301" s="224">
        <v>23</v>
      </c>
      <c r="H301" s="224"/>
      <c r="I301" s="224"/>
      <c r="J301" s="224"/>
      <c r="L301" s="56" t="str">
        <f t="shared" si="14"/>
        <v xml:space="preserve">114GERARDO BARRIOS </v>
      </c>
      <c r="M301" s="206">
        <v>114</v>
      </c>
      <c r="N301" s="204" t="s">
        <v>262</v>
      </c>
      <c r="O301" s="230" t="s">
        <v>220</v>
      </c>
      <c r="P301" s="224">
        <v>4.25</v>
      </c>
      <c r="Q301" s="224">
        <v>4.25</v>
      </c>
      <c r="R301" s="224">
        <v>4.25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100SANTA TECLA</v>
      </c>
      <c r="B302" s="206">
        <v>100</v>
      </c>
      <c r="C302" s="204" t="s">
        <v>183</v>
      </c>
      <c r="D302" s="249" t="s">
        <v>209</v>
      </c>
      <c r="E302" s="224">
        <v>25.5</v>
      </c>
      <c r="F302" s="224">
        <v>25.5</v>
      </c>
      <c r="G302" s="224">
        <v>25.5</v>
      </c>
      <c r="H302" s="224"/>
      <c r="I302" s="224"/>
      <c r="J302" s="224"/>
      <c r="L302" s="56" t="str">
        <f t="shared" si="14"/>
        <v>114MERCADO CENTRAL</v>
      </c>
      <c r="M302" s="206">
        <v>114</v>
      </c>
      <c r="N302" s="204" t="s">
        <v>229</v>
      </c>
      <c r="O302" s="230" t="s">
        <v>220</v>
      </c>
      <c r="P302" s="224">
        <v>4.3</v>
      </c>
      <c r="Q302" s="224">
        <v>4.3</v>
      </c>
      <c r="R302" s="224">
        <v>4.3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100SANTA ANA</v>
      </c>
      <c r="B303" s="205">
        <v>100</v>
      </c>
      <c r="C303" s="204" t="s">
        <v>172</v>
      </c>
      <c r="D303" s="249" t="s">
        <v>209</v>
      </c>
      <c r="E303" s="224">
        <v>25</v>
      </c>
      <c r="F303" s="224">
        <v>25</v>
      </c>
      <c r="G303" s="224">
        <v>25</v>
      </c>
      <c r="H303" s="224"/>
      <c r="I303" s="224"/>
      <c r="J303" s="224"/>
      <c r="L303" s="56" t="str">
        <f t="shared" si="14"/>
        <v>114LA UNION</v>
      </c>
      <c r="M303" s="206">
        <v>114</v>
      </c>
      <c r="N303" s="204" t="s">
        <v>261</v>
      </c>
      <c r="O303" s="230" t="s">
        <v>220</v>
      </c>
      <c r="P303" s="224">
        <v>3.5</v>
      </c>
      <c r="Q303" s="224">
        <v>3.5</v>
      </c>
      <c r="R303" s="224">
        <v>3.5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101MERCADO CENTRAL</v>
      </c>
      <c r="B304" s="206">
        <v>101</v>
      </c>
      <c r="C304" s="204" t="s">
        <v>229</v>
      </c>
      <c r="D304" s="249" t="s">
        <v>210</v>
      </c>
      <c r="E304" s="224">
        <v>22.5</v>
      </c>
      <c r="F304" s="224">
        <v>22.5</v>
      </c>
      <c r="G304" s="224">
        <v>22.5</v>
      </c>
      <c r="H304" s="224"/>
      <c r="I304" s="224"/>
      <c r="J304" s="224"/>
      <c r="L304" s="56" t="str">
        <f t="shared" si="14"/>
        <v>114AHUACHAPAN</v>
      </c>
      <c r="M304" s="206">
        <v>114</v>
      </c>
      <c r="N304" s="204" t="s">
        <v>260</v>
      </c>
      <c r="O304" s="230" t="s">
        <v>220</v>
      </c>
      <c r="P304" s="224">
        <v>4</v>
      </c>
      <c r="Q304" s="224">
        <v>4</v>
      </c>
      <c r="R304" s="224">
        <v>4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101SANTA TECLA</v>
      </c>
      <c r="B305" s="206">
        <v>101</v>
      </c>
      <c r="C305" s="204" t="s">
        <v>183</v>
      </c>
      <c r="D305" s="249" t="s">
        <v>210</v>
      </c>
      <c r="E305" s="224">
        <v>24</v>
      </c>
      <c r="F305" s="224">
        <v>24</v>
      </c>
      <c r="G305" s="224">
        <v>24</v>
      </c>
      <c r="H305" s="224"/>
      <c r="I305" s="224"/>
      <c r="J305" s="224"/>
      <c r="L305" s="56" t="str">
        <f t="shared" si="14"/>
        <v>114ZACATECOLUCA</v>
      </c>
      <c r="M305" s="205">
        <v>114</v>
      </c>
      <c r="N305" s="204" t="s">
        <v>180</v>
      </c>
      <c r="O305" s="230" t="s">
        <v>220</v>
      </c>
      <c r="P305" s="224">
        <v>4.25</v>
      </c>
      <c r="Q305" s="224">
        <v>4</v>
      </c>
      <c r="R305" s="224">
        <v>4.5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101SANTA ANA</v>
      </c>
      <c r="B306" s="205">
        <v>101</v>
      </c>
      <c r="C306" s="204" t="s">
        <v>172</v>
      </c>
      <c r="D306" s="249" t="s">
        <v>210</v>
      </c>
      <c r="E306" s="224">
        <v>23.5</v>
      </c>
      <c r="F306" s="224">
        <v>23.5</v>
      </c>
      <c r="G306" s="224">
        <v>23.5</v>
      </c>
      <c r="H306" s="224"/>
      <c r="I306" s="224"/>
      <c r="J306" s="224"/>
      <c r="L306" s="56" t="str">
        <f t="shared" si="14"/>
        <v xml:space="preserve">115GERARDO BARRIOS </v>
      </c>
      <c r="M306" s="206">
        <v>115</v>
      </c>
      <c r="N306" s="204" t="s">
        <v>262</v>
      </c>
      <c r="O306" s="230" t="s">
        <v>221</v>
      </c>
      <c r="P306" s="224">
        <v>3.9</v>
      </c>
      <c r="Q306" s="224">
        <v>3.9</v>
      </c>
      <c r="R306" s="224">
        <v>3.9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102MERCADO CENTRAL</v>
      </c>
      <c r="B307" s="206">
        <v>102</v>
      </c>
      <c r="C307" s="204" t="s">
        <v>229</v>
      </c>
      <c r="D307" s="249" t="s">
        <v>211</v>
      </c>
      <c r="E307" s="224">
        <v>5</v>
      </c>
      <c r="F307" s="224">
        <v>5</v>
      </c>
      <c r="G307" s="224">
        <v>5</v>
      </c>
      <c r="H307" s="224"/>
      <c r="I307" s="224"/>
      <c r="J307" s="224"/>
      <c r="L307" s="56" t="str">
        <f t="shared" si="14"/>
        <v>115MERCADO CENTRAL</v>
      </c>
      <c r="M307" s="206">
        <v>115</v>
      </c>
      <c r="N307" s="204" t="s">
        <v>229</v>
      </c>
      <c r="O307" s="230" t="s">
        <v>221</v>
      </c>
      <c r="P307" s="224">
        <v>4</v>
      </c>
      <c r="Q307" s="224">
        <v>4</v>
      </c>
      <c r="R307" s="224">
        <v>4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102SAN VICENTE</v>
      </c>
      <c r="B308" s="206">
        <v>102</v>
      </c>
      <c r="C308" s="204" t="s">
        <v>173</v>
      </c>
      <c r="D308" s="249" t="s">
        <v>211</v>
      </c>
      <c r="E308" s="224">
        <v>5</v>
      </c>
      <c r="F308" s="224">
        <v>5</v>
      </c>
      <c r="G308" s="224">
        <v>5</v>
      </c>
      <c r="H308" s="224"/>
      <c r="I308" s="224"/>
      <c r="J308" s="224"/>
      <c r="L308" s="56" t="str">
        <f t="shared" si="14"/>
        <v>115LA UNION</v>
      </c>
      <c r="M308" s="206">
        <v>115</v>
      </c>
      <c r="N308" s="204" t="s">
        <v>261</v>
      </c>
      <c r="O308" s="230" t="s">
        <v>221</v>
      </c>
      <c r="P308" s="224">
        <v>3.5</v>
      </c>
      <c r="Q308" s="224">
        <v>3.5</v>
      </c>
      <c r="R308" s="224">
        <v>3.5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102SANTA ANA</v>
      </c>
      <c r="B309" s="205">
        <v>102</v>
      </c>
      <c r="C309" s="204" t="s">
        <v>172</v>
      </c>
      <c r="D309" s="249" t="s">
        <v>211</v>
      </c>
      <c r="E309" s="224">
        <v>4.5</v>
      </c>
      <c r="F309" s="224">
        <v>4.5</v>
      </c>
      <c r="G309" s="224">
        <v>4.5</v>
      </c>
      <c r="H309" s="224"/>
      <c r="I309" s="224"/>
      <c r="J309" s="224"/>
      <c r="L309" s="56" t="str">
        <f t="shared" si="14"/>
        <v>115AHUACHAPAN</v>
      </c>
      <c r="M309" s="206">
        <v>115</v>
      </c>
      <c r="N309" s="204" t="s">
        <v>260</v>
      </c>
      <c r="O309" s="230" t="s">
        <v>221</v>
      </c>
      <c r="P309" s="224">
        <v>4</v>
      </c>
      <c r="Q309" s="224">
        <v>4</v>
      </c>
      <c r="R309" s="224">
        <v>4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103MERCADO CENTRAL</v>
      </c>
      <c r="B310" s="206">
        <v>103</v>
      </c>
      <c r="C310" s="204" t="s">
        <v>229</v>
      </c>
      <c r="D310" s="249" t="s">
        <v>212</v>
      </c>
      <c r="E310" s="224">
        <v>82</v>
      </c>
      <c r="F310" s="224">
        <v>82</v>
      </c>
      <c r="G310" s="224">
        <v>82</v>
      </c>
      <c r="H310" s="224"/>
      <c r="I310" s="224"/>
      <c r="J310" s="224"/>
      <c r="L310" s="56" t="str">
        <f t="shared" si="14"/>
        <v>115ZACATECOLUCA</v>
      </c>
      <c r="M310" s="205">
        <v>115</v>
      </c>
      <c r="N310" s="204" t="s">
        <v>180</v>
      </c>
      <c r="O310" s="230" t="s">
        <v>221</v>
      </c>
      <c r="P310" s="224">
        <v>4</v>
      </c>
      <c r="Q310" s="224">
        <v>4</v>
      </c>
      <c r="R310" s="224">
        <v>4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103SAN VICENTE</v>
      </c>
      <c r="B311" s="206">
        <v>103</v>
      </c>
      <c r="C311" s="204" t="s">
        <v>173</v>
      </c>
      <c r="D311" s="249" t="s">
        <v>212</v>
      </c>
      <c r="E311" s="224">
        <v>70</v>
      </c>
      <c r="F311" s="224">
        <v>70</v>
      </c>
      <c r="G311" s="224">
        <v>70</v>
      </c>
      <c r="H311" s="224">
        <v>1.0666666666666667</v>
      </c>
      <c r="I311" s="224">
        <v>1</v>
      </c>
      <c r="J311" s="224">
        <v>1.2</v>
      </c>
      <c r="L311" s="56" t="str">
        <f t="shared" si="14"/>
        <v xml:space="preserve">116GERARDO BARRIOS </v>
      </c>
      <c r="M311" s="206">
        <v>116</v>
      </c>
      <c r="N311" s="204" t="s">
        <v>262</v>
      </c>
      <c r="O311" s="230" t="s">
        <v>222</v>
      </c>
      <c r="P311" s="224">
        <v>4</v>
      </c>
      <c r="Q311" s="224">
        <v>4</v>
      </c>
      <c r="R311" s="224">
        <v>4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103SANTA TECLA</v>
      </c>
      <c r="B312" s="206">
        <v>103</v>
      </c>
      <c r="C312" s="204" t="s">
        <v>183</v>
      </c>
      <c r="D312" s="249" t="s">
        <v>212</v>
      </c>
      <c r="E312" s="224"/>
      <c r="F312" s="224"/>
      <c r="G312" s="224"/>
      <c r="H312" s="224">
        <v>1.3833333333333335</v>
      </c>
      <c r="I312" s="224">
        <v>1.35</v>
      </c>
      <c r="J312" s="224">
        <v>1.4</v>
      </c>
      <c r="L312" s="56" t="str">
        <f t="shared" si="14"/>
        <v>116MERCADO CENTRAL</v>
      </c>
      <c r="M312" s="206">
        <v>116</v>
      </c>
      <c r="N312" s="204" t="s">
        <v>229</v>
      </c>
      <c r="O312" s="230" t="s">
        <v>222</v>
      </c>
      <c r="P312" s="224">
        <v>4</v>
      </c>
      <c r="Q312" s="224">
        <v>4</v>
      </c>
      <c r="R312" s="224">
        <v>4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103SANTA ANA</v>
      </c>
      <c r="B313" s="205">
        <v>103</v>
      </c>
      <c r="C313" s="204" t="s">
        <v>172</v>
      </c>
      <c r="D313" s="249" t="s">
        <v>212</v>
      </c>
      <c r="E313" s="224">
        <v>80</v>
      </c>
      <c r="F313" s="224">
        <v>80</v>
      </c>
      <c r="G313" s="224">
        <v>80</v>
      </c>
      <c r="H313" s="224">
        <v>1</v>
      </c>
      <c r="I313" s="224">
        <v>1</v>
      </c>
      <c r="J313" s="224">
        <v>1</v>
      </c>
      <c r="L313" s="56" t="str">
        <f t="shared" si="14"/>
        <v>116LA UNION</v>
      </c>
      <c r="M313" s="206">
        <v>116</v>
      </c>
      <c r="N313" s="204" t="s">
        <v>261</v>
      </c>
      <c r="O313" s="230" t="s">
        <v>222</v>
      </c>
      <c r="P313" s="224">
        <v>3.5</v>
      </c>
      <c r="Q313" s="224">
        <v>3.5</v>
      </c>
      <c r="R313" s="224">
        <v>3.5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104MERCADO CENTRAL</v>
      </c>
      <c r="B314" s="206">
        <v>104</v>
      </c>
      <c r="C314" s="204" t="s">
        <v>229</v>
      </c>
      <c r="D314" s="249" t="s">
        <v>213</v>
      </c>
      <c r="E314" s="224">
        <v>68</v>
      </c>
      <c r="F314" s="224">
        <v>68</v>
      </c>
      <c r="G314" s="224">
        <v>68</v>
      </c>
      <c r="H314" s="224"/>
      <c r="I314" s="224"/>
      <c r="J314" s="224"/>
      <c r="L314" s="56" t="str">
        <f t="shared" si="14"/>
        <v>116AHUACHAPAN</v>
      </c>
      <c r="M314" s="206">
        <v>116</v>
      </c>
      <c r="N314" s="204" t="s">
        <v>260</v>
      </c>
      <c r="O314" s="230" t="s">
        <v>222</v>
      </c>
      <c r="P314" s="224">
        <v>4</v>
      </c>
      <c r="Q314" s="224">
        <v>4</v>
      </c>
      <c r="R314" s="224">
        <v>4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104SAN VICENTE</v>
      </c>
      <c r="B315" s="206">
        <v>104</v>
      </c>
      <c r="C315" s="204" t="s">
        <v>173</v>
      </c>
      <c r="D315" s="249" t="s">
        <v>213</v>
      </c>
      <c r="E315" s="224"/>
      <c r="F315" s="224"/>
      <c r="G315" s="224"/>
      <c r="H315" s="224">
        <v>1</v>
      </c>
      <c r="I315" s="224">
        <v>1</v>
      </c>
      <c r="J315" s="224">
        <v>1</v>
      </c>
      <c r="L315" s="56" t="str">
        <f t="shared" si="14"/>
        <v>116ZACATECOLUCA</v>
      </c>
      <c r="M315" s="205">
        <v>116</v>
      </c>
      <c r="N315" s="204" t="s">
        <v>180</v>
      </c>
      <c r="O315" s="230" t="s">
        <v>222</v>
      </c>
      <c r="P315" s="224">
        <v>4</v>
      </c>
      <c r="Q315" s="224">
        <v>4</v>
      </c>
      <c r="R315" s="224">
        <v>4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104SAN MIGUEL</v>
      </c>
      <c r="B316" s="205">
        <v>104</v>
      </c>
      <c r="C316" s="204" t="s">
        <v>174</v>
      </c>
      <c r="D316" s="249" t="s">
        <v>213</v>
      </c>
      <c r="E316" s="224"/>
      <c r="F316" s="224"/>
      <c r="G316" s="224"/>
      <c r="H316" s="224">
        <v>1.1499999999999999</v>
      </c>
      <c r="I316" s="224">
        <v>1.1499999999999999</v>
      </c>
      <c r="J316" s="224">
        <v>1.1499999999999999</v>
      </c>
      <c r="L316" s="56" t="str">
        <f t="shared" si="14"/>
        <v xml:space="preserve">119GERARDO BARRIOS </v>
      </c>
      <c r="M316" s="206">
        <v>119</v>
      </c>
      <c r="N316" s="204" t="s">
        <v>262</v>
      </c>
      <c r="O316" s="230" t="s">
        <v>144</v>
      </c>
      <c r="P316" s="224">
        <v>4.8</v>
      </c>
      <c r="Q316" s="224">
        <v>4.8</v>
      </c>
      <c r="R316" s="224">
        <v>4.8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105MERCADO CENTRAL</v>
      </c>
      <c r="B317" s="206">
        <v>105</v>
      </c>
      <c r="C317" s="204" t="s">
        <v>229</v>
      </c>
      <c r="D317" s="249" t="s">
        <v>267</v>
      </c>
      <c r="E317" s="224">
        <v>14</v>
      </c>
      <c r="F317" s="224">
        <v>14</v>
      </c>
      <c r="G317" s="224">
        <v>14</v>
      </c>
      <c r="H317" s="224"/>
      <c r="I317" s="224"/>
      <c r="J317" s="224"/>
      <c r="L317" s="56" t="str">
        <f t="shared" si="14"/>
        <v>119MERCADO CENTRAL</v>
      </c>
      <c r="M317" s="206">
        <v>119</v>
      </c>
      <c r="N317" s="204" t="s">
        <v>229</v>
      </c>
      <c r="O317" s="230" t="s">
        <v>144</v>
      </c>
      <c r="P317" s="224">
        <v>6</v>
      </c>
      <c r="Q317" s="224">
        <v>6</v>
      </c>
      <c r="R317" s="224">
        <v>6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105SAN VICENTE</v>
      </c>
      <c r="B318" s="206">
        <v>105</v>
      </c>
      <c r="C318" s="204" t="s">
        <v>173</v>
      </c>
      <c r="D318" s="249" t="s">
        <v>267</v>
      </c>
      <c r="E318" s="224">
        <v>13</v>
      </c>
      <c r="F318" s="224">
        <v>12</v>
      </c>
      <c r="G318" s="224">
        <v>14</v>
      </c>
      <c r="H318" s="224">
        <v>0.20000000000000004</v>
      </c>
      <c r="I318" s="224">
        <v>0.2</v>
      </c>
      <c r="J318" s="224">
        <v>0.2</v>
      </c>
      <c r="L318" s="56" t="str">
        <f t="shared" si="14"/>
        <v>119LA UNION</v>
      </c>
      <c r="M318" s="206">
        <v>119</v>
      </c>
      <c r="N318" s="204" t="s">
        <v>261</v>
      </c>
      <c r="O318" s="230" t="s">
        <v>144</v>
      </c>
      <c r="P318" s="224">
        <v>5</v>
      </c>
      <c r="Q318" s="224">
        <v>3</v>
      </c>
      <c r="R318" s="224">
        <v>6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105SANTA TECLA</v>
      </c>
      <c r="B319" s="206">
        <v>105</v>
      </c>
      <c r="C319" s="204" t="s">
        <v>183</v>
      </c>
      <c r="D319" s="249" t="s">
        <v>267</v>
      </c>
      <c r="E319" s="224">
        <v>15</v>
      </c>
      <c r="F319" s="224">
        <v>15</v>
      </c>
      <c r="G319" s="224">
        <v>15</v>
      </c>
      <c r="H319" s="224">
        <v>0.2</v>
      </c>
      <c r="I319" s="224">
        <v>0.2</v>
      </c>
      <c r="J319" s="224">
        <v>0.2</v>
      </c>
      <c r="L319" s="56" t="str">
        <f t="shared" si="14"/>
        <v>119AHUACHAPAN</v>
      </c>
      <c r="M319" s="206">
        <v>119</v>
      </c>
      <c r="N319" s="204" t="s">
        <v>260</v>
      </c>
      <c r="O319" s="230" t="s">
        <v>144</v>
      </c>
      <c r="P319" s="224">
        <v>5</v>
      </c>
      <c r="Q319" s="224">
        <v>5</v>
      </c>
      <c r="R319" s="224">
        <v>5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105SANTA ANA</v>
      </c>
      <c r="B320" s="206">
        <v>105</v>
      </c>
      <c r="C320" s="204" t="s">
        <v>172</v>
      </c>
      <c r="D320" s="249" t="s">
        <v>267</v>
      </c>
      <c r="E320" s="224">
        <v>12</v>
      </c>
      <c r="F320" s="224">
        <v>12</v>
      </c>
      <c r="G320" s="224">
        <v>12</v>
      </c>
      <c r="H320" s="224">
        <v>0.15</v>
      </c>
      <c r="I320" s="224">
        <v>0.15</v>
      </c>
      <c r="J320" s="224">
        <v>0.15</v>
      </c>
      <c r="L320" s="56" t="str">
        <f t="shared" si="14"/>
        <v>119ZACATECOLUCA</v>
      </c>
      <c r="M320" s="205">
        <v>119</v>
      </c>
      <c r="N320" s="204" t="s">
        <v>180</v>
      </c>
      <c r="O320" s="230" t="s">
        <v>144</v>
      </c>
      <c r="P320" s="224">
        <v>5</v>
      </c>
      <c r="Q320" s="224">
        <v>5</v>
      </c>
      <c r="R320" s="224">
        <v>5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105SAN MIGUEL</v>
      </c>
      <c r="B321" s="205">
        <v>105</v>
      </c>
      <c r="C321" s="204" t="s">
        <v>174</v>
      </c>
      <c r="D321" s="249" t="s">
        <v>267</v>
      </c>
      <c r="E321" s="224">
        <v>12</v>
      </c>
      <c r="F321" s="224">
        <v>12</v>
      </c>
      <c r="G321" s="224">
        <v>12</v>
      </c>
      <c r="H321" s="224">
        <v>0.15</v>
      </c>
      <c r="I321" s="224">
        <v>0.15</v>
      </c>
      <c r="J321" s="224">
        <v>0.15</v>
      </c>
      <c r="L321" s="56" t="str">
        <f t="shared" si="14"/>
        <v xml:space="preserve">120GERARDO BARRIOS </v>
      </c>
      <c r="M321" s="206">
        <v>120</v>
      </c>
      <c r="N321" s="204" t="s">
        <v>262</v>
      </c>
      <c r="O321" s="230" t="s">
        <v>145</v>
      </c>
      <c r="P321" s="224">
        <v>3</v>
      </c>
      <c r="Q321" s="224">
        <v>3</v>
      </c>
      <c r="R321" s="224">
        <v>3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 xml:space="preserve">106GERARDO BARRIOS </v>
      </c>
      <c r="B322" s="206">
        <v>106</v>
      </c>
      <c r="C322" s="204" t="s">
        <v>262</v>
      </c>
      <c r="D322" s="249" t="s">
        <v>268</v>
      </c>
      <c r="E322" s="224">
        <v>55</v>
      </c>
      <c r="F322" s="224">
        <v>55</v>
      </c>
      <c r="G322" s="224">
        <v>55</v>
      </c>
      <c r="H322" s="224"/>
      <c r="I322" s="224"/>
      <c r="J322" s="224"/>
      <c r="L322" s="56" t="str">
        <f t="shared" si="14"/>
        <v>120MERCADO CENTRAL</v>
      </c>
      <c r="M322" s="206">
        <v>120</v>
      </c>
      <c r="N322" s="204" t="s">
        <v>229</v>
      </c>
      <c r="O322" s="230" t="s">
        <v>145</v>
      </c>
      <c r="P322" s="224">
        <v>3</v>
      </c>
      <c r="Q322" s="224">
        <v>3</v>
      </c>
      <c r="R322" s="224">
        <v>3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106SAN MIGUEL</v>
      </c>
      <c r="B323" s="205">
        <v>106</v>
      </c>
      <c r="C323" s="204" t="s">
        <v>174</v>
      </c>
      <c r="D323" s="249" t="s">
        <v>268</v>
      </c>
      <c r="E323" s="224">
        <v>52</v>
      </c>
      <c r="F323" s="224">
        <v>52</v>
      </c>
      <c r="G323" s="224">
        <v>52</v>
      </c>
      <c r="H323" s="224">
        <v>0.6</v>
      </c>
      <c r="I323" s="224">
        <v>0.6</v>
      </c>
      <c r="J323" s="224">
        <v>0.6</v>
      </c>
      <c r="L323" s="56" t="str">
        <f t="shared" si="14"/>
        <v>120LA UNION</v>
      </c>
      <c r="M323" s="206">
        <v>120</v>
      </c>
      <c r="N323" s="204" t="s">
        <v>261</v>
      </c>
      <c r="O323" s="230" t="s">
        <v>145</v>
      </c>
      <c r="P323" s="224">
        <v>3.0833333333333335</v>
      </c>
      <c r="Q323" s="224">
        <v>3</v>
      </c>
      <c r="R323" s="224">
        <v>3.25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 xml:space="preserve">107GERARDO BARRIOS </v>
      </c>
      <c r="B324" s="206">
        <v>107</v>
      </c>
      <c r="C324" s="204" t="s">
        <v>262</v>
      </c>
      <c r="D324" s="249" t="s">
        <v>300</v>
      </c>
      <c r="E324" s="224">
        <v>35</v>
      </c>
      <c r="F324" s="224">
        <v>35</v>
      </c>
      <c r="G324" s="224">
        <v>35</v>
      </c>
      <c r="H324" s="224"/>
      <c r="I324" s="224"/>
      <c r="J324" s="224"/>
      <c r="L324" s="56" t="str">
        <f t="shared" si="14"/>
        <v>120AHUACHAPAN</v>
      </c>
      <c r="M324" s="206">
        <v>120</v>
      </c>
      <c r="N324" s="204" t="s">
        <v>260</v>
      </c>
      <c r="O324" s="230" t="s">
        <v>145</v>
      </c>
      <c r="P324" s="224">
        <v>3</v>
      </c>
      <c r="Q324" s="224">
        <v>3</v>
      </c>
      <c r="R324" s="224">
        <v>3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107SANTA TECLA</v>
      </c>
      <c r="B325" s="206">
        <v>107</v>
      </c>
      <c r="C325" s="204" t="s">
        <v>183</v>
      </c>
      <c r="D325" s="249" t="s">
        <v>300</v>
      </c>
      <c r="E325" s="224">
        <v>60</v>
      </c>
      <c r="F325" s="224">
        <v>60</v>
      </c>
      <c r="G325" s="224">
        <v>60</v>
      </c>
      <c r="H325" s="224">
        <v>1</v>
      </c>
      <c r="I325" s="224">
        <v>1</v>
      </c>
      <c r="J325" s="224">
        <v>1</v>
      </c>
      <c r="L325" s="56" t="str">
        <f t="shared" si="14"/>
        <v>120ZACATECOLUCA</v>
      </c>
      <c r="M325" s="205">
        <v>120</v>
      </c>
      <c r="N325" s="204" t="s">
        <v>180</v>
      </c>
      <c r="O325" s="230" t="s">
        <v>145</v>
      </c>
      <c r="P325" s="224">
        <v>3.125</v>
      </c>
      <c r="Q325" s="224">
        <v>3</v>
      </c>
      <c r="R325" s="224">
        <v>3.25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107SAN MIGUEL</v>
      </c>
      <c r="B326" s="205">
        <v>107</v>
      </c>
      <c r="C326" s="204" t="s">
        <v>174</v>
      </c>
      <c r="D326" s="249" t="s">
        <v>300</v>
      </c>
      <c r="E326" s="224">
        <v>36</v>
      </c>
      <c r="F326" s="224">
        <v>36</v>
      </c>
      <c r="G326" s="224">
        <v>36</v>
      </c>
      <c r="H326" s="224">
        <v>0.45</v>
      </c>
      <c r="I326" s="224">
        <v>0.45</v>
      </c>
      <c r="J326" s="224">
        <v>0.45</v>
      </c>
      <c r="L326" s="56" t="str">
        <f t="shared" ref="L326:L388" si="16">+M326&amp;N326</f>
        <v xml:space="preserve">121GERARDO BARRIOS </v>
      </c>
      <c r="M326" s="206">
        <v>121</v>
      </c>
      <c r="N326" s="204" t="s">
        <v>262</v>
      </c>
      <c r="O326" s="230" t="s">
        <v>146</v>
      </c>
      <c r="P326" s="224">
        <v>3</v>
      </c>
      <c r="Q326" s="224">
        <v>3</v>
      </c>
      <c r="R326" s="224">
        <v>3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109MERCADO CENTRAL</v>
      </c>
      <c r="B327" s="206">
        <v>109</v>
      </c>
      <c r="C327" s="204" t="s">
        <v>229</v>
      </c>
      <c r="D327" s="249" t="s">
        <v>215</v>
      </c>
      <c r="E327" s="224">
        <v>4.8</v>
      </c>
      <c r="F327" s="224">
        <v>4.8</v>
      </c>
      <c r="G327" s="224">
        <v>4.8</v>
      </c>
      <c r="H327" s="224"/>
      <c r="I327" s="224"/>
      <c r="J327" s="224"/>
      <c r="L327" s="56" t="str">
        <f t="shared" si="16"/>
        <v>121MERCADO CENTRAL</v>
      </c>
      <c r="M327" s="206">
        <v>121</v>
      </c>
      <c r="N327" s="204" t="s">
        <v>229</v>
      </c>
      <c r="O327" s="230" t="s">
        <v>146</v>
      </c>
      <c r="P327" s="224">
        <v>3</v>
      </c>
      <c r="Q327" s="224">
        <v>3</v>
      </c>
      <c r="R327" s="224">
        <v>3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109SAN VICENTE</v>
      </c>
      <c r="B328" s="206">
        <v>109</v>
      </c>
      <c r="C328" s="204" t="s">
        <v>173</v>
      </c>
      <c r="D328" s="249" t="s">
        <v>215</v>
      </c>
      <c r="E328" s="224">
        <v>5</v>
      </c>
      <c r="F328" s="224">
        <v>5</v>
      </c>
      <c r="G328" s="224">
        <v>5</v>
      </c>
      <c r="H328" s="224"/>
      <c r="I328" s="224"/>
      <c r="J328" s="224"/>
      <c r="L328" s="56" t="str">
        <f t="shared" si="16"/>
        <v>121LA UNION</v>
      </c>
      <c r="M328" s="206">
        <v>121</v>
      </c>
      <c r="N328" s="204" t="s">
        <v>261</v>
      </c>
      <c r="O328" s="230" t="s">
        <v>146</v>
      </c>
      <c r="P328" s="224">
        <v>3.3333333333333335</v>
      </c>
      <c r="Q328" s="224">
        <v>3.25</v>
      </c>
      <c r="R328" s="224">
        <v>3.5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109SANTA TECLA</v>
      </c>
      <c r="B329" s="206">
        <v>109</v>
      </c>
      <c r="C329" s="204" t="s">
        <v>183</v>
      </c>
      <c r="D329" s="249" t="s">
        <v>215</v>
      </c>
      <c r="E329" s="224">
        <v>5</v>
      </c>
      <c r="F329" s="224">
        <v>5</v>
      </c>
      <c r="G329" s="224">
        <v>5</v>
      </c>
      <c r="H329" s="224"/>
      <c r="I329" s="224"/>
      <c r="J329" s="224"/>
      <c r="L329" s="56" t="str">
        <f t="shared" si="16"/>
        <v>121AHUACHAPAN</v>
      </c>
      <c r="M329" s="206">
        <v>121</v>
      </c>
      <c r="N329" s="204" t="s">
        <v>260</v>
      </c>
      <c r="O329" s="230" t="s">
        <v>146</v>
      </c>
      <c r="P329" s="224">
        <v>3</v>
      </c>
      <c r="Q329" s="224">
        <v>3</v>
      </c>
      <c r="R329" s="224">
        <v>3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109SANTA ANA</v>
      </c>
      <c r="B330" s="206">
        <v>109</v>
      </c>
      <c r="C330" s="204" t="s">
        <v>172</v>
      </c>
      <c r="D330" s="249" t="s">
        <v>215</v>
      </c>
      <c r="E330" s="224">
        <v>4.25</v>
      </c>
      <c r="F330" s="224">
        <v>4.25</v>
      </c>
      <c r="G330" s="224">
        <v>4.25</v>
      </c>
      <c r="H330" s="224"/>
      <c r="I330" s="224"/>
      <c r="J330" s="224"/>
      <c r="L330" s="56" t="str">
        <f t="shared" si="16"/>
        <v>121ZACATECOLUCA</v>
      </c>
      <c r="M330" s="205">
        <v>121</v>
      </c>
      <c r="N330" s="204" t="s">
        <v>180</v>
      </c>
      <c r="O330" s="230" t="s">
        <v>146</v>
      </c>
      <c r="P330" s="224">
        <v>3.125</v>
      </c>
      <c r="Q330" s="224">
        <v>3</v>
      </c>
      <c r="R330" s="224">
        <v>3.25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109SAN MIGUEL</v>
      </c>
      <c r="B331" s="205">
        <v>109</v>
      </c>
      <c r="C331" s="204" t="s">
        <v>174</v>
      </c>
      <c r="D331" s="249" t="s">
        <v>215</v>
      </c>
      <c r="E331" s="224">
        <v>4.5</v>
      </c>
      <c r="F331" s="224">
        <v>4.5</v>
      </c>
      <c r="G331" s="224">
        <v>4.5</v>
      </c>
      <c r="H331" s="224"/>
      <c r="I331" s="224"/>
      <c r="J331" s="224"/>
      <c r="L331" s="56" t="str">
        <f t="shared" si="16"/>
        <v xml:space="preserve">122GERARDO BARRIOS </v>
      </c>
      <c r="M331" s="206">
        <v>122</v>
      </c>
      <c r="N331" s="204" t="s">
        <v>262</v>
      </c>
      <c r="O331" s="230" t="s">
        <v>155</v>
      </c>
      <c r="P331" s="224">
        <v>2.8</v>
      </c>
      <c r="Q331" s="224">
        <v>2.8</v>
      </c>
      <c r="R331" s="224">
        <v>2.8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110MERCADO CENTRAL</v>
      </c>
      <c r="B332" s="206">
        <v>110</v>
      </c>
      <c r="C332" s="204" t="s">
        <v>229</v>
      </c>
      <c r="D332" s="249" t="s">
        <v>216</v>
      </c>
      <c r="E332" s="224">
        <v>4.5999999999999996</v>
      </c>
      <c r="F332" s="224">
        <v>4.5999999999999996</v>
      </c>
      <c r="G332" s="224">
        <v>4.5999999999999996</v>
      </c>
      <c r="H332" s="224"/>
      <c r="I332" s="224"/>
      <c r="J332" s="224"/>
      <c r="L332" s="56" t="str">
        <f t="shared" si="16"/>
        <v>122MERCADO CENTRAL</v>
      </c>
      <c r="M332" s="206">
        <v>122</v>
      </c>
      <c r="N332" s="204" t="s">
        <v>229</v>
      </c>
      <c r="O332" s="230" t="s">
        <v>155</v>
      </c>
      <c r="P332" s="224">
        <v>2.7</v>
      </c>
      <c r="Q332" s="224">
        <v>2.7</v>
      </c>
      <c r="R332" s="224">
        <v>2.7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110SAN VICENTE</v>
      </c>
      <c r="B333" s="206">
        <v>110</v>
      </c>
      <c r="C333" s="204" t="s">
        <v>173</v>
      </c>
      <c r="D333" s="249" t="s">
        <v>216</v>
      </c>
      <c r="E333" s="224">
        <v>4.333333333333333</v>
      </c>
      <c r="F333" s="224">
        <v>4</v>
      </c>
      <c r="G333" s="224">
        <v>4.5</v>
      </c>
      <c r="H333" s="224"/>
      <c r="I333" s="224"/>
      <c r="J333" s="224"/>
      <c r="L333" s="56" t="str">
        <f t="shared" si="16"/>
        <v>122LA UNION</v>
      </c>
      <c r="M333" s="206">
        <v>122</v>
      </c>
      <c r="N333" s="204" t="s">
        <v>261</v>
      </c>
      <c r="O333" s="230" t="s">
        <v>155</v>
      </c>
      <c r="P333" s="224">
        <v>3.0833333333333335</v>
      </c>
      <c r="Q333" s="224">
        <v>3</v>
      </c>
      <c r="R333" s="224">
        <v>3.25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110SANTA TECLA</v>
      </c>
      <c r="B334" s="206">
        <v>110</v>
      </c>
      <c r="C334" s="204" t="s">
        <v>183</v>
      </c>
      <c r="D334" s="249" t="s">
        <v>216</v>
      </c>
      <c r="E334" s="224">
        <v>5</v>
      </c>
      <c r="F334" s="224">
        <v>5</v>
      </c>
      <c r="G334" s="224">
        <v>5</v>
      </c>
      <c r="H334" s="224"/>
      <c r="I334" s="224"/>
      <c r="J334" s="224"/>
      <c r="L334" s="56" t="str">
        <f t="shared" si="16"/>
        <v>122AHUACHAPAN</v>
      </c>
      <c r="M334" s="206">
        <v>122</v>
      </c>
      <c r="N334" s="204" t="s">
        <v>260</v>
      </c>
      <c r="O334" s="230" t="s">
        <v>155</v>
      </c>
      <c r="P334" s="224">
        <v>3</v>
      </c>
      <c r="Q334" s="224">
        <v>3</v>
      </c>
      <c r="R334" s="224">
        <v>3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110SANTA ANA</v>
      </c>
      <c r="B335" s="206">
        <v>110</v>
      </c>
      <c r="C335" s="204" t="s">
        <v>172</v>
      </c>
      <c r="D335" s="249" t="s">
        <v>216</v>
      </c>
      <c r="E335" s="224">
        <v>4.25</v>
      </c>
      <c r="F335" s="224">
        <v>4.25</v>
      </c>
      <c r="G335" s="224">
        <v>4.25</v>
      </c>
      <c r="H335" s="224"/>
      <c r="I335" s="224"/>
      <c r="J335" s="224"/>
      <c r="L335" s="56" t="str">
        <f t="shared" si="16"/>
        <v>122ZACATECOLUCA</v>
      </c>
      <c r="M335" s="205">
        <v>122</v>
      </c>
      <c r="N335" s="204" t="s">
        <v>180</v>
      </c>
      <c r="O335" s="230" t="s">
        <v>155</v>
      </c>
      <c r="P335" s="224">
        <v>3.125</v>
      </c>
      <c r="Q335" s="224">
        <v>3</v>
      </c>
      <c r="R335" s="224">
        <v>3.25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110SAN MIGUEL</v>
      </c>
      <c r="B336" s="205">
        <v>110</v>
      </c>
      <c r="C336" s="204" t="s">
        <v>174</v>
      </c>
      <c r="D336" s="249" t="s">
        <v>216</v>
      </c>
      <c r="E336" s="224">
        <v>4.5</v>
      </c>
      <c r="F336" s="224">
        <v>4.5</v>
      </c>
      <c r="G336" s="224">
        <v>4.5</v>
      </c>
      <c r="H336" s="224"/>
      <c r="I336" s="224"/>
      <c r="J336" s="224"/>
      <c r="L336" s="56" t="str">
        <f t="shared" si="16"/>
        <v>123MERCADO CENTRAL</v>
      </c>
      <c r="M336" s="206">
        <v>123</v>
      </c>
      <c r="N336" s="204" t="s">
        <v>229</v>
      </c>
      <c r="O336" s="230" t="s">
        <v>301</v>
      </c>
      <c r="P336" s="224">
        <v>1.4</v>
      </c>
      <c r="Q336" s="224">
        <v>1.3</v>
      </c>
      <c r="R336" s="224">
        <v>1.5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111MERCADO CENTRAL</v>
      </c>
      <c r="B337" s="206">
        <v>111</v>
      </c>
      <c r="C337" s="204" t="s">
        <v>229</v>
      </c>
      <c r="D337" s="249" t="s">
        <v>217</v>
      </c>
      <c r="E337" s="224">
        <v>4.5</v>
      </c>
      <c r="F337" s="224">
        <v>4.5</v>
      </c>
      <c r="G337" s="224">
        <v>4.5</v>
      </c>
      <c r="H337" s="224"/>
      <c r="I337" s="224"/>
      <c r="J337" s="224"/>
      <c r="L337" s="56" t="str">
        <f t="shared" si="16"/>
        <v>123ZACATECOLUCA</v>
      </c>
      <c r="M337" s="205">
        <v>123</v>
      </c>
      <c r="N337" s="204" t="s">
        <v>180</v>
      </c>
      <c r="O337" s="230" t="s">
        <v>301</v>
      </c>
      <c r="P337" s="224">
        <v>1.2</v>
      </c>
      <c r="Q337" s="224">
        <v>1.2</v>
      </c>
      <c r="R337" s="224">
        <v>1.2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111SAN VICENTE</v>
      </c>
      <c r="B338" s="206">
        <v>111</v>
      </c>
      <c r="C338" s="204" t="s">
        <v>173</v>
      </c>
      <c r="D338" s="249" t="s">
        <v>217</v>
      </c>
      <c r="E338" s="224">
        <v>4.333333333333333</v>
      </c>
      <c r="F338" s="224">
        <v>4</v>
      </c>
      <c r="G338" s="224">
        <v>4.5</v>
      </c>
      <c r="H338" s="224"/>
      <c r="I338" s="224"/>
      <c r="J338" s="224"/>
      <c r="L338" s="56" t="str">
        <f t="shared" si="16"/>
        <v>124MERCADO CENTRAL</v>
      </c>
      <c r="M338" s="206">
        <v>124</v>
      </c>
      <c r="N338" s="204" t="s">
        <v>229</v>
      </c>
      <c r="O338" s="230" t="s">
        <v>147</v>
      </c>
      <c r="P338" s="224">
        <v>1.4</v>
      </c>
      <c r="Q338" s="224">
        <v>1.3</v>
      </c>
      <c r="R338" s="224">
        <v>1.5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111SANTA TECLA</v>
      </c>
      <c r="B339" s="206">
        <v>111</v>
      </c>
      <c r="C339" s="204" t="s">
        <v>183</v>
      </c>
      <c r="D339" s="249" t="s">
        <v>217</v>
      </c>
      <c r="E339" s="224">
        <v>4.5999999999999996</v>
      </c>
      <c r="F339" s="224">
        <v>4.5</v>
      </c>
      <c r="G339" s="224">
        <v>4.7</v>
      </c>
      <c r="H339" s="224"/>
      <c r="I339" s="224"/>
      <c r="J339" s="224"/>
      <c r="L339" s="56" t="str">
        <f t="shared" si="16"/>
        <v>124LA UNION</v>
      </c>
      <c r="M339" s="206">
        <v>124</v>
      </c>
      <c r="N339" s="204" t="s">
        <v>261</v>
      </c>
      <c r="O339" s="230" t="s">
        <v>147</v>
      </c>
      <c r="P339" s="224">
        <v>1.25</v>
      </c>
      <c r="Q339" s="224">
        <v>1.2</v>
      </c>
      <c r="R339" s="224">
        <v>1.3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111SANTA ANA</v>
      </c>
      <c r="B340" s="206">
        <v>111</v>
      </c>
      <c r="C340" s="204" t="s">
        <v>172</v>
      </c>
      <c r="D340" s="249" t="s">
        <v>217</v>
      </c>
      <c r="E340" s="224">
        <v>4.25</v>
      </c>
      <c r="F340" s="224">
        <v>4.25</v>
      </c>
      <c r="G340" s="224">
        <v>4.25</v>
      </c>
      <c r="H340" s="224"/>
      <c r="I340" s="224"/>
      <c r="J340" s="224"/>
      <c r="L340" s="56" t="str">
        <f t="shared" si="16"/>
        <v>124AHUACHAPAN</v>
      </c>
      <c r="M340" s="206">
        <v>124</v>
      </c>
      <c r="N340" s="204" t="s">
        <v>260</v>
      </c>
      <c r="O340" s="230" t="s">
        <v>147</v>
      </c>
      <c r="P340" s="224">
        <v>1.3833333333333335</v>
      </c>
      <c r="Q340" s="224">
        <v>1.35</v>
      </c>
      <c r="R340" s="224">
        <v>1.4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111SAN MIGUEL</v>
      </c>
      <c r="B341" s="205">
        <v>111</v>
      </c>
      <c r="C341" s="204" t="s">
        <v>174</v>
      </c>
      <c r="D341" s="249" t="s">
        <v>217</v>
      </c>
      <c r="E341" s="224">
        <v>4.5</v>
      </c>
      <c r="F341" s="224">
        <v>4.5</v>
      </c>
      <c r="G341" s="224">
        <v>4.5</v>
      </c>
      <c r="H341" s="224"/>
      <c r="I341" s="224"/>
      <c r="J341" s="224"/>
      <c r="L341" s="56" t="str">
        <f t="shared" si="16"/>
        <v>124ZACATECOLUCA</v>
      </c>
      <c r="M341" s="205">
        <v>124</v>
      </c>
      <c r="N341" s="204" t="s">
        <v>180</v>
      </c>
      <c r="O341" s="230" t="s">
        <v>147</v>
      </c>
      <c r="P341" s="224">
        <v>1.3875000000000002</v>
      </c>
      <c r="Q341" s="224">
        <v>1.25</v>
      </c>
      <c r="R341" s="224">
        <v>1.6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112MERCADO CENTRAL</v>
      </c>
      <c r="B342" s="206">
        <v>112</v>
      </c>
      <c r="C342" s="204" t="s">
        <v>229</v>
      </c>
      <c r="D342" s="249" t="s">
        <v>218</v>
      </c>
      <c r="E342" s="224">
        <v>4</v>
      </c>
      <c r="F342" s="224">
        <v>4</v>
      </c>
      <c r="G342" s="224">
        <v>4</v>
      </c>
      <c r="H342" s="224"/>
      <c r="I342" s="224"/>
      <c r="J342" s="224"/>
      <c r="L342" s="56" t="str">
        <f t="shared" si="16"/>
        <v>125MERCADO CENTRAL</v>
      </c>
      <c r="M342" s="206">
        <v>125</v>
      </c>
      <c r="N342" s="204" t="s">
        <v>229</v>
      </c>
      <c r="O342" s="230" t="s">
        <v>148</v>
      </c>
      <c r="P342" s="224">
        <v>1.75</v>
      </c>
      <c r="Q342" s="224">
        <v>1.75</v>
      </c>
      <c r="R342" s="224">
        <v>1.75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112SAN VICENTE</v>
      </c>
      <c r="B343" s="206">
        <v>112</v>
      </c>
      <c r="C343" s="204" t="s">
        <v>173</v>
      </c>
      <c r="D343" s="249" t="s">
        <v>218</v>
      </c>
      <c r="E343" s="224">
        <v>3.9166666666666665</v>
      </c>
      <c r="F343" s="224">
        <v>3.75</v>
      </c>
      <c r="G343" s="224">
        <v>4</v>
      </c>
      <c r="H343" s="224"/>
      <c r="I343" s="224"/>
      <c r="J343" s="224"/>
      <c r="L343" s="56" t="str">
        <f t="shared" si="16"/>
        <v>125LA UNION</v>
      </c>
      <c r="M343" s="206">
        <v>125</v>
      </c>
      <c r="N343" s="204" t="s">
        <v>261</v>
      </c>
      <c r="O343" s="230" t="s">
        <v>148</v>
      </c>
      <c r="P343" s="224">
        <v>1.9</v>
      </c>
      <c r="Q343" s="224">
        <v>1.85</v>
      </c>
      <c r="R343" s="224">
        <v>1.95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112SANTA TECLA</v>
      </c>
      <c r="B344" s="206">
        <v>112</v>
      </c>
      <c r="C344" s="204" t="s">
        <v>183</v>
      </c>
      <c r="D344" s="249" t="s">
        <v>218</v>
      </c>
      <c r="E344" s="224">
        <v>4</v>
      </c>
      <c r="F344" s="224">
        <v>4</v>
      </c>
      <c r="G344" s="224">
        <v>4</v>
      </c>
      <c r="H344" s="224"/>
      <c r="I344" s="224"/>
      <c r="J344" s="224"/>
      <c r="L344" s="56" t="str">
        <f t="shared" si="16"/>
        <v>125AHUACHAPAN</v>
      </c>
      <c r="M344" s="206">
        <v>125</v>
      </c>
      <c r="N344" s="204" t="s">
        <v>260</v>
      </c>
      <c r="O344" s="230" t="s">
        <v>148</v>
      </c>
      <c r="P344" s="224">
        <v>1.75</v>
      </c>
      <c r="Q344" s="224">
        <v>1.7</v>
      </c>
      <c r="R344" s="224">
        <v>1.8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112SANTA ANA</v>
      </c>
      <c r="B345" s="206">
        <v>112</v>
      </c>
      <c r="C345" s="204" t="s">
        <v>172</v>
      </c>
      <c r="D345" s="249" t="s">
        <v>218</v>
      </c>
      <c r="E345" s="224">
        <v>3.75</v>
      </c>
      <c r="F345" s="224">
        <v>3.75</v>
      </c>
      <c r="G345" s="224">
        <v>3.75</v>
      </c>
      <c r="H345" s="224"/>
      <c r="I345" s="224"/>
      <c r="J345" s="224"/>
      <c r="L345" s="56" t="str">
        <f t="shared" si="16"/>
        <v>125ZACATECOLUCA</v>
      </c>
      <c r="M345" s="205">
        <v>125</v>
      </c>
      <c r="N345" s="204" t="s">
        <v>180</v>
      </c>
      <c r="O345" s="230" t="s">
        <v>148</v>
      </c>
      <c r="P345" s="224">
        <v>1.9</v>
      </c>
      <c r="Q345" s="224">
        <v>1.8</v>
      </c>
      <c r="R345" s="224">
        <v>2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112SAN MIGUEL</v>
      </c>
      <c r="B346" s="205">
        <v>112</v>
      </c>
      <c r="C346" s="204" t="s">
        <v>174</v>
      </c>
      <c r="D346" s="249" t="s">
        <v>218</v>
      </c>
      <c r="E346" s="224">
        <v>3.5</v>
      </c>
      <c r="F346" s="224">
        <v>3.5</v>
      </c>
      <c r="G346" s="224">
        <v>3.5</v>
      </c>
      <c r="H346" s="224"/>
      <c r="I346" s="224"/>
      <c r="J346" s="224"/>
      <c r="L346" s="56" t="str">
        <f t="shared" si="16"/>
        <v>126MERCADO CENTRAL</v>
      </c>
      <c r="M346" s="206">
        <v>126</v>
      </c>
      <c r="N346" s="204" t="s">
        <v>229</v>
      </c>
      <c r="O346" s="230" t="s">
        <v>269</v>
      </c>
      <c r="P346" s="224">
        <v>4.2</v>
      </c>
      <c r="Q346" s="224">
        <v>4.1500000000000004</v>
      </c>
      <c r="R346" s="224">
        <v>4.25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113MERCADO CENTRAL</v>
      </c>
      <c r="B347" s="206">
        <v>113</v>
      </c>
      <c r="C347" s="204" t="s">
        <v>229</v>
      </c>
      <c r="D347" s="249" t="s">
        <v>219</v>
      </c>
      <c r="E347" s="224">
        <v>4.25</v>
      </c>
      <c r="F347" s="224">
        <v>4.25</v>
      </c>
      <c r="G347" s="224">
        <v>4.25</v>
      </c>
      <c r="H347" s="224"/>
      <c r="I347" s="224"/>
      <c r="J347" s="224"/>
      <c r="L347" s="56" t="str">
        <f t="shared" si="16"/>
        <v>126LA UNION</v>
      </c>
      <c r="M347" s="206">
        <v>126</v>
      </c>
      <c r="N347" s="204" t="s">
        <v>261</v>
      </c>
      <c r="O347" s="230" t="s">
        <v>269</v>
      </c>
      <c r="P347" s="224">
        <v>4.75</v>
      </c>
      <c r="Q347" s="224">
        <v>4.75</v>
      </c>
      <c r="R347" s="224">
        <v>4.75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113SAN VICENTE</v>
      </c>
      <c r="B348" s="206">
        <v>113</v>
      </c>
      <c r="C348" s="204" t="s">
        <v>173</v>
      </c>
      <c r="D348" s="249" t="s">
        <v>219</v>
      </c>
      <c r="E348" s="224">
        <v>4.3</v>
      </c>
      <c r="F348" s="224">
        <v>4</v>
      </c>
      <c r="G348" s="224">
        <v>4.5</v>
      </c>
      <c r="H348" s="224"/>
      <c r="I348" s="224"/>
      <c r="J348" s="224"/>
      <c r="L348" s="56" t="str">
        <f t="shared" si="16"/>
        <v>126AHUACHAPAN</v>
      </c>
      <c r="M348" s="206">
        <v>126</v>
      </c>
      <c r="N348" s="204" t="s">
        <v>260</v>
      </c>
      <c r="O348" s="230" t="s">
        <v>269</v>
      </c>
      <c r="P348" s="224">
        <v>4</v>
      </c>
      <c r="Q348" s="224">
        <v>4</v>
      </c>
      <c r="R348" s="224">
        <v>4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113SANTA TECLA</v>
      </c>
      <c r="B349" s="206">
        <v>113</v>
      </c>
      <c r="C349" s="204" t="s">
        <v>183</v>
      </c>
      <c r="D349" s="249" t="s">
        <v>219</v>
      </c>
      <c r="E349" s="224">
        <v>4.55</v>
      </c>
      <c r="F349" s="224">
        <v>4.5</v>
      </c>
      <c r="G349" s="224">
        <v>4.5999999999999996</v>
      </c>
      <c r="H349" s="224"/>
      <c r="I349" s="224"/>
      <c r="J349" s="224"/>
      <c r="L349" s="56" t="str">
        <f t="shared" si="16"/>
        <v>126ZACATECOLUCA</v>
      </c>
      <c r="M349" s="205">
        <v>126</v>
      </c>
      <c r="N349" s="204" t="s">
        <v>180</v>
      </c>
      <c r="O349" s="230" t="s">
        <v>269</v>
      </c>
      <c r="P349" s="224">
        <v>4.3149999999999995</v>
      </c>
      <c r="Q349" s="224">
        <v>4.2</v>
      </c>
      <c r="R349" s="224">
        <v>4.5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113SANTA ANA</v>
      </c>
      <c r="B350" s="206">
        <v>113</v>
      </c>
      <c r="C350" s="204" t="s">
        <v>172</v>
      </c>
      <c r="D350" s="249" t="s">
        <v>219</v>
      </c>
      <c r="E350" s="224">
        <v>4</v>
      </c>
      <c r="F350" s="224">
        <v>4</v>
      </c>
      <c r="G350" s="224">
        <v>4</v>
      </c>
      <c r="H350" s="224"/>
      <c r="I350" s="224"/>
      <c r="J350" s="224"/>
      <c r="L350" s="56" t="str">
        <f t="shared" si="16"/>
        <v>127MERCADO CENTRAL</v>
      </c>
      <c r="M350" s="206">
        <v>127</v>
      </c>
      <c r="N350" s="204" t="s">
        <v>229</v>
      </c>
      <c r="O350" s="230" t="s">
        <v>270</v>
      </c>
      <c r="P350" s="224">
        <v>4.05</v>
      </c>
      <c r="Q350" s="224">
        <v>4</v>
      </c>
      <c r="R350" s="224">
        <v>4.0999999999999996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113SAN MIGUEL</v>
      </c>
      <c r="B351" s="205">
        <v>113</v>
      </c>
      <c r="C351" s="204" t="s">
        <v>174</v>
      </c>
      <c r="D351" s="249" t="s">
        <v>219</v>
      </c>
      <c r="E351" s="224">
        <v>3.5</v>
      </c>
      <c r="F351" s="224">
        <v>3.5</v>
      </c>
      <c r="G351" s="224">
        <v>3.5</v>
      </c>
      <c r="H351" s="224"/>
      <c r="I351" s="224"/>
      <c r="J351" s="224"/>
      <c r="L351" s="56" t="str">
        <f t="shared" si="16"/>
        <v>127LA UNION</v>
      </c>
      <c r="M351" s="206">
        <v>127</v>
      </c>
      <c r="N351" s="204" t="s">
        <v>261</v>
      </c>
      <c r="O351" s="230" t="s">
        <v>270</v>
      </c>
      <c r="P351" s="224">
        <v>4.375</v>
      </c>
      <c r="Q351" s="224">
        <v>4.25</v>
      </c>
      <c r="R351" s="224">
        <v>4.5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>114MERCADO CENTRAL</v>
      </c>
      <c r="B352" s="206">
        <v>114</v>
      </c>
      <c r="C352" s="204" t="s">
        <v>229</v>
      </c>
      <c r="D352" s="249" t="s">
        <v>220</v>
      </c>
      <c r="E352" s="224">
        <v>3.9</v>
      </c>
      <c r="F352" s="224">
        <v>3.9</v>
      </c>
      <c r="G352" s="224">
        <v>3.9</v>
      </c>
      <c r="H352" s="224"/>
      <c r="I352" s="224"/>
      <c r="J352" s="224"/>
      <c r="L352" s="56" t="str">
        <f t="shared" si="16"/>
        <v>127AHUACHAPAN</v>
      </c>
      <c r="M352" s="206">
        <v>127</v>
      </c>
      <c r="N352" s="204" t="s">
        <v>260</v>
      </c>
      <c r="O352" s="230" t="s">
        <v>270</v>
      </c>
      <c r="P352" s="224">
        <v>3.75</v>
      </c>
      <c r="Q352" s="224">
        <v>3.75</v>
      </c>
      <c r="R352" s="224">
        <v>3.75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114SAN VICENTE</v>
      </c>
      <c r="B353" s="206">
        <v>114</v>
      </c>
      <c r="C353" s="204" t="s">
        <v>173</v>
      </c>
      <c r="D353" s="249" t="s">
        <v>220</v>
      </c>
      <c r="E353" s="224">
        <v>4.333333333333333</v>
      </c>
      <c r="F353" s="224">
        <v>4</v>
      </c>
      <c r="G353" s="224">
        <v>4.5</v>
      </c>
      <c r="H353" s="224"/>
      <c r="I353" s="224"/>
      <c r="J353" s="224"/>
      <c r="L353" s="56" t="str">
        <f t="shared" si="16"/>
        <v>127ZACATECOLUCA</v>
      </c>
      <c r="M353" s="205">
        <v>127</v>
      </c>
      <c r="N353" s="204" t="s">
        <v>180</v>
      </c>
      <c r="O353" s="230" t="s">
        <v>270</v>
      </c>
      <c r="P353" s="224">
        <v>4.125</v>
      </c>
      <c r="Q353" s="224">
        <v>4</v>
      </c>
      <c r="R353" s="224">
        <v>4.25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114SANTA TECLA</v>
      </c>
      <c r="B354" s="206">
        <v>114</v>
      </c>
      <c r="C354" s="204" t="s">
        <v>183</v>
      </c>
      <c r="D354" s="249" t="s">
        <v>220</v>
      </c>
      <c r="E354" s="224">
        <v>4.55</v>
      </c>
      <c r="F354" s="224">
        <v>4.5</v>
      </c>
      <c r="G354" s="224">
        <v>4.5999999999999996</v>
      </c>
      <c r="H354" s="224"/>
      <c r="I354" s="224"/>
      <c r="J354" s="224"/>
      <c r="L354" s="56" t="str">
        <f t="shared" si="16"/>
        <v>128MERCADO CENTRAL</v>
      </c>
      <c r="M354" s="206">
        <v>128</v>
      </c>
      <c r="N354" s="204" t="s">
        <v>229</v>
      </c>
      <c r="O354" s="230" t="s">
        <v>302</v>
      </c>
      <c r="P354" s="224">
        <v>48.5</v>
      </c>
      <c r="Q354" s="224">
        <v>48</v>
      </c>
      <c r="R354" s="224">
        <v>49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114SANTA ANA</v>
      </c>
      <c r="B355" s="206">
        <v>114</v>
      </c>
      <c r="C355" s="204" t="s">
        <v>172</v>
      </c>
      <c r="D355" s="249" t="s">
        <v>220</v>
      </c>
      <c r="E355" s="224">
        <v>4</v>
      </c>
      <c r="F355" s="224">
        <v>4</v>
      </c>
      <c r="G355" s="224">
        <v>4</v>
      </c>
      <c r="H355" s="224"/>
      <c r="I355" s="224"/>
      <c r="J355" s="224"/>
      <c r="L355" s="56" t="str">
        <f t="shared" si="16"/>
        <v>128ZACATECOLUCA</v>
      </c>
      <c r="M355" s="205">
        <v>128</v>
      </c>
      <c r="N355" s="204" t="s">
        <v>180</v>
      </c>
      <c r="O355" s="230" t="s">
        <v>302</v>
      </c>
      <c r="P355" s="224">
        <v>47.571428571428569</v>
      </c>
      <c r="Q355" s="224">
        <v>47</v>
      </c>
      <c r="R355" s="224">
        <v>48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114SAN MIGUEL</v>
      </c>
      <c r="B356" s="205">
        <v>114</v>
      </c>
      <c r="C356" s="204" t="s">
        <v>174</v>
      </c>
      <c r="D356" s="249" t="s">
        <v>220</v>
      </c>
      <c r="E356" s="224">
        <v>3.5</v>
      </c>
      <c r="F356" s="224">
        <v>3.5</v>
      </c>
      <c r="G356" s="224">
        <v>3.5</v>
      </c>
      <c r="H356" s="224"/>
      <c r="I356" s="224"/>
      <c r="J356" s="224"/>
      <c r="L356" s="56" t="str">
        <f t="shared" si="16"/>
        <v>129MERCADO CENTRAL</v>
      </c>
      <c r="M356" s="206">
        <v>129</v>
      </c>
      <c r="N356" s="204" t="s">
        <v>229</v>
      </c>
      <c r="O356" s="230" t="s">
        <v>303</v>
      </c>
      <c r="P356" s="224">
        <v>46.5</v>
      </c>
      <c r="Q356" s="224">
        <v>46</v>
      </c>
      <c r="R356" s="224">
        <v>47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>115MERCADO CENTRAL</v>
      </c>
      <c r="B357" s="206">
        <v>115</v>
      </c>
      <c r="C357" s="204" t="s">
        <v>229</v>
      </c>
      <c r="D357" s="249" t="s">
        <v>221</v>
      </c>
      <c r="E357" s="224">
        <v>3.9</v>
      </c>
      <c r="F357" s="224">
        <v>3.9</v>
      </c>
      <c r="G357" s="224">
        <v>3.9</v>
      </c>
      <c r="H357" s="224"/>
      <c r="I357" s="224"/>
      <c r="J357" s="224"/>
      <c r="L357" s="56" t="str">
        <f t="shared" si="16"/>
        <v>129ZACATECOLUCA</v>
      </c>
      <c r="M357" s="205">
        <v>129</v>
      </c>
      <c r="N357" s="204" t="s">
        <v>180</v>
      </c>
      <c r="O357" s="230" t="s">
        <v>303</v>
      </c>
      <c r="P357" s="224">
        <v>46</v>
      </c>
      <c r="Q357" s="224">
        <v>46</v>
      </c>
      <c r="R357" s="224">
        <v>46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115SAN VICENTE</v>
      </c>
      <c r="B358" s="206">
        <v>115</v>
      </c>
      <c r="C358" s="204" t="s">
        <v>173</v>
      </c>
      <c r="D358" s="249" t="s">
        <v>221</v>
      </c>
      <c r="E358" s="224">
        <v>3.9166666666666665</v>
      </c>
      <c r="F358" s="224">
        <v>3.75</v>
      </c>
      <c r="G358" s="224">
        <v>4</v>
      </c>
      <c r="H358" s="224"/>
      <c r="I358" s="224"/>
      <c r="J358" s="224"/>
      <c r="L358" s="56" t="str">
        <f t="shared" si="16"/>
        <v xml:space="preserve">130GERARDO BARRIOS </v>
      </c>
      <c r="M358" s="206">
        <v>130</v>
      </c>
      <c r="N358" s="204" t="s">
        <v>262</v>
      </c>
      <c r="O358" s="230" t="s">
        <v>150</v>
      </c>
      <c r="P358" s="224">
        <v>3</v>
      </c>
      <c r="Q358" s="224">
        <v>3</v>
      </c>
      <c r="R358" s="224">
        <v>3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115SANTA TECLA</v>
      </c>
      <c r="B359" s="206">
        <v>115</v>
      </c>
      <c r="C359" s="204" t="s">
        <v>183</v>
      </c>
      <c r="D359" s="249" t="s">
        <v>221</v>
      </c>
      <c r="E359" s="224">
        <v>4</v>
      </c>
      <c r="F359" s="224">
        <v>4</v>
      </c>
      <c r="G359" s="224">
        <v>4</v>
      </c>
      <c r="H359" s="224"/>
      <c r="I359" s="224"/>
      <c r="J359" s="224"/>
      <c r="L359" s="56" t="str">
        <f t="shared" si="16"/>
        <v>130MERCADO CENTRAL</v>
      </c>
      <c r="M359" s="206">
        <v>130</v>
      </c>
      <c r="N359" s="204" t="s">
        <v>229</v>
      </c>
      <c r="O359" s="230" t="s">
        <v>150</v>
      </c>
      <c r="P359" s="224">
        <v>3</v>
      </c>
      <c r="Q359" s="224">
        <v>3</v>
      </c>
      <c r="R359" s="224">
        <v>3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115SANTA ANA</v>
      </c>
      <c r="B360" s="206">
        <v>115</v>
      </c>
      <c r="C360" s="204" t="s">
        <v>172</v>
      </c>
      <c r="D360" s="249" t="s">
        <v>221</v>
      </c>
      <c r="E360" s="224">
        <v>4</v>
      </c>
      <c r="F360" s="224">
        <v>4</v>
      </c>
      <c r="G360" s="224">
        <v>4</v>
      </c>
      <c r="H360" s="224"/>
      <c r="I360" s="224"/>
      <c r="J360" s="224"/>
      <c r="L360" s="56" t="str">
        <f t="shared" si="16"/>
        <v>130LA UNION</v>
      </c>
      <c r="M360" s="206">
        <v>130</v>
      </c>
      <c r="N360" s="204" t="s">
        <v>261</v>
      </c>
      <c r="O360" s="230" t="s">
        <v>150</v>
      </c>
      <c r="P360" s="224">
        <v>2.75</v>
      </c>
      <c r="Q360" s="224">
        <v>2.75</v>
      </c>
      <c r="R360" s="224">
        <v>2.75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115SAN MIGUEL</v>
      </c>
      <c r="B361" s="205">
        <v>115</v>
      </c>
      <c r="C361" s="204" t="s">
        <v>174</v>
      </c>
      <c r="D361" s="249" t="s">
        <v>221</v>
      </c>
      <c r="E361" s="224">
        <v>3.5</v>
      </c>
      <c r="F361" s="224">
        <v>3.5</v>
      </c>
      <c r="G361" s="224">
        <v>3.5</v>
      </c>
      <c r="H361" s="224"/>
      <c r="I361" s="224"/>
      <c r="J361" s="224"/>
      <c r="L361" s="56" t="str">
        <f t="shared" si="16"/>
        <v>130AHUACHAPAN</v>
      </c>
      <c r="M361" s="206">
        <v>130</v>
      </c>
      <c r="N361" s="204" t="s">
        <v>260</v>
      </c>
      <c r="O361" s="230" t="s">
        <v>150</v>
      </c>
      <c r="P361" s="224">
        <v>3.25</v>
      </c>
      <c r="Q361" s="224">
        <v>3.25</v>
      </c>
      <c r="R361" s="224">
        <v>3.25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>116MERCADO CENTRAL</v>
      </c>
      <c r="B362" s="206">
        <v>116</v>
      </c>
      <c r="C362" s="204" t="s">
        <v>229</v>
      </c>
      <c r="D362" s="249" t="s">
        <v>222</v>
      </c>
      <c r="E362" s="224">
        <v>4</v>
      </c>
      <c r="F362" s="224">
        <v>4</v>
      </c>
      <c r="G362" s="224">
        <v>4</v>
      </c>
      <c r="H362" s="224"/>
      <c r="I362" s="224"/>
      <c r="J362" s="224"/>
      <c r="L362" s="56" t="str">
        <f t="shared" si="16"/>
        <v>130ZACATECOLUCA</v>
      </c>
      <c r="M362" s="205">
        <v>130</v>
      </c>
      <c r="N362" s="204" t="s">
        <v>180</v>
      </c>
      <c r="O362" s="230" t="s">
        <v>150</v>
      </c>
      <c r="P362" s="224">
        <v>3.5</v>
      </c>
      <c r="Q362" s="224">
        <v>3.5</v>
      </c>
      <c r="R362" s="224">
        <v>3.5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116SAN VICENTE</v>
      </c>
      <c r="B363" s="206">
        <v>116</v>
      </c>
      <c r="C363" s="204" t="s">
        <v>173</v>
      </c>
      <c r="D363" s="249" t="s">
        <v>222</v>
      </c>
      <c r="E363" s="224">
        <v>3.9166666666666665</v>
      </c>
      <c r="F363" s="224">
        <v>3.75</v>
      </c>
      <c r="G363" s="224">
        <v>4</v>
      </c>
      <c r="H363" s="224"/>
      <c r="I363" s="224"/>
      <c r="J363" s="224"/>
      <c r="L363" s="56" t="str">
        <f t="shared" si="16"/>
        <v xml:space="preserve">132GERARDO BARRIOS </v>
      </c>
      <c r="M363" s="206">
        <v>132</v>
      </c>
      <c r="N363" s="204" t="s">
        <v>262</v>
      </c>
      <c r="O363" s="230" t="s">
        <v>151</v>
      </c>
      <c r="P363" s="224">
        <v>2.1</v>
      </c>
      <c r="Q363" s="224">
        <v>2.1</v>
      </c>
      <c r="R363" s="224">
        <v>2.1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116SANTA TECLA</v>
      </c>
      <c r="B364" s="206">
        <v>116</v>
      </c>
      <c r="C364" s="204" t="s">
        <v>183</v>
      </c>
      <c r="D364" s="249" t="s">
        <v>222</v>
      </c>
      <c r="E364" s="224">
        <v>4</v>
      </c>
      <c r="F364" s="224">
        <v>4</v>
      </c>
      <c r="G364" s="224">
        <v>4</v>
      </c>
      <c r="H364" s="224"/>
      <c r="I364" s="224"/>
      <c r="J364" s="224"/>
      <c r="L364" s="56" t="str">
        <f t="shared" si="16"/>
        <v>132MERCADO CENTRAL</v>
      </c>
      <c r="M364" s="206">
        <v>132</v>
      </c>
      <c r="N364" s="204" t="s">
        <v>229</v>
      </c>
      <c r="O364" s="230" t="s">
        <v>151</v>
      </c>
      <c r="P364" s="224">
        <v>2.25</v>
      </c>
      <c r="Q364" s="224">
        <v>2.25</v>
      </c>
      <c r="R364" s="224">
        <v>2.25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116SANTA ANA</v>
      </c>
      <c r="B365" s="206">
        <v>116</v>
      </c>
      <c r="C365" s="204" t="s">
        <v>172</v>
      </c>
      <c r="D365" s="249" t="s">
        <v>222</v>
      </c>
      <c r="E365" s="224">
        <v>4</v>
      </c>
      <c r="F365" s="224">
        <v>4</v>
      </c>
      <c r="G365" s="224">
        <v>4</v>
      </c>
      <c r="H365" s="224"/>
      <c r="I365" s="224"/>
      <c r="J365" s="224"/>
      <c r="L365" s="56" t="str">
        <f t="shared" si="16"/>
        <v>132LA UNION</v>
      </c>
      <c r="M365" s="206">
        <v>132</v>
      </c>
      <c r="N365" s="204" t="s">
        <v>261</v>
      </c>
      <c r="O365" s="230" t="s">
        <v>151</v>
      </c>
      <c r="P365" s="224">
        <v>2.5</v>
      </c>
      <c r="Q365" s="224">
        <v>2.5</v>
      </c>
      <c r="R365" s="224">
        <v>2.5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116SAN MIGUEL</v>
      </c>
      <c r="B366" s="205">
        <v>116</v>
      </c>
      <c r="C366" s="204" t="s">
        <v>174</v>
      </c>
      <c r="D366" s="249" t="s">
        <v>222</v>
      </c>
      <c r="E366" s="224">
        <v>3.5</v>
      </c>
      <c r="F366" s="224">
        <v>3.5</v>
      </c>
      <c r="G366" s="224">
        <v>3.5</v>
      </c>
      <c r="H366" s="224"/>
      <c r="I366" s="224"/>
      <c r="J366" s="224"/>
      <c r="L366" s="56" t="str">
        <f t="shared" si="16"/>
        <v>132AHUACHAPAN</v>
      </c>
      <c r="M366" s="206">
        <v>132</v>
      </c>
      <c r="N366" s="204" t="s">
        <v>260</v>
      </c>
      <c r="O366" s="230" t="s">
        <v>151</v>
      </c>
      <c r="P366" s="224">
        <v>2.4</v>
      </c>
      <c r="Q366" s="224">
        <v>2.4</v>
      </c>
      <c r="R366" s="224">
        <v>2.4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119MERCADO CENTRAL</v>
      </c>
      <c r="B367" s="206">
        <v>119</v>
      </c>
      <c r="C367" s="204" t="s">
        <v>229</v>
      </c>
      <c r="D367" s="249" t="s">
        <v>144</v>
      </c>
      <c r="E367" s="224">
        <v>4.8</v>
      </c>
      <c r="F367" s="224">
        <v>4.8</v>
      </c>
      <c r="G367" s="224">
        <v>4.8</v>
      </c>
      <c r="H367" s="224"/>
      <c r="I367" s="224"/>
      <c r="J367" s="224"/>
      <c r="L367" s="56" t="str">
        <f t="shared" si="16"/>
        <v>132ZACATECOLUCA</v>
      </c>
      <c r="M367" s="205">
        <v>132</v>
      </c>
      <c r="N367" s="204" t="s">
        <v>180</v>
      </c>
      <c r="O367" s="230" t="s">
        <v>151</v>
      </c>
      <c r="P367" s="224">
        <v>2.3833333333333333</v>
      </c>
      <c r="Q367" s="224">
        <v>2.2000000000000002</v>
      </c>
      <c r="R367" s="224">
        <v>2.5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119SAN VICENTE</v>
      </c>
      <c r="B368" s="206">
        <v>119</v>
      </c>
      <c r="C368" s="204" t="s">
        <v>173</v>
      </c>
      <c r="D368" s="249" t="s">
        <v>144</v>
      </c>
      <c r="E368" s="224">
        <v>5.25</v>
      </c>
      <c r="F368" s="224">
        <v>5</v>
      </c>
      <c r="G368" s="224">
        <v>5.5</v>
      </c>
      <c r="H368" s="224"/>
      <c r="I368" s="224"/>
      <c r="J368" s="224"/>
      <c r="L368" s="56" t="str">
        <f t="shared" si="16"/>
        <v xml:space="preserve">133GERARDO BARRIOS </v>
      </c>
      <c r="M368" s="206">
        <v>133</v>
      </c>
      <c r="N368" s="204" t="s">
        <v>262</v>
      </c>
      <c r="O368" s="230" t="s">
        <v>152</v>
      </c>
      <c r="P368" s="224">
        <v>3.3</v>
      </c>
      <c r="Q368" s="224">
        <v>3.3</v>
      </c>
      <c r="R368" s="224">
        <v>3.3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119SANTA TECLA</v>
      </c>
      <c r="B369" s="206">
        <v>119</v>
      </c>
      <c r="C369" s="204" t="s">
        <v>183</v>
      </c>
      <c r="D369" s="249" t="s">
        <v>144</v>
      </c>
      <c r="E369" s="224">
        <v>3.875</v>
      </c>
      <c r="F369" s="224">
        <v>3.75</v>
      </c>
      <c r="G369" s="224">
        <v>4</v>
      </c>
      <c r="H369" s="224"/>
      <c r="I369" s="224"/>
      <c r="J369" s="224"/>
      <c r="L369" s="56" t="str">
        <f t="shared" si="16"/>
        <v>133MERCADO CENTRAL</v>
      </c>
      <c r="M369" s="206">
        <v>133</v>
      </c>
      <c r="N369" s="204" t="s">
        <v>229</v>
      </c>
      <c r="O369" s="230" t="s">
        <v>152</v>
      </c>
      <c r="P369" s="224">
        <v>3.25</v>
      </c>
      <c r="Q369" s="224">
        <v>3.2</v>
      </c>
      <c r="R369" s="224">
        <v>3.3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>119SANTA ANA</v>
      </c>
      <c r="B370" s="206">
        <v>119</v>
      </c>
      <c r="C370" s="204" t="s">
        <v>172</v>
      </c>
      <c r="D370" s="249" t="s">
        <v>144</v>
      </c>
      <c r="E370" s="224">
        <v>5</v>
      </c>
      <c r="F370" s="224">
        <v>5</v>
      </c>
      <c r="G370" s="224">
        <v>5</v>
      </c>
      <c r="H370" s="224"/>
      <c r="I370" s="224"/>
      <c r="J370" s="224"/>
      <c r="L370" s="56" t="str">
        <f t="shared" si="16"/>
        <v>133LA UNION</v>
      </c>
      <c r="M370" s="206">
        <v>133</v>
      </c>
      <c r="N370" s="204" t="s">
        <v>261</v>
      </c>
      <c r="O370" s="230" t="s">
        <v>152</v>
      </c>
      <c r="P370" s="224">
        <v>3.5</v>
      </c>
      <c r="Q370" s="224">
        <v>3.5</v>
      </c>
      <c r="R370" s="224">
        <v>3.5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>119SAN MIGUEL</v>
      </c>
      <c r="B371" s="205">
        <v>119</v>
      </c>
      <c r="C371" s="204" t="s">
        <v>174</v>
      </c>
      <c r="D371" s="249" t="s">
        <v>144</v>
      </c>
      <c r="E371" s="224">
        <v>6</v>
      </c>
      <c r="F371" s="224">
        <v>6</v>
      </c>
      <c r="G371" s="224">
        <v>6</v>
      </c>
      <c r="H371" s="224"/>
      <c r="I371" s="224"/>
      <c r="J371" s="224"/>
      <c r="L371" s="56" t="str">
        <f t="shared" si="16"/>
        <v>133AHUACHAPAN</v>
      </c>
      <c r="M371" s="206">
        <v>133</v>
      </c>
      <c r="N371" s="204" t="s">
        <v>260</v>
      </c>
      <c r="O371" s="230" t="s">
        <v>152</v>
      </c>
      <c r="P371" s="224">
        <v>3.75</v>
      </c>
      <c r="Q371" s="224">
        <v>3.75</v>
      </c>
      <c r="R371" s="224">
        <v>3.75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>120MERCADO CENTRAL</v>
      </c>
      <c r="B372" s="206">
        <v>120</v>
      </c>
      <c r="C372" s="204" t="s">
        <v>229</v>
      </c>
      <c r="D372" s="249" t="s">
        <v>145</v>
      </c>
      <c r="E372" s="224">
        <v>3</v>
      </c>
      <c r="F372" s="224">
        <v>3</v>
      </c>
      <c r="G372" s="224">
        <v>3</v>
      </c>
      <c r="H372" s="224"/>
      <c r="I372" s="224"/>
      <c r="J372" s="224"/>
      <c r="L372" s="56" t="str">
        <f t="shared" si="16"/>
        <v>133ZACATECOLUCA</v>
      </c>
      <c r="M372" s="205">
        <v>133</v>
      </c>
      <c r="N372" s="204" t="s">
        <v>180</v>
      </c>
      <c r="O372" s="230" t="s">
        <v>152</v>
      </c>
      <c r="P372" s="224">
        <v>3.875</v>
      </c>
      <c r="Q372" s="224">
        <v>3.5</v>
      </c>
      <c r="R372" s="224">
        <v>4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>120SAN VICENTE</v>
      </c>
      <c r="B373" s="206">
        <v>120</v>
      </c>
      <c r="C373" s="204" t="s">
        <v>173</v>
      </c>
      <c r="D373" s="249" t="s">
        <v>145</v>
      </c>
      <c r="E373" s="224">
        <v>3.125</v>
      </c>
      <c r="F373" s="224">
        <v>3</v>
      </c>
      <c r="G373" s="224">
        <v>3.25</v>
      </c>
      <c r="H373" s="224"/>
      <c r="I373" s="224"/>
      <c r="J373" s="224"/>
      <c r="L373" s="56" t="str">
        <f t="shared" si="16"/>
        <v xml:space="preserve">134GERARDO BARRIOS </v>
      </c>
      <c r="M373" s="206">
        <v>134</v>
      </c>
      <c r="N373" s="204" t="s">
        <v>262</v>
      </c>
      <c r="O373" s="230" t="s">
        <v>153</v>
      </c>
      <c r="P373" s="224">
        <v>5</v>
      </c>
      <c r="Q373" s="224">
        <v>5</v>
      </c>
      <c r="R373" s="224">
        <v>5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>120SANTA TECLA</v>
      </c>
      <c r="B374" s="206">
        <v>120</v>
      </c>
      <c r="C374" s="204" t="s">
        <v>183</v>
      </c>
      <c r="D374" s="249" t="s">
        <v>145</v>
      </c>
      <c r="E374" s="224">
        <v>3.5</v>
      </c>
      <c r="F374" s="224">
        <v>3.5</v>
      </c>
      <c r="G374" s="224">
        <v>3.5</v>
      </c>
      <c r="H374" s="224"/>
      <c r="I374" s="224"/>
      <c r="J374" s="224"/>
      <c r="L374" s="56" t="str">
        <f t="shared" si="16"/>
        <v>134MERCADO CENTRAL</v>
      </c>
      <c r="M374" s="206">
        <v>134</v>
      </c>
      <c r="N374" s="204" t="s">
        <v>229</v>
      </c>
      <c r="O374" s="230" t="s">
        <v>153</v>
      </c>
      <c r="P374" s="224">
        <v>5</v>
      </c>
      <c r="Q374" s="224">
        <v>5</v>
      </c>
      <c r="R374" s="224">
        <v>5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>120SANTA ANA</v>
      </c>
      <c r="B375" s="206">
        <v>120</v>
      </c>
      <c r="C375" s="204" t="s">
        <v>172</v>
      </c>
      <c r="D375" s="249" t="s">
        <v>145</v>
      </c>
      <c r="E375" s="224">
        <v>2.9166666666666665</v>
      </c>
      <c r="F375" s="224">
        <v>2.75</v>
      </c>
      <c r="G375" s="224">
        <v>3</v>
      </c>
      <c r="H375" s="224"/>
      <c r="I375" s="224"/>
      <c r="J375" s="224"/>
      <c r="L375" s="56" t="str">
        <f t="shared" si="16"/>
        <v>134LA UNION</v>
      </c>
      <c r="M375" s="206">
        <v>134</v>
      </c>
      <c r="N375" s="204" t="s">
        <v>261</v>
      </c>
      <c r="O375" s="230" t="s">
        <v>153</v>
      </c>
      <c r="P375" s="224">
        <v>4.9749999999999996</v>
      </c>
      <c r="Q375" s="224">
        <v>4.75</v>
      </c>
      <c r="R375" s="224">
        <v>5.2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>120SAN MIGUEL</v>
      </c>
      <c r="B376" s="205">
        <v>120</v>
      </c>
      <c r="C376" s="204" t="s">
        <v>174</v>
      </c>
      <c r="D376" s="249" t="s">
        <v>145</v>
      </c>
      <c r="E376" s="224">
        <v>3</v>
      </c>
      <c r="F376" s="224">
        <v>3</v>
      </c>
      <c r="G376" s="224">
        <v>3</v>
      </c>
      <c r="H376" s="224"/>
      <c r="I376" s="224"/>
      <c r="J376" s="224"/>
      <c r="L376" s="56" t="str">
        <f t="shared" si="16"/>
        <v>134ZACATECOLUCA</v>
      </c>
      <c r="M376" s="205">
        <v>134</v>
      </c>
      <c r="N376" s="204" t="s">
        <v>180</v>
      </c>
      <c r="O376" s="230" t="s">
        <v>153</v>
      </c>
      <c r="P376" s="224">
        <v>6</v>
      </c>
      <c r="Q376" s="224">
        <v>6</v>
      </c>
      <c r="R376" s="224">
        <v>6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>121MERCADO CENTRAL</v>
      </c>
      <c r="B377" s="206">
        <v>121</v>
      </c>
      <c r="C377" s="204" t="s">
        <v>229</v>
      </c>
      <c r="D377" s="249" t="s">
        <v>146</v>
      </c>
      <c r="E377" s="224">
        <v>3</v>
      </c>
      <c r="F377" s="224">
        <v>3</v>
      </c>
      <c r="G377" s="224">
        <v>3</v>
      </c>
      <c r="H377" s="224"/>
      <c r="I377" s="224"/>
      <c r="J377" s="224"/>
      <c r="L377" s="56" t="str">
        <f t="shared" si="16"/>
        <v xml:space="preserve">135GERARDO BARRIOS </v>
      </c>
      <c r="M377" s="206">
        <v>135</v>
      </c>
      <c r="N377" s="204" t="s">
        <v>262</v>
      </c>
      <c r="O377" s="230" t="s">
        <v>154</v>
      </c>
      <c r="P377" s="224">
        <v>2.4</v>
      </c>
      <c r="Q377" s="224">
        <v>2.4</v>
      </c>
      <c r="R377" s="224">
        <v>2.4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>121SAN VICENTE</v>
      </c>
      <c r="B378" s="206">
        <v>121</v>
      </c>
      <c r="C378" s="204" t="s">
        <v>173</v>
      </c>
      <c r="D378" s="249" t="s">
        <v>146</v>
      </c>
      <c r="E378" s="224">
        <v>3.125</v>
      </c>
      <c r="F378" s="224">
        <v>3</v>
      </c>
      <c r="G378" s="224">
        <v>3.25</v>
      </c>
      <c r="H378" s="224"/>
      <c r="I378" s="224"/>
      <c r="J378" s="224"/>
      <c r="L378" s="56" t="str">
        <f t="shared" si="16"/>
        <v>135MERCADO CENTRAL</v>
      </c>
      <c r="M378" s="206">
        <v>135</v>
      </c>
      <c r="N378" s="204" t="s">
        <v>229</v>
      </c>
      <c r="O378" s="230" t="s">
        <v>154</v>
      </c>
      <c r="P378" s="224">
        <v>2.5</v>
      </c>
      <c r="Q378" s="224">
        <v>2.5</v>
      </c>
      <c r="R378" s="224">
        <v>2.5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>121SANTA TECLA</v>
      </c>
      <c r="B379" s="206">
        <v>121</v>
      </c>
      <c r="C379" s="204" t="s">
        <v>183</v>
      </c>
      <c r="D379" s="249" t="s">
        <v>146</v>
      </c>
      <c r="E379" s="224">
        <v>3.5</v>
      </c>
      <c r="F379" s="224">
        <v>3.5</v>
      </c>
      <c r="G379" s="224">
        <v>3.5</v>
      </c>
      <c r="H379" s="224"/>
      <c r="I379" s="224"/>
      <c r="J379" s="224"/>
      <c r="L379" s="56" t="str">
        <f t="shared" si="16"/>
        <v>135LA UNION</v>
      </c>
      <c r="M379" s="206">
        <v>135</v>
      </c>
      <c r="N379" s="204" t="s">
        <v>261</v>
      </c>
      <c r="O379" s="230" t="s">
        <v>154</v>
      </c>
      <c r="P379" s="224">
        <v>1.4</v>
      </c>
      <c r="Q379" s="224">
        <v>1.4</v>
      </c>
      <c r="R379" s="224">
        <v>1.4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>121SANTA ANA</v>
      </c>
      <c r="B380" s="206">
        <v>121</v>
      </c>
      <c r="C380" s="204" t="s">
        <v>172</v>
      </c>
      <c r="D380" s="249" t="s">
        <v>146</v>
      </c>
      <c r="E380" s="224">
        <v>2.8666666666666667</v>
      </c>
      <c r="F380" s="224">
        <v>2.6</v>
      </c>
      <c r="G380" s="224">
        <v>3</v>
      </c>
      <c r="H380" s="224"/>
      <c r="I380" s="224"/>
      <c r="J380" s="224"/>
      <c r="L380" s="56" t="str">
        <f t="shared" si="16"/>
        <v>135AHUACHAPAN</v>
      </c>
      <c r="M380" s="206">
        <v>135</v>
      </c>
      <c r="N380" s="204" t="s">
        <v>260</v>
      </c>
      <c r="O380" s="230" t="s">
        <v>154</v>
      </c>
      <c r="P380" s="224">
        <v>1.6</v>
      </c>
      <c r="Q380" s="224">
        <v>1.6</v>
      </c>
      <c r="R380" s="224">
        <v>1.6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>121SAN MIGUEL</v>
      </c>
      <c r="B381" s="205">
        <v>121</v>
      </c>
      <c r="C381" s="204" t="s">
        <v>174</v>
      </c>
      <c r="D381" s="249" t="s">
        <v>146</v>
      </c>
      <c r="E381" s="224">
        <v>3</v>
      </c>
      <c r="F381" s="224">
        <v>3</v>
      </c>
      <c r="G381" s="224">
        <v>3</v>
      </c>
      <c r="H381" s="224"/>
      <c r="I381" s="224"/>
      <c r="J381" s="224"/>
      <c r="L381" s="56" t="str">
        <f t="shared" si="16"/>
        <v>135ZACATECOLUCA</v>
      </c>
      <c r="M381" s="205">
        <v>135</v>
      </c>
      <c r="N381" s="204" t="s">
        <v>180</v>
      </c>
      <c r="O381" s="230" t="s">
        <v>154</v>
      </c>
      <c r="P381" s="224">
        <v>2</v>
      </c>
      <c r="Q381" s="224">
        <v>2</v>
      </c>
      <c r="R381" s="224">
        <v>2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>122MERCADO CENTRAL</v>
      </c>
      <c r="B382" s="206">
        <v>122</v>
      </c>
      <c r="C382" s="204" t="s">
        <v>229</v>
      </c>
      <c r="D382" s="249" t="s">
        <v>155</v>
      </c>
      <c r="E382" s="224">
        <v>2.8</v>
      </c>
      <c r="F382" s="224">
        <v>2.8</v>
      </c>
      <c r="G382" s="224">
        <v>2.8</v>
      </c>
      <c r="H382" s="224"/>
      <c r="I382" s="224"/>
      <c r="J382" s="224"/>
      <c r="L382" s="56" t="str">
        <f t="shared" si="16"/>
        <v>136MERCADO CENTRAL</v>
      </c>
      <c r="M382" s="206">
        <v>136</v>
      </c>
      <c r="N382" s="204" t="s">
        <v>229</v>
      </c>
      <c r="O382" s="230" t="s">
        <v>223</v>
      </c>
      <c r="P382" s="224">
        <v>2.5</v>
      </c>
      <c r="Q382" s="224">
        <v>2.5</v>
      </c>
      <c r="R382" s="224">
        <v>2.5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>122SAN VICENTE</v>
      </c>
      <c r="B383" s="206">
        <v>122</v>
      </c>
      <c r="C383" s="204" t="s">
        <v>173</v>
      </c>
      <c r="D383" s="249" t="s">
        <v>155</v>
      </c>
      <c r="E383" s="224">
        <v>3.125</v>
      </c>
      <c r="F383" s="224">
        <v>3</v>
      </c>
      <c r="G383" s="224">
        <v>3.25</v>
      </c>
      <c r="H383" s="224"/>
      <c r="I383" s="224"/>
      <c r="J383" s="224"/>
      <c r="L383" s="56" t="str">
        <f t="shared" si="16"/>
        <v>136TIENDONA</v>
      </c>
      <c r="M383" s="206">
        <v>136</v>
      </c>
      <c r="N383" s="204" t="s">
        <v>190</v>
      </c>
      <c r="O383" s="230" t="s">
        <v>223</v>
      </c>
      <c r="P383" s="224">
        <v>1.5</v>
      </c>
      <c r="Q383" s="224">
        <v>1.5</v>
      </c>
      <c r="R383" s="224">
        <v>1.5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>122SANTA TECLA</v>
      </c>
      <c r="B384" s="206">
        <v>122</v>
      </c>
      <c r="C384" s="204" t="s">
        <v>183</v>
      </c>
      <c r="D384" s="249" t="s">
        <v>155</v>
      </c>
      <c r="E384" s="224">
        <v>3</v>
      </c>
      <c r="F384" s="224">
        <v>3</v>
      </c>
      <c r="G384" s="224">
        <v>3</v>
      </c>
      <c r="H384" s="224"/>
      <c r="I384" s="224"/>
      <c r="J384" s="224"/>
      <c r="L384" s="56" t="str">
        <f t="shared" si="16"/>
        <v>136LA UNION</v>
      </c>
      <c r="M384" s="206">
        <v>136</v>
      </c>
      <c r="N384" s="204" t="s">
        <v>261</v>
      </c>
      <c r="O384" s="230" t="s">
        <v>223</v>
      </c>
      <c r="P384" s="224">
        <v>1.875</v>
      </c>
      <c r="Q384" s="224">
        <v>1.75</v>
      </c>
      <c r="R384" s="224">
        <v>2</v>
      </c>
      <c r="S384" s="224"/>
      <c r="T384" s="224"/>
      <c r="U384" s="224"/>
      <c r="V384" s="45"/>
      <c r="W384" s="45"/>
    </row>
    <row r="385" spans="1:23" ht="15.75">
      <c r="A385" s="177" t="str">
        <f t="shared" si="17"/>
        <v>122SANTA ANA</v>
      </c>
      <c r="B385" s="206">
        <v>122</v>
      </c>
      <c r="C385" s="204" t="s">
        <v>172</v>
      </c>
      <c r="D385" s="249" t="s">
        <v>155</v>
      </c>
      <c r="E385" s="224">
        <v>2.8666666666666667</v>
      </c>
      <c r="F385" s="224">
        <v>2.6</v>
      </c>
      <c r="G385" s="224">
        <v>3</v>
      </c>
      <c r="H385" s="224"/>
      <c r="I385" s="224"/>
      <c r="J385" s="224"/>
      <c r="L385" s="56" t="str">
        <f t="shared" si="16"/>
        <v>136AHUACHAPAN</v>
      </c>
      <c r="M385" s="206">
        <v>136</v>
      </c>
      <c r="N385" s="204" t="s">
        <v>260</v>
      </c>
      <c r="O385" s="230" t="s">
        <v>223</v>
      </c>
      <c r="P385" s="224">
        <v>2</v>
      </c>
      <c r="Q385" s="224">
        <v>2</v>
      </c>
      <c r="R385" s="224">
        <v>2</v>
      </c>
      <c r="S385" s="224"/>
      <c r="T385" s="224"/>
      <c r="U385" s="224"/>
      <c r="V385" s="45"/>
      <c r="W385" s="45"/>
    </row>
    <row r="386" spans="1:23" ht="15.75">
      <c r="A386" s="177" t="str">
        <f t="shared" si="17"/>
        <v>122SAN MIGUEL</v>
      </c>
      <c r="B386" s="205">
        <v>122</v>
      </c>
      <c r="C386" s="204" t="s">
        <v>174</v>
      </c>
      <c r="D386" s="249" t="s">
        <v>155</v>
      </c>
      <c r="E386" s="224">
        <v>3</v>
      </c>
      <c r="F386" s="224">
        <v>3</v>
      </c>
      <c r="G386" s="224">
        <v>3</v>
      </c>
      <c r="H386" s="224"/>
      <c r="I386" s="224"/>
      <c r="J386" s="224"/>
      <c r="L386" s="56" t="str">
        <f t="shared" si="16"/>
        <v>136ZACATECOLUCA</v>
      </c>
      <c r="M386" s="205">
        <v>136</v>
      </c>
      <c r="N386" s="204" t="s">
        <v>180</v>
      </c>
      <c r="O386" s="230" t="s">
        <v>223</v>
      </c>
      <c r="P386" s="224">
        <v>1.5</v>
      </c>
      <c r="Q386" s="224">
        <v>1.5</v>
      </c>
      <c r="R386" s="224">
        <v>1.5</v>
      </c>
      <c r="S386" s="224"/>
      <c r="T386" s="224"/>
      <c r="U386" s="224"/>
      <c r="V386" s="45"/>
      <c r="W386" s="45"/>
    </row>
    <row r="387" spans="1:23" ht="15.75">
      <c r="A387" s="177" t="str">
        <f t="shared" si="17"/>
        <v>123MERCADO CENTRAL</v>
      </c>
      <c r="B387" s="206">
        <v>123</v>
      </c>
      <c r="C387" s="204" t="s">
        <v>229</v>
      </c>
      <c r="D387" s="249" t="s">
        <v>301</v>
      </c>
      <c r="E387" s="224">
        <v>1.5</v>
      </c>
      <c r="F387" s="224">
        <v>1.5</v>
      </c>
      <c r="G387" s="224">
        <v>1.5</v>
      </c>
      <c r="H387" s="224"/>
      <c r="I387" s="224"/>
      <c r="J387" s="224"/>
      <c r="L387" s="56" t="str">
        <f t="shared" si="16"/>
        <v>137MERCADO CENTRAL</v>
      </c>
      <c r="M387" s="206">
        <v>137</v>
      </c>
      <c r="N387" s="204" t="s">
        <v>229</v>
      </c>
      <c r="O387" s="230" t="s">
        <v>240</v>
      </c>
      <c r="P387" s="224">
        <v>4.5</v>
      </c>
      <c r="Q387" s="224">
        <v>4.5</v>
      </c>
      <c r="R387" s="224">
        <v>4.5</v>
      </c>
      <c r="S387" s="224"/>
      <c r="T387" s="224"/>
      <c r="U387" s="224"/>
      <c r="V387" s="45"/>
      <c r="W387" s="45"/>
    </row>
    <row r="388" spans="1:23" ht="15.75">
      <c r="A388" s="177" t="str">
        <f t="shared" si="17"/>
        <v>123SANTA TECLA</v>
      </c>
      <c r="B388" s="205">
        <v>123</v>
      </c>
      <c r="C388" s="204" t="s">
        <v>183</v>
      </c>
      <c r="D388" s="249" t="s">
        <v>301</v>
      </c>
      <c r="E388" s="224">
        <v>1.6000000000000003</v>
      </c>
      <c r="F388" s="224">
        <v>1.6</v>
      </c>
      <c r="G388" s="224">
        <v>1.6</v>
      </c>
      <c r="H388" s="224"/>
      <c r="I388" s="224"/>
      <c r="J388" s="224"/>
      <c r="L388" s="56" t="str">
        <f t="shared" si="16"/>
        <v>137TIENDONA</v>
      </c>
      <c r="M388" s="206">
        <v>137</v>
      </c>
      <c r="N388" s="204" t="s">
        <v>190</v>
      </c>
      <c r="O388" s="230" t="s">
        <v>240</v>
      </c>
      <c r="P388" s="224">
        <v>3.5</v>
      </c>
      <c r="Q388" s="224">
        <v>3.5</v>
      </c>
      <c r="R388" s="224">
        <v>3.5</v>
      </c>
      <c r="S388" s="224"/>
      <c r="T388" s="224"/>
      <c r="U388" s="224"/>
      <c r="V388" s="45"/>
      <c r="W388" s="45"/>
    </row>
    <row r="389" spans="1:23" ht="15.75">
      <c r="A389" s="177" t="str">
        <f t="shared" si="17"/>
        <v>124MERCADO CENTRAL</v>
      </c>
      <c r="B389" s="206">
        <v>124</v>
      </c>
      <c r="C389" s="204" t="s">
        <v>229</v>
      </c>
      <c r="D389" s="249" t="s">
        <v>147</v>
      </c>
      <c r="E389" s="224">
        <v>1.3</v>
      </c>
      <c r="F389" s="224">
        <v>1.3</v>
      </c>
      <c r="G389" s="224">
        <v>1.3</v>
      </c>
      <c r="H389" s="224"/>
      <c r="I389" s="224"/>
      <c r="J389" s="224"/>
      <c r="L389" s="56" t="str">
        <f t="shared" ref="L389:L452" si="18">+M389&amp;N389</f>
        <v>137LA UNION</v>
      </c>
      <c r="M389" s="206">
        <v>137</v>
      </c>
      <c r="N389" s="204" t="s">
        <v>261</v>
      </c>
      <c r="O389" s="230" t="s">
        <v>240</v>
      </c>
      <c r="P389" s="224">
        <v>3.25</v>
      </c>
      <c r="Q389" s="224">
        <v>3</v>
      </c>
      <c r="R389" s="224">
        <v>3.5</v>
      </c>
      <c r="S389" s="224"/>
      <c r="T389" s="224"/>
      <c r="U389" s="224"/>
      <c r="V389" s="45"/>
      <c r="W389" s="45"/>
    </row>
    <row r="390" spans="1:23" ht="15.75">
      <c r="A390" s="177" t="str">
        <f t="shared" si="17"/>
        <v>124SAN VICENTE</v>
      </c>
      <c r="B390" s="206">
        <v>124</v>
      </c>
      <c r="C390" s="204" t="s">
        <v>173</v>
      </c>
      <c r="D390" s="249" t="s">
        <v>147</v>
      </c>
      <c r="E390" s="224">
        <v>1.4333333333333336</v>
      </c>
      <c r="F390" s="224">
        <v>1.35</v>
      </c>
      <c r="G390" s="224">
        <v>1.6</v>
      </c>
      <c r="H390" s="224"/>
      <c r="I390" s="224"/>
      <c r="J390" s="224"/>
      <c r="L390" s="56" t="str">
        <f t="shared" si="18"/>
        <v>137ZACATECOLUCA</v>
      </c>
      <c r="M390" s="205">
        <v>137</v>
      </c>
      <c r="N390" s="204" t="s">
        <v>180</v>
      </c>
      <c r="O390" s="230" t="s">
        <v>240</v>
      </c>
      <c r="P390" s="224">
        <v>3.6666666666666665</v>
      </c>
      <c r="Q390" s="224">
        <v>3.5</v>
      </c>
      <c r="R390" s="224">
        <v>4</v>
      </c>
      <c r="S390" s="224"/>
      <c r="T390" s="224"/>
      <c r="U390" s="224"/>
      <c r="V390" s="45"/>
      <c r="W390" s="45"/>
    </row>
    <row r="391" spans="1:23" ht="15.75">
      <c r="A391" s="177" t="str">
        <f t="shared" si="17"/>
        <v>124SANTA TECLA</v>
      </c>
      <c r="B391" s="206">
        <v>124</v>
      </c>
      <c r="C391" s="204" t="s">
        <v>183</v>
      </c>
      <c r="D391" s="249" t="s">
        <v>147</v>
      </c>
      <c r="E391" s="224">
        <v>1.3500000000000003</v>
      </c>
      <c r="F391" s="224">
        <v>1.3</v>
      </c>
      <c r="G391" s="224">
        <v>1.4</v>
      </c>
      <c r="H391" s="224"/>
      <c r="I391" s="224"/>
      <c r="J391" s="224"/>
      <c r="L391" s="56" t="str">
        <f t="shared" si="18"/>
        <v>138MERCADO CENTRAL</v>
      </c>
      <c r="M391" s="206">
        <v>138</v>
      </c>
      <c r="N391" s="204" t="s">
        <v>229</v>
      </c>
      <c r="O391" s="230" t="s">
        <v>241</v>
      </c>
      <c r="P391" s="224">
        <v>7</v>
      </c>
      <c r="Q391" s="224">
        <v>7</v>
      </c>
      <c r="R391" s="224">
        <v>7</v>
      </c>
      <c r="S391" s="224"/>
      <c r="T391" s="224"/>
      <c r="U391" s="224"/>
      <c r="V391" s="45"/>
      <c r="W391" s="45"/>
    </row>
    <row r="392" spans="1:23" ht="15.75">
      <c r="A392" s="177" t="str">
        <f t="shared" si="17"/>
        <v>124SANTA ANA</v>
      </c>
      <c r="B392" s="206">
        <v>124</v>
      </c>
      <c r="C392" s="204" t="s">
        <v>172</v>
      </c>
      <c r="D392" s="249" t="s">
        <v>147</v>
      </c>
      <c r="E392" s="224">
        <v>1.4</v>
      </c>
      <c r="F392" s="224">
        <v>1.4</v>
      </c>
      <c r="G392" s="224">
        <v>1.4</v>
      </c>
      <c r="H392" s="224"/>
      <c r="I392" s="224"/>
      <c r="J392" s="224"/>
      <c r="L392" s="56" t="str">
        <f t="shared" si="18"/>
        <v>138TIENDONA</v>
      </c>
      <c r="M392" s="206">
        <v>138</v>
      </c>
      <c r="N392" s="204" t="s">
        <v>190</v>
      </c>
      <c r="O392" s="230" t="s">
        <v>241</v>
      </c>
      <c r="P392" s="224">
        <v>5</v>
      </c>
      <c r="Q392" s="224">
        <v>5</v>
      </c>
      <c r="R392" s="224">
        <v>5</v>
      </c>
      <c r="S392" s="224"/>
      <c r="T392" s="224"/>
      <c r="U392" s="224"/>
      <c r="V392" s="45"/>
      <c r="W392" s="45"/>
    </row>
    <row r="393" spans="1:23" ht="15.75">
      <c r="A393" s="177" t="str">
        <f t="shared" si="17"/>
        <v>124SAN MIGUEL</v>
      </c>
      <c r="B393" s="205">
        <v>124</v>
      </c>
      <c r="C393" s="204" t="s">
        <v>174</v>
      </c>
      <c r="D393" s="249" t="s">
        <v>147</v>
      </c>
      <c r="E393" s="224">
        <v>1.25</v>
      </c>
      <c r="F393" s="224">
        <v>1.25</v>
      </c>
      <c r="G393" s="224">
        <v>1.25</v>
      </c>
      <c r="H393" s="224"/>
      <c r="I393" s="224"/>
      <c r="J393" s="224"/>
      <c r="L393" s="56" t="str">
        <f t="shared" si="18"/>
        <v>138LA UNION</v>
      </c>
      <c r="M393" s="206">
        <v>138</v>
      </c>
      <c r="N393" s="204" t="s">
        <v>261</v>
      </c>
      <c r="O393" s="230" t="s">
        <v>241</v>
      </c>
      <c r="P393" s="224">
        <v>5</v>
      </c>
      <c r="Q393" s="224">
        <v>5</v>
      </c>
      <c r="R393" s="224">
        <v>5</v>
      </c>
      <c r="S393" s="224"/>
      <c r="T393" s="224"/>
      <c r="U393" s="224"/>
      <c r="V393" s="45"/>
      <c r="W393" s="45"/>
    </row>
    <row r="394" spans="1:23" ht="15.75">
      <c r="A394" s="177" t="str">
        <f t="shared" si="17"/>
        <v>125MERCADO CENTRAL</v>
      </c>
      <c r="B394" s="206">
        <v>125</v>
      </c>
      <c r="C394" s="204" t="s">
        <v>229</v>
      </c>
      <c r="D394" s="249" t="s">
        <v>148</v>
      </c>
      <c r="E394" s="224">
        <v>1.75</v>
      </c>
      <c r="F394" s="224">
        <v>1.75</v>
      </c>
      <c r="G394" s="224">
        <v>1.75</v>
      </c>
      <c r="H394" s="224"/>
      <c r="I394" s="224"/>
      <c r="J394" s="224"/>
      <c r="L394" s="56" t="str">
        <f t="shared" si="18"/>
        <v>138AHUACHAPAN</v>
      </c>
      <c r="M394" s="206">
        <v>138</v>
      </c>
      <c r="N394" s="204" t="s">
        <v>260</v>
      </c>
      <c r="O394" s="230" t="s">
        <v>241</v>
      </c>
      <c r="P394" s="224">
        <v>6.25</v>
      </c>
      <c r="Q394" s="224">
        <v>6</v>
      </c>
      <c r="R394" s="224">
        <v>6.5</v>
      </c>
      <c r="S394" s="224"/>
      <c r="T394" s="224"/>
      <c r="U394" s="224"/>
      <c r="V394" s="45"/>
      <c r="W394" s="45"/>
    </row>
    <row r="395" spans="1:23" ht="15.75">
      <c r="A395" s="177" t="str">
        <f t="shared" si="17"/>
        <v>125SAN VICENTE</v>
      </c>
      <c r="B395" s="206">
        <v>125</v>
      </c>
      <c r="C395" s="204" t="s">
        <v>173</v>
      </c>
      <c r="D395" s="249" t="s">
        <v>148</v>
      </c>
      <c r="E395" s="224">
        <v>1.9000000000000001</v>
      </c>
      <c r="F395" s="224">
        <v>1.8</v>
      </c>
      <c r="G395" s="224">
        <v>2</v>
      </c>
      <c r="H395" s="224"/>
      <c r="I395" s="224"/>
      <c r="J395" s="224"/>
      <c r="L395" s="56" t="str">
        <f t="shared" si="18"/>
        <v>138ZACATECOLUCA</v>
      </c>
      <c r="M395" s="205">
        <v>138</v>
      </c>
      <c r="N395" s="204" t="s">
        <v>180</v>
      </c>
      <c r="O395" s="230" t="s">
        <v>241</v>
      </c>
      <c r="P395" s="224">
        <v>3.3333333333333335</v>
      </c>
      <c r="Q395" s="224">
        <v>3</v>
      </c>
      <c r="R395" s="224">
        <v>4</v>
      </c>
      <c r="S395" s="224"/>
      <c r="T395" s="224"/>
      <c r="U395" s="224"/>
      <c r="V395" s="45"/>
      <c r="W395" s="45"/>
    </row>
    <row r="396" spans="1:23" ht="15.75">
      <c r="A396" s="177" t="str">
        <f t="shared" si="17"/>
        <v>125SANTA TECLA</v>
      </c>
      <c r="B396" s="206">
        <v>125</v>
      </c>
      <c r="C396" s="204" t="s">
        <v>183</v>
      </c>
      <c r="D396" s="249" t="s">
        <v>148</v>
      </c>
      <c r="E396" s="224">
        <v>1.7833333333333332</v>
      </c>
      <c r="F396" s="224">
        <v>1.75</v>
      </c>
      <c r="G396" s="224">
        <v>1.8</v>
      </c>
      <c r="H396" s="224"/>
      <c r="I396" s="224"/>
      <c r="J396" s="224"/>
      <c r="L396" s="56" t="str">
        <f t="shared" si="18"/>
        <v>139MERCADO CENTRAL</v>
      </c>
      <c r="M396" s="206">
        <v>139</v>
      </c>
      <c r="N396" s="204" t="s">
        <v>229</v>
      </c>
      <c r="O396" s="230" t="s">
        <v>242</v>
      </c>
      <c r="P396" s="224">
        <v>4</v>
      </c>
      <c r="Q396" s="224">
        <v>4</v>
      </c>
      <c r="R396" s="224">
        <v>4</v>
      </c>
      <c r="S396" s="224"/>
      <c r="T396" s="224"/>
      <c r="U396" s="224"/>
      <c r="V396" s="45"/>
      <c r="W396" s="45"/>
    </row>
    <row r="397" spans="1:23" ht="15.75">
      <c r="A397" s="177" t="str">
        <f t="shared" si="17"/>
        <v>125SANTA ANA</v>
      </c>
      <c r="B397" s="206">
        <v>125</v>
      </c>
      <c r="C397" s="204" t="s">
        <v>172</v>
      </c>
      <c r="D397" s="249" t="s">
        <v>148</v>
      </c>
      <c r="E397" s="224">
        <v>1.8</v>
      </c>
      <c r="F397" s="224">
        <v>1.8</v>
      </c>
      <c r="G397" s="224">
        <v>1.8</v>
      </c>
      <c r="H397" s="224"/>
      <c r="I397" s="224"/>
      <c r="J397" s="224"/>
      <c r="L397" s="56" t="str">
        <f t="shared" si="18"/>
        <v>139TIENDONA</v>
      </c>
      <c r="M397" s="206">
        <v>139</v>
      </c>
      <c r="N397" s="204" t="s">
        <v>190</v>
      </c>
      <c r="O397" s="230" t="s">
        <v>242</v>
      </c>
      <c r="P397" s="224">
        <v>3.5</v>
      </c>
      <c r="Q397" s="224">
        <v>3.5</v>
      </c>
      <c r="R397" s="224">
        <v>3.5</v>
      </c>
      <c r="S397" s="224"/>
      <c r="T397" s="224"/>
      <c r="U397" s="224"/>
      <c r="V397" s="45"/>
      <c r="W397" s="45"/>
    </row>
    <row r="398" spans="1:23" ht="15.75">
      <c r="A398" s="177" t="str">
        <f t="shared" si="17"/>
        <v>125SAN MIGUEL</v>
      </c>
      <c r="B398" s="205">
        <v>125</v>
      </c>
      <c r="C398" s="204" t="s">
        <v>174</v>
      </c>
      <c r="D398" s="249" t="s">
        <v>148</v>
      </c>
      <c r="E398" s="224">
        <v>1.8999999999999997</v>
      </c>
      <c r="F398" s="224">
        <v>1.9</v>
      </c>
      <c r="G398" s="224">
        <v>1.9</v>
      </c>
      <c r="H398" s="224"/>
      <c r="I398" s="224"/>
      <c r="J398" s="224"/>
      <c r="L398" s="56" t="str">
        <f t="shared" si="18"/>
        <v>139ZACATECOLUCA</v>
      </c>
      <c r="M398" s="205">
        <v>139</v>
      </c>
      <c r="N398" s="204" t="s">
        <v>180</v>
      </c>
      <c r="O398" s="230" t="s">
        <v>242</v>
      </c>
      <c r="P398" s="224">
        <v>3</v>
      </c>
      <c r="Q398" s="224">
        <v>3</v>
      </c>
      <c r="R398" s="224">
        <v>3</v>
      </c>
      <c r="S398" s="224"/>
      <c r="T398" s="224"/>
      <c r="U398" s="224"/>
      <c r="V398" s="45"/>
      <c r="W398" s="45"/>
    </row>
    <row r="399" spans="1:23" ht="15.75">
      <c r="A399" s="177" t="str">
        <f t="shared" si="17"/>
        <v>126MERCADO CENTRAL</v>
      </c>
      <c r="B399" s="206">
        <v>126</v>
      </c>
      <c r="C399" s="204" t="s">
        <v>229</v>
      </c>
      <c r="D399" s="249" t="s">
        <v>269</v>
      </c>
      <c r="E399" s="224">
        <v>4.25</v>
      </c>
      <c r="F399" s="224">
        <v>4.25</v>
      </c>
      <c r="G399" s="224">
        <v>4.25</v>
      </c>
      <c r="H399" s="224"/>
      <c r="I399" s="224"/>
      <c r="J399" s="224"/>
      <c r="L399" s="54" t="str">
        <f t="shared" si="18"/>
        <v>140MERCADO CENTRAL</v>
      </c>
      <c r="M399" s="206">
        <v>140</v>
      </c>
      <c r="N399" s="204" t="s">
        <v>229</v>
      </c>
      <c r="O399" s="230" t="s">
        <v>224</v>
      </c>
      <c r="P399" s="224">
        <v>10</v>
      </c>
      <c r="Q399" s="224">
        <v>10</v>
      </c>
      <c r="R399" s="224">
        <v>10</v>
      </c>
      <c r="S399" s="224"/>
      <c r="T399" s="224"/>
      <c r="U399" s="224"/>
    </row>
    <row r="400" spans="1:23" ht="15.75">
      <c r="A400" s="177" t="str">
        <f t="shared" si="17"/>
        <v>126SAN VICENTE</v>
      </c>
      <c r="B400" s="206">
        <v>126</v>
      </c>
      <c r="C400" s="204" t="s">
        <v>173</v>
      </c>
      <c r="D400" s="249" t="s">
        <v>269</v>
      </c>
      <c r="E400" s="224">
        <v>4.38</v>
      </c>
      <c r="F400" s="224">
        <v>4.25</v>
      </c>
      <c r="G400" s="224">
        <v>4.5</v>
      </c>
      <c r="H400" s="224"/>
      <c r="I400" s="224"/>
      <c r="J400" s="224"/>
      <c r="L400" s="54" t="str">
        <f t="shared" si="18"/>
        <v>140TIENDONA</v>
      </c>
      <c r="M400" s="206">
        <v>140</v>
      </c>
      <c r="N400" s="204" t="s">
        <v>190</v>
      </c>
      <c r="O400" s="230" t="s">
        <v>224</v>
      </c>
      <c r="P400" s="224">
        <v>8.5</v>
      </c>
      <c r="Q400" s="224">
        <v>8.5</v>
      </c>
      <c r="R400" s="224">
        <v>8.5</v>
      </c>
      <c r="S400" s="224"/>
      <c r="T400" s="224"/>
      <c r="U400" s="224"/>
    </row>
    <row r="401" spans="1:21" ht="15.75">
      <c r="A401" s="177" t="str">
        <f t="shared" si="17"/>
        <v>126SANTA TECLA</v>
      </c>
      <c r="B401" s="206">
        <v>126</v>
      </c>
      <c r="C401" s="204" t="s">
        <v>183</v>
      </c>
      <c r="D401" s="249" t="s">
        <v>269</v>
      </c>
      <c r="E401" s="224">
        <v>4.05</v>
      </c>
      <c r="F401" s="224">
        <v>4</v>
      </c>
      <c r="G401" s="224">
        <v>4.0999999999999996</v>
      </c>
      <c r="H401" s="224"/>
      <c r="I401" s="224"/>
      <c r="J401" s="224"/>
      <c r="L401" s="54" t="str">
        <f t="shared" si="18"/>
        <v>140LA UNION</v>
      </c>
      <c r="M401" s="206">
        <v>140</v>
      </c>
      <c r="N401" s="204" t="s">
        <v>261</v>
      </c>
      <c r="O401" s="230" t="s">
        <v>224</v>
      </c>
      <c r="P401" s="224">
        <v>6.25</v>
      </c>
      <c r="Q401" s="224">
        <v>6</v>
      </c>
      <c r="R401" s="224">
        <v>6.5</v>
      </c>
      <c r="S401" s="224"/>
      <c r="T401" s="224"/>
      <c r="U401" s="224"/>
    </row>
    <row r="402" spans="1:21" ht="15.75">
      <c r="A402" s="177" t="str">
        <f t="shared" si="17"/>
        <v>126SANTA ANA</v>
      </c>
      <c r="B402" s="206">
        <v>126</v>
      </c>
      <c r="C402" s="204" t="s">
        <v>172</v>
      </c>
      <c r="D402" s="249" t="s">
        <v>269</v>
      </c>
      <c r="E402" s="224">
        <v>4</v>
      </c>
      <c r="F402" s="224">
        <v>4</v>
      </c>
      <c r="G402" s="224">
        <v>4</v>
      </c>
      <c r="H402" s="224"/>
      <c r="I402" s="224"/>
      <c r="J402" s="224"/>
      <c r="L402" s="54" t="str">
        <f t="shared" si="18"/>
        <v>140AHUACHAPAN</v>
      </c>
      <c r="M402" s="206">
        <v>140</v>
      </c>
      <c r="N402" s="204" t="s">
        <v>260</v>
      </c>
      <c r="O402" s="230" t="s">
        <v>224</v>
      </c>
      <c r="P402" s="224">
        <v>8.5</v>
      </c>
      <c r="Q402" s="224">
        <v>8</v>
      </c>
      <c r="R402" s="224">
        <v>9</v>
      </c>
      <c r="S402" s="224"/>
      <c r="T402" s="224"/>
      <c r="U402" s="224"/>
    </row>
    <row r="403" spans="1:21" ht="15.75">
      <c r="A403" s="177" t="str">
        <f t="shared" ref="A403:A466" si="19">+B403&amp;C403</f>
        <v>126SAN MIGUEL</v>
      </c>
      <c r="B403" s="205">
        <v>126</v>
      </c>
      <c r="C403" s="204" t="s">
        <v>174</v>
      </c>
      <c r="D403" s="249" t="s">
        <v>269</v>
      </c>
      <c r="E403" s="224">
        <v>4.833333333333333</v>
      </c>
      <c r="F403" s="224">
        <v>4.5</v>
      </c>
      <c r="G403" s="224">
        <v>5</v>
      </c>
      <c r="H403" s="224"/>
      <c r="I403" s="224"/>
      <c r="J403" s="224"/>
      <c r="L403" s="54" t="str">
        <f t="shared" si="18"/>
        <v>140ZACATECOLUCA</v>
      </c>
      <c r="M403" s="205">
        <v>140</v>
      </c>
      <c r="N403" s="204" t="s">
        <v>180</v>
      </c>
      <c r="O403" s="230" t="s">
        <v>224</v>
      </c>
      <c r="P403" s="224">
        <v>7.333333333333333</v>
      </c>
      <c r="Q403" s="224">
        <v>7</v>
      </c>
      <c r="R403" s="224">
        <v>8</v>
      </c>
      <c r="S403" s="224"/>
      <c r="T403" s="224"/>
      <c r="U403" s="224"/>
    </row>
    <row r="404" spans="1:21" ht="15.75">
      <c r="A404" s="177" t="str">
        <f t="shared" si="19"/>
        <v>127MERCADO CENTRAL</v>
      </c>
      <c r="B404" s="206">
        <v>127</v>
      </c>
      <c r="C404" s="204" t="s">
        <v>229</v>
      </c>
      <c r="D404" s="249" t="s">
        <v>270</v>
      </c>
      <c r="E404" s="224">
        <v>4.0999999999999996</v>
      </c>
      <c r="F404" s="224">
        <v>4.0999999999999996</v>
      </c>
      <c r="G404" s="224">
        <v>4.0999999999999996</v>
      </c>
      <c r="H404" s="224"/>
      <c r="I404" s="224"/>
      <c r="J404" s="224"/>
      <c r="L404" s="54" t="str">
        <f t="shared" si="18"/>
        <v>141MERCADO CENTRAL</v>
      </c>
      <c r="M404" s="206">
        <v>141</v>
      </c>
      <c r="N404" s="204" t="s">
        <v>229</v>
      </c>
      <c r="O404" s="230" t="s">
        <v>243</v>
      </c>
      <c r="P404" s="224">
        <v>5</v>
      </c>
      <c r="Q404" s="224">
        <v>5</v>
      </c>
      <c r="R404" s="224">
        <v>5</v>
      </c>
      <c r="S404" s="224"/>
      <c r="T404" s="224"/>
      <c r="U404" s="224"/>
    </row>
    <row r="405" spans="1:21" ht="15.75">
      <c r="A405" s="177" t="str">
        <f t="shared" si="19"/>
        <v>127SAN VICENTE</v>
      </c>
      <c r="B405" s="206">
        <v>127</v>
      </c>
      <c r="C405" s="204" t="s">
        <v>173</v>
      </c>
      <c r="D405" s="249" t="s">
        <v>270</v>
      </c>
      <c r="E405" s="224">
        <v>4.05</v>
      </c>
      <c r="F405" s="224">
        <v>4</v>
      </c>
      <c r="G405" s="224">
        <v>4.2</v>
      </c>
      <c r="H405" s="224"/>
      <c r="I405" s="224"/>
      <c r="J405" s="224"/>
      <c r="L405" s="54" t="str">
        <f t="shared" si="18"/>
        <v>141TIENDONA</v>
      </c>
      <c r="M405" s="206">
        <v>141</v>
      </c>
      <c r="N405" s="204" t="s">
        <v>190</v>
      </c>
      <c r="O405" s="230" t="s">
        <v>243</v>
      </c>
      <c r="P405" s="224">
        <v>5</v>
      </c>
      <c r="Q405" s="224">
        <v>5</v>
      </c>
      <c r="R405" s="224">
        <v>5</v>
      </c>
      <c r="S405" s="224"/>
      <c r="T405" s="224"/>
      <c r="U405" s="224"/>
    </row>
    <row r="406" spans="1:21" ht="15.75">
      <c r="A406" s="177" t="str">
        <f t="shared" si="19"/>
        <v>127SANTA TECLA</v>
      </c>
      <c r="B406" s="206">
        <v>127</v>
      </c>
      <c r="C406" s="204" t="s">
        <v>183</v>
      </c>
      <c r="D406" s="249" t="s">
        <v>270</v>
      </c>
      <c r="E406" s="224">
        <v>3.875</v>
      </c>
      <c r="F406" s="224">
        <v>3.8</v>
      </c>
      <c r="G406" s="224">
        <v>3.95</v>
      </c>
      <c r="H406" s="224"/>
      <c r="I406" s="224"/>
      <c r="J406" s="224"/>
      <c r="L406" s="54" t="str">
        <f t="shared" si="18"/>
        <v>141LA UNION</v>
      </c>
      <c r="M406" s="206">
        <v>141</v>
      </c>
      <c r="N406" s="204" t="s">
        <v>261</v>
      </c>
      <c r="O406" s="230" t="s">
        <v>243</v>
      </c>
      <c r="P406" s="224">
        <v>5</v>
      </c>
      <c r="Q406" s="224">
        <v>5</v>
      </c>
      <c r="R406" s="224">
        <v>5</v>
      </c>
      <c r="S406" s="224"/>
      <c r="T406" s="224"/>
      <c r="U406" s="224"/>
    </row>
    <row r="407" spans="1:21" ht="15.75">
      <c r="A407" s="177" t="str">
        <f t="shared" si="19"/>
        <v>127SANTA ANA</v>
      </c>
      <c r="B407" s="206">
        <v>127</v>
      </c>
      <c r="C407" s="204" t="s">
        <v>172</v>
      </c>
      <c r="D407" s="249" t="s">
        <v>270</v>
      </c>
      <c r="E407" s="224">
        <v>3.75</v>
      </c>
      <c r="F407" s="224">
        <v>3.75</v>
      </c>
      <c r="G407" s="224">
        <v>3.75</v>
      </c>
      <c r="H407" s="224"/>
      <c r="I407" s="224"/>
      <c r="J407" s="224"/>
      <c r="L407" s="54" t="str">
        <f t="shared" si="18"/>
        <v>141ZACATECOLUCA</v>
      </c>
      <c r="M407" s="205">
        <v>141</v>
      </c>
      <c r="N407" s="204" t="s">
        <v>180</v>
      </c>
      <c r="O407" s="230" t="s">
        <v>243</v>
      </c>
      <c r="P407" s="224">
        <v>6.666666666666667</v>
      </c>
      <c r="Q407" s="224">
        <v>6</v>
      </c>
      <c r="R407" s="224">
        <v>7</v>
      </c>
      <c r="S407" s="224"/>
      <c r="T407" s="224"/>
      <c r="U407" s="224"/>
    </row>
    <row r="408" spans="1:21" ht="15.75">
      <c r="A408" s="177" t="str">
        <f t="shared" si="19"/>
        <v>127SAN MIGUEL</v>
      </c>
      <c r="B408" s="205">
        <v>127</v>
      </c>
      <c r="C408" s="204" t="s">
        <v>174</v>
      </c>
      <c r="D408" s="249" t="s">
        <v>270</v>
      </c>
      <c r="E408" s="224">
        <v>4.416666666666667</v>
      </c>
      <c r="F408" s="224">
        <v>4.25</v>
      </c>
      <c r="G408" s="224">
        <v>4.5</v>
      </c>
      <c r="H408" s="224"/>
      <c r="I408" s="224"/>
      <c r="J408" s="224"/>
      <c r="L408" s="54" t="str">
        <f t="shared" si="18"/>
        <v>142MERCADO CENTRAL</v>
      </c>
      <c r="M408" s="206">
        <v>142</v>
      </c>
      <c r="N408" s="204" t="s">
        <v>229</v>
      </c>
      <c r="O408" s="230" t="s">
        <v>225</v>
      </c>
      <c r="P408" s="224">
        <v>3</v>
      </c>
      <c r="Q408" s="224">
        <v>3</v>
      </c>
      <c r="R408" s="224">
        <v>3</v>
      </c>
      <c r="S408" s="224"/>
      <c r="T408" s="224"/>
      <c r="U408" s="224"/>
    </row>
    <row r="409" spans="1:21" ht="15.75">
      <c r="A409" s="177" t="str">
        <f t="shared" si="19"/>
        <v>128MERCADO CENTRAL</v>
      </c>
      <c r="B409" s="206">
        <v>128</v>
      </c>
      <c r="C409" s="204" t="s">
        <v>229</v>
      </c>
      <c r="D409" s="249" t="s">
        <v>302</v>
      </c>
      <c r="E409" s="224">
        <v>48</v>
      </c>
      <c r="F409" s="224">
        <v>48</v>
      </c>
      <c r="G409" s="224">
        <v>48</v>
      </c>
      <c r="H409" s="224"/>
      <c r="I409" s="224"/>
      <c r="J409" s="224"/>
      <c r="L409" s="54" t="str">
        <f t="shared" si="18"/>
        <v>142TIENDONA</v>
      </c>
      <c r="M409" s="206">
        <v>142</v>
      </c>
      <c r="N409" s="204" t="s">
        <v>190</v>
      </c>
      <c r="O409" s="230" t="s">
        <v>225</v>
      </c>
      <c r="P409" s="224">
        <v>2.75</v>
      </c>
      <c r="Q409" s="224">
        <v>2.75</v>
      </c>
      <c r="R409" s="224">
        <v>2.75</v>
      </c>
      <c r="S409" s="224"/>
      <c r="T409" s="224"/>
      <c r="U409" s="224"/>
    </row>
    <row r="410" spans="1:21" ht="15.75">
      <c r="A410" s="177" t="str">
        <f t="shared" si="19"/>
        <v>128SAN VICENTE</v>
      </c>
      <c r="B410" s="206">
        <v>128</v>
      </c>
      <c r="C410" s="204" t="s">
        <v>173</v>
      </c>
      <c r="D410" s="249" t="s">
        <v>302</v>
      </c>
      <c r="E410" s="224">
        <v>47.666666666666664</v>
      </c>
      <c r="F410" s="224">
        <v>47</v>
      </c>
      <c r="G410" s="224">
        <v>48</v>
      </c>
      <c r="H410" s="224"/>
      <c r="I410" s="224"/>
      <c r="J410" s="224"/>
      <c r="L410" s="54" t="str">
        <f t="shared" si="18"/>
        <v>142LA UNION</v>
      </c>
      <c r="M410" s="206">
        <v>142</v>
      </c>
      <c r="N410" s="204" t="s">
        <v>261</v>
      </c>
      <c r="O410" s="230" t="s">
        <v>225</v>
      </c>
      <c r="P410" s="224">
        <v>3</v>
      </c>
      <c r="Q410" s="224">
        <v>3</v>
      </c>
      <c r="R410" s="224">
        <v>3</v>
      </c>
      <c r="S410" s="224"/>
      <c r="T410" s="224"/>
      <c r="U410" s="224"/>
    </row>
    <row r="411" spans="1:21" ht="15.75">
      <c r="A411" s="177" t="str">
        <f t="shared" si="19"/>
        <v>128SANTA TECLA</v>
      </c>
      <c r="B411" s="205">
        <v>128</v>
      </c>
      <c r="C411" s="204" t="s">
        <v>183</v>
      </c>
      <c r="D411" s="249" t="s">
        <v>302</v>
      </c>
      <c r="E411" s="224">
        <v>46</v>
      </c>
      <c r="F411" s="224">
        <v>46</v>
      </c>
      <c r="G411" s="224">
        <v>46</v>
      </c>
      <c r="H411" s="224"/>
      <c r="I411" s="224"/>
      <c r="J411" s="224"/>
      <c r="L411" s="54" t="str">
        <f t="shared" si="18"/>
        <v>142AHUACHAPAN</v>
      </c>
      <c r="M411" s="206">
        <v>142</v>
      </c>
      <c r="N411" s="204" t="s">
        <v>260</v>
      </c>
      <c r="O411" s="230" t="s">
        <v>225</v>
      </c>
      <c r="P411" s="224">
        <v>3.5</v>
      </c>
      <c r="Q411" s="224">
        <v>3.5</v>
      </c>
      <c r="R411" s="224">
        <v>3.5</v>
      </c>
      <c r="S411" s="224"/>
      <c r="T411" s="224"/>
      <c r="U411" s="224"/>
    </row>
    <row r="412" spans="1:21" ht="15.75">
      <c r="A412" s="177" t="str">
        <f t="shared" si="19"/>
        <v>129MERCADO CENTRAL</v>
      </c>
      <c r="B412" s="206">
        <v>129</v>
      </c>
      <c r="C412" s="204" t="s">
        <v>229</v>
      </c>
      <c r="D412" s="249" t="s">
        <v>303</v>
      </c>
      <c r="E412" s="224">
        <v>46</v>
      </c>
      <c r="F412" s="224">
        <v>46</v>
      </c>
      <c r="G412" s="224">
        <v>46</v>
      </c>
      <c r="H412" s="224"/>
      <c r="I412" s="224"/>
      <c r="J412" s="224"/>
      <c r="L412" s="54" t="str">
        <f t="shared" si="18"/>
        <v>142ZACATECOLUCA</v>
      </c>
      <c r="M412" s="205">
        <v>142</v>
      </c>
      <c r="N412" s="204" t="s">
        <v>180</v>
      </c>
      <c r="O412" s="230" t="s">
        <v>225</v>
      </c>
      <c r="P412" s="224">
        <v>3</v>
      </c>
      <c r="Q412" s="224">
        <v>3</v>
      </c>
      <c r="R412" s="224">
        <v>3</v>
      </c>
      <c r="S412" s="224"/>
      <c r="T412" s="224"/>
      <c r="U412" s="224"/>
    </row>
    <row r="413" spans="1:21" ht="15.75">
      <c r="A413" s="177" t="str">
        <f t="shared" si="19"/>
        <v>129SAN VICENTE</v>
      </c>
      <c r="B413" s="206">
        <v>129</v>
      </c>
      <c r="C413" s="204" t="s">
        <v>173</v>
      </c>
      <c r="D413" s="249" t="s">
        <v>303</v>
      </c>
      <c r="E413" s="224">
        <v>45.333333333333336</v>
      </c>
      <c r="F413" s="224">
        <v>45</v>
      </c>
      <c r="G413" s="224">
        <v>46</v>
      </c>
      <c r="H413" s="224"/>
      <c r="I413" s="224"/>
      <c r="J413" s="224"/>
      <c r="L413" s="54" t="str">
        <f t="shared" si="18"/>
        <v>143MERCADO CENTRAL</v>
      </c>
      <c r="M413" s="206">
        <v>143</v>
      </c>
      <c r="N413" s="204" t="s">
        <v>229</v>
      </c>
      <c r="O413" s="230" t="s">
        <v>226</v>
      </c>
      <c r="P413" s="224">
        <v>3</v>
      </c>
      <c r="Q413" s="224">
        <v>3</v>
      </c>
      <c r="R413" s="224">
        <v>3</v>
      </c>
      <c r="S413" s="224"/>
      <c r="T413" s="224"/>
      <c r="U413" s="224"/>
    </row>
    <row r="414" spans="1:21" ht="15.75">
      <c r="A414" s="177" t="str">
        <f t="shared" si="19"/>
        <v>129SANTA TECLA</v>
      </c>
      <c r="B414" s="205">
        <v>129</v>
      </c>
      <c r="C414" s="204" t="s">
        <v>183</v>
      </c>
      <c r="D414" s="249" t="s">
        <v>303</v>
      </c>
      <c r="E414" s="224">
        <v>43</v>
      </c>
      <c r="F414" s="224">
        <v>42</v>
      </c>
      <c r="G414" s="224">
        <v>44</v>
      </c>
      <c r="H414" s="224"/>
      <c r="I414" s="224"/>
      <c r="J414" s="224"/>
      <c r="L414" s="54" t="str">
        <f t="shared" si="18"/>
        <v>143TIENDONA</v>
      </c>
      <c r="M414" s="206">
        <v>143</v>
      </c>
      <c r="N414" s="204" t="s">
        <v>190</v>
      </c>
      <c r="O414" s="230" t="s">
        <v>226</v>
      </c>
      <c r="P414" s="224">
        <v>2.5</v>
      </c>
      <c r="Q414" s="224">
        <v>2.5</v>
      </c>
      <c r="R414" s="224">
        <v>2.5</v>
      </c>
      <c r="S414" s="224"/>
      <c r="T414" s="224"/>
      <c r="U414" s="224"/>
    </row>
    <row r="415" spans="1:21" ht="15.75">
      <c r="A415" s="177" t="str">
        <f t="shared" si="19"/>
        <v>130MERCADO CENTRAL</v>
      </c>
      <c r="B415" s="206">
        <v>130</v>
      </c>
      <c r="C415" s="204" t="s">
        <v>229</v>
      </c>
      <c r="D415" s="249" t="s">
        <v>150</v>
      </c>
      <c r="E415" s="224">
        <v>3</v>
      </c>
      <c r="F415" s="224">
        <v>3</v>
      </c>
      <c r="G415" s="224">
        <v>3</v>
      </c>
      <c r="H415" s="224"/>
      <c r="I415" s="224"/>
      <c r="J415" s="224"/>
      <c r="L415" s="54" t="str">
        <f t="shared" si="18"/>
        <v>143LA UNION</v>
      </c>
      <c r="M415" s="206">
        <v>143</v>
      </c>
      <c r="N415" s="204" t="s">
        <v>261</v>
      </c>
      <c r="O415" s="230" t="s">
        <v>226</v>
      </c>
      <c r="P415" s="224">
        <v>2.875</v>
      </c>
      <c r="Q415" s="224">
        <v>2.75</v>
      </c>
      <c r="R415" s="224">
        <v>3</v>
      </c>
      <c r="S415" s="224"/>
      <c r="T415" s="224"/>
      <c r="U415" s="224"/>
    </row>
    <row r="416" spans="1:21" ht="15.75">
      <c r="A416" s="177" t="str">
        <f t="shared" si="19"/>
        <v>130SAN VICENTE</v>
      </c>
      <c r="B416" s="206">
        <v>130</v>
      </c>
      <c r="C416" s="204" t="s">
        <v>173</v>
      </c>
      <c r="D416" s="249" t="s">
        <v>150</v>
      </c>
      <c r="E416" s="224">
        <v>3.25</v>
      </c>
      <c r="F416" s="224">
        <v>3</v>
      </c>
      <c r="G416" s="224">
        <v>3.5</v>
      </c>
      <c r="H416" s="224"/>
      <c r="I416" s="224"/>
      <c r="J416" s="224"/>
      <c r="L416" s="54" t="str">
        <f t="shared" si="18"/>
        <v>143AHUACHAPAN</v>
      </c>
      <c r="M416" s="206">
        <v>143</v>
      </c>
      <c r="N416" s="204" t="s">
        <v>260</v>
      </c>
      <c r="O416" s="230" t="s">
        <v>226</v>
      </c>
      <c r="P416" s="224">
        <v>2.5</v>
      </c>
      <c r="Q416" s="224">
        <v>2.5</v>
      </c>
      <c r="R416" s="224">
        <v>2.5</v>
      </c>
      <c r="S416" s="224"/>
      <c r="T416" s="224"/>
      <c r="U416" s="224"/>
    </row>
    <row r="417" spans="1:21" ht="15.75">
      <c r="A417" s="177" t="str">
        <f t="shared" si="19"/>
        <v>130SANTA TECLA</v>
      </c>
      <c r="B417" s="206">
        <v>130</v>
      </c>
      <c r="C417" s="204" t="s">
        <v>183</v>
      </c>
      <c r="D417" s="249" t="s">
        <v>150</v>
      </c>
      <c r="E417" s="224">
        <v>2.76</v>
      </c>
      <c r="F417" s="224">
        <v>2.5</v>
      </c>
      <c r="G417" s="224">
        <v>3</v>
      </c>
      <c r="H417" s="224"/>
      <c r="I417" s="224"/>
      <c r="J417" s="224"/>
      <c r="L417" s="54" t="str">
        <f t="shared" si="18"/>
        <v>143ZACATECOLUCA</v>
      </c>
      <c r="M417" s="205">
        <v>143</v>
      </c>
      <c r="N417" s="204" t="s">
        <v>180</v>
      </c>
      <c r="O417" s="230" t="s">
        <v>226</v>
      </c>
      <c r="P417" s="224">
        <v>2.75</v>
      </c>
      <c r="Q417" s="224">
        <v>2.75</v>
      </c>
      <c r="R417" s="224">
        <v>2.75</v>
      </c>
      <c r="S417" s="224"/>
      <c r="T417" s="224"/>
      <c r="U417" s="224"/>
    </row>
    <row r="418" spans="1:21" ht="15.75">
      <c r="A418" s="177" t="str">
        <f t="shared" si="19"/>
        <v>130SANTA ANA</v>
      </c>
      <c r="B418" s="206">
        <v>130</v>
      </c>
      <c r="C418" s="204" t="s">
        <v>172</v>
      </c>
      <c r="D418" s="249" t="s">
        <v>150</v>
      </c>
      <c r="E418" s="224">
        <v>3.25</v>
      </c>
      <c r="F418" s="224">
        <v>3.25</v>
      </c>
      <c r="G418" s="224">
        <v>3.25</v>
      </c>
      <c r="H418" s="224"/>
      <c r="I418" s="224"/>
      <c r="J418" s="224"/>
      <c r="L418" s="54" t="str">
        <f t="shared" si="18"/>
        <v>145TIENDONA</v>
      </c>
      <c r="M418" s="206">
        <v>145</v>
      </c>
      <c r="N418" s="204" t="s">
        <v>190</v>
      </c>
      <c r="O418" s="230" t="s">
        <v>245</v>
      </c>
      <c r="P418" s="224">
        <v>5</v>
      </c>
      <c r="Q418" s="224">
        <v>5</v>
      </c>
      <c r="R418" s="224">
        <v>5</v>
      </c>
      <c r="S418" s="224"/>
      <c r="T418" s="224"/>
      <c r="U418" s="224"/>
    </row>
    <row r="419" spans="1:21" ht="15.75">
      <c r="A419" s="177" t="str">
        <f t="shared" si="19"/>
        <v>130SAN MIGUEL</v>
      </c>
      <c r="B419" s="205">
        <v>130</v>
      </c>
      <c r="C419" s="204" t="s">
        <v>174</v>
      </c>
      <c r="D419" s="249" t="s">
        <v>150</v>
      </c>
      <c r="E419" s="224">
        <v>2.9166666666666665</v>
      </c>
      <c r="F419" s="224">
        <v>2.75</v>
      </c>
      <c r="G419" s="224">
        <v>3</v>
      </c>
      <c r="H419" s="224"/>
      <c r="I419" s="224"/>
      <c r="J419" s="224"/>
      <c r="L419" s="54" t="str">
        <f t="shared" si="18"/>
        <v>145ZACATECOLUCA</v>
      </c>
      <c r="M419" s="205">
        <v>145</v>
      </c>
      <c r="N419" s="204" t="s">
        <v>180</v>
      </c>
      <c r="O419" s="230" t="s">
        <v>245</v>
      </c>
      <c r="P419" s="224">
        <v>5</v>
      </c>
      <c r="Q419" s="224">
        <v>5</v>
      </c>
      <c r="R419" s="224">
        <v>5</v>
      </c>
      <c r="S419" s="224"/>
      <c r="T419" s="224"/>
      <c r="U419" s="224"/>
    </row>
    <row r="420" spans="1:21" ht="15.75">
      <c r="A420" s="177" t="str">
        <f t="shared" si="19"/>
        <v>132MERCADO CENTRAL</v>
      </c>
      <c r="B420" s="206">
        <v>132</v>
      </c>
      <c r="C420" s="204" t="s">
        <v>229</v>
      </c>
      <c r="D420" s="249" t="s">
        <v>151</v>
      </c>
      <c r="E420" s="224">
        <v>2.2250000000000001</v>
      </c>
      <c r="F420" s="224">
        <v>2.2000000000000002</v>
      </c>
      <c r="G420" s="224">
        <v>2.25</v>
      </c>
      <c r="H420" s="224"/>
      <c r="I420" s="224"/>
      <c r="J420" s="224"/>
      <c r="L420" s="54" t="str">
        <f t="shared" si="18"/>
        <v>146MERCADO CENTRAL</v>
      </c>
      <c r="M420" s="206">
        <v>146</v>
      </c>
      <c r="N420" s="204" t="s">
        <v>229</v>
      </c>
      <c r="O420" s="230" t="s">
        <v>246</v>
      </c>
      <c r="P420" s="224">
        <v>6</v>
      </c>
      <c r="Q420" s="224">
        <v>6</v>
      </c>
      <c r="R420" s="224">
        <v>6</v>
      </c>
      <c r="S420" s="224"/>
      <c r="T420" s="224"/>
      <c r="U420" s="224"/>
    </row>
    <row r="421" spans="1:21" ht="15.75">
      <c r="A421" s="177" t="str">
        <f t="shared" si="19"/>
        <v>132SAN VICENTE</v>
      </c>
      <c r="B421" s="206">
        <v>132</v>
      </c>
      <c r="C421" s="204" t="s">
        <v>173</v>
      </c>
      <c r="D421" s="249" t="s">
        <v>151</v>
      </c>
      <c r="E421" s="224">
        <v>2.29</v>
      </c>
      <c r="F421" s="224">
        <v>2</v>
      </c>
      <c r="G421" s="224">
        <v>2.5</v>
      </c>
      <c r="H421" s="224"/>
      <c r="I421" s="224"/>
      <c r="J421" s="224"/>
      <c r="L421" s="54" t="str">
        <f t="shared" si="18"/>
        <v>146TIENDONA</v>
      </c>
      <c r="M421" s="206">
        <v>146</v>
      </c>
      <c r="N421" s="204" t="s">
        <v>190</v>
      </c>
      <c r="O421" s="230" t="s">
        <v>246</v>
      </c>
      <c r="P421" s="224">
        <v>3.5</v>
      </c>
      <c r="Q421" s="224">
        <v>3.5</v>
      </c>
      <c r="R421" s="224">
        <v>3.5</v>
      </c>
      <c r="S421" s="224"/>
      <c r="T421" s="224"/>
      <c r="U421" s="224"/>
    </row>
    <row r="422" spans="1:21" ht="15.75">
      <c r="A422" s="177" t="str">
        <f t="shared" si="19"/>
        <v>132SANTA TECLA</v>
      </c>
      <c r="B422" s="206">
        <v>132</v>
      </c>
      <c r="C422" s="204" t="s">
        <v>183</v>
      </c>
      <c r="D422" s="249" t="s">
        <v>151</v>
      </c>
      <c r="E422" s="224">
        <v>2.4299999999999997</v>
      </c>
      <c r="F422" s="224">
        <v>2.2000000000000002</v>
      </c>
      <c r="G422" s="224">
        <v>2.7</v>
      </c>
      <c r="H422" s="224"/>
      <c r="I422" s="224"/>
      <c r="J422" s="224"/>
      <c r="L422" s="54" t="str">
        <f t="shared" si="18"/>
        <v>146AHUACHAPAN</v>
      </c>
      <c r="M422" s="206">
        <v>146</v>
      </c>
      <c r="N422" s="204" t="s">
        <v>260</v>
      </c>
      <c r="O422" s="230" t="s">
        <v>246</v>
      </c>
      <c r="P422" s="224">
        <v>4.5</v>
      </c>
      <c r="Q422" s="224">
        <v>4.5</v>
      </c>
      <c r="R422" s="224">
        <v>4.5</v>
      </c>
      <c r="S422" s="224"/>
      <c r="T422" s="224"/>
      <c r="U422" s="224"/>
    </row>
    <row r="423" spans="1:21" ht="15.75">
      <c r="A423" s="177" t="str">
        <f t="shared" si="19"/>
        <v>132SANTA ANA</v>
      </c>
      <c r="B423" s="206">
        <v>132</v>
      </c>
      <c r="C423" s="204" t="s">
        <v>172</v>
      </c>
      <c r="D423" s="249" t="s">
        <v>151</v>
      </c>
      <c r="E423" s="224">
        <v>2.3499999999999996</v>
      </c>
      <c r="F423" s="224">
        <v>2.2999999999999998</v>
      </c>
      <c r="G423" s="224">
        <v>2.4</v>
      </c>
      <c r="H423" s="224"/>
      <c r="I423" s="224"/>
      <c r="J423" s="224"/>
      <c r="L423" s="54" t="str">
        <f t="shared" si="18"/>
        <v>146ZACATECOLUCA</v>
      </c>
      <c r="M423" s="205">
        <v>146</v>
      </c>
      <c r="N423" s="204" t="s">
        <v>180</v>
      </c>
      <c r="O423" s="230" t="s">
        <v>246</v>
      </c>
      <c r="P423" s="224">
        <v>4</v>
      </c>
      <c r="Q423" s="224">
        <v>4</v>
      </c>
      <c r="R423" s="224">
        <v>4</v>
      </c>
      <c r="S423" s="224"/>
      <c r="T423" s="224"/>
      <c r="U423" s="224"/>
    </row>
    <row r="424" spans="1:21" ht="15.75">
      <c r="A424" s="177" t="str">
        <f t="shared" si="19"/>
        <v>132SAN MIGUEL</v>
      </c>
      <c r="B424" s="205">
        <v>132</v>
      </c>
      <c r="C424" s="204" t="s">
        <v>174</v>
      </c>
      <c r="D424" s="249" t="s">
        <v>151</v>
      </c>
      <c r="E424" s="224">
        <v>2.5500000000000003</v>
      </c>
      <c r="F424" s="224">
        <v>2.5</v>
      </c>
      <c r="G424" s="224">
        <v>2.65</v>
      </c>
      <c r="H424" s="224"/>
      <c r="I424" s="224"/>
      <c r="J424" s="224"/>
      <c r="L424" s="54" t="str">
        <f t="shared" si="18"/>
        <v>147MERCADO CENTRAL</v>
      </c>
      <c r="M424" s="206">
        <v>147</v>
      </c>
      <c r="N424" s="204" t="s">
        <v>229</v>
      </c>
      <c r="O424" s="230" t="s">
        <v>227</v>
      </c>
      <c r="P424" s="224">
        <v>2.5</v>
      </c>
      <c r="Q424" s="224">
        <v>2.5</v>
      </c>
      <c r="R424" s="224">
        <v>2.5</v>
      </c>
      <c r="S424" s="224"/>
      <c r="T424" s="224"/>
      <c r="U424" s="224"/>
    </row>
    <row r="425" spans="1:21" ht="15.75">
      <c r="A425" s="177" t="str">
        <f t="shared" si="19"/>
        <v>133MERCADO CENTRAL</v>
      </c>
      <c r="B425" s="206">
        <v>133</v>
      </c>
      <c r="C425" s="204" t="s">
        <v>229</v>
      </c>
      <c r="D425" s="249" t="s">
        <v>152</v>
      </c>
      <c r="E425" s="224">
        <v>3.4249999999999998</v>
      </c>
      <c r="F425" s="224">
        <v>3.25</v>
      </c>
      <c r="G425" s="224">
        <v>3.6</v>
      </c>
      <c r="H425" s="224"/>
      <c r="I425" s="224"/>
      <c r="J425" s="224"/>
      <c r="L425" s="54" t="str">
        <f t="shared" si="18"/>
        <v>147TIENDONA</v>
      </c>
      <c r="M425" s="206">
        <v>147</v>
      </c>
      <c r="N425" s="204" t="s">
        <v>190</v>
      </c>
      <c r="O425" s="230" t="s">
        <v>227</v>
      </c>
      <c r="P425" s="224">
        <v>2</v>
      </c>
      <c r="Q425" s="224">
        <v>2</v>
      </c>
      <c r="R425" s="224">
        <v>2</v>
      </c>
      <c r="S425" s="224"/>
      <c r="T425" s="224"/>
      <c r="U425" s="224"/>
    </row>
    <row r="426" spans="1:21" ht="15.75">
      <c r="A426" s="177" t="str">
        <f t="shared" si="19"/>
        <v>133SAN VICENTE</v>
      </c>
      <c r="B426" s="206">
        <v>133</v>
      </c>
      <c r="C426" s="204" t="s">
        <v>173</v>
      </c>
      <c r="D426" s="249" t="s">
        <v>152</v>
      </c>
      <c r="E426" s="224">
        <v>3.9</v>
      </c>
      <c r="F426" s="224">
        <v>3.7</v>
      </c>
      <c r="G426" s="224">
        <v>4</v>
      </c>
      <c r="H426" s="224"/>
      <c r="I426" s="224"/>
      <c r="J426" s="224"/>
      <c r="L426" s="54" t="str">
        <f t="shared" si="18"/>
        <v>147LA UNION</v>
      </c>
      <c r="M426" s="206">
        <v>147</v>
      </c>
      <c r="N426" s="204" t="s">
        <v>261</v>
      </c>
      <c r="O426" s="230" t="s">
        <v>227</v>
      </c>
      <c r="P426" s="224">
        <v>1.875</v>
      </c>
      <c r="Q426" s="224">
        <v>1.75</v>
      </c>
      <c r="R426" s="224">
        <v>2</v>
      </c>
      <c r="S426" s="224"/>
      <c r="T426" s="224"/>
      <c r="U426" s="224"/>
    </row>
    <row r="427" spans="1:21" ht="15.75">
      <c r="A427" s="177" t="str">
        <f t="shared" si="19"/>
        <v>133SANTA TECLA</v>
      </c>
      <c r="B427" s="206">
        <v>133</v>
      </c>
      <c r="C427" s="204" t="s">
        <v>183</v>
      </c>
      <c r="D427" s="249" t="s">
        <v>152</v>
      </c>
      <c r="E427" s="224">
        <v>3.28</v>
      </c>
      <c r="F427" s="224">
        <v>3</v>
      </c>
      <c r="G427" s="224">
        <v>4</v>
      </c>
      <c r="H427" s="224"/>
      <c r="I427" s="224"/>
      <c r="J427" s="224"/>
      <c r="L427" s="54" t="str">
        <f t="shared" si="18"/>
        <v>147AHUACHAPAN</v>
      </c>
      <c r="M427" s="206">
        <v>147</v>
      </c>
      <c r="N427" s="204" t="s">
        <v>260</v>
      </c>
      <c r="O427" s="230" t="s">
        <v>227</v>
      </c>
      <c r="P427" s="224">
        <v>2.5</v>
      </c>
      <c r="Q427" s="224">
        <v>2.5</v>
      </c>
      <c r="R427" s="224">
        <v>2.5</v>
      </c>
      <c r="S427" s="224"/>
      <c r="T427" s="224"/>
      <c r="U427" s="224"/>
    </row>
    <row r="428" spans="1:21" ht="15.75">
      <c r="A428" s="177" t="str">
        <f t="shared" si="19"/>
        <v>133SANTA ANA</v>
      </c>
      <c r="B428" s="206">
        <v>133</v>
      </c>
      <c r="C428" s="204" t="s">
        <v>172</v>
      </c>
      <c r="D428" s="249" t="s">
        <v>152</v>
      </c>
      <c r="E428" s="224">
        <v>3.75</v>
      </c>
      <c r="F428" s="224">
        <v>3.75</v>
      </c>
      <c r="G428" s="224">
        <v>3.75</v>
      </c>
      <c r="H428" s="224"/>
      <c r="I428" s="224"/>
      <c r="J428" s="224"/>
      <c r="L428" s="54" t="str">
        <f t="shared" si="18"/>
        <v>147ZACATECOLUCA</v>
      </c>
      <c r="M428" s="205">
        <v>147</v>
      </c>
      <c r="N428" s="204" t="s">
        <v>180</v>
      </c>
      <c r="O428" s="230" t="s">
        <v>227</v>
      </c>
      <c r="P428" s="224">
        <v>1.9166666666666667</v>
      </c>
      <c r="Q428" s="224">
        <v>1.75</v>
      </c>
      <c r="R428" s="224">
        <v>2</v>
      </c>
      <c r="S428" s="224"/>
      <c r="T428" s="224"/>
      <c r="U428" s="224"/>
    </row>
    <row r="429" spans="1:21" ht="15.75">
      <c r="A429" s="177" t="str">
        <f t="shared" si="19"/>
        <v>133SAN MIGUEL</v>
      </c>
      <c r="B429" s="205">
        <v>133</v>
      </c>
      <c r="C429" s="204" t="s">
        <v>174</v>
      </c>
      <c r="D429" s="249" t="s">
        <v>152</v>
      </c>
      <c r="E429" s="224">
        <v>3.5</v>
      </c>
      <c r="F429" s="224">
        <v>3.5</v>
      </c>
      <c r="G429" s="224">
        <v>3.5</v>
      </c>
      <c r="H429" s="224"/>
      <c r="I429" s="224"/>
      <c r="J429" s="224"/>
      <c r="L429" s="54" t="str">
        <f t="shared" si="18"/>
        <v>148MERCADO CENTRAL</v>
      </c>
      <c r="M429" s="206">
        <v>148</v>
      </c>
      <c r="N429" s="204" t="s">
        <v>229</v>
      </c>
      <c r="O429" s="230" t="s">
        <v>247</v>
      </c>
      <c r="P429" s="224">
        <v>5</v>
      </c>
      <c r="Q429" s="224">
        <v>5</v>
      </c>
      <c r="R429" s="224">
        <v>5</v>
      </c>
      <c r="S429" s="224"/>
      <c r="T429" s="224"/>
      <c r="U429" s="224"/>
    </row>
    <row r="430" spans="1:21" ht="15.75">
      <c r="A430" s="177" t="str">
        <f t="shared" si="19"/>
        <v>134MERCADO CENTRAL</v>
      </c>
      <c r="B430" s="206">
        <v>134</v>
      </c>
      <c r="C430" s="204" t="s">
        <v>229</v>
      </c>
      <c r="D430" s="249" t="s">
        <v>153</v>
      </c>
      <c r="E430" s="224">
        <v>5</v>
      </c>
      <c r="F430" s="224">
        <v>5</v>
      </c>
      <c r="G430" s="224">
        <v>5</v>
      </c>
      <c r="H430" s="224"/>
      <c r="I430" s="224"/>
      <c r="J430" s="224"/>
      <c r="L430" s="54" t="str">
        <f t="shared" si="18"/>
        <v>148TIENDONA</v>
      </c>
      <c r="M430" s="206">
        <v>148</v>
      </c>
      <c r="N430" s="204" t="s">
        <v>190</v>
      </c>
      <c r="O430" s="230" t="s">
        <v>247</v>
      </c>
      <c r="P430" s="224">
        <v>5</v>
      </c>
      <c r="Q430" s="224">
        <v>5</v>
      </c>
      <c r="R430" s="224">
        <v>5</v>
      </c>
      <c r="S430" s="224"/>
      <c r="T430" s="224"/>
      <c r="U430" s="224"/>
    </row>
    <row r="431" spans="1:21" ht="15.75">
      <c r="A431" s="177" t="str">
        <f t="shared" si="19"/>
        <v>134SAN VICENTE</v>
      </c>
      <c r="B431" s="206">
        <v>134</v>
      </c>
      <c r="C431" s="204" t="s">
        <v>173</v>
      </c>
      <c r="D431" s="249" t="s">
        <v>153</v>
      </c>
      <c r="E431" s="224">
        <v>6</v>
      </c>
      <c r="F431" s="224">
        <v>6</v>
      </c>
      <c r="G431" s="224">
        <v>6</v>
      </c>
      <c r="H431" s="224"/>
      <c r="I431" s="224"/>
      <c r="J431" s="224"/>
      <c r="L431" s="54" t="str">
        <f t="shared" si="18"/>
        <v>148LA UNION</v>
      </c>
      <c r="M431" s="206">
        <v>148</v>
      </c>
      <c r="N431" s="204" t="s">
        <v>261</v>
      </c>
      <c r="O431" s="230" t="s">
        <v>247</v>
      </c>
      <c r="P431" s="224">
        <v>4</v>
      </c>
      <c r="Q431" s="224">
        <v>4</v>
      </c>
      <c r="R431" s="224">
        <v>4</v>
      </c>
      <c r="S431" s="224"/>
      <c r="T431" s="224"/>
      <c r="U431" s="224"/>
    </row>
    <row r="432" spans="1:21" ht="15.75">
      <c r="A432" s="177" t="str">
        <f t="shared" si="19"/>
        <v>134SANTA TECLA</v>
      </c>
      <c r="B432" s="206">
        <v>134</v>
      </c>
      <c r="C432" s="204" t="s">
        <v>183</v>
      </c>
      <c r="D432" s="249" t="s">
        <v>153</v>
      </c>
      <c r="E432" s="224">
        <v>5.1100000000000003</v>
      </c>
      <c r="F432" s="224">
        <v>4.75</v>
      </c>
      <c r="G432" s="224">
        <v>6</v>
      </c>
      <c r="H432" s="224"/>
      <c r="I432" s="224"/>
      <c r="J432" s="224"/>
      <c r="L432" s="54" t="str">
        <f t="shared" si="18"/>
        <v>148ZACATECOLUCA</v>
      </c>
      <c r="M432" s="205">
        <v>148</v>
      </c>
      <c r="N432" s="204" t="s">
        <v>180</v>
      </c>
      <c r="O432" s="230" t="s">
        <v>247</v>
      </c>
      <c r="P432" s="224">
        <v>5.5</v>
      </c>
      <c r="Q432" s="224">
        <v>5</v>
      </c>
      <c r="R432" s="224">
        <v>6</v>
      </c>
      <c r="S432" s="224"/>
      <c r="T432" s="224"/>
      <c r="U432" s="224"/>
    </row>
    <row r="433" spans="1:24" ht="15.75">
      <c r="A433" s="177" t="str">
        <f t="shared" si="19"/>
        <v>134SAN MIGUEL</v>
      </c>
      <c r="B433" s="205">
        <v>134</v>
      </c>
      <c r="C433" s="204" t="s">
        <v>174</v>
      </c>
      <c r="D433" s="249" t="s">
        <v>153</v>
      </c>
      <c r="E433" s="224">
        <v>4.916666666666667</v>
      </c>
      <c r="F433" s="224">
        <v>4.75</v>
      </c>
      <c r="G433" s="224">
        <v>5</v>
      </c>
      <c r="H433" s="224"/>
      <c r="I433" s="224"/>
      <c r="J433" s="224"/>
      <c r="L433" s="54" t="str">
        <f t="shared" si="18"/>
        <v>149MERCADO CENTRAL</v>
      </c>
      <c r="M433" s="206">
        <v>149</v>
      </c>
      <c r="N433" s="204" t="s">
        <v>229</v>
      </c>
      <c r="O433" s="230" t="s">
        <v>248</v>
      </c>
      <c r="P433" s="224">
        <v>3</v>
      </c>
      <c r="Q433" s="224">
        <v>3</v>
      </c>
      <c r="R433" s="224">
        <v>3</v>
      </c>
      <c r="S433" s="224"/>
      <c r="T433" s="224"/>
      <c r="U433" s="224"/>
    </row>
    <row r="434" spans="1:24" ht="15.75">
      <c r="A434" s="177" t="str">
        <f t="shared" si="19"/>
        <v>135MERCADO CENTRAL</v>
      </c>
      <c r="B434" s="206">
        <v>135</v>
      </c>
      <c r="C434" s="204" t="s">
        <v>229</v>
      </c>
      <c r="D434" s="249" t="s">
        <v>154</v>
      </c>
      <c r="E434" s="224">
        <v>2.4500000000000002</v>
      </c>
      <c r="F434" s="224">
        <v>2.4</v>
      </c>
      <c r="G434" s="224">
        <v>2.5</v>
      </c>
      <c r="H434" s="224"/>
      <c r="I434" s="224"/>
      <c r="J434" s="224"/>
      <c r="L434" s="54" t="str">
        <f t="shared" si="18"/>
        <v>149TIENDONA</v>
      </c>
      <c r="M434" s="206">
        <v>149</v>
      </c>
      <c r="N434" s="204" t="s">
        <v>190</v>
      </c>
      <c r="O434" s="230" t="s">
        <v>248</v>
      </c>
      <c r="P434" s="224">
        <v>2.5</v>
      </c>
      <c r="Q434" s="224">
        <v>2.5</v>
      </c>
      <c r="R434" s="224">
        <v>2.5</v>
      </c>
      <c r="S434" s="224"/>
      <c r="T434" s="224"/>
      <c r="U434" s="224"/>
    </row>
    <row r="435" spans="1:24" ht="15.75">
      <c r="A435" s="177" t="str">
        <f t="shared" si="19"/>
        <v>135SAN VICENTE</v>
      </c>
      <c r="B435" s="206">
        <v>135</v>
      </c>
      <c r="C435" s="204" t="s">
        <v>173</v>
      </c>
      <c r="D435" s="249" t="s">
        <v>154</v>
      </c>
      <c r="E435" s="224">
        <v>2</v>
      </c>
      <c r="F435" s="224">
        <v>2</v>
      </c>
      <c r="G435" s="224">
        <v>2</v>
      </c>
      <c r="H435" s="224"/>
      <c r="I435" s="224"/>
      <c r="J435" s="224"/>
      <c r="L435" s="54" t="str">
        <f t="shared" si="18"/>
        <v>149LA UNION</v>
      </c>
      <c r="M435" s="206">
        <v>149</v>
      </c>
      <c r="N435" s="204" t="s">
        <v>261</v>
      </c>
      <c r="O435" s="230" t="s">
        <v>248</v>
      </c>
      <c r="P435" s="224">
        <v>2.75</v>
      </c>
      <c r="Q435" s="224">
        <v>2.75</v>
      </c>
      <c r="R435" s="224">
        <v>2.75</v>
      </c>
      <c r="S435" s="224"/>
      <c r="T435" s="224"/>
      <c r="U435" s="224"/>
    </row>
    <row r="436" spans="1:24" ht="15.75">
      <c r="A436" s="177" t="str">
        <f t="shared" si="19"/>
        <v>135SANTA TECLA</v>
      </c>
      <c r="B436" s="206">
        <v>135</v>
      </c>
      <c r="C436" s="204" t="s">
        <v>183</v>
      </c>
      <c r="D436" s="249" t="s">
        <v>154</v>
      </c>
      <c r="E436" s="224">
        <v>2.5</v>
      </c>
      <c r="F436" s="224">
        <v>2.4</v>
      </c>
      <c r="G436" s="224">
        <v>2.6</v>
      </c>
      <c r="H436" s="224"/>
      <c r="I436" s="224"/>
      <c r="J436" s="224"/>
      <c r="L436" s="54" t="str">
        <f t="shared" si="18"/>
        <v>149ZACATECOLUCA</v>
      </c>
      <c r="M436" s="205">
        <v>149</v>
      </c>
      <c r="N436" s="204" t="s">
        <v>180</v>
      </c>
      <c r="O436" s="230" t="s">
        <v>248</v>
      </c>
      <c r="P436" s="224">
        <v>2.75</v>
      </c>
      <c r="Q436" s="224">
        <v>2.5</v>
      </c>
      <c r="R436" s="224">
        <v>3</v>
      </c>
      <c r="S436" s="224"/>
      <c r="T436" s="224"/>
      <c r="U436" s="224"/>
    </row>
    <row r="437" spans="1:24" ht="15.75">
      <c r="A437" s="177" t="str">
        <f t="shared" si="19"/>
        <v>135SANTA ANA</v>
      </c>
      <c r="B437" s="206">
        <v>135</v>
      </c>
      <c r="C437" s="204" t="s">
        <v>172</v>
      </c>
      <c r="D437" s="249" t="s">
        <v>154</v>
      </c>
      <c r="E437" s="224">
        <v>1.6</v>
      </c>
      <c r="F437" s="224">
        <v>1.6</v>
      </c>
      <c r="G437" s="224">
        <v>1.6</v>
      </c>
      <c r="H437" s="224"/>
      <c r="I437" s="224"/>
      <c r="J437" s="224"/>
      <c r="L437" s="54" t="str">
        <f t="shared" si="18"/>
        <v>150MERCADO CENTRAL</v>
      </c>
      <c r="M437" s="206">
        <v>150</v>
      </c>
      <c r="N437" s="204" t="s">
        <v>229</v>
      </c>
      <c r="O437" s="230" t="s">
        <v>228</v>
      </c>
      <c r="P437" s="224">
        <v>2</v>
      </c>
      <c r="Q437" s="224">
        <v>2</v>
      </c>
      <c r="R437" s="224">
        <v>2</v>
      </c>
      <c r="S437" s="224"/>
      <c r="T437" s="224"/>
      <c r="U437" s="224"/>
    </row>
    <row r="438" spans="1:24" ht="15.75">
      <c r="A438" s="177" t="str">
        <f t="shared" si="19"/>
        <v>135SAN MIGUEL</v>
      </c>
      <c r="B438" s="205">
        <v>135</v>
      </c>
      <c r="C438" s="204" t="s">
        <v>174</v>
      </c>
      <c r="D438" s="249" t="s">
        <v>154</v>
      </c>
      <c r="E438" s="224">
        <v>1.4</v>
      </c>
      <c r="F438" s="224">
        <v>1.4</v>
      </c>
      <c r="G438" s="224">
        <v>1.4</v>
      </c>
      <c r="H438" s="224"/>
      <c r="I438" s="224"/>
      <c r="J438" s="224"/>
      <c r="L438" s="54" t="str">
        <f t="shared" si="18"/>
        <v>150TIENDONA</v>
      </c>
      <c r="M438" s="206">
        <v>150</v>
      </c>
      <c r="N438" s="204" t="s">
        <v>190</v>
      </c>
      <c r="O438" s="230" t="s">
        <v>228</v>
      </c>
      <c r="P438" s="224">
        <v>1.25</v>
      </c>
      <c r="Q438" s="224">
        <v>1.25</v>
      </c>
      <c r="R438" s="224">
        <v>1.25</v>
      </c>
      <c r="S438" s="224"/>
      <c r="T438" s="224"/>
      <c r="U438" s="224"/>
    </row>
    <row r="439" spans="1:24" ht="15.75">
      <c r="A439" s="177" t="str">
        <f t="shared" si="19"/>
        <v>136MERCADO CENTRAL</v>
      </c>
      <c r="B439" s="206">
        <v>136</v>
      </c>
      <c r="C439" s="204" t="s">
        <v>229</v>
      </c>
      <c r="D439" s="249" t="s">
        <v>223</v>
      </c>
      <c r="E439" s="224">
        <v>2.5</v>
      </c>
      <c r="F439" s="224">
        <v>2.5</v>
      </c>
      <c r="G439" s="224">
        <v>2.5</v>
      </c>
      <c r="H439" s="224"/>
      <c r="I439" s="224"/>
      <c r="J439" s="224"/>
      <c r="L439" s="54" t="str">
        <f t="shared" si="18"/>
        <v>150ZACATECOLUCA</v>
      </c>
      <c r="M439" s="205">
        <v>150</v>
      </c>
      <c r="N439" s="204" t="s">
        <v>180</v>
      </c>
      <c r="O439" s="230" t="s">
        <v>228</v>
      </c>
      <c r="P439" s="224">
        <v>2</v>
      </c>
      <c r="Q439" s="224">
        <v>2</v>
      </c>
      <c r="R439" s="224">
        <v>2</v>
      </c>
      <c r="S439" s="224"/>
      <c r="T439" s="224"/>
      <c r="U439" s="224"/>
    </row>
    <row r="440" spans="1:24" ht="15.75">
      <c r="A440" s="177" t="str">
        <f t="shared" si="19"/>
        <v>136TIENDONA</v>
      </c>
      <c r="B440" s="206">
        <v>136</v>
      </c>
      <c r="C440" s="204" t="s">
        <v>190</v>
      </c>
      <c r="D440" s="249" t="s">
        <v>223</v>
      </c>
      <c r="E440" s="224">
        <v>1.5</v>
      </c>
      <c r="F440" s="224">
        <v>1.5</v>
      </c>
      <c r="G440" s="224">
        <v>1.5</v>
      </c>
      <c r="H440" s="224"/>
      <c r="I440" s="224"/>
      <c r="J440" s="224"/>
      <c r="L440" s="54" t="str">
        <f t="shared" si="18"/>
        <v>151LA UNION</v>
      </c>
      <c r="M440" s="206">
        <v>151</v>
      </c>
      <c r="N440" s="204" t="s">
        <v>261</v>
      </c>
      <c r="O440" s="230" t="s">
        <v>286</v>
      </c>
      <c r="P440" s="224">
        <v>36</v>
      </c>
      <c r="Q440" s="224">
        <v>35</v>
      </c>
      <c r="R440" s="224">
        <v>38</v>
      </c>
      <c r="S440" s="224"/>
      <c r="T440" s="224"/>
      <c r="U440" s="224"/>
    </row>
    <row r="441" spans="1:24" ht="15.75">
      <c r="A441" s="177" t="str">
        <f t="shared" si="19"/>
        <v>136SAN VICENTE</v>
      </c>
      <c r="B441" s="206">
        <v>136</v>
      </c>
      <c r="C441" s="204" t="s">
        <v>173</v>
      </c>
      <c r="D441" s="249" t="s">
        <v>223</v>
      </c>
      <c r="E441" s="224">
        <v>2</v>
      </c>
      <c r="F441" s="224">
        <v>2</v>
      </c>
      <c r="G441" s="224">
        <v>2</v>
      </c>
      <c r="H441" s="224"/>
      <c r="I441" s="224"/>
      <c r="J441" s="224"/>
      <c r="L441" s="54" t="str">
        <f t="shared" si="18"/>
        <v>151AHUACHAPAN</v>
      </c>
      <c r="M441" s="206">
        <v>151</v>
      </c>
      <c r="N441" s="204" t="s">
        <v>260</v>
      </c>
      <c r="O441" s="230" t="s">
        <v>286</v>
      </c>
      <c r="P441" s="224">
        <v>35.125</v>
      </c>
      <c r="Q441" s="224">
        <v>34.5</v>
      </c>
      <c r="R441" s="224">
        <v>35.75</v>
      </c>
      <c r="S441" s="224"/>
      <c r="T441" s="224"/>
      <c r="U441" s="224"/>
    </row>
    <row r="442" spans="1:24" ht="15.75">
      <c r="A442" s="177" t="str">
        <f t="shared" si="19"/>
        <v>136SANTA TECLA</v>
      </c>
      <c r="B442" s="206">
        <v>136</v>
      </c>
      <c r="C442" s="204" t="s">
        <v>183</v>
      </c>
      <c r="D442" s="249" t="s">
        <v>223</v>
      </c>
      <c r="E442" s="224">
        <v>2</v>
      </c>
      <c r="F442" s="224">
        <v>2</v>
      </c>
      <c r="G442" s="224">
        <v>2</v>
      </c>
      <c r="H442" s="224"/>
      <c r="I442" s="224"/>
      <c r="J442" s="224"/>
      <c r="L442" s="54" t="str">
        <f t="shared" si="18"/>
        <v>151ZACATECOLUCA</v>
      </c>
      <c r="M442" s="206">
        <v>151</v>
      </c>
      <c r="N442" s="204" t="s">
        <v>180</v>
      </c>
      <c r="O442" s="230" t="s">
        <v>286</v>
      </c>
      <c r="P442" s="224">
        <v>38.216666666666669</v>
      </c>
      <c r="Q442" s="224">
        <v>37.700000000000003</v>
      </c>
      <c r="R442" s="224">
        <v>39</v>
      </c>
      <c r="S442" s="224"/>
      <c r="T442" s="224"/>
      <c r="U442" s="224"/>
    </row>
    <row r="443" spans="1:24" ht="15.75">
      <c r="A443" s="177" t="str">
        <f t="shared" si="19"/>
        <v>136SANTA ANA</v>
      </c>
      <c r="B443" s="206">
        <v>136</v>
      </c>
      <c r="C443" s="204" t="s">
        <v>172</v>
      </c>
      <c r="D443" s="249" t="s">
        <v>223</v>
      </c>
      <c r="E443" s="224">
        <v>2</v>
      </c>
      <c r="F443" s="224">
        <v>2</v>
      </c>
      <c r="G443" s="224">
        <v>2</v>
      </c>
      <c r="H443" s="224"/>
      <c r="I443" s="224"/>
      <c r="J443" s="224"/>
      <c r="L443" s="54" t="str">
        <f t="shared" si="18"/>
        <v>151SAN SALVADOR</v>
      </c>
      <c r="M443" s="206">
        <v>151</v>
      </c>
      <c r="N443" s="204" t="s">
        <v>328</v>
      </c>
      <c r="O443" s="230" t="s">
        <v>286</v>
      </c>
      <c r="P443" s="224">
        <v>40.125</v>
      </c>
      <c r="Q443" s="224">
        <v>38</v>
      </c>
      <c r="R443" s="224">
        <v>42.25</v>
      </c>
      <c r="S443" s="224"/>
      <c r="T443" s="224"/>
      <c r="U443" s="224"/>
    </row>
    <row r="444" spans="1:24" ht="15.75">
      <c r="A444" s="177" t="str">
        <f t="shared" si="19"/>
        <v>136SAN MIGUEL</v>
      </c>
      <c r="B444" s="205">
        <v>136</v>
      </c>
      <c r="C444" s="204" t="s">
        <v>174</v>
      </c>
      <c r="D444" s="249" t="s">
        <v>223</v>
      </c>
      <c r="E444" s="224">
        <v>2</v>
      </c>
      <c r="F444" s="224">
        <v>2</v>
      </c>
      <c r="G444" s="224">
        <v>2</v>
      </c>
      <c r="H444" s="224"/>
      <c r="I444" s="224"/>
      <c r="J444" s="224"/>
      <c r="L444" s="54" t="str">
        <f t="shared" si="18"/>
        <v>151GERARDO BARRIOS</v>
      </c>
      <c r="M444" s="205">
        <v>151</v>
      </c>
      <c r="N444" s="204" t="s">
        <v>184</v>
      </c>
      <c r="O444" s="230" t="s">
        <v>286</v>
      </c>
      <c r="P444" s="224">
        <v>38.064999999999998</v>
      </c>
      <c r="Q444" s="224">
        <v>37</v>
      </c>
      <c r="R444" s="224">
        <v>39.130000000000003</v>
      </c>
      <c r="S444" s="224"/>
      <c r="T444" s="224"/>
      <c r="U444" s="224"/>
    </row>
    <row r="445" spans="1:24" ht="15.75">
      <c r="A445" s="177" t="str">
        <f t="shared" si="19"/>
        <v>137MERCADO CENTRAL</v>
      </c>
      <c r="B445" s="206">
        <v>137</v>
      </c>
      <c r="C445" s="204" t="s">
        <v>229</v>
      </c>
      <c r="D445" s="249" t="s">
        <v>240</v>
      </c>
      <c r="E445" s="224">
        <v>4.5</v>
      </c>
      <c r="F445" s="224">
        <v>4.5</v>
      </c>
      <c r="G445" s="224">
        <v>4.5</v>
      </c>
      <c r="H445" s="224"/>
      <c r="I445" s="224"/>
      <c r="J445" s="224"/>
      <c r="L445" s="54" t="str">
        <f t="shared" si="18"/>
        <v>152LA UNION</v>
      </c>
      <c r="M445" s="206">
        <v>152</v>
      </c>
      <c r="N445" s="204" t="s">
        <v>261</v>
      </c>
      <c r="O445" s="230" t="s">
        <v>287</v>
      </c>
      <c r="P445" s="224">
        <v>35.666666666666664</v>
      </c>
      <c r="Q445" s="224">
        <v>34</v>
      </c>
      <c r="R445" s="224">
        <v>38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>137TIENDONA</v>
      </c>
      <c r="B446" s="206">
        <v>137</v>
      </c>
      <c r="C446" s="204" t="s">
        <v>190</v>
      </c>
      <c r="D446" s="249" t="s">
        <v>240</v>
      </c>
      <c r="E446" s="224">
        <v>3.5</v>
      </c>
      <c r="F446" s="224">
        <v>3.5</v>
      </c>
      <c r="G446" s="224">
        <v>3.5</v>
      </c>
      <c r="H446" s="224"/>
      <c r="I446" s="224"/>
      <c r="J446" s="224"/>
      <c r="L446" s="54" t="str">
        <f t="shared" si="18"/>
        <v>152AHUACHAPAN</v>
      </c>
      <c r="M446" s="206">
        <v>152</v>
      </c>
      <c r="N446" s="204" t="s">
        <v>260</v>
      </c>
      <c r="O446" s="230" t="s">
        <v>287</v>
      </c>
      <c r="P446" s="224">
        <v>35.25</v>
      </c>
      <c r="Q446" s="224">
        <v>34.5</v>
      </c>
      <c r="R446" s="224">
        <v>36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>137SAN VICENTE</v>
      </c>
      <c r="B447" s="206">
        <v>137</v>
      </c>
      <c r="C447" s="204" t="s">
        <v>173</v>
      </c>
      <c r="D447" s="249" t="s">
        <v>240</v>
      </c>
      <c r="E447" s="224">
        <v>4</v>
      </c>
      <c r="F447" s="224">
        <v>4</v>
      </c>
      <c r="G447" s="224">
        <v>4</v>
      </c>
      <c r="H447" s="224"/>
      <c r="I447" s="224"/>
      <c r="J447" s="224"/>
      <c r="L447" s="54" t="str">
        <f t="shared" si="18"/>
        <v>152ZACATECOLUCA</v>
      </c>
      <c r="M447" s="206">
        <v>152</v>
      </c>
      <c r="N447" s="204" t="s">
        <v>180</v>
      </c>
      <c r="O447" s="230" t="s">
        <v>287</v>
      </c>
      <c r="P447" s="224">
        <v>38.683333333333337</v>
      </c>
      <c r="Q447" s="224">
        <v>38.200000000000003</v>
      </c>
      <c r="R447" s="224">
        <v>39.5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>137SANTA TECLA</v>
      </c>
      <c r="B448" s="206">
        <v>137</v>
      </c>
      <c r="C448" s="204" t="s">
        <v>183</v>
      </c>
      <c r="D448" s="249" t="s">
        <v>240</v>
      </c>
      <c r="E448" s="224">
        <v>5</v>
      </c>
      <c r="F448" s="224">
        <v>5</v>
      </c>
      <c r="G448" s="224">
        <v>5</v>
      </c>
      <c r="H448" s="224"/>
      <c r="I448" s="224"/>
      <c r="J448" s="224"/>
      <c r="L448" s="54" t="str">
        <f t="shared" si="18"/>
        <v>152SAN SALVADOR</v>
      </c>
      <c r="M448" s="206">
        <v>152</v>
      </c>
      <c r="N448" s="204" t="s">
        <v>328</v>
      </c>
      <c r="O448" s="230" t="s">
        <v>287</v>
      </c>
      <c r="P448" s="224">
        <v>40.375</v>
      </c>
      <c r="Q448" s="224">
        <v>38.5</v>
      </c>
      <c r="R448" s="224">
        <v>42.25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>137SAN MIGUEL</v>
      </c>
      <c r="B449" s="205">
        <v>137</v>
      </c>
      <c r="C449" s="204" t="s">
        <v>174</v>
      </c>
      <c r="D449" s="249" t="s">
        <v>240</v>
      </c>
      <c r="E449" s="224">
        <v>3.5</v>
      </c>
      <c r="F449" s="224">
        <v>3.5</v>
      </c>
      <c r="G449" s="224">
        <v>3.5</v>
      </c>
      <c r="H449" s="224"/>
      <c r="I449" s="224"/>
      <c r="J449" s="224"/>
      <c r="L449" s="54" t="str">
        <f t="shared" si="18"/>
        <v>152GERARDO BARRIOS</v>
      </c>
      <c r="M449" s="205">
        <v>152</v>
      </c>
      <c r="N449" s="204" t="s">
        <v>184</v>
      </c>
      <c r="O449" s="230" t="s">
        <v>287</v>
      </c>
      <c r="P449" s="224">
        <v>40.81</v>
      </c>
      <c r="Q449" s="224">
        <v>39.619999999999997</v>
      </c>
      <c r="R449" s="224">
        <v>42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>138MERCADO CENTRAL</v>
      </c>
      <c r="B450" s="206">
        <v>138</v>
      </c>
      <c r="C450" s="204" t="s">
        <v>229</v>
      </c>
      <c r="D450" s="249" t="s">
        <v>241</v>
      </c>
      <c r="E450" s="224">
        <v>7</v>
      </c>
      <c r="F450" s="224">
        <v>7</v>
      </c>
      <c r="G450" s="224">
        <v>7</v>
      </c>
      <c r="H450" s="224"/>
      <c r="I450" s="224"/>
      <c r="J450" s="224"/>
      <c r="L450" s="54" t="str">
        <f t="shared" si="18"/>
        <v>153ZACATECOLUCA</v>
      </c>
      <c r="M450" s="206">
        <v>153</v>
      </c>
      <c r="N450" s="204" t="s">
        <v>180</v>
      </c>
      <c r="O450" s="230" t="s">
        <v>304</v>
      </c>
      <c r="P450" s="224">
        <v>34.450000000000003</v>
      </c>
      <c r="Q450" s="224">
        <v>34.450000000000003</v>
      </c>
      <c r="R450" s="224">
        <v>34.450000000000003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>138TIENDONA</v>
      </c>
      <c r="B451" s="206">
        <v>138</v>
      </c>
      <c r="C451" s="204" t="s">
        <v>190</v>
      </c>
      <c r="D451" s="249" t="s">
        <v>241</v>
      </c>
      <c r="E451" s="224">
        <v>5</v>
      </c>
      <c r="F451" s="224">
        <v>5</v>
      </c>
      <c r="G451" s="224">
        <v>5</v>
      </c>
      <c r="H451" s="224"/>
      <c r="I451" s="224"/>
      <c r="J451" s="224"/>
      <c r="L451" s="54" t="str">
        <f t="shared" si="18"/>
        <v>153SAN SALVADOR</v>
      </c>
      <c r="M451" s="205">
        <v>153</v>
      </c>
      <c r="N451" s="204" t="s">
        <v>328</v>
      </c>
      <c r="O451" s="230" t="s">
        <v>304</v>
      </c>
      <c r="P451" s="224">
        <v>32.200000000000003</v>
      </c>
      <c r="Q451" s="224">
        <v>32.200000000000003</v>
      </c>
      <c r="R451" s="224">
        <v>32.200000000000003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>138SAN VICENTE</v>
      </c>
      <c r="B452" s="206">
        <v>138</v>
      </c>
      <c r="C452" s="204" t="s">
        <v>173</v>
      </c>
      <c r="D452" s="249" t="s">
        <v>241</v>
      </c>
      <c r="E452" s="224">
        <v>3</v>
      </c>
      <c r="F452" s="224">
        <v>3</v>
      </c>
      <c r="G452" s="224">
        <v>3</v>
      </c>
      <c r="H452" s="224"/>
      <c r="I452" s="224"/>
      <c r="J452" s="224"/>
      <c r="L452" s="54" t="str">
        <f t="shared" si="18"/>
        <v>154GERARDO BARRIOS</v>
      </c>
      <c r="M452" s="205">
        <v>154</v>
      </c>
      <c r="N452" s="204" t="s">
        <v>184</v>
      </c>
      <c r="O452" s="230" t="s">
        <v>317</v>
      </c>
      <c r="P452" s="224">
        <v>30.57</v>
      </c>
      <c r="Q452" s="224">
        <v>30.57</v>
      </c>
      <c r="R452" s="224">
        <v>30.57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>138SANTA TECLA</v>
      </c>
      <c r="B453" s="206">
        <v>138</v>
      </c>
      <c r="C453" s="204" t="s">
        <v>183</v>
      </c>
      <c r="D453" s="249" t="s">
        <v>241</v>
      </c>
      <c r="E453" s="224">
        <v>6.333333333333333</v>
      </c>
      <c r="F453" s="224">
        <v>6</v>
      </c>
      <c r="G453" s="224">
        <v>7</v>
      </c>
      <c r="H453" s="224"/>
      <c r="I453" s="224"/>
      <c r="J453" s="224"/>
      <c r="L453" s="54" t="str">
        <f t="shared" ref="L453:L516" si="20">+M453&amp;N453</f>
        <v>155LA UNION</v>
      </c>
      <c r="M453" s="206">
        <v>155</v>
      </c>
      <c r="N453" s="204" t="s">
        <v>261</v>
      </c>
      <c r="O453" s="230" t="s">
        <v>305</v>
      </c>
      <c r="P453" s="224">
        <v>32</v>
      </c>
      <c r="Q453" s="224">
        <v>32</v>
      </c>
      <c r="R453" s="224">
        <v>32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>138SANTA ANA</v>
      </c>
      <c r="B454" s="206">
        <v>138</v>
      </c>
      <c r="C454" s="204" t="s">
        <v>172</v>
      </c>
      <c r="D454" s="249" t="s">
        <v>241</v>
      </c>
      <c r="E454" s="224">
        <v>6.5</v>
      </c>
      <c r="F454" s="224">
        <v>6.5</v>
      </c>
      <c r="G454" s="224">
        <v>6.5</v>
      </c>
      <c r="H454" s="224"/>
      <c r="I454" s="224"/>
      <c r="J454" s="224"/>
      <c r="L454" s="54" t="str">
        <f t="shared" si="20"/>
        <v>155ZACATECOLUCA</v>
      </c>
      <c r="M454" s="206">
        <v>155</v>
      </c>
      <c r="N454" s="204" t="s">
        <v>180</v>
      </c>
      <c r="O454" s="230" t="s">
        <v>305</v>
      </c>
      <c r="P454" s="224">
        <v>31.833333333333332</v>
      </c>
      <c r="Q454" s="224">
        <v>30.9</v>
      </c>
      <c r="R454" s="224">
        <v>32.6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>138SAN MIGUEL</v>
      </c>
      <c r="B455" s="205">
        <v>138</v>
      </c>
      <c r="C455" s="204" t="s">
        <v>174</v>
      </c>
      <c r="D455" s="249" t="s">
        <v>241</v>
      </c>
      <c r="E455" s="224">
        <v>5</v>
      </c>
      <c r="F455" s="224">
        <v>5</v>
      </c>
      <c r="G455" s="224">
        <v>5</v>
      </c>
      <c r="H455" s="224"/>
      <c r="I455" s="224"/>
      <c r="J455" s="224"/>
      <c r="L455" s="54" t="str">
        <f t="shared" si="20"/>
        <v>155SAN SALVADOR</v>
      </c>
      <c r="M455" s="206">
        <v>155</v>
      </c>
      <c r="N455" s="204" t="s">
        <v>328</v>
      </c>
      <c r="O455" s="230" t="s">
        <v>305</v>
      </c>
      <c r="P455" s="224">
        <v>30.32</v>
      </c>
      <c r="Q455" s="224">
        <v>30.32</v>
      </c>
      <c r="R455" s="224">
        <v>30.32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>139MERCADO CENTRAL</v>
      </c>
      <c r="B456" s="206">
        <v>139</v>
      </c>
      <c r="C456" s="204" t="s">
        <v>229</v>
      </c>
      <c r="D456" s="249" t="s">
        <v>242</v>
      </c>
      <c r="E456" s="224">
        <v>4</v>
      </c>
      <c r="F456" s="224">
        <v>4</v>
      </c>
      <c r="G456" s="224">
        <v>4</v>
      </c>
      <c r="H456" s="224"/>
      <c r="I456" s="224"/>
      <c r="J456" s="224"/>
      <c r="L456" s="54" t="str">
        <f t="shared" si="20"/>
        <v>155GERARDO BARRIOS</v>
      </c>
      <c r="M456" s="205">
        <v>155</v>
      </c>
      <c r="N456" s="204" t="s">
        <v>184</v>
      </c>
      <c r="O456" s="230" t="s">
        <v>305</v>
      </c>
      <c r="P456" s="224">
        <v>33.620000000000005</v>
      </c>
      <c r="Q456" s="224">
        <v>32.24</v>
      </c>
      <c r="R456" s="224">
        <v>35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>139TIENDONA</v>
      </c>
      <c r="B457" s="206">
        <v>139</v>
      </c>
      <c r="C457" s="204" t="s">
        <v>190</v>
      </c>
      <c r="D457" s="249" t="s">
        <v>242</v>
      </c>
      <c r="E457" s="224">
        <v>3.5</v>
      </c>
      <c r="F457" s="224">
        <v>3.5</v>
      </c>
      <c r="G457" s="224">
        <v>3.5</v>
      </c>
      <c r="H457" s="224"/>
      <c r="I457" s="224"/>
      <c r="J457" s="224"/>
      <c r="L457" s="54" t="str">
        <f t="shared" si="20"/>
        <v>156ZACATECOLUCA</v>
      </c>
      <c r="M457" s="205">
        <v>156</v>
      </c>
      <c r="N457" s="204" t="s">
        <v>180</v>
      </c>
      <c r="O457" s="230" t="s">
        <v>313</v>
      </c>
      <c r="P457" s="224">
        <v>18.283333333333335</v>
      </c>
      <c r="Q457" s="224">
        <v>18</v>
      </c>
      <c r="R457" s="224">
        <v>18.5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>139SANTA TECLA</v>
      </c>
      <c r="B458" s="206">
        <v>139</v>
      </c>
      <c r="C458" s="204" t="s">
        <v>183</v>
      </c>
      <c r="D458" s="249" t="s">
        <v>242</v>
      </c>
      <c r="E458" s="224">
        <v>3.1666666666666665</v>
      </c>
      <c r="F458" s="224">
        <v>3</v>
      </c>
      <c r="G458" s="224">
        <v>3.5</v>
      </c>
      <c r="H458" s="224"/>
      <c r="I458" s="224"/>
      <c r="J458" s="224"/>
      <c r="L458" s="54" t="str">
        <f t="shared" si="20"/>
        <v>157LA UNION</v>
      </c>
      <c r="M458" s="206">
        <v>157</v>
      </c>
      <c r="N458" s="204" t="s">
        <v>261</v>
      </c>
      <c r="O458" s="230" t="s">
        <v>312</v>
      </c>
      <c r="P458" s="224">
        <v>23.5</v>
      </c>
      <c r="Q458" s="224">
        <v>23</v>
      </c>
      <c r="R458" s="224">
        <v>24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>139SAN MIGUEL</v>
      </c>
      <c r="B459" s="205">
        <v>139</v>
      </c>
      <c r="C459" s="204" t="s">
        <v>174</v>
      </c>
      <c r="D459" s="249" t="s">
        <v>242</v>
      </c>
      <c r="E459" s="224">
        <v>4</v>
      </c>
      <c r="F459" s="224">
        <v>4</v>
      </c>
      <c r="G459" s="224">
        <v>4</v>
      </c>
      <c r="H459" s="224"/>
      <c r="I459" s="224"/>
      <c r="J459" s="224"/>
      <c r="L459" s="54" t="str">
        <f t="shared" si="20"/>
        <v>157AHUACHAPAN</v>
      </c>
      <c r="M459" s="206">
        <v>157</v>
      </c>
      <c r="N459" s="204" t="s">
        <v>260</v>
      </c>
      <c r="O459" s="230" t="s">
        <v>312</v>
      </c>
      <c r="P459" s="224">
        <v>22</v>
      </c>
      <c r="Q459" s="224">
        <v>22</v>
      </c>
      <c r="R459" s="224">
        <v>22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>140MERCADO CENTRAL</v>
      </c>
      <c r="B460" s="206">
        <v>140</v>
      </c>
      <c r="C460" s="204" t="s">
        <v>229</v>
      </c>
      <c r="D460" s="249" t="s">
        <v>224</v>
      </c>
      <c r="E460" s="224">
        <v>10</v>
      </c>
      <c r="F460" s="224">
        <v>10</v>
      </c>
      <c r="G460" s="224">
        <v>10</v>
      </c>
      <c r="H460" s="224"/>
      <c r="I460" s="224"/>
      <c r="J460" s="224"/>
      <c r="L460" s="54" t="str">
        <f t="shared" si="20"/>
        <v>157ZACATECOLUCA</v>
      </c>
      <c r="M460" s="206">
        <v>157</v>
      </c>
      <c r="N460" s="204" t="s">
        <v>180</v>
      </c>
      <c r="O460" s="230" t="s">
        <v>312</v>
      </c>
      <c r="P460" s="224">
        <v>22.975000000000001</v>
      </c>
      <c r="Q460" s="224">
        <v>21.95</v>
      </c>
      <c r="R460" s="224">
        <v>24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>140TIENDONA</v>
      </c>
      <c r="B461" s="206">
        <v>140</v>
      </c>
      <c r="C461" s="204" t="s">
        <v>190</v>
      </c>
      <c r="D461" s="249" t="s">
        <v>224</v>
      </c>
      <c r="E461" s="224">
        <v>8.5</v>
      </c>
      <c r="F461" s="224">
        <v>8.5</v>
      </c>
      <c r="G461" s="224">
        <v>8.5</v>
      </c>
      <c r="H461" s="224"/>
      <c r="I461" s="224"/>
      <c r="J461" s="224"/>
      <c r="L461" s="54" t="str">
        <f t="shared" si="20"/>
        <v>157SAN SALVADOR</v>
      </c>
      <c r="M461" s="205">
        <v>157</v>
      </c>
      <c r="N461" s="204" t="s">
        <v>328</v>
      </c>
      <c r="O461" s="230" t="s">
        <v>312</v>
      </c>
      <c r="P461" s="224">
        <v>23.5</v>
      </c>
      <c r="Q461" s="224">
        <v>23.5</v>
      </c>
      <c r="R461" s="224">
        <v>23.5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>140SAN VICENTE</v>
      </c>
      <c r="B462" s="206">
        <v>140</v>
      </c>
      <c r="C462" s="204" t="s">
        <v>173</v>
      </c>
      <c r="D462" s="249" t="s">
        <v>224</v>
      </c>
      <c r="E462" s="224">
        <v>7</v>
      </c>
      <c r="F462" s="224">
        <v>7</v>
      </c>
      <c r="G462" s="224">
        <v>7</v>
      </c>
      <c r="H462" s="224"/>
      <c r="I462" s="224"/>
      <c r="J462" s="224"/>
      <c r="L462" s="54" t="str">
        <f t="shared" si="20"/>
        <v>158ZACATECOLUCA</v>
      </c>
      <c r="M462" s="205">
        <v>158</v>
      </c>
      <c r="N462" s="204" t="s">
        <v>180</v>
      </c>
      <c r="O462" s="230" t="s">
        <v>316</v>
      </c>
      <c r="P462" s="224">
        <v>24.35</v>
      </c>
      <c r="Q462" s="224">
        <v>24.35</v>
      </c>
      <c r="R462" s="224">
        <v>24.35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>140SANTA TECLA</v>
      </c>
      <c r="B463" s="206">
        <v>140</v>
      </c>
      <c r="C463" s="204" t="s">
        <v>183</v>
      </c>
      <c r="D463" s="249" t="s">
        <v>224</v>
      </c>
      <c r="E463" s="224">
        <v>9</v>
      </c>
      <c r="F463" s="224">
        <v>9</v>
      </c>
      <c r="G463" s="224">
        <v>9</v>
      </c>
      <c r="H463" s="224"/>
      <c r="I463" s="224"/>
      <c r="J463" s="224"/>
      <c r="L463" s="54" t="str">
        <f t="shared" si="20"/>
        <v>159LA UNION</v>
      </c>
      <c r="M463" s="206">
        <v>159</v>
      </c>
      <c r="N463" s="204" t="s">
        <v>261</v>
      </c>
      <c r="O463" s="230" t="s">
        <v>288</v>
      </c>
      <c r="P463" s="224">
        <v>27</v>
      </c>
      <c r="Q463" s="224">
        <v>27</v>
      </c>
      <c r="R463" s="224">
        <v>27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>140SANTA ANA</v>
      </c>
      <c r="B464" s="206">
        <v>140</v>
      </c>
      <c r="C464" s="204" t="s">
        <v>172</v>
      </c>
      <c r="D464" s="249" t="s">
        <v>224</v>
      </c>
      <c r="E464" s="224">
        <v>9</v>
      </c>
      <c r="F464" s="224">
        <v>9</v>
      </c>
      <c r="G464" s="224">
        <v>9</v>
      </c>
      <c r="H464" s="224"/>
      <c r="I464" s="224"/>
      <c r="J464" s="224"/>
      <c r="L464" s="54" t="str">
        <f t="shared" si="20"/>
        <v>159AHUACHAPAN</v>
      </c>
      <c r="M464" s="206">
        <v>159</v>
      </c>
      <c r="N464" s="204" t="s">
        <v>260</v>
      </c>
      <c r="O464" s="230" t="s">
        <v>288</v>
      </c>
      <c r="P464" s="224">
        <v>24.5</v>
      </c>
      <c r="Q464" s="224">
        <v>24</v>
      </c>
      <c r="R464" s="224">
        <v>25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>140SAN MIGUEL</v>
      </c>
      <c r="B465" s="205">
        <v>140</v>
      </c>
      <c r="C465" s="204" t="s">
        <v>174</v>
      </c>
      <c r="D465" s="249" t="s">
        <v>224</v>
      </c>
      <c r="E465" s="224">
        <v>6.5</v>
      </c>
      <c r="F465" s="224">
        <v>6.5</v>
      </c>
      <c r="G465" s="224">
        <v>6.5</v>
      </c>
      <c r="H465" s="224"/>
      <c r="I465" s="224"/>
      <c r="J465" s="224"/>
      <c r="L465" s="54" t="str">
        <f t="shared" si="20"/>
        <v>159ZACATECOLUCA</v>
      </c>
      <c r="M465" s="206">
        <v>159</v>
      </c>
      <c r="N465" s="204" t="s">
        <v>180</v>
      </c>
      <c r="O465" s="230" t="s">
        <v>288</v>
      </c>
      <c r="P465" s="224">
        <v>28.75</v>
      </c>
      <c r="Q465" s="224">
        <v>28.3</v>
      </c>
      <c r="R465" s="224">
        <v>29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>141MERCADO CENTRAL</v>
      </c>
      <c r="B466" s="206">
        <v>141</v>
      </c>
      <c r="C466" s="204" t="s">
        <v>229</v>
      </c>
      <c r="D466" s="249" t="s">
        <v>243</v>
      </c>
      <c r="E466" s="224">
        <v>5</v>
      </c>
      <c r="F466" s="224">
        <v>5</v>
      </c>
      <c r="G466" s="224">
        <v>5</v>
      </c>
      <c r="H466" s="224"/>
      <c r="I466" s="224"/>
      <c r="J466" s="224"/>
      <c r="L466" s="54" t="str">
        <f t="shared" si="20"/>
        <v>159SAN SALVADOR</v>
      </c>
      <c r="M466" s="206">
        <v>159</v>
      </c>
      <c r="N466" s="204" t="s">
        <v>328</v>
      </c>
      <c r="O466" s="230" t="s">
        <v>288</v>
      </c>
      <c r="P466" s="224">
        <v>27.1</v>
      </c>
      <c r="Q466" s="224">
        <v>27.1</v>
      </c>
      <c r="R466" s="224">
        <v>27.1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>141TIENDONA</v>
      </c>
      <c r="B467" s="206">
        <v>141</v>
      </c>
      <c r="C467" s="204" t="s">
        <v>190</v>
      </c>
      <c r="D467" s="249" t="s">
        <v>243</v>
      </c>
      <c r="E467" s="224">
        <v>5</v>
      </c>
      <c r="F467" s="224">
        <v>5</v>
      </c>
      <c r="G467" s="224">
        <v>5</v>
      </c>
      <c r="H467" s="224"/>
      <c r="I467" s="224"/>
      <c r="J467" s="224"/>
      <c r="L467" s="54" t="str">
        <f t="shared" si="20"/>
        <v>159GERARDO BARRIOS</v>
      </c>
      <c r="M467" s="205">
        <v>159</v>
      </c>
      <c r="N467" s="204" t="s">
        <v>184</v>
      </c>
      <c r="O467" s="230" t="s">
        <v>288</v>
      </c>
      <c r="P467" s="224">
        <v>26.89</v>
      </c>
      <c r="Q467" s="224">
        <v>26.89</v>
      </c>
      <c r="R467" s="224">
        <v>26.89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>141SAN VICENTE</v>
      </c>
      <c r="B468" s="206">
        <v>141</v>
      </c>
      <c r="C468" s="204" t="s">
        <v>173</v>
      </c>
      <c r="D468" s="249" t="s">
        <v>243</v>
      </c>
      <c r="E468" s="224">
        <v>7</v>
      </c>
      <c r="F468" s="224">
        <v>7</v>
      </c>
      <c r="G468" s="224">
        <v>7</v>
      </c>
      <c r="H468" s="224"/>
      <c r="I468" s="224"/>
      <c r="J468" s="224"/>
      <c r="L468" s="54" t="str">
        <f t="shared" si="20"/>
        <v>160LA UNION</v>
      </c>
      <c r="M468" s="205">
        <v>160</v>
      </c>
      <c r="N468" s="204" t="s">
        <v>261</v>
      </c>
      <c r="O468" s="230" t="s">
        <v>304</v>
      </c>
      <c r="P468" s="224">
        <v>34.666666666666664</v>
      </c>
      <c r="Q468" s="224">
        <v>34</v>
      </c>
      <c r="R468" s="224">
        <v>35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>141SANTA TECLA</v>
      </c>
      <c r="B469" s="206">
        <v>141</v>
      </c>
      <c r="C469" s="204" t="s">
        <v>183</v>
      </c>
      <c r="D469" s="249" t="s">
        <v>243</v>
      </c>
      <c r="E469" s="224">
        <v>6</v>
      </c>
      <c r="F469" s="224">
        <v>6</v>
      </c>
      <c r="G469" s="224">
        <v>6</v>
      </c>
      <c r="H469" s="224"/>
      <c r="I469" s="224"/>
      <c r="J469" s="224"/>
      <c r="L469" s="54" t="str">
        <f t="shared" si="20"/>
        <v>161ZACATECOLUCA</v>
      </c>
      <c r="M469" s="206">
        <v>161</v>
      </c>
      <c r="N469" s="204" t="s">
        <v>180</v>
      </c>
      <c r="O469" s="230" t="s">
        <v>306</v>
      </c>
      <c r="P469" s="224">
        <v>34.549999999999997</v>
      </c>
      <c r="Q469" s="224">
        <v>34.200000000000003</v>
      </c>
      <c r="R469" s="224">
        <v>34.9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>141SAN MIGUEL</v>
      </c>
      <c r="B470" s="205">
        <v>141</v>
      </c>
      <c r="C470" s="204" t="s">
        <v>174</v>
      </c>
      <c r="D470" s="249" t="s">
        <v>243</v>
      </c>
      <c r="E470" s="224">
        <v>5</v>
      </c>
      <c r="F470" s="224">
        <v>5</v>
      </c>
      <c r="G470" s="224">
        <v>5</v>
      </c>
      <c r="H470" s="224"/>
      <c r="I470" s="224"/>
      <c r="J470" s="224"/>
      <c r="L470" s="54" t="str">
        <f t="shared" si="20"/>
        <v>161SAN SALVADOR</v>
      </c>
      <c r="M470" s="206">
        <v>161</v>
      </c>
      <c r="N470" s="204" t="s">
        <v>328</v>
      </c>
      <c r="O470" s="230" t="s">
        <v>306</v>
      </c>
      <c r="P470" s="224">
        <v>35.299999999999997</v>
      </c>
      <c r="Q470" s="224">
        <v>35.299999999999997</v>
      </c>
      <c r="R470" s="224">
        <v>35.299999999999997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>142MERCADO CENTRAL</v>
      </c>
      <c r="B471" s="206">
        <v>142</v>
      </c>
      <c r="C471" s="204" t="s">
        <v>229</v>
      </c>
      <c r="D471" s="249" t="s">
        <v>225</v>
      </c>
      <c r="E471" s="224">
        <v>3</v>
      </c>
      <c r="F471" s="224">
        <v>3</v>
      </c>
      <c r="G471" s="224">
        <v>3</v>
      </c>
      <c r="H471" s="224"/>
      <c r="I471" s="224"/>
      <c r="J471" s="224"/>
      <c r="L471" s="54" t="str">
        <f t="shared" si="20"/>
        <v>161GERARDO BARRIOS</v>
      </c>
      <c r="M471" s="205">
        <v>161</v>
      </c>
      <c r="N471" s="204" t="s">
        <v>184</v>
      </c>
      <c r="O471" s="230" t="s">
        <v>306</v>
      </c>
      <c r="P471" s="224">
        <v>35.56</v>
      </c>
      <c r="Q471" s="224">
        <v>35.56</v>
      </c>
      <c r="R471" s="224">
        <v>35.56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>142TIENDONA</v>
      </c>
      <c r="B472" s="206">
        <v>142</v>
      </c>
      <c r="C472" s="204" t="s">
        <v>190</v>
      </c>
      <c r="D472" s="249" t="s">
        <v>225</v>
      </c>
      <c r="E472" s="224">
        <v>2.625</v>
      </c>
      <c r="F472" s="224">
        <v>2.25</v>
      </c>
      <c r="G472" s="224">
        <v>3</v>
      </c>
      <c r="H472" s="224"/>
      <c r="I472" s="224"/>
      <c r="J472" s="224"/>
      <c r="L472" s="54" t="str">
        <f t="shared" si="20"/>
        <v>163LA UNION</v>
      </c>
      <c r="M472" s="206">
        <v>163</v>
      </c>
      <c r="N472" s="204" t="s">
        <v>261</v>
      </c>
      <c r="O472" s="230" t="s">
        <v>318</v>
      </c>
      <c r="P472" s="224">
        <v>36</v>
      </c>
      <c r="Q472" s="224">
        <v>35</v>
      </c>
      <c r="R472" s="224">
        <v>37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>142SAN VICENTE</v>
      </c>
      <c r="B473" s="206">
        <v>142</v>
      </c>
      <c r="C473" s="204" t="s">
        <v>173</v>
      </c>
      <c r="D473" s="249" t="s">
        <v>225</v>
      </c>
      <c r="E473" s="224">
        <v>3.5</v>
      </c>
      <c r="F473" s="224">
        <v>3.5</v>
      </c>
      <c r="G473" s="224">
        <v>3.5</v>
      </c>
      <c r="H473" s="224"/>
      <c r="I473" s="224"/>
      <c r="J473" s="224"/>
      <c r="L473" s="54" t="str">
        <f t="shared" si="20"/>
        <v>163ZACATECOLUCA</v>
      </c>
      <c r="M473" s="205">
        <v>163</v>
      </c>
      <c r="N473" s="204" t="s">
        <v>180</v>
      </c>
      <c r="O473" s="230" t="s">
        <v>318</v>
      </c>
      <c r="P473" s="224">
        <v>34.975000000000001</v>
      </c>
      <c r="Q473" s="224">
        <v>34.5</v>
      </c>
      <c r="R473" s="224">
        <v>35.450000000000003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>142SANTA TECLA</v>
      </c>
      <c r="B474" s="206">
        <v>142</v>
      </c>
      <c r="C474" s="204" t="s">
        <v>183</v>
      </c>
      <c r="D474" s="249" t="s">
        <v>225</v>
      </c>
      <c r="E474" s="224">
        <v>3</v>
      </c>
      <c r="F474" s="224">
        <v>3</v>
      </c>
      <c r="G474" s="224">
        <v>3</v>
      </c>
      <c r="H474" s="224"/>
      <c r="I474" s="224"/>
      <c r="J474" s="224"/>
      <c r="L474" s="54" t="str">
        <f t="shared" si="20"/>
        <v>164LA UNION</v>
      </c>
      <c r="M474" s="206">
        <v>164</v>
      </c>
      <c r="N474" s="204" t="s">
        <v>261</v>
      </c>
      <c r="O474" s="230" t="s">
        <v>295</v>
      </c>
      <c r="P474" s="224">
        <v>10.833333333333334</v>
      </c>
      <c r="Q474" s="224">
        <v>10.5</v>
      </c>
      <c r="R474" s="224">
        <v>11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>142SANTA ANA</v>
      </c>
      <c r="B475" s="206">
        <v>142</v>
      </c>
      <c r="C475" s="204" t="s">
        <v>172</v>
      </c>
      <c r="D475" s="249" t="s">
        <v>225</v>
      </c>
      <c r="E475" s="224">
        <v>3.5</v>
      </c>
      <c r="F475" s="224">
        <v>3.5</v>
      </c>
      <c r="G475" s="224">
        <v>3.5</v>
      </c>
      <c r="H475" s="224"/>
      <c r="I475" s="224"/>
      <c r="J475" s="224"/>
      <c r="L475" s="54" t="str">
        <f t="shared" si="20"/>
        <v>164AHUACHAPAN</v>
      </c>
      <c r="M475" s="206">
        <v>164</v>
      </c>
      <c r="N475" s="204" t="s">
        <v>260</v>
      </c>
      <c r="O475" s="230" t="s">
        <v>295</v>
      </c>
      <c r="P475" s="224">
        <v>10.75</v>
      </c>
      <c r="Q475" s="224">
        <v>10</v>
      </c>
      <c r="R475" s="224">
        <v>11.5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>142SAN MIGUEL</v>
      </c>
      <c r="B476" s="205">
        <v>142</v>
      </c>
      <c r="C476" s="204" t="s">
        <v>174</v>
      </c>
      <c r="D476" s="249" t="s">
        <v>225</v>
      </c>
      <c r="E476" s="224">
        <v>3</v>
      </c>
      <c r="F476" s="224">
        <v>3</v>
      </c>
      <c r="G476" s="224">
        <v>3</v>
      </c>
      <c r="H476" s="224"/>
      <c r="I476" s="224"/>
      <c r="J476" s="224"/>
      <c r="L476" s="54" t="str">
        <f t="shared" si="20"/>
        <v>164ZACATECOLUCA</v>
      </c>
      <c r="M476" s="206">
        <v>164</v>
      </c>
      <c r="N476" s="204" t="s">
        <v>180</v>
      </c>
      <c r="O476" s="230" t="s">
        <v>295</v>
      </c>
      <c r="P476" s="224">
        <v>10.5</v>
      </c>
      <c r="Q476" s="224">
        <v>10</v>
      </c>
      <c r="R476" s="224">
        <v>11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>143MERCADO CENTRAL</v>
      </c>
      <c r="B477" s="206">
        <v>143</v>
      </c>
      <c r="C477" s="204" t="s">
        <v>229</v>
      </c>
      <c r="D477" s="249" t="s">
        <v>226</v>
      </c>
      <c r="E477" s="224">
        <v>3</v>
      </c>
      <c r="F477" s="224">
        <v>3</v>
      </c>
      <c r="G477" s="224">
        <v>3</v>
      </c>
      <c r="H477" s="224"/>
      <c r="I477" s="224"/>
      <c r="J477" s="224"/>
      <c r="L477" s="54" t="str">
        <f t="shared" si="20"/>
        <v>164SAN SALVADOR</v>
      </c>
      <c r="M477" s="206">
        <v>164</v>
      </c>
      <c r="N477" s="204" t="s">
        <v>328</v>
      </c>
      <c r="O477" s="230" t="s">
        <v>295</v>
      </c>
      <c r="P477" s="224">
        <v>10.775</v>
      </c>
      <c r="Q477" s="224">
        <v>10.25</v>
      </c>
      <c r="R477" s="224">
        <v>11.3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>143TIENDONA</v>
      </c>
      <c r="B478" s="206">
        <v>143</v>
      </c>
      <c r="C478" s="204" t="s">
        <v>190</v>
      </c>
      <c r="D478" s="249" t="s">
        <v>226</v>
      </c>
      <c r="E478" s="224">
        <v>2.5</v>
      </c>
      <c r="F478" s="224">
        <v>2.5</v>
      </c>
      <c r="G478" s="224">
        <v>2.5</v>
      </c>
      <c r="H478" s="224"/>
      <c r="I478" s="224"/>
      <c r="J478" s="224"/>
      <c r="L478" s="54" t="str">
        <f t="shared" si="20"/>
        <v>164GERARDO BARRIOS</v>
      </c>
      <c r="M478" s="205">
        <v>164</v>
      </c>
      <c r="N478" s="204" t="s">
        <v>184</v>
      </c>
      <c r="O478" s="230" t="s">
        <v>295</v>
      </c>
      <c r="P478" s="224">
        <v>10.625</v>
      </c>
      <c r="Q478" s="224">
        <v>10.5</v>
      </c>
      <c r="R478" s="224">
        <v>10.75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>143SAN VICENTE</v>
      </c>
      <c r="B479" s="206">
        <v>143</v>
      </c>
      <c r="C479" s="204" t="s">
        <v>173</v>
      </c>
      <c r="D479" s="249" t="s">
        <v>226</v>
      </c>
      <c r="E479" s="224">
        <v>3</v>
      </c>
      <c r="F479" s="224">
        <v>3</v>
      </c>
      <c r="G479" s="224">
        <v>3</v>
      </c>
      <c r="H479" s="224"/>
      <c r="I479" s="224"/>
      <c r="J479" s="224"/>
      <c r="L479" s="54" t="str">
        <f t="shared" si="20"/>
        <v>166LA UNION</v>
      </c>
      <c r="M479" s="206">
        <v>166</v>
      </c>
      <c r="N479" s="204" t="s">
        <v>261</v>
      </c>
      <c r="O479" s="230" t="s">
        <v>289</v>
      </c>
      <c r="P479" s="224">
        <v>58.666666666666664</v>
      </c>
      <c r="Q479" s="224">
        <v>58</v>
      </c>
      <c r="R479" s="224">
        <v>60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>143SANTA TECLA</v>
      </c>
      <c r="B480" s="206">
        <v>143</v>
      </c>
      <c r="C480" s="204" t="s">
        <v>183</v>
      </c>
      <c r="D480" s="249" t="s">
        <v>226</v>
      </c>
      <c r="E480" s="224">
        <v>3</v>
      </c>
      <c r="F480" s="224">
        <v>3</v>
      </c>
      <c r="G480" s="224">
        <v>3</v>
      </c>
      <c r="H480" s="224"/>
      <c r="I480" s="224"/>
      <c r="J480" s="224"/>
      <c r="L480" s="54" t="str">
        <f t="shared" si="20"/>
        <v>166AHUACHAPAN</v>
      </c>
      <c r="M480" s="206">
        <v>166</v>
      </c>
      <c r="N480" s="204" t="s">
        <v>260</v>
      </c>
      <c r="O480" s="230" t="s">
        <v>289</v>
      </c>
      <c r="P480" s="224">
        <v>57.5</v>
      </c>
      <c r="Q480" s="224">
        <v>55</v>
      </c>
      <c r="R480" s="224">
        <v>60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>143SANTA ANA</v>
      </c>
      <c r="B481" s="206">
        <v>143</v>
      </c>
      <c r="C481" s="204" t="s">
        <v>172</v>
      </c>
      <c r="D481" s="249" t="s">
        <v>226</v>
      </c>
      <c r="E481" s="224">
        <v>2.25</v>
      </c>
      <c r="F481" s="224">
        <v>2.25</v>
      </c>
      <c r="G481" s="224">
        <v>2.25</v>
      </c>
      <c r="H481" s="224"/>
      <c r="I481" s="224"/>
      <c r="J481" s="224"/>
      <c r="L481" s="54" t="str">
        <f t="shared" si="20"/>
        <v>166ZACATECOLUCA</v>
      </c>
      <c r="M481" s="206">
        <v>166</v>
      </c>
      <c r="N481" s="204" t="s">
        <v>180</v>
      </c>
      <c r="O481" s="230" t="s">
        <v>289</v>
      </c>
      <c r="P481" s="224">
        <v>61.8</v>
      </c>
      <c r="Q481" s="224">
        <v>61.25</v>
      </c>
      <c r="R481" s="224">
        <v>62.35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>143SAN MIGUEL</v>
      </c>
      <c r="B482" s="205">
        <v>143</v>
      </c>
      <c r="C482" s="204" t="s">
        <v>174</v>
      </c>
      <c r="D482" s="249" t="s">
        <v>226</v>
      </c>
      <c r="E482" s="224">
        <v>3</v>
      </c>
      <c r="F482" s="224">
        <v>3</v>
      </c>
      <c r="G482" s="224">
        <v>3</v>
      </c>
      <c r="H482" s="224"/>
      <c r="I482" s="224"/>
      <c r="J482" s="224"/>
      <c r="L482" s="54" t="str">
        <f t="shared" si="20"/>
        <v>166SAN SALVADOR</v>
      </c>
      <c r="M482" s="206">
        <v>166</v>
      </c>
      <c r="N482" s="204" t="s">
        <v>328</v>
      </c>
      <c r="O482" s="230" t="s">
        <v>289</v>
      </c>
      <c r="P482" s="224">
        <v>63</v>
      </c>
      <c r="Q482" s="224">
        <v>59</v>
      </c>
      <c r="R482" s="224">
        <v>67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>145MERCADO CENTRAL</v>
      </c>
      <c r="B483" s="206">
        <v>145</v>
      </c>
      <c r="C483" s="204" t="s">
        <v>229</v>
      </c>
      <c r="D483" s="249" t="s">
        <v>245</v>
      </c>
      <c r="E483" s="224">
        <v>6</v>
      </c>
      <c r="F483" s="224">
        <v>6</v>
      </c>
      <c r="G483" s="224">
        <v>6</v>
      </c>
      <c r="H483" s="224"/>
      <c r="I483" s="224"/>
      <c r="J483" s="224"/>
      <c r="L483" s="54" t="str">
        <f t="shared" si="20"/>
        <v>166GERARDO BARRIOS</v>
      </c>
      <c r="M483" s="205">
        <v>166</v>
      </c>
      <c r="N483" s="204" t="s">
        <v>184</v>
      </c>
      <c r="O483" s="230" t="s">
        <v>289</v>
      </c>
      <c r="P483" s="224">
        <v>59.4</v>
      </c>
      <c r="Q483" s="224">
        <v>59.4</v>
      </c>
      <c r="R483" s="224">
        <v>59.4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>145TIENDONA</v>
      </c>
      <c r="B484" s="206">
        <v>145</v>
      </c>
      <c r="C484" s="204" t="s">
        <v>190</v>
      </c>
      <c r="D484" s="249" t="s">
        <v>245</v>
      </c>
      <c r="E484" s="224">
        <v>4.25</v>
      </c>
      <c r="F484" s="224">
        <v>3.5</v>
      </c>
      <c r="G484" s="224">
        <v>5</v>
      </c>
      <c r="H484" s="224"/>
      <c r="I484" s="224"/>
      <c r="J484" s="224"/>
      <c r="L484" s="54" t="str">
        <f t="shared" si="20"/>
        <v>169LA UNION</v>
      </c>
      <c r="M484" s="206">
        <v>169</v>
      </c>
      <c r="N484" s="204" t="s">
        <v>261</v>
      </c>
      <c r="O484" s="230" t="s">
        <v>294</v>
      </c>
      <c r="P484" s="224">
        <v>49</v>
      </c>
      <c r="Q484" s="224">
        <v>48</v>
      </c>
      <c r="R484" s="224">
        <v>50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>145SANTA TECLA</v>
      </c>
      <c r="B485" s="205">
        <v>145</v>
      </c>
      <c r="C485" s="204" t="s">
        <v>183</v>
      </c>
      <c r="D485" s="249" t="s">
        <v>245</v>
      </c>
      <c r="E485" s="224">
        <v>5</v>
      </c>
      <c r="F485" s="224">
        <v>5</v>
      </c>
      <c r="G485" s="224">
        <v>5</v>
      </c>
      <c r="H485" s="224"/>
      <c r="I485" s="224"/>
      <c r="J485" s="224"/>
      <c r="L485" s="54" t="str">
        <f t="shared" si="20"/>
        <v>169AHUACHAPAN</v>
      </c>
      <c r="M485" s="206">
        <v>169</v>
      </c>
      <c r="N485" s="204" t="s">
        <v>260</v>
      </c>
      <c r="O485" s="230" t="s">
        <v>294</v>
      </c>
      <c r="P485" s="224">
        <v>49</v>
      </c>
      <c r="Q485" s="224">
        <v>48</v>
      </c>
      <c r="R485" s="224">
        <v>50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>146MERCADO CENTRAL</v>
      </c>
      <c r="B486" s="206">
        <v>146</v>
      </c>
      <c r="C486" s="204" t="s">
        <v>229</v>
      </c>
      <c r="D486" s="249" t="s">
        <v>246</v>
      </c>
      <c r="E486" s="224">
        <v>5</v>
      </c>
      <c r="F486" s="224">
        <v>5</v>
      </c>
      <c r="G486" s="224">
        <v>5</v>
      </c>
      <c r="H486" s="224"/>
      <c r="I486" s="224"/>
      <c r="J486" s="224"/>
      <c r="L486" s="54" t="str">
        <f t="shared" si="20"/>
        <v>169SAN SALVADOR</v>
      </c>
      <c r="M486" s="206">
        <v>169</v>
      </c>
      <c r="N486" s="204" t="s">
        <v>328</v>
      </c>
      <c r="O486" s="230" t="s">
        <v>294</v>
      </c>
      <c r="P486" s="224">
        <v>55.35</v>
      </c>
      <c r="Q486" s="224">
        <v>52</v>
      </c>
      <c r="R486" s="224">
        <v>58.7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>146TIENDONA</v>
      </c>
      <c r="B487" s="206">
        <v>146</v>
      </c>
      <c r="C487" s="204" t="s">
        <v>190</v>
      </c>
      <c r="D487" s="249" t="s">
        <v>246</v>
      </c>
      <c r="E487" s="224">
        <v>3.5</v>
      </c>
      <c r="F487" s="224">
        <v>3.5</v>
      </c>
      <c r="G487" s="224">
        <v>3.5</v>
      </c>
      <c r="H487" s="224"/>
      <c r="I487" s="224"/>
      <c r="J487" s="224"/>
      <c r="L487" s="54" t="str">
        <f t="shared" si="20"/>
        <v>169GERARDO BARRIOS</v>
      </c>
      <c r="M487" s="205">
        <v>169</v>
      </c>
      <c r="N487" s="204" t="s">
        <v>184</v>
      </c>
      <c r="O487" s="230" t="s">
        <v>294</v>
      </c>
      <c r="P487" s="224">
        <v>52.21</v>
      </c>
      <c r="Q487" s="224">
        <v>52.21</v>
      </c>
      <c r="R487" s="224">
        <v>52.21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>146SAN VICENTE</v>
      </c>
      <c r="B488" s="206">
        <v>146</v>
      </c>
      <c r="C488" s="204" t="s">
        <v>173</v>
      </c>
      <c r="D488" s="249" t="s">
        <v>246</v>
      </c>
      <c r="E488" s="224">
        <v>4.5</v>
      </c>
      <c r="F488" s="224">
        <v>4.5</v>
      </c>
      <c r="G488" s="224">
        <v>4.5</v>
      </c>
      <c r="H488" s="224"/>
      <c r="I488" s="224"/>
      <c r="J488" s="224"/>
      <c r="L488" s="54" t="str">
        <f t="shared" si="20"/>
        <v>173AHUACHAPAN</v>
      </c>
      <c r="M488" s="205">
        <v>173</v>
      </c>
      <c r="N488" s="204" t="s">
        <v>260</v>
      </c>
      <c r="O488" s="230" t="s">
        <v>297</v>
      </c>
      <c r="P488" s="224">
        <v>26</v>
      </c>
      <c r="Q488" s="224">
        <v>26</v>
      </c>
      <c r="R488" s="224">
        <v>26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>146SANTA TECLA</v>
      </c>
      <c r="B489" s="205">
        <v>146</v>
      </c>
      <c r="C489" s="204" t="s">
        <v>183</v>
      </c>
      <c r="D489" s="249" t="s">
        <v>246</v>
      </c>
      <c r="E489" s="224">
        <v>4.916666666666667</v>
      </c>
      <c r="F489" s="224">
        <v>4.75</v>
      </c>
      <c r="G489" s="224">
        <v>5</v>
      </c>
      <c r="H489" s="224"/>
      <c r="I489" s="224"/>
      <c r="J489" s="224"/>
      <c r="L489" s="54" t="str">
        <f t="shared" si="20"/>
        <v>174LA UNION</v>
      </c>
      <c r="M489" s="206">
        <v>174</v>
      </c>
      <c r="N489" s="204" t="s">
        <v>261</v>
      </c>
      <c r="O489" s="230" t="s">
        <v>290</v>
      </c>
      <c r="P489" s="224">
        <v>28</v>
      </c>
      <c r="Q489" s="224">
        <v>27</v>
      </c>
      <c r="R489" s="224">
        <v>29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>147MERCADO CENTRAL</v>
      </c>
      <c r="B490" s="206">
        <v>147</v>
      </c>
      <c r="C490" s="204" t="s">
        <v>229</v>
      </c>
      <c r="D490" s="249" t="s">
        <v>227</v>
      </c>
      <c r="E490" s="224">
        <v>2.5</v>
      </c>
      <c r="F490" s="224">
        <v>2.5</v>
      </c>
      <c r="G490" s="224">
        <v>2.5</v>
      </c>
      <c r="H490" s="224"/>
      <c r="I490" s="224"/>
      <c r="J490" s="224"/>
      <c r="L490" s="54" t="str">
        <f t="shared" si="20"/>
        <v>174AHUACHAPAN</v>
      </c>
      <c r="M490" s="206">
        <v>174</v>
      </c>
      <c r="N490" s="204" t="s">
        <v>260</v>
      </c>
      <c r="O490" s="230" t="s">
        <v>290</v>
      </c>
      <c r="P490" s="224">
        <v>30</v>
      </c>
      <c r="Q490" s="224">
        <v>30</v>
      </c>
      <c r="R490" s="224">
        <v>30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>147TIENDONA</v>
      </c>
      <c r="B491" s="206">
        <v>147</v>
      </c>
      <c r="C491" s="204" t="s">
        <v>190</v>
      </c>
      <c r="D491" s="249" t="s">
        <v>227</v>
      </c>
      <c r="E491" s="224">
        <v>2</v>
      </c>
      <c r="F491" s="224">
        <v>2</v>
      </c>
      <c r="G491" s="224">
        <v>2</v>
      </c>
      <c r="H491" s="224"/>
      <c r="I491" s="224"/>
      <c r="J491" s="224"/>
      <c r="L491" s="54" t="str">
        <f t="shared" si="20"/>
        <v>174ZACATECOLUCA</v>
      </c>
      <c r="M491" s="206">
        <v>174</v>
      </c>
      <c r="N491" s="204" t="s">
        <v>180</v>
      </c>
      <c r="O491" s="230" t="s">
        <v>290</v>
      </c>
      <c r="P491" s="224">
        <v>31.75</v>
      </c>
      <c r="Q491" s="224">
        <v>31.75</v>
      </c>
      <c r="R491" s="224">
        <v>31.75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>147SANTA TECLA</v>
      </c>
      <c r="B492" s="206">
        <v>147</v>
      </c>
      <c r="C492" s="204" t="s">
        <v>183</v>
      </c>
      <c r="D492" s="249" t="s">
        <v>227</v>
      </c>
      <c r="E492" s="224">
        <v>2.5</v>
      </c>
      <c r="F492" s="224">
        <v>2.5</v>
      </c>
      <c r="G492" s="224">
        <v>2.5</v>
      </c>
      <c r="H492" s="224"/>
      <c r="I492" s="224"/>
      <c r="J492" s="224"/>
      <c r="L492" s="54" t="str">
        <f t="shared" si="20"/>
        <v>174SAN SALVADOR</v>
      </c>
      <c r="M492" s="206">
        <v>174</v>
      </c>
      <c r="N492" s="204" t="s">
        <v>328</v>
      </c>
      <c r="O492" s="230" t="s">
        <v>290</v>
      </c>
      <c r="P492" s="224">
        <v>32.375</v>
      </c>
      <c r="Q492" s="224">
        <v>30.75</v>
      </c>
      <c r="R492" s="224">
        <v>34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>147SANTA ANA</v>
      </c>
      <c r="B493" s="206">
        <v>147</v>
      </c>
      <c r="C493" s="204" t="s">
        <v>172</v>
      </c>
      <c r="D493" s="249" t="s">
        <v>227</v>
      </c>
      <c r="E493" s="224">
        <v>2.25</v>
      </c>
      <c r="F493" s="224">
        <v>2.25</v>
      </c>
      <c r="G493" s="224">
        <v>2.25</v>
      </c>
      <c r="H493" s="224"/>
      <c r="I493" s="224"/>
      <c r="J493" s="224"/>
      <c r="L493" s="54" t="str">
        <f t="shared" si="20"/>
        <v>174GERARDO BARRIOS</v>
      </c>
      <c r="M493" s="205">
        <v>174</v>
      </c>
      <c r="N493" s="204" t="s">
        <v>184</v>
      </c>
      <c r="O493" s="230" t="s">
        <v>290</v>
      </c>
      <c r="P493" s="224">
        <v>31.685000000000002</v>
      </c>
      <c r="Q493" s="224">
        <v>31.37</v>
      </c>
      <c r="R493" s="224">
        <v>32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>147SAN MIGUEL</v>
      </c>
      <c r="B494" s="205">
        <v>147</v>
      </c>
      <c r="C494" s="204" t="s">
        <v>174</v>
      </c>
      <c r="D494" s="249" t="s">
        <v>227</v>
      </c>
      <c r="E494" s="224">
        <v>2</v>
      </c>
      <c r="F494" s="224">
        <v>2</v>
      </c>
      <c r="G494" s="224">
        <v>2</v>
      </c>
      <c r="H494" s="224"/>
      <c r="I494" s="224"/>
      <c r="J494" s="224"/>
      <c r="L494" s="54" t="str">
        <f t="shared" si="20"/>
        <v>177LA UNION</v>
      </c>
      <c r="M494" s="206">
        <v>177</v>
      </c>
      <c r="N494" s="204" t="s">
        <v>261</v>
      </c>
      <c r="O494" s="230" t="s">
        <v>296</v>
      </c>
      <c r="P494" s="224">
        <v>58.333333333333336</v>
      </c>
      <c r="Q494" s="224">
        <v>58</v>
      </c>
      <c r="R494" s="224">
        <v>59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>148MERCADO CENTRAL</v>
      </c>
      <c r="B495" s="206">
        <v>148</v>
      </c>
      <c r="C495" s="204" t="s">
        <v>229</v>
      </c>
      <c r="D495" s="249" t="s">
        <v>247</v>
      </c>
      <c r="E495" s="224">
        <v>6</v>
      </c>
      <c r="F495" s="224">
        <v>6</v>
      </c>
      <c r="G495" s="224">
        <v>6</v>
      </c>
      <c r="H495" s="224"/>
      <c r="I495" s="224"/>
      <c r="J495" s="224"/>
      <c r="L495" s="54" t="str">
        <f t="shared" si="20"/>
        <v>177AHUACHAPAN</v>
      </c>
      <c r="M495" s="206">
        <v>177</v>
      </c>
      <c r="N495" s="204" t="s">
        <v>260</v>
      </c>
      <c r="O495" s="230" t="s">
        <v>296</v>
      </c>
      <c r="P495" s="224">
        <v>60</v>
      </c>
      <c r="Q495" s="224">
        <v>60</v>
      </c>
      <c r="R495" s="224">
        <v>60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>148TIENDONA</v>
      </c>
      <c r="B496" s="206">
        <v>148</v>
      </c>
      <c r="C496" s="204" t="s">
        <v>190</v>
      </c>
      <c r="D496" s="249" t="s">
        <v>247</v>
      </c>
      <c r="E496" s="224">
        <v>5</v>
      </c>
      <c r="F496" s="224">
        <v>5</v>
      </c>
      <c r="G496" s="224">
        <v>5</v>
      </c>
      <c r="H496" s="224"/>
      <c r="I496" s="224"/>
      <c r="J496" s="224"/>
      <c r="L496" s="54" t="str">
        <f t="shared" si="20"/>
        <v>177SAN SALVADOR</v>
      </c>
      <c r="M496" s="206">
        <v>177</v>
      </c>
      <c r="N496" s="204" t="s">
        <v>328</v>
      </c>
      <c r="O496" s="230" t="s">
        <v>296</v>
      </c>
      <c r="P496" s="224">
        <v>62</v>
      </c>
      <c r="Q496" s="224">
        <v>62</v>
      </c>
      <c r="R496" s="224">
        <v>62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>148SAN VICENTE</v>
      </c>
      <c r="B497" s="206">
        <v>148</v>
      </c>
      <c r="C497" s="204" t="s">
        <v>173</v>
      </c>
      <c r="D497" s="249" t="s">
        <v>247</v>
      </c>
      <c r="E497" s="224">
        <v>6</v>
      </c>
      <c r="F497" s="224">
        <v>6</v>
      </c>
      <c r="G497" s="224">
        <v>6</v>
      </c>
      <c r="H497" s="224"/>
      <c r="I497" s="224"/>
      <c r="J497" s="224"/>
      <c r="L497" s="54" t="str">
        <f t="shared" si="20"/>
        <v>177GERARDO BARRIOS</v>
      </c>
      <c r="M497" s="205">
        <v>177</v>
      </c>
      <c r="N497" s="204" t="s">
        <v>184</v>
      </c>
      <c r="O497" s="230" t="s">
        <v>296</v>
      </c>
      <c r="P497" s="224">
        <v>60.61</v>
      </c>
      <c r="Q497" s="224">
        <v>60.61</v>
      </c>
      <c r="R497" s="224">
        <v>60.61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>148SANTA TECLA</v>
      </c>
      <c r="B498" s="206">
        <v>148</v>
      </c>
      <c r="C498" s="204" t="s">
        <v>183</v>
      </c>
      <c r="D498" s="249" t="s">
        <v>247</v>
      </c>
      <c r="E498" s="224">
        <v>6</v>
      </c>
      <c r="F498" s="224">
        <v>6</v>
      </c>
      <c r="G498" s="224">
        <v>6</v>
      </c>
      <c r="H498" s="224"/>
      <c r="I498" s="224"/>
      <c r="J498" s="224"/>
      <c r="L498" s="54" t="str">
        <f t="shared" si="20"/>
        <v>179GERARDO BARRIOS</v>
      </c>
      <c r="M498" s="205">
        <v>179</v>
      </c>
      <c r="N498" s="204" t="s">
        <v>184</v>
      </c>
      <c r="O498" s="230" t="s">
        <v>330</v>
      </c>
      <c r="P498" s="224">
        <v>8.3699999999999992</v>
      </c>
      <c r="Q498" s="224">
        <v>8.3699999999999992</v>
      </c>
      <c r="R498" s="224">
        <v>8.3699999999999992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>148SAN MIGUEL</v>
      </c>
      <c r="B499" s="205">
        <v>148</v>
      </c>
      <c r="C499" s="204" t="s">
        <v>174</v>
      </c>
      <c r="D499" s="249" t="s">
        <v>247</v>
      </c>
      <c r="E499" s="224">
        <v>4</v>
      </c>
      <c r="F499" s="224">
        <v>4</v>
      </c>
      <c r="G499" s="224">
        <v>4</v>
      </c>
      <c r="H499" s="224"/>
      <c r="I499" s="224"/>
      <c r="J499" s="224"/>
      <c r="L499" s="54" t="str">
        <f t="shared" si="20"/>
        <v>182LA UNION</v>
      </c>
      <c r="M499" s="206">
        <v>182</v>
      </c>
      <c r="N499" s="204" t="s">
        <v>261</v>
      </c>
      <c r="O499" s="230" t="s">
        <v>309</v>
      </c>
      <c r="P499" s="224">
        <v>7.666666666666667</v>
      </c>
      <c r="Q499" s="224">
        <v>7.5</v>
      </c>
      <c r="R499" s="224">
        <v>8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>149MERCADO CENTRAL</v>
      </c>
      <c r="B500" s="206">
        <v>149</v>
      </c>
      <c r="C500" s="204" t="s">
        <v>229</v>
      </c>
      <c r="D500" s="249" t="s">
        <v>248</v>
      </c>
      <c r="E500" s="224">
        <v>3</v>
      </c>
      <c r="F500" s="224">
        <v>3</v>
      </c>
      <c r="G500" s="224">
        <v>3</v>
      </c>
      <c r="H500" s="224"/>
      <c r="I500" s="224"/>
      <c r="J500" s="224"/>
      <c r="L500" s="54" t="str">
        <f t="shared" si="20"/>
        <v>182ZACATECOLUCA</v>
      </c>
      <c r="M500" s="205">
        <v>182</v>
      </c>
      <c r="N500" s="204" t="s">
        <v>180</v>
      </c>
      <c r="O500" s="230" t="s">
        <v>309</v>
      </c>
      <c r="P500" s="224">
        <v>8.5</v>
      </c>
      <c r="Q500" s="224">
        <v>8.5</v>
      </c>
      <c r="R500" s="224">
        <v>8.5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>149TIENDONA</v>
      </c>
      <c r="B501" s="206">
        <v>149</v>
      </c>
      <c r="C501" s="204" t="s">
        <v>190</v>
      </c>
      <c r="D501" s="249" t="s">
        <v>248</v>
      </c>
      <c r="E501" s="224">
        <v>2.5</v>
      </c>
      <c r="F501" s="224">
        <v>2.5</v>
      </c>
      <c r="G501" s="224">
        <v>2.5</v>
      </c>
      <c r="H501" s="224"/>
      <c r="I501" s="224"/>
      <c r="J501" s="224"/>
      <c r="L501" s="54" t="str">
        <f t="shared" si="20"/>
        <v>184LA UNION</v>
      </c>
      <c r="M501" s="206">
        <v>184</v>
      </c>
      <c r="N501" s="204" t="s">
        <v>261</v>
      </c>
      <c r="O501" s="230" t="s">
        <v>308</v>
      </c>
      <c r="P501" s="224">
        <v>14</v>
      </c>
      <c r="Q501" s="224">
        <v>14</v>
      </c>
      <c r="R501" s="224">
        <v>14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>149SANTA TECLA</v>
      </c>
      <c r="B502" s="206">
        <v>149</v>
      </c>
      <c r="C502" s="204" t="s">
        <v>183</v>
      </c>
      <c r="D502" s="249" t="s">
        <v>248</v>
      </c>
      <c r="E502" s="224">
        <v>2.8333333333333335</v>
      </c>
      <c r="F502" s="224">
        <v>2.5</v>
      </c>
      <c r="G502" s="224">
        <v>3</v>
      </c>
      <c r="H502" s="224"/>
      <c r="I502" s="224"/>
      <c r="J502" s="224"/>
      <c r="L502" s="54" t="str">
        <f t="shared" si="20"/>
        <v>184ZACATECOLUCA</v>
      </c>
      <c r="M502" s="206">
        <v>184</v>
      </c>
      <c r="N502" s="204" t="s">
        <v>180</v>
      </c>
      <c r="O502" s="230" t="s">
        <v>308</v>
      </c>
      <c r="P502" s="224">
        <v>16</v>
      </c>
      <c r="Q502" s="224">
        <v>16</v>
      </c>
      <c r="R502" s="224">
        <v>16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>149SAN MIGUEL</v>
      </c>
      <c r="B503" s="205">
        <v>149</v>
      </c>
      <c r="C503" s="204" t="s">
        <v>174</v>
      </c>
      <c r="D503" s="249" t="s">
        <v>248</v>
      </c>
      <c r="E503" s="224">
        <v>3</v>
      </c>
      <c r="F503" s="224">
        <v>3</v>
      </c>
      <c r="G503" s="224">
        <v>3</v>
      </c>
      <c r="H503" s="224"/>
      <c r="I503" s="224"/>
      <c r="J503" s="224"/>
      <c r="L503" s="54" t="str">
        <f t="shared" si="20"/>
        <v>184SAN SALVADOR</v>
      </c>
      <c r="M503" s="206">
        <v>184</v>
      </c>
      <c r="N503" s="204" t="s">
        <v>328</v>
      </c>
      <c r="O503" s="230" t="s">
        <v>308</v>
      </c>
      <c r="P503" s="224">
        <v>16.100000000000001</v>
      </c>
      <c r="Q503" s="224">
        <v>14.5</v>
      </c>
      <c r="R503" s="224">
        <v>17.7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>150MERCADO CENTRAL</v>
      </c>
      <c r="B504" s="206">
        <v>150</v>
      </c>
      <c r="C504" s="204" t="s">
        <v>229</v>
      </c>
      <c r="D504" s="249" t="s">
        <v>228</v>
      </c>
      <c r="E504" s="224">
        <v>2</v>
      </c>
      <c r="F504" s="224">
        <v>2</v>
      </c>
      <c r="G504" s="224">
        <v>2</v>
      </c>
      <c r="H504" s="224"/>
      <c r="I504" s="224"/>
      <c r="J504" s="224"/>
      <c r="L504" s="54" t="str">
        <f t="shared" si="20"/>
        <v>184GERARDO BARRIOS</v>
      </c>
      <c r="M504" s="205">
        <v>184</v>
      </c>
      <c r="N504" s="204" t="s">
        <v>184</v>
      </c>
      <c r="O504" s="230" t="s">
        <v>308</v>
      </c>
      <c r="P504" s="224">
        <v>8</v>
      </c>
      <c r="Q504" s="224">
        <v>8</v>
      </c>
      <c r="R504" s="224">
        <v>8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>150TIENDONA</v>
      </c>
      <c r="B505" s="206">
        <v>150</v>
      </c>
      <c r="C505" s="204" t="s">
        <v>190</v>
      </c>
      <c r="D505" s="249" t="s">
        <v>228</v>
      </c>
      <c r="E505" s="224">
        <v>1.125</v>
      </c>
      <c r="F505" s="224">
        <v>1</v>
      </c>
      <c r="G505" s="224">
        <v>1.25</v>
      </c>
      <c r="H505" s="224"/>
      <c r="I505" s="224"/>
      <c r="J505" s="224"/>
      <c r="L505" s="54" t="str">
        <f t="shared" si="20"/>
        <v>186LA UNION</v>
      </c>
      <c r="M505" s="206">
        <v>186</v>
      </c>
      <c r="N505" s="204" t="s">
        <v>261</v>
      </c>
      <c r="O505" s="230" t="s">
        <v>291</v>
      </c>
      <c r="P505" s="224">
        <v>7</v>
      </c>
      <c r="Q505" s="224">
        <v>6</v>
      </c>
      <c r="R505" s="224">
        <v>9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>150SAN VICENTE</v>
      </c>
      <c r="B506" s="206">
        <v>150</v>
      </c>
      <c r="C506" s="204" t="s">
        <v>173</v>
      </c>
      <c r="D506" s="249" t="s">
        <v>228</v>
      </c>
      <c r="E506" s="224">
        <v>2</v>
      </c>
      <c r="F506" s="224">
        <v>2</v>
      </c>
      <c r="G506" s="224">
        <v>2</v>
      </c>
      <c r="H506" s="224"/>
      <c r="I506" s="224"/>
      <c r="J506" s="224"/>
      <c r="L506" s="54" t="str">
        <f t="shared" si="20"/>
        <v>186AHUACHAPAN</v>
      </c>
      <c r="M506" s="206">
        <v>186</v>
      </c>
      <c r="N506" s="204" t="s">
        <v>260</v>
      </c>
      <c r="O506" s="230" t="s">
        <v>291</v>
      </c>
      <c r="P506" s="224">
        <v>6.5</v>
      </c>
      <c r="Q506" s="224">
        <v>6</v>
      </c>
      <c r="R506" s="224">
        <v>7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>150SANTA TECLA</v>
      </c>
      <c r="B507" s="206">
        <v>150</v>
      </c>
      <c r="C507" s="204" t="s">
        <v>183</v>
      </c>
      <c r="D507" s="249" t="s">
        <v>228</v>
      </c>
      <c r="E507" s="224">
        <v>1.5666666666666667</v>
      </c>
      <c r="F507" s="224">
        <v>1.45</v>
      </c>
      <c r="G507" s="224">
        <v>1.75</v>
      </c>
      <c r="H507" s="224"/>
      <c r="I507" s="224"/>
      <c r="J507" s="224"/>
      <c r="L507" s="54" t="str">
        <f t="shared" si="20"/>
        <v>186ZACATECOLUCA</v>
      </c>
      <c r="M507" s="206">
        <v>186</v>
      </c>
      <c r="N507" s="204" t="s">
        <v>180</v>
      </c>
      <c r="O507" s="230" t="s">
        <v>291</v>
      </c>
      <c r="P507" s="224">
        <v>6.666666666666667</v>
      </c>
      <c r="Q507" s="224">
        <v>6</v>
      </c>
      <c r="R507" s="224">
        <v>7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>150SAN MIGUEL</v>
      </c>
      <c r="B508" s="205">
        <v>150</v>
      </c>
      <c r="C508" s="204" t="s">
        <v>174</v>
      </c>
      <c r="D508" s="249" t="s">
        <v>228</v>
      </c>
      <c r="E508" s="224">
        <v>2</v>
      </c>
      <c r="F508" s="224">
        <v>2</v>
      </c>
      <c r="G508" s="224">
        <v>2</v>
      </c>
      <c r="H508" s="224"/>
      <c r="I508" s="224"/>
      <c r="J508" s="224"/>
      <c r="L508" s="54" t="str">
        <f t="shared" si="20"/>
        <v>186SAN SALVADOR</v>
      </c>
      <c r="M508" s="206">
        <v>186</v>
      </c>
      <c r="N508" s="204" t="s">
        <v>328</v>
      </c>
      <c r="O508" s="230" t="s">
        <v>291</v>
      </c>
      <c r="P508" s="224">
        <v>6.6749999999999998</v>
      </c>
      <c r="Q508" s="224">
        <v>6.6</v>
      </c>
      <c r="R508" s="224">
        <v>6.75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>151SANTA ANA</v>
      </c>
      <c r="B509" s="206">
        <v>151</v>
      </c>
      <c r="C509" s="204" t="s">
        <v>172</v>
      </c>
      <c r="D509" s="249" t="s">
        <v>286</v>
      </c>
      <c r="E509" s="224">
        <v>35</v>
      </c>
      <c r="F509" s="224">
        <v>34</v>
      </c>
      <c r="G509" s="224">
        <v>36</v>
      </c>
      <c r="H509" s="224"/>
      <c r="I509" s="224"/>
      <c r="J509" s="224"/>
      <c r="L509" s="54" t="str">
        <f t="shared" si="20"/>
        <v>186GERARDO BARRIOS</v>
      </c>
      <c r="M509" s="205">
        <v>186</v>
      </c>
      <c r="N509" s="204" t="s">
        <v>184</v>
      </c>
      <c r="O509" s="230" t="s">
        <v>291</v>
      </c>
      <c r="P509" s="224">
        <v>9</v>
      </c>
      <c r="Q509" s="224">
        <v>9</v>
      </c>
      <c r="R509" s="224">
        <v>9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>151SAN MIGUEL</v>
      </c>
      <c r="B510" s="205">
        <v>151</v>
      </c>
      <c r="C510" s="204" t="s">
        <v>174</v>
      </c>
      <c r="D510" s="249" t="s">
        <v>286</v>
      </c>
      <c r="E510" s="224">
        <v>35.72</v>
      </c>
      <c r="F510" s="224">
        <v>34.5</v>
      </c>
      <c r="G510" s="224">
        <v>38.28</v>
      </c>
      <c r="H510" s="224"/>
      <c r="I510" s="224"/>
      <c r="J510" s="224"/>
      <c r="L510" s="54" t="str">
        <f t="shared" si="20"/>
        <v>187LA UNION</v>
      </c>
      <c r="M510" s="206">
        <v>187</v>
      </c>
      <c r="N510" s="204" t="s">
        <v>261</v>
      </c>
      <c r="O510" s="230" t="s">
        <v>292</v>
      </c>
      <c r="P510" s="224">
        <v>9</v>
      </c>
      <c r="Q510" s="224">
        <v>8.5</v>
      </c>
      <c r="R510" s="224">
        <v>9.5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>152SANTA ANA</v>
      </c>
      <c r="B511" s="206">
        <v>152</v>
      </c>
      <c r="C511" s="204" t="s">
        <v>172</v>
      </c>
      <c r="D511" s="249" t="s">
        <v>287</v>
      </c>
      <c r="E511" s="224">
        <v>35.5</v>
      </c>
      <c r="F511" s="224">
        <v>34.5</v>
      </c>
      <c r="G511" s="224">
        <v>36.5</v>
      </c>
      <c r="H511" s="224"/>
      <c r="I511" s="224"/>
      <c r="J511" s="224"/>
      <c r="L511" s="54" t="str">
        <f t="shared" si="20"/>
        <v>187AHUACHAPAN</v>
      </c>
      <c r="M511" s="206">
        <v>187</v>
      </c>
      <c r="N511" s="204" t="s">
        <v>260</v>
      </c>
      <c r="O511" s="230" t="s">
        <v>292</v>
      </c>
      <c r="P511" s="224">
        <v>7.75</v>
      </c>
      <c r="Q511" s="224">
        <v>7.5</v>
      </c>
      <c r="R511" s="224">
        <v>8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>152SAN MIGUEL</v>
      </c>
      <c r="B512" s="205">
        <v>152</v>
      </c>
      <c r="C512" s="204" t="s">
        <v>174</v>
      </c>
      <c r="D512" s="249" t="s">
        <v>287</v>
      </c>
      <c r="E512" s="224">
        <v>33.877499999999998</v>
      </c>
      <c r="F512" s="224">
        <v>31.75</v>
      </c>
      <c r="G512" s="224">
        <v>35.5</v>
      </c>
      <c r="H512" s="224"/>
      <c r="I512" s="224"/>
      <c r="J512" s="224"/>
      <c r="L512" s="54" t="str">
        <f t="shared" si="20"/>
        <v>187ZACATECOLUCA</v>
      </c>
      <c r="M512" s="206">
        <v>187</v>
      </c>
      <c r="N512" s="204" t="s">
        <v>180</v>
      </c>
      <c r="O512" s="230" t="s">
        <v>292</v>
      </c>
      <c r="P512" s="224">
        <v>8.9166666666666661</v>
      </c>
      <c r="Q512" s="224">
        <v>7.75</v>
      </c>
      <c r="R512" s="224">
        <v>10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>153SAN MIGUEL</v>
      </c>
      <c r="B513" s="205">
        <v>153</v>
      </c>
      <c r="C513" s="204" t="s">
        <v>174</v>
      </c>
      <c r="D513" s="249" t="s">
        <v>304</v>
      </c>
      <c r="E513" s="224">
        <v>32.68333333333333</v>
      </c>
      <c r="F513" s="224">
        <v>29.55</v>
      </c>
      <c r="G513" s="224">
        <v>34.75</v>
      </c>
      <c r="H513" s="224"/>
      <c r="I513" s="224"/>
      <c r="J513" s="224"/>
      <c r="L513" s="54" t="str">
        <f t="shared" si="20"/>
        <v>187SAN SALVADOR</v>
      </c>
      <c r="M513" s="206">
        <v>187</v>
      </c>
      <c r="N513" s="204" t="s">
        <v>328</v>
      </c>
      <c r="O513" s="230" t="s">
        <v>292</v>
      </c>
      <c r="P513" s="224">
        <v>5</v>
      </c>
      <c r="Q513" s="224">
        <v>5</v>
      </c>
      <c r="R513" s="224">
        <v>5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>154SAN MIGUEL</v>
      </c>
      <c r="B514" s="205">
        <v>154</v>
      </c>
      <c r="C514" s="204" t="s">
        <v>174</v>
      </c>
      <c r="D514" s="249" t="s">
        <v>317</v>
      </c>
      <c r="E514" s="224">
        <v>33.47</v>
      </c>
      <c r="F514" s="224">
        <v>31.44</v>
      </c>
      <c r="G514" s="224">
        <v>35.5</v>
      </c>
      <c r="H514" s="224"/>
      <c r="I514" s="224"/>
      <c r="J514" s="224"/>
      <c r="L514" s="54" t="str">
        <f t="shared" si="20"/>
        <v>187GERARDO BARRIOS</v>
      </c>
      <c r="M514" s="205">
        <v>187</v>
      </c>
      <c r="N514" s="204" t="s">
        <v>184</v>
      </c>
      <c r="O514" s="230" t="s">
        <v>292</v>
      </c>
      <c r="P514" s="224">
        <v>11.42</v>
      </c>
      <c r="Q514" s="224">
        <v>10.84</v>
      </c>
      <c r="R514" s="224">
        <v>12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>155SAN MIGUEL</v>
      </c>
      <c r="B515" s="205">
        <v>155</v>
      </c>
      <c r="C515" s="204" t="s">
        <v>174</v>
      </c>
      <c r="D515" s="249" t="s">
        <v>305</v>
      </c>
      <c r="E515" s="224">
        <v>31.1875</v>
      </c>
      <c r="F515" s="224">
        <v>30.75</v>
      </c>
      <c r="G515" s="224">
        <v>32</v>
      </c>
      <c r="H515" s="224"/>
      <c r="I515" s="224"/>
      <c r="J515" s="224"/>
      <c r="L515" s="54" t="str">
        <f t="shared" si="20"/>
        <v>190LA UNION</v>
      </c>
      <c r="M515" s="206">
        <v>190</v>
      </c>
      <c r="N515" s="204" t="s">
        <v>261</v>
      </c>
      <c r="O515" s="230" t="s">
        <v>293</v>
      </c>
      <c r="P515" s="224">
        <v>6</v>
      </c>
      <c r="Q515" s="224">
        <v>6</v>
      </c>
      <c r="R515" s="224">
        <v>6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>157SAN MIGUEL</v>
      </c>
      <c r="B516" s="205">
        <v>157</v>
      </c>
      <c r="C516" s="204" t="s">
        <v>174</v>
      </c>
      <c r="D516" s="249" t="s">
        <v>312</v>
      </c>
      <c r="E516" s="224">
        <v>19.5</v>
      </c>
      <c r="F516" s="224">
        <v>19</v>
      </c>
      <c r="G516" s="224">
        <v>20</v>
      </c>
      <c r="H516" s="224"/>
      <c r="I516" s="224"/>
      <c r="J516" s="224"/>
      <c r="L516" s="54" t="str">
        <f t="shared" si="20"/>
        <v>190AHUACHAPAN</v>
      </c>
      <c r="M516" s="206">
        <v>190</v>
      </c>
      <c r="N516" s="204" t="s">
        <v>260</v>
      </c>
      <c r="O516" s="230" t="s">
        <v>293</v>
      </c>
      <c r="P516" s="224">
        <v>5.75</v>
      </c>
      <c r="Q516" s="224">
        <v>5.5</v>
      </c>
      <c r="R516" s="224">
        <v>6</v>
      </c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>158SANTA ANA</v>
      </c>
      <c r="B517" s="206">
        <v>158</v>
      </c>
      <c r="C517" s="204" t="s">
        <v>172</v>
      </c>
      <c r="D517" s="249" t="s">
        <v>316</v>
      </c>
      <c r="E517" s="224">
        <v>23</v>
      </c>
      <c r="F517" s="224">
        <v>23</v>
      </c>
      <c r="G517" s="224">
        <v>23</v>
      </c>
      <c r="H517" s="224"/>
      <c r="I517" s="224"/>
      <c r="J517" s="224"/>
      <c r="L517" s="54" t="str">
        <f t="shared" ref="L517:L580" si="22">+M517&amp;N517</f>
        <v>190ZACATECOLUCA</v>
      </c>
      <c r="M517" s="206">
        <v>190</v>
      </c>
      <c r="N517" s="204" t="s">
        <v>180</v>
      </c>
      <c r="O517" s="230" t="s">
        <v>293</v>
      </c>
      <c r="P517" s="224">
        <v>6.1499999999999995</v>
      </c>
      <c r="Q517" s="224">
        <v>6</v>
      </c>
      <c r="R517" s="224">
        <v>6.45</v>
      </c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>158SAN MIGUEL</v>
      </c>
      <c r="B518" s="205">
        <v>158</v>
      </c>
      <c r="C518" s="204" t="s">
        <v>174</v>
      </c>
      <c r="D518" s="249" t="s">
        <v>316</v>
      </c>
      <c r="E518" s="224">
        <v>19.25</v>
      </c>
      <c r="F518" s="224">
        <v>19.25</v>
      </c>
      <c r="G518" s="224">
        <v>19.25</v>
      </c>
      <c r="H518" s="224"/>
      <c r="I518" s="224"/>
      <c r="J518" s="224"/>
      <c r="L518" s="54" t="str">
        <f t="shared" si="22"/>
        <v>190SAN SALVADOR</v>
      </c>
      <c r="M518" s="206">
        <v>190</v>
      </c>
      <c r="N518" s="204" t="s">
        <v>328</v>
      </c>
      <c r="O518" s="230" t="s">
        <v>293</v>
      </c>
      <c r="P518" s="224">
        <v>6.1749999999999998</v>
      </c>
      <c r="Q518" s="224">
        <v>5.75</v>
      </c>
      <c r="R518" s="224">
        <v>6.6</v>
      </c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>159SANTA ANA</v>
      </c>
      <c r="B519" s="206">
        <v>159</v>
      </c>
      <c r="C519" s="204" t="s">
        <v>172</v>
      </c>
      <c r="D519" s="249" t="s">
        <v>288</v>
      </c>
      <c r="E519" s="224">
        <v>25</v>
      </c>
      <c r="F519" s="224">
        <v>25</v>
      </c>
      <c r="G519" s="224">
        <v>25</v>
      </c>
      <c r="H519" s="224"/>
      <c r="I519" s="224"/>
      <c r="J519" s="224"/>
      <c r="L519" s="54" t="str">
        <f t="shared" si="22"/>
        <v>190GERARDO BARRIOS</v>
      </c>
      <c r="M519" s="205">
        <v>190</v>
      </c>
      <c r="N519" s="204" t="s">
        <v>184</v>
      </c>
      <c r="O519" s="230" t="s">
        <v>293</v>
      </c>
      <c r="P519" s="224">
        <v>6.75</v>
      </c>
      <c r="Q519" s="224">
        <v>6.5</v>
      </c>
      <c r="R519" s="224">
        <v>7</v>
      </c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>159SAN MIGUEL</v>
      </c>
      <c r="B520" s="205">
        <v>159</v>
      </c>
      <c r="C520" s="204" t="s">
        <v>174</v>
      </c>
      <c r="D520" s="249" t="s">
        <v>288</v>
      </c>
      <c r="E520" s="224">
        <v>24.932500000000001</v>
      </c>
      <c r="F520" s="224">
        <v>21.98</v>
      </c>
      <c r="G520" s="224">
        <v>26.5</v>
      </c>
      <c r="H520" s="224"/>
      <c r="I520" s="224"/>
      <c r="J520" s="224"/>
      <c r="L520" s="54" t="str">
        <f t="shared" si="22"/>
        <v>191LA UNION</v>
      </c>
      <c r="M520" s="206">
        <v>191</v>
      </c>
      <c r="N520" s="204" t="s">
        <v>261</v>
      </c>
      <c r="O520" s="230" t="s">
        <v>310</v>
      </c>
      <c r="P520" s="224">
        <v>24</v>
      </c>
      <c r="Q520" s="224">
        <v>24</v>
      </c>
      <c r="R520" s="224">
        <v>24</v>
      </c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>160SAN MIGUEL</v>
      </c>
      <c r="B521" s="205">
        <v>160</v>
      </c>
      <c r="C521" s="204" t="s">
        <v>174</v>
      </c>
      <c r="D521" s="249" t="s">
        <v>304</v>
      </c>
      <c r="E521" s="224">
        <v>33.159999999999997</v>
      </c>
      <c r="F521" s="224">
        <v>30</v>
      </c>
      <c r="G521" s="224">
        <v>35.5</v>
      </c>
      <c r="H521" s="224"/>
      <c r="I521" s="224"/>
      <c r="J521" s="224"/>
      <c r="L521" s="54" t="str">
        <f t="shared" si="22"/>
        <v>191ZACATECOLUCA</v>
      </c>
      <c r="M521" s="206">
        <v>191</v>
      </c>
      <c r="N521" s="204" t="s">
        <v>180</v>
      </c>
      <c r="O521" s="230" t="s">
        <v>310</v>
      </c>
      <c r="P521" s="224">
        <v>26.5</v>
      </c>
      <c r="Q521" s="224">
        <v>25</v>
      </c>
      <c r="R521" s="224">
        <v>27.5</v>
      </c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>161SAN MIGUEL</v>
      </c>
      <c r="B522" s="205">
        <v>161</v>
      </c>
      <c r="C522" s="204" t="s">
        <v>174</v>
      </c>
      <c r="D522" s="249" t="s">
        <v>306</v>
      </c>
      <c r="E522" s="224">
        <v>33.200000000000003</v>
      </c>
      <c r="F522" s="224">
        <v>31</v>
      </c>
      <c r="G522" s="224">
        <v>35.15</v>
      </c>
      <c r="H522" s="224"/>
      <c r="I522" s="224"/>
      <c r="J522" s="224"/>
      <c r="L522" s="54" t="str">
        <f t="shared" si="22"/>
        <v>191SAN SALVADOR</v>
      </c>
      <c r="M522" s="206">
        <v>191</v>
      </c>
      <c r="N522" s="204" t="s">
        <v>328</v>
      </c>
      <c r="O522" s="230" t="s">
        <v>310</v>
      </c>
      <c r="P522" s="224">
        <v>26.2</v>
      </c>
      <c r="Q522" s="224">
        <v>24.5</v>
      </c>
      <c r="R522" s="224">
        <v>27.9</v>
      </c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>162SAN MIGUEL</v>
      </c>
      <c r="B523" s="205">
        <v>162</v>
      </c>
      <c r="C523" s="204" t="s">
        <v>174</v>
      </c>
      <c r="D523" s="249" t="s">
        <v>321</v>
      </c>
      <c r="E523" s="224">
        <v>32.5</v>
      </c>
      <c r="F523" s="224">
        <v>32</v>
      </c>
      <c r="G523" s="224">
        <v>33.25</v>
      </c>
      <c r="H523" s="224"/>
      <c r="I523" s="224"/>
      <c r="J523" s="224"/>
      <c r="L523" s="54" t="str">
        <f t="shared" si="22"/>
        <v>191GERARDO BARRIOS</v>
      </c>
      <c r="M523" s="205">
        <v>191</v>
      </c>
      <c r="N523" s="204" t="s">
        <v>184</v>
      </c>
      <c r="O523" s="230" t="s">
        <v>310</v>
      </c>
      <c r="P523" s="224">
        <v>27.355</v>
      </c>
      <c r="Q523" s="224">
        <v>26.71</v>
      </c>
      <c r="R523" s="224">
        <v>28</v>
      </c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>163SAN MIGUEL</v>
      </c>
      <c r="B524" s="205">
        <v>163</v>
      </c>
      <c r="C524" s="204" t="s">
        <v>174</v>
      </c>
      <c r="D524" s="249" t="s">
        <v>318</v>
      </c>
      <c r="E524" s="224">
        <v>36.25</v>
      </c>
      <c r="F524" s="224">
        <v>35.5</v>
      </c>
      <c r="G524" s="224">
        <v>37</v>
      </c>
      <c r="H524" s="224"/>
      <c r="I524" s="224"/>
      <c r="J524" s="224"/>
      <c r="L524" s="54" t="str">
        <f t="shared" si="22"/>
        <v>193LA UNION</v>
      </c>
      <c r="M524" s="206">
        <v>193</v>
      </c>
      <c r="N524" s="204" t="s">
        <v>261</v>
      </c>
      <c r="O524" s="230" t="s">
        <v>311</v>
      </c>
      <c r="P524" s="224">
        <v>12.333333333333334</v>
      </c>
      <c r="Q524" s="224">
        <v>12</v>
      </c>
      <c r="R524" s="224">
        <v>13</v>
      </c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>164SANTA TECLA</v>
      </c>
      <c r="B525" s="206">
        <v>164</v>
      </c>
      <c r="C525" s="204" t="s">
        <v>183</v>
      </c>
      <c r="D525" s="249" t="s">
        <v>295</v>
      </c>
      <c r="E525" s="224">
        <v>11.5</v>
      </c>
      <c r="F525" s="224">
        <v>11</v>
      </c>
      <c r="G525" s="224">
        <v>12</v>
      </c>
      <c r="H525" s="224"/>
      <c r="I525" s="224"/>
      <c r="J525" s="224"/>
      <c r="L525" s="54" t="str">
        <f t="shared" si="22"/>
        <v>193ZACATECOLUCA</v>
      </c>
      <c r="M525" s="206">
        <v>193</v>
      </c>
      <c r="N525" s="204" t="s">
        <v>180</v>
      </c>
      <c r="O525" s="230" t="s">
        <v>311</v>
      </c>
      <c r="P525" s="224">
        <v>12.333333333333334</v>
      </c>
      <c r="Q525" s="224">
        <v>12</v>
      </c>
      <c r="R525" s="224">
        <v>13</v>
      </c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>164SANTA ANA</v>
      </c>
      <c r="B526" s="206">
        <v>164</v>
      </c>
      <c r="C526" s="204" t="s">
        <v>172</v>
      </c>
      <c r="D526" s="249" t="s">
        <v>295</v>
      </c>
      <c r="E526" s="224">
        <v>9.9</v>
      </c>
      <c r="F526" s="224">
        <v>9.3000000000000007</v>
      </c>
      <c r="G526" s="224">
        <v>10.5</v>
      </c>
      <c r="H526" s="224"/>
      <c r="I526" s="224"/>
      <c r="J526" s="224"/>
      <c r="L526" s="54" t="str">
        <f t="shared" si="22"/>
        <v>193SAN SALVADOR</v>
      </c>
      <c r="M526" s="206">
        <v>193</v>
      </c>
      <c r="N526" s="204" t="s">
        <v>328</v>
      </c>
      <c r="O526" s="230" t="s">
        <v>311</v>
      </c>
      <c r="P526" s="224">
        <v>12.3</v>
      </c>
      <c r="Q526" s="224">
        <v>12</v>
      </c>
      <c r="R526" s="224">
        <v>12.6</v>
      </c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>164SAN MIGUEL</v>
      </c>
      <c r="B527" s="205">
        <v>164</v>
      </c>
      <c r="C527" s="204" t="s">
        <v>174</v>
      </c>
      <c r="D527" s="249" t="s">
        <v>295</v>
      </c>
      <c r="E527" s="224">
        <v>11.512499999999999</v>
      </c>
      <c r="F527" s="224">
        <v>9.3000000000000007</v>
      </c>
      <c r="G527" s="224">
        <v>14</v>
      </c>
      <c r="H527" s="224"/>
      <c r="I527" s="224"/>
      <c r="J527" s="224"/>
      <c r="L527" s="54" t="str">
        <f t="shared" si="22"/>
        <v>193GERARDO BARRIOS</v>
      </c>
      <c r="M527" s="205">
        <v>193</v>
      </c>
      <c r="N527" s="204" t="s">
        <v>184</v>
      </c>
      <c r="O527" s="230" t="s">
        <v>311</v>
      </c>
      <c r="P527" s="224">
        <v>15.5</v>
      </c>
      <c r="Q527" s="224">
        <v>15</v>
      </c>
      <c r="R527" s="224">
        <v>16</v>
      </c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>166SANTA TECLA</v>
      </c>
      <c r="B528" s="206">
        <v>166</v>
      </c>
      <c r="C528" s="204" t="s">
        <v>183</v>
      </c>
      <c r="D528" s="249" t="s">
        <v>289</v>
      </c>
      <c r="E528" s="224">
        <v>55</v>
      </c>
      <c r="F528" s="224">
        <v>55</v>
      </c>
      <c r="G528" s="224">
        <v>55</v>
      </c>
      <c r="H528" s="224"/>
      <c r="I528" s="224"/>
      <c r="J528" s="224"/>
      <c r="L528" s="54" t="str">
        <f t="shared" si="22"/>
        <v>195LA UNION</v>
      </c>
      <c r="M528" s="206">
        <v>195</v>
      </c>
      <c r="N528" s="204" t="s">
        <v>261</v>
      </c>
      <c r="O528" s="230" t="s">
        <v>307</v>
      </c>
      <c r="P528" s="224">
        <v>3.5</v>
      </c>
      <c r="Q528" s="224">
        <v>3.5</v>
      </c>
      <c r="R528" s="224">
        <v>3.5</v>
      </c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>166SANTA ANA</v>
      </c>
      <c r="B529" s="206">
        <v>166</v>
      </c>
      <c r="C529" s="204" t="s">
        <v>172</v>
      </c>
      <c r="D529" s="249" t="s">
        <v>289</v>
      </c>
      <c r="E529" s="224">
        <v>55</v>
      </c>
      <c r="F529" s="224">
        <v>54</v>
      </c>
      <c r="G529" s="224">
        <v>56</v>
      </c>
      <c r="H529" s="224"/>
      <c r="I529" s="224"/>
      <c r="J529" s="224"/>
      <c r="L529" s="54" t="str">
        <f t="shared" si="22"/>
        <v>195ZACATECOLUCA</v>
      </c>
      <c r="M529" s="206">
        <v>195</v>
      </c>
      <c r="N529" s="204" t="s">
        <v>180</v>
      </c>
      <c r="O529" s="230" t="s">
        <v>307</v>
      </c>
      <c r="P529" s="224">
        <v>3.1666666666666665</v>
      </c>
      <c r="Q529" s="224">
        <v>3</v>
      </c>
      <c r="R529" s="224">
        <v>3.25</v>
      </c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>166SAN MIGUEL</v>
      </c>
      <c r="B530" s="205">
        <v>166</v>
      </c>
      <c r="C530" s="204" t="s">
        <v>174</v>
      </c>
      <c r="D530" s="249" t="s">
        <v>289</v>
      </c>
      <c r="E530" s="224">
        <v>50.462499999999999</v>
      </c>
      <c r="F530" s="224">
        <v>34</v>
      </c>
      <c r="G530" s="224">
        <v>57.85</v>
      </c>
      <c r="H530" s="224"/>
      <c r="I530" s="224"/>
      <c r="J530" s="224"/>
      <c r="L530" s="54" t="str">
        <f t="shared" si="22"/>
        <v>195SAN SALVADOR</v>
      </c>
      <c r="M530" s="206">
        <v>195</v>
      </c>
      <c r="N530" s="204" t="s">
        <v>328</v>
      </c>
      <c r="O530" s="230" t="s">
        <v>307</v>
      </c>
      <c r="P530" s="224">
        <v>3.5</v>
      </c>
      <c r="Q530" s="224">
        <v>3.3</v>
      </c>
      <c r="R530" s="224">
        <v>3.7</v>
      </c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>169SANTA TECLA</v>
      </c>
      <c r="B531" s="206">
        <v>169</v>
      </c>
      <c r="C531" s="204" t="s">
        <v>183</v>
      </c>
      <c r="D531" s="249" t="s">
        <v>294</v>
      </c>
      <c r="E531" s="224">
        <v>47.5</v>
      </c>
      <c r="F531" s="224">
        <v>47</v>
      </c>
      <c r="G531" s="224">
        <v>48</v>
      </c>
      <c r="H531" s="224"/>
      <c r="I531" s="224"/>
      <c r="J531" s="224"/>
      <c r="L531" s="54" t="str">
        <f t="shared" si="22"/>
        <v>195GERARDO BARRIOS</v>
      </c>
      <c r="M531" s="205">
        <v>195</v>
      </c>
      <c r="N531" s="204" t="s">
        <v>184</v>
      </c>
      <c r="O531" s="230" t="s">
        <v>307</v>
      </c>
      <c r="P531" s="224">
        <v>4.16</v>
      </c>
      <c r="Q531" s="224">
        <v>4.16</v>
      </c>
      <c r="R531" s="224">
        <v>4.16</v>
      </c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>169SANTA ANA</v>
      </c>
      <c r="B532" s="206">
        <v>169</v>
      </c>
      <c r="C532" s="204" t="s">
        <v>172</v>
      </c>
      <c r="D532" s="249" t="s">
        <v>294</v>
      </c>
      <c r="E532" s="224">
        <v>51</v>
      </c>
      <c r="F532" s="224">
        <v>50</v>
      </c>
      <c r="G532" s="224">
        <v>52</v>
      </c>
      <c r="H532" s="224"/>
      <c r="I532" s="224"/>
      <c r="J532" s="224"/>
      <c r="L532" s="54" t="str">
        <f t="shared" si="22"/>
        <v>196ZACATECOLUCA</v>
      </c>
      <c r="M532" s="206">
        <v>196</v>
      </c>
      <c r="N532" s="204" t="s">
        <v>180</v>
      </c>
      <c r="O532" s="230" t="s">
        <v>322</v>
      </c>
      <c r="P532" s="224">
        <v>1.0333333333333334</v>
      </c>
      <c r="Q532" s="224">
        <v>1</v>
      </c>
      <c r="R532" s="224">
        <v>1.1000000000000001</v>
      </c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>169SAN MIGUEL</v>
      </c>
      <c r="B533" s="205">
        <v>169</v>
      </c>
      <c r="C533" s="204" t="s">
        <v>174</v>
      </c>
      <c r="D533" s="249" t="s">
        <v>294</v>
      </c>
      <c r="E533" s="224">
        <v>45.416666666666664</v>
      </c>
      <c r="F533" s="224">
        <v>43.75</v>
      </c>
      <c r="G533" s="224">
        <v>48</v>
      </c>
      <c r="H533" s="224"/>
      <c r="I533" s="224"/>
      <c r="J533" s="224"/>
      <c r="L533" s="54" t="str">
        <f t="shared" si="22"/>
        <v>196SAN SALVADOR</v>
      </c>
      <c r="M533" s="206">
        <v>196</v>
      </c>
      <c r="N533" s="204" t="s">
        <v>328</v>
      </c>
      <c r="O533" s="230" t="s">
        <v>322</v>
      </c>
      <c r="P533" s="224">
        <v>1.375</v>
      </c>
      <c r="Q533" s="224">
        <v>1.25</v>
      </c>
      <c r="R533" s="224">
        <v>1.5</v>
      </c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>172SAN MIGUEL</v>
      </c>
      <c r="B534" s="205">
        <v>172</v>
      </c>
      <c r="C534" s="204" t="s">
        <v>174</v>
      </c>
      <c r="D534" s="249" t="s">
        <v>334</v>
      </c>
      <c r="E534" s="224">
        <v>73.474999999999994</v>
      </c>
      <c r="F534" s="224">
        <v>65</v>
      </c>
      <c r="G534" s="224">
        <v>81.95</v>
      </c>
      <c r="H534" s="224"/>
      <c r="I534" s="224"/>
      <c r="J534" s="224"/>
      <c r="L534" s="54" t="str">
        <f t="shared" si="22"/>
        <v>196GERARDO BARRIOS</v>
      </c>
      <c r="M534" s="205">
        <v>196</v>
      </c>
      <c r="N534" s="204" t="s">
        <v>184</v>
      </c>
      <c r="O534" s="230" t="s">
        <v>322</v>
      </c>
      <c r="P534" s="224">
        <v>2.5</v>
      </c>
      <c r="Q534" s="224">
        <v>1.5</v>
      </c>
      <c r="R534" s="224">
        <v>3.5</v>
      </c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>173SAN MIGUEL</v>
      </c>
      <c r="B535" s="205">
        <v>173</v>
      </c>
      <c r="C535" s="204" t="s">
        <v>174</v>
      </c>
      <c r="D535" s="249" t="s">
        <v>297</v>
      </c>
      <c r="E535" s="224">
        <v>28</v>
      </c>
      <c r="F535" s="224">
        <v>28</v>
      </c>
      <c r="G535" s="224">
        <v>28</v>
      </c>
      <c r="H535" s="224"/>
      <c r="I535" s="224"/>
      <c r="J535" s="224"/>
      <c r="L535" s="54" t="str">
        <f t="shared" si="22"/>
        <v>211ZACATECOLUCA</v>
      </c>
      <c r="M535" s="205">
        <v>211</v>
      </c>
      <c r="N535" s="204" t="s">
        <v>180</v>
      </c>
      <c r="O535" s="230" t="s">
        <v>323</v>
      </c>
      <c r="P535" s="224">
        <v>11.375</v>
      </c>
      <c r="Q535" s="224">
        <v>9</v>
      </c>
      <c r="R535" s="224">
        <v>13.75</v>
      </c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>174SANTA TECLA</v>
      </c>
      <c r="B536" s="206">
        <v>174</v>
      </c>
      <c r="C536" s="204" t="s">
        <v>183</v>
      </c>
      <c r="D536" s="249" t="s">
        <v>290</v>
      </c>
      <c r="E536" s="224">
        <v>29</v>
      </c>
      <c r="F536" s="224">
        <v>28</v>
      </c>
      <c r="G536" s="224">
        <v>30</v>
      </c>
      <c r="H536" s="224"/>
      <c r="I536" s="224"/>
      <c r="J536" s="224"/>
      <c r="L536" s="54" t="str">
        <f t="shared" si="22"/>
        <v>212ZACATECOLUCA</v>
      </c>
      <c r="M536" s="205">
        <v>212</v>
      </c>
      <c r="N536" s="204" t="s">
        <v>180</v>
      </c>
      <c r="O536" s="230" t="s">
        <v>332</v>
      </c>
      <c r="P536" s="224">
        <v>18.75</v>
      </c>
      <c r="Q536" s="224">
        <v>18.75</v>
      </c>
      <c r="R536" s="224">
        <v>18.75</v>
      </c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>174SANTA ANA</v>
      </c>
      <c r="B537" s="206">
        <v>174</v>
      </c>
      <c r="C537" s="204" t="s">
        <v>172</v>
      </c>
      <c r="D537" s="249" t="s">
        <v>290</v>
      </c>
      <c r="E537" s="224">
        <v>30</v>
      </c>
      <c r="F537" s="224">
        <v>30</v>
      </c>
      <c r="G537" s="224">
        <v>30</v>
      </c>
      <c r="H537" s="224"/>
      <c r="I537" s="224"/>
      <c r="J537" s="224"/>
      <c r="L537" s="54" t="str">
        <f t="shared" si="22"/>
        <v>213ZACATECOLUCA</v>
      </c>
      <c r="M537" s="205">
        <v>213</v>
      </c>
      <c r="N537" s="204" t="s">
        <v>180</v>
      </c>
      <c r="O537" s="230" t="s">
        <v>314</v>
      </c>
      <c r="P537" s="224">
        <v>6.5</v>
      </c>
      <c r="Q537" s="224">
        <v>5</v>
      </c>
      <c r="R537" s="224">
        <v>8</v>
      </c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>174SAN MIGUEL</v>
      </c>
      <c r="B538" s="205">
        <v>174</v>
      </c>
      <c r="C538" s="204" t="s">
        <v>174</v>
      </c>
      <c r="D538" s="249" t="s">
        <v>290</v>
      </c>
      <c r="E538" s="224">
        <v>25.212499999999999</v>
      </c>
      <c r="F538" s="224">
        <v>24.35</v>
      </c>
      <c r="G538" s="224">
        <v>26</v>
      </c>
      <c r="H538" s="224"/>
      <c r="I538" s="224"/>
      <c r="J538" s="224"/>
      <c r="L538" s="54" t="str">
        <f t="shared" si="22"/>
        <v>215ZACATECOLUCA</v>
      </c>
      <c r="M538" s="205">
        <v>215</v>
      </c>
      <c r="N538" s="204" t="s">
        <v>180</v>
      </c>
      <c r="O538" s="230" t="s">
        <v>315</v>
      </c>
      <c r="P538" s="224">
        <v>7.333333333333333</v>
      </c>
      <c r="Q538" s="224">
        <v>6.5</v>
      </c>
      <c r="R538" s="224">
        <v>8</v>
      </c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>177SANTA TECLA</v>
      </c>
      <c r="B539" s="206">
        <v>177</v>
      </c>
      <c r="C539" s="204" t="s">
        <v>183</v>
      </c>
      <c r="D539" s="249" t="s">
        <v>296</v>
      </c>
      <c r="E539" s="224">
        <v>56</v>
      </c>
      <c r="F539" s="224">
        <v>56</v>
      </c>
      <c r="G539" s="224">
        <v>56</v>
      </c>
      <c r="H539" s="224"/>
      <c r="I539" s="224"/>
      <c r="J539" s="224"/>
      <c r="L539" s="54" t="str">
        <f t="shared" si="22"/>
        <v>216ZACATECOLUCA</v>
      </c>
      <c r="M539" s="205">
        <v>216</v>
      </c>
      <c r="N539" s="204" t="s">
        <v>180</v>
      </c>
      <c r="O539" s="230" t="s">
        <v>319</v>
      </c>
      <c r="P539" s="224">
        <v>8</v>
      </c>
      <c r="Q539" s="224">
        <v>8</v>
      </c>
      <c r="R539" s="224">
        <v>8</v>
      </c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>177SANTA ANA</v>
      </c>
      <c r="B540" s="206">
        <v>177</v>
      </c>
      <c r="C540" s="204" t="s">
        <v>172</v>
      </c>
      <c r="D540" s="249" t="s">
        <v>296</v>
      </c>
      <c r="E540" s="224">
        <v>61</v>
      </c>
      <c r="F540" s="224">
        <v>60</v>
      </c>
      <c r="G540" s="224">
        <v>62</v>
      </c>
      <c r="H540" s="224"/>
      <c r="I540" s="224"/>
      <c r="J540" s="224"/>
      <c r="L540" s="54" t="str">
        <f t="shared" si="22"/>
        <v>217ZACATECOLUCA</v>
      </c>
      <c r="M540" s="205">
        <v>217</v>
      </c>
      <c r="N540" s="204" t="s">
        <v>180</v>
      </c>
      <c r="O540" s="230" t="s">
        <v>320</v>
      </c>
      <c r="P540" s="224">
        <v>3.5</v>
      </c>
      <c r="Q540" s="224">
        <v>3.5</v>
      </c>
      <c r="R540" s="224">
        <v>3.5</v>
      </c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>177SAN MIGUEL</v>
      </c>
      <c r="B541" s="205">
        <v>177</v>
      </c>
      <c r="C541" s="204" t="s">
        <v>174</v>
      </c>
      <c r="D541" s="249" t="s">
        <v>296</v>
      </c>
      <c r="E541" s="224">
        <v>58.5</v>
      </c>
      <c r="F541" s="224">
        <v>58.5</v>
      </c>
      <c r="G541" s="224">
        <v>58.5</v>
      </c>
      <c r="H541" s="224"/>
      <c r="I541" s="224"/>
      <c r="J541" s="224"/>
      <c r="L541" s="54" t="str">
        <f t="shared" si="22"/>
        <v>218ZACATECOLUCA</v>
      </c>
      <c r="M541" s="205">
        <v>218</v>
      </c>
      <c r="N541" s="204" t="s">
        <v>180</v>
      </c>
      <c r="O541" s="230" t="s">
        <v>325</v>
      </c>
      <c r="P541" s="224">
        <v>7.5</v>
      </c>
      <c r="Q541" s="224">
        <v>7.5</v>
      </c>
      <c r="R541" s="224">
        <v>7.5</v>
      </c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>179SAN MIGUEL</v>
      </c>
      <c r="B542" s="205">
        <v>179</v>
      </c>
      <c r="C542" s="204" t="s">
        <v>174</v>
      </c>
      <c r="D542" s="249" t="s">
        <v>330</v>
      </c>
      <c r="E542" s="224">
        <v>26</v>
      </c>
      <c r="F542" s="224">
        <v>26</v>
      </c>
      <c r="G542" s="224">
        <v>26</v>
      </c>
      <c r="H542" s="224"/>
      <c r="I542" s="224"/>
      <c r="J542" s="224"/>
      <c r="L542" s="54" t="str">
        <f t="shared" si="22"/>
        <v>144MERCADO CENTRAL</v>
      </c>
      <c r="M542" s="206">
        <v>144</v>
      </c>
      <c r="N542" s="204" t="s">
        <v>229</v>
      </c>
      <c r="O542" s="230" t="s">
        <v>244</v>
      </c>
      <c r="P542" s="224">
        <v>5</v>
      </c>
      <c r="Q542" s="224">
        <v>5</v>
      </c>
      <c r="R542" s="224">
        <v>5</v>
      </c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>182SANTA TECLA</v>
      </c>
      <c r="B543" s="206">
        <v>182</v>
      </c>
      <c r="C543" s="204" t="s">
        <v>183</v>
      </c>
      <c r="D543" s="249" t="s">
        <v>309</v>
      </c>
      <c r="E543" s="224">
        <v>9.5</v>
      </c>
      <c r="F543" s="224">
        <v>9.5</v>
      </c>
      <c r="G543" s="224">
        <v>9.5</v>
      </c>
      <c r="H543" s="224"/>
      <c r="I543" s="224"/>
      <c r="J543" s="224"/>
      <c r="L543" s="54" t="str">
        <f t="shared" si="22"/>
        <v>144TIENDONA</v>
      </c>
      <c r="M543" s="206">
        <v>144</v>
      </c>
      <c r="N543" s="204" t="s">
        <v>190</v>
      </c>
      <c r="O543" s="230" t="s">
        <v>244</v>
      </c>
      <c r="P543" s="224">
        <v>4</v>
      </c>
      <c r="Q543" s="224">
        <v>4</v>
      </c>
      <c r="R543" s="224">
        <v>4</v>
      </c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>182SAN MIGUEL</v>
      </c>
      <c r="B544" s="205">
        <v>182</v>
      </c>
      <c r="C544" s="204" t="s">
        <v>174</v>
      </c>
      <c r="D544" s="249" t="s">
        <v>309</v>
      </c>
      <c r="E544" s="224">
        <v>6.32</v>
      </c>
      <c r="F544" s="224">
        <v>5.5</v>
      </c>
      <c r="G544" s="224">
        <v>7</v>
      </c>
      <c r="H544" s="224"/>
      <c r="I544" s="224"/>
      <c r="J544" s="224"/>
      <c r="L544" s="54" t="str">
        <f t="shared" si="22"/>
        <v>144ZACATECOLUCA</v>
      </c>
      <c r="M544" s="205">
        <v>144</v>
      </c>
      <c r="N544" s="204" t="s">
        <v>180</v>
      </c>
      <c r="O544" s="230" t="s">
        <v>244</v>
      </c>
      <c r="P544" s="224">
        <v>5</v>
      </c>
      <c r="Q544" s="224">
        <v>5</v>
      </c>
      <c r="R544" s="224">
        <v>5</v>
      </c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>184SANTA TECLA</v>
      </c>
      <c r="B545" s="206">
        <v>184</v>
      </c>
      <c r="C545" s="204" t="s">
        <v>183</v>
      </c>
      <c r="D545" s="249" t="s">
        <v>308</v>
      </c>
      <c r="E545" s="224">
        <v>14.5</v>
      </c>
      <c r="F545" s="224">
        <v>14</v>
      </c>
      <c r="G545" s="224">
        <v>15</v>
      </c>
      <c r="H545" s="224"/>
      <c r="I545" s="224"/>
      <c r="J545" s="224"/>
      <c r="L545" s="54" t="str">
        <f t="shared" si="22"/>
        <v>39TIENDONA</v>
      </c>
      <c r="M545" s="205">
        <v>39</v>
      </c>
      <c r="N545" s="204" t="s">
        <v>190</v>
      </c>
      <c r="O545" s="230" t="s">
        <v>77</v>
      </c>
      <c r="P545" s="224">
        <v>32.5</v>
      </c>
      <c r="Q545" s="224">
        <v>32</v>
      </c>
      <c r="R545" s="224">
        <v>33</v>
      </c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>184SAN MIGUEL</v>
      </c>
      <c r="B546" s="205">
        <v>184</v>
      </c>
      <c r="C546" s="204" t="s">
        <v>174</v>
      </c>
      <c r="D546" s="249" t="s">
        <v>308</v>
      </c>
      <c r="E546" s="224">
        <v>13.583333333333334</v>
      </c>
      <c r="F546" s="224">
        <v>13.25</v>
      </c>
      <c r="G546" s="224">
        <v>14</v>
      </c>
      <c r="H546" s="224"/>
      <c r="I546" s="224"/>
      <c r="J546" s="224"/>
      <c r="L546" s="54" t="str">
        <f t="shared" si="22"/>
        <v>219ZACATECOLUCA</v>
      </c>
      <c r="M546" s="205">
        <v>219</v>
      </c>
      <c r="N546" s="204" t="s">
        <v>180</v>
      </c>
      <c r="O546" s="230" t="s">
        <v>326</v>
      </c>
      <c r="P546" s="224">
        <v>5</v>
      </c>
      <c r="Q546" s="224">
        <v>5</v>
      </c>
      <c r="R546" s="224">
        <v>5</v>
      </c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>186SANTA TECLA</v>
      </c>
      <c r="B547" s="206">
        <v>186</v>
      </c>
      <c r="C547" s="204" t="s">
        <v>183</v>
      </c>
      <c r="D547" s="249" t="s">
        <v>291</v>
      </c>
      <c r="E547" s="224">
        <v>7</v>
      </c>
      <c r="F547" s="224">
        <v>7</v>
      </c>
      <c r="G547" s="224">
        <v>7</v>
      </c>
      <c r="H547" s="224"/>
      <c r="I547" s="224"/>
      <c r="J547" s="224"/>
      <c r="L547" s="54" t="str">
        <f t="shared" si="22"/>
        <v>74TIENDONA</v>
      </c>
      <c r="M547" s="205">
        <v>74</v>
      </c>
      <c r="N547" s="204" t="s">
        <v>190</v>
      </c>
      <c r="O547" s="230" t="s">
        <v>105</v>
      </c>
      <c r="P547" s="224">
        <v>11</v>
      </c>
      <c r="Q547" s="224">
        <v>9</v>
      </c>
      <c r="R547" s="224">
        <v>12</v>
      </c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>186SANTA ANA</v>
      </c>
      <c r="B548" s="206">
        <v>186</v>
      </c>
      <c r="C548" s="204" t="s">
        <v>172</v>
      </c>
      <c r="D548" s="249" t="s">
        <v>291</v>
      </c>
      <c r="E548" s="224">
        <v>5.75</v>
      </c>
      <c r="F548" s="224">
        <v>5.5</v>
      </c>
      <c r="G548" s="224">
        <v>6</v>
      </c>
      <c r="H548" s="224"/>
      <c r="I548" s="224"/>
      <c r="J548" s="224"/>
      <c r="L548" s="54" t="str">
        <f t="shared" si="22"/>
        <v>197GERARDO BARRIOS</v>
      </c>
      <c r="M548" s="205">
        <v>197</v>
      </c>
      <c r="N548" s="204" t="s">
        <v>184</v>
      </c>
      <c r="O548" s="230" t="s">
        <v>329</v>
      </c>
      <c r="P548" s="224">
        <v>1.25</v>
      </c>
      <c r="Q548" s="224">
        <v>1.25</v>
      </c>
      <c r="R548" s="224">
        <v>1.25</v>
      </c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>186SAN MIGUEL</v>
      </c>
      <c r="B549" s="205">
        <v>186</v>
      </c>
      <c r="C549" s="204" t="s">
        <v>174</v>
      </c>
      <c r="D549" s="249" t="s">
        <v>291</v>
      </c>
      <c r="E549" s="224">
        <v>5.8624999999999998</v>
      </c>
      <c r="F549" s="224">
        <v>5.5</v>
      </c>
      <c r="G549" s="224">
        <v>6</v>
      </c>
      <c r="H549" s="224"/>
      <c r="I549" s="224"/>
      <c r="J549" s="224"/>
      <c r="L549" s="54" t="str">
        <f t="shared" si="22"/>
        <v>170LA UNION</v>
      </c>
      <c r="M549" s="205">
        <v>170</v>
      </c>
      <c r="N549" s="204" t="s">
        <v>261</v>
      </c>
      <c r="O549" s="230" t="s">
        <v>331</v>
      </c>
      <c r="P549" s="224">
        <v>47</v>
      </c>
      <c r="Q549" s="224">
        <v>47</v>
      </c>
      <c r="R549" s="224">
        <v>47</v>
      </c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>187SANTA TECLA</v>
      </c>
      <c r="B550" s="206">
        <v>187</v>
      </c>
      <c r="C550" s="204" t="s">
        <v>183</v>
      </c>
      <c r="D550" s="249" t="s">
        <v>292</v>
      </c>
      <c r="E550" s="224">
        <v>8.5</v>
      </c>
      <c r="F550" s="224">
        <v>7</v>
      </c>
      <c r="G550" s="224">
        <v>10</v>
      </c>
      <c r="H550" s="224"/>
      <c r="I550" s="224"/>
      <c r="J550" s="224"/>
      <c r="L550" s="54" t="str">
        <f t="shared" si="22"/>
        <v/>
      </c>
      <c r="M550" s="206"/>
      <c r="N550" s="204"/>
      <c r="O550" s="226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>187SANTA ANA</v>
      </c>
      <c r="B551" s="206">
        <v>187</v>
      </c>
      <c r="C551" s="204" t="s">
        <v>172</v>
      </c>
      <c r="D551" s="249" t="s">
        <v>292</v>
      </c>
      <c r="E551" s="224">
        <v>7.5</v>
      </c>
      <c r="F551" s="224">
        <v>7.5</v>
      </c>
      <c r="G551" s="224">
        <v>7.5</v>
      </c>
      <c r="H551" s="224"/>
      <c r="I551" s="224"/>
      <c r="J551" s="224"/>
      <c r="L551" s="54" t="str">
        <f t="shared" si="22"/>
        <v/>
      </c>
      <c r="M551" s="206"/>
      <c r="N551" s="204"/>
      <c r="O551" s="226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>187SAN MIGUEL</v>
      </c>
      <c r="B552" s="205">
        <v>187</v>
      </c>
      <c r="C552" s="204" t="s">
        <v>174</v>
      </c>
      <c r="D552" s="249" t="s">
        <v>292</v>
      </c>
      <c r="E552" s="224">
        <v>7.8833333333333329</v>
      </c>
      <c r="F552" s="224">
        <v>7.65</v>
      </c>
      <c r="G552" s="224">
        <v>8</v>
      </c>
      <c r="H552" s="224"/>
      <c r="I552" s="224"/>
      <c r="J552" s="224"/>
      <c r="L552" s="54" t="str">
        <f t="shared" si="22"/>
        <v/>
      </c>
      <c r="M552" s="205"/>
      <c r="N552" s="204"/>
      <c r="O552" s="226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>190SANTA TECLA</v>
      </c>
      <c r="B553" s="206">
        <v>190</v>
      </c>
      <c r="C553" s="204" t="s">
        <v>183</v>
      </c>
      <c r="D553" s="249" t="s">
        <v>293</v>
      </c>
      <c r="E553" s="224">
        <v>6.5</v>
      </c>
      <c r="F553" s="224">
        <v>6</v>
      </c>
      <c r="G553" s="224">
        <v>7</v>
      </c>
      <c r="H553" s="224"/>
      <c r="I553" s="224"/>
      <c r="J553" s="224"/>
      <c r="L553" s="54" t="str">
        <f t="shared" si="22"/>
        <v/>
      </c>
      <c r="M553" s="205"/>
      <c r="N553" s="204"/>
      <c r="O553" s="226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>190SANTA ANA</v>
      </c>
      <c r="B554" s="206">
        <v>190</v>
      </c>
      <c r="C554" s="204" t="s">
        <v>172</v>
      </c>
      <c r="D554" s="249" t="s">
        <v>293</v>
      </c>
      <c r="E554" s="224">
        <v>5.75</v>
      </c>
      <c r="F554" s="224">
        <v>5.5</v>
      </c>
      <c r="G554" s="224">
        <v>6</v>
      </c>
      <c r="H554" s="224"/>
      <c r="I554" s="224"/>
      <c r="J554" s="224"/>
      <c r="L554" s="54" t="str">
        <f t="shared" si="22"/>
        <v/>
      </c>
      <c r="M554" s="205"/>
      <c r="N554" s="204"/>
      <c r="O554" s="226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>190SAN MIGUEL</v>
      </c>
      <c r="B555" s="205">
        <v>190</v>
      </c>
      <c r="C555" s="204" t="s">
        <v>174</v>
      </c>
      <c r="D555" s="249" t="s">
        <v>293</v>
      </c>
      <c r="E555" s="224">
        <v>5.4375</v>
      </c>
      <c r="F555" s="224">
        <v>4.75</v>
      </c>
      <c r="G555" s="224">
        <v>6.5</v>
      </c>
      <c r="H555" s="224"/>
      <c r="I555" s="224"/>
      <c r="J555" s="224"/>
      <c r="L555" s="54" t="str">
        <f t="shared" si="22"/>
        <v/>
      </c>
      <c r="M555" s="206"/>
      <c r="N555" s="204"/>
      <c r="O555" s="226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>191SANTA TECLA</v>
      </c>
      <c r="B556" s="206">
        <v>191</v>
      </c>
      <c r="C556" s="204" t="s">
        <v>183</v>
      </c>
      <c r="D556" s="249" t="s">
        <v>310</v>
      </c>
      <c r="E556" s="224">
        <v>27</v>
      </c>
      <c r="F556" s="224">
        <v>27</v>
      </c>
      <c r="G556" s="224">
        <v>27</v>
      </c>
      <c r="H556" s="224"/>
      <c r="I556" s="224"/>
      <c r="J556" s="224"/>
      <c r="L556" s="54" t="str">
        <f t="shared" si="22"/>
        <v/>
      </c>
      <c r="M556" s="206"/>
      <c r="N556" s="204"/>
      <c r="O556" s="226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>191SAN MIGUEL</v>
      </c>
      <c r="B557" s="205">
        <v>191</v>
      </c>
      <c r="C557" s="204" t="s">
        <v>174</v>
      </c>
      <c r="D557" s="249" t="s">
        <v>310</v>
      </c>
      <c r="E557" s="224">
        <v>24.316666666666666</v>
      </c>
      <c r="F557" s="224">
        <v>23.95</v>
      </c>
      <c r="G557" s="224">
        <v>25</v>
      </c>
      <c r="H557" s="224"/>
      <c r="I557" s="224"/>
      <c r="J557" s="224"/>
      <c r="L557" s="54" t="str">
        <f t="shared" si="22"/>
        <v/>
      </c>
      <c r="M557" s="206"/>
      <c r="N557" s="204"/>
      <c r="O557" s="226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>193SANTA TECLA</v>
      </c>
      <c r="B558" s="206">
        <v>193</v>
      </c>
      <c r="C558" s="204" t="s">
        <v>183</v>
      </c>
      <c r="D558" s="249" t="s">
        <v>311</v>
      </c>
      <c r="E558" s="224">
        <v>13</v>
      </c>
      <c r="F558" s="224">
        <v>12</v>
      </c>
      <c r="G558" s="224">
        <v>14</v>
      </c>
      <c r="H558" s="224"/>
      <c r="I558" s="224"/>
      <c r="J558" s="224"/>
      <c r="L558" s="54" t="str">
        <f t="shared" si="22"/>
        <v/>
      </c>
      <c r="M558" s="205"/>
      <c r="N558" s="204"/>
      <c r="O558" s="226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>193SAN MIGUEL</v>
      </c>
      <c r="B559" s="205">
        <v>193</v>
      </c>
      <c r="C559" s="204" t="s">
        <v>174</v>
      </c>
      <c r="D559" s="249" t="s">
        <v>311</v>
      </c>
      <c r="E559" s="224">
        <v>11.625</v>
      </c>
      <c r="F559" s="224">
        <v>10.5</v>
      </c>
      <c r="G559" s="224">
        <v>13</v>
      </c>
      <c r="H559" s="224"/>
      <c r="I559" s="224"/>
      <c r="J559" s="224"/>
      <c r="L559" s="54" t="str">
        <f t="shared" si="22"/>
        <v/>
      </c>
      <c r="M559" s="206"/>
      <c r="N559" s="204"/>
      <c r="O559" s="226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>195SANTA TECLA</v>
      </c>
      <c r="B560" s="206">
        <v>195</v>
      </c>
      <c r="C560" s="204" t="s">
        <v>183</v>
      </c>
      <c r="D560" s="249" t="s">
        <v>307</v>
      </c>
      <c r="E560" s="224">
        <v>3.25</v>
      </c>
      <c r="F560" s="224">
        <v>3</v>
      </c>
      <c r="G560" s="224">
        <v>3.5</v>
      </c>
      <c r="H560" s="224"/>
      <c r="I560" s="224"/>
      <c r="J560" s="224"/>
      <c r="L560" s="54" t="str">
        <f t="shared" si="22"/>
        <v/>
      </c>
      <c r="M560" s="206"/>
      <c r="N560" s="204"/>
      <c r="O560" s="226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>195SAN MIGUEL</v>
      </c>
      <c r="B561" s="205">
        <v>195</v>
      </c>
      <c r="C561" s="204" t="s">
        <v>174</v>
      </c>
      <c r="D561" s="249" t="s">
        <v>307</v>
      </c>
      <c r="E561" s="224">
        <v>2.9750000000000001</v>
      </c>
      <c r="F561" s="224">
        <v>2.95</v>
      </c>
      <c r="G561" s="224">
        <v>3</v>
      </c>
      <c r="H561" s="224"/>
      <c r="I561" s="224"/>
      <c r="J561" s="224"/>
      <c r="L561" s="54" t="str">
        <f t="shared" si="22"/>
        <v/>
      </c>
      <c r="M561" s="206"/>
      <c r="N561" s="204"/>
      <c r="O561" s="226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>196SANTA TECLA</v>
      </c>
      <c r="B562" s="205">
        <v>196</v>
      </c>
      <c r="C562" s="204" t="s">
        <v>183</v>
      </c>
      <c r="D562" s="249" t="s">
        <v>322</v>
      </c>
      <c r="E562" s="224">
        <v>1</v>
      </c>
      <c r="F562" s="224">
        <v>1</v>
      </c>
      <c r="G562" s="224">
        <v>1</v>
      </c>
      <c r="H562" s="224"/>
      <c r="I562" s="224"/>
      <c r="J562" s="224"/>
      <c r="L562" s="54" t="str">
        <f t="shared" si="22"/>
        <v/>
      </c>
      <c r="M562" s="205"/>
      <c r="N562" s="204"/>
      <c r="O562" s="226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>211SANTA ANA</v>
      </c>
      <c r="B563" s="206">
        <v>211</v>
      </c>
      <c r="C563" s="204" t="s">
        <v>172</v>
      </c>
      <c r="D563" s="249" t="s">
        <v>323</v>
      </c>
      <c r="E563" s="224">
        <v>10</v>
      </c>
      <c r="F563" s="224">
        <v>10</v>
      </c>
      <c r="G563" s="224">
        <v>10</v>
      </c>
      <c r="H563" s="224"/>
      <c r="I563" s="224"/>
      <c r="J563" s="224"/>
      <c r="L563" s="54" t="str">
        <f t="shared" si="22"/>
        <v/>
      </c>
      <c r="M563" s="206"/>
      <c r="N563" s="204"/>
      <c r="O563" s="226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>211SAN MIGUEL</v>
      </c>
      <c r="B564" s="205">
        <v>211</v>
      </c>
      <c r="C564" s="204" t="s">
        <v>174</v>
      </c>
      <c r="D564" s="249" t="s">
        <v>323</v>
      </c>
      <c r="E564" s="224">
        <v>10.44</v>
      </c>
      <c r="F564" s="224">
        <v>10.44</v>
      </c>
      <c r="G564" s="224">
        <v>10.44</v>
      </c>
      <c r="H564" s="224"/>
      <c r="I564" s="224"/>
      <c r="J564" s="224"/>
      <c r="L564" s="54" t="str">
        <f t="shared" si="22"/>
        <v/>
      </c>
      <c r="M564" s="206"/>
      <c r="N564" s="204"/>
      <c r="O564" s="226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>212SANTA ANA</v>
      </c>
      <c r="B565" s="206">
        <v>212</v>
      </c>
      <c r="C565" s="204" t="s">
        <v>172</v>
      </c>
      <c r="D565" s="249" t="s">
        <v>332</v>
      </c>
      <c r="E565" s="224">
        <v>16</v>
      </c>
      <c r="F565" s="224">
        <v>16</v>
      </c>
      <c r="G565" s="224">
        <v>16</v>
      </c>
      <c r="H565" s="224"/>
      <c r="I565" s="224"/>
      <c r="J565" s="224"/>
      <c r="L565" s="54" t="str">
        <f t="shared" si="22"/>
        <v/>
      </c>
      <c r="M565" s="206"/>
      <c r="N565" s="204"/>
      <c r="O565" s="226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>212SAN MIGUEL</v>
      </c>
      <c r="B566" s="205">
        <v>212</v>
      </c>
      <c r="C566" s="204" t="s">
        <v>174</v>
      </c>
      <c r="D566" s="249" t="s">
        <v>332</v>
      </c>
      <c r="E566" s="224">
        <v>28.05</v>
      </c>
      <c r="F566" s="224">
        <v>28.05</v>
      </c>
      <c r="G566" s="224">
        <v>28.05</v>
      </c>
      <c r="H566" s="224"/>
      <c r="I566" s="224"/>
      <c r="J566" s="224"/>
      <c r="L566" s="54" t="str">
        <f t="shared" si="22"/>
        <v/>
      </c>
      <c r="M566" s="205"/>
      <c r="N566" s="204"/>
      <c r="O566" s="226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>213SAN MIGUEL</v>
      </c>
      <c r="B567" s="205">
        <v>213</v>
      </c>
      <c r="C567" s="204" t="s">
        <v>174</v>
      </c>
      <c r="D567" s="249" t="s">
        <v>314</v>
      </c>
      <c r="E567" s="224">
        <v>9.0350000000000001</v>
      </c>
      <c r="F567" s="224">
        <v>5.57</v>
      </c>
      <c r="G567" s="224">
        <v>12.5</v>
      </c>
      <c r="H567" s="224"/>
      <c r="I567" s="224"/>
      <c r="J567" s="224"/>
      <c r="L567" s="54" t="str">
        <f t="shared" si="22"/>
        <v/>
      </c>
      <c r="M567" s="206"/>
      <c r="N567" s="204"/>
      <c r="O567" s="226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>214SAN MIGUEL</v>
      </c>
      <c r="B568" s="205">
        <v>214</v>
      </c>
      <c r="C568" s="204" t="s">
        <v>174</v>
      </c>
      <c r="D568" s="249" t="s">
        <v>324</v>
      </c>
      <c r="E568" s="224">
        <v>42.975000000000001</v>
      </c>
      <c r="F568" s="224">
        <v>37.950000000000003</v>
      </c>
      <c r="G568" s="224">
        <v>48</v>
      </c>
      <c r="H568" s="224"/>
      <c r="I568" s="224"/>
      <c r="J568" s="224"/>
      <c r="L568" s="54" t="str">
        <f t="shared" si="22"/>
        <v/>
      </c>
      <c r="M568" s="205"/>
      <c r="N568" s="204"/>
      <c r="O568" s="226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>215SAN MIGUEL</v>
      </c>
      <c r="B569" s="205">
        <v>215</v>
      </c>
      <c r="C569" s="204" t="s">
        <v>174</v>
      </c>
      <c r="D569" s="249" t="s">
        <v>315</v>
      </c>
      <c r="E569" s="224">
        <v>9.9749999999999996</v>
      </c>
      <c r="F569" s="224">
        <v>9.9499999999999993</v>
      </c>
      <c r="G569" s="224">
        <v>10</v>
      </c>
      <c r="H569" s="224"/>
      <c r="I569" s="224"/>
      <c r="J569" s="224"/>
      <c r="L569" s="54" t="str">
        <f t="shared" si="22"/>
        <v/>
      </c>
      <c r="M569" s="205"/>
      <c r="N569" s="204"/>
      <c r="O569" s="226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>216SANTA ANA</v>
      </c>
      <c r="B570" s="206">
        <v>216</v>
      </c>
      <c r="C570" s="204" t="s">
        <v>172</v>
      </c>
      <c r="D570" s="249" t="s">
        <v>319</v>
      </c>
      <c r="E570" s="224">
        <v>5.5</v>
      </c>
      <c r="F570" s="224">
        <v>5.5</v>
      </c>
      <c r="G570" s="224">
        <v>5.5</v>
      </c>
      <c r="H570" s="224"/>
      <c r="I570" s="224"/>
      <c r="J570" s="224"/>
      <c r="L570" s="54" t="str">
        <f t="shared" si="22"/>
        <v/>
      </c>
      <c r="M570" s="206"/>
      <c r="N570" s="204"/>
      <c r="O570" s="226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>216SAN MIGUEL</v>
      </c>
      <c r="B571" s="205">
        <v>216</v>
      </c>
      <c r="C571" s="204" t="s">
        <v>174</v>
      </c>
      <c r="D571" s="249" t="s">
        <v>319</v>
      </c>
      <c r="E571" s="224">
        <v>4.46</v>
      </c>
      <c r="F571" s="224">
        <v>4.46</v>
      </c>
      <c r="G571" s="224">
        <v>4.46</v>
      </c>
      <c r="H571" s="224"/>
      <c r="I571" s="224"/>
      <c r="J571" s="224"/>
      <c r="L571" s="54" t="str">
        <f t="shared" si="22"/>
        <v/>
      </c>
      <c r="M571" s="206"/>
      <c r="N571" s="204"/>
      <c r="O571" s="226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>217SANTA ANA</v>
      </c>
      <c r="B572" s="206">
        <v>217</v>
      </c>
      <c r="C572" s="204" t="s">
        <v>172</v>
      </c>
      <c r="D572" s="249" t="s">
        <v>320</v>
      </c>
      <c r="E572" s="224">
        <v>4</v>
      </c>
      <c r="F572" s="224">
        <v>4</v>
      </c>
      <c r="G572" s="224">
        <v>4</v>
      </c>
      <c r="H572" s="224"/>
      <c r="I572" s="224"/>
      <c r="J572" s="224"/>
      <c r="L572" s="54" t="str">
        <f t="shared" si="22"/>
        <v/>
      </c>
      <c r="M572" s="206"/>
      <c r="N572" s="204"/>
      <c r="O572" s="226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>217SAN MIGUEL</v>
      </c>
      <c r="B573" s="205">
        <v>217</v>
      </c>
      <c r="C573" s="204" t="s">
        <v>174</v>
      </c>
      <c r="D573" s="249" t="s">
        <v>320</v>
      </c>
      <c r="E573" s="224">
        <v>3.07</v>
      </c>
      <c r="F573" s="224">
        <v>3.07</v>
      </c>
      <c r="G573" s="224">
        <v>3.07</v>
      </c>
      <c r="H573" s="224"/>
      <c r="I573" s="224"/>
      <c r="J573" s="224"/>
      <c r="L573" s="54" t="str">
        <f t="shared" si="22"/>
        <v/>
      </c>
      <c r="M573" s="205"/>
      <c r="N573" s="204"/>
      <c r="O573" s="226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>218SANTA ANA</v>
      </c>
      <c r="B574" s="206">
        <v>218</v>
      </c>
      <c r="C574" s="204" t="s">
        <v>172</v>
      </c>
      <c r="D574" s="249" t="s">
        <v>325</v>
      </c>
      <c r="E574" s="224">
        <v>6.5</v>
      </c>
      <c r="F574" s="224">
        <v>6.5</v>
      </c>
      <c r="G574" s="224">
        <v>6.5</v>
      </c>
      <c r="H574" s="224"/>
      <c r="I574" s="224"/>
      <c r="J574" s="224"/>
      <c r="L574" s="54" t="str">
        <f t="shared" si="22"/>
        <v/>
      </c>
      <c r="M574" s="206"/>
      <c r="N574" s="204"/>
      <c r="O574" s="226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>218SAN MIGUEL</v>
      </c>
      <c r="B575" s="205">
        <v>218</v>
      </c>
      <c r="C575" s="204" t="s">
        <v>174</v>
      </c>
      <c r="D575" s="249" t="s">
        <v>325</v>
      </c>
      <c r="E575" s="224">
        <v>5.83</v>
      </c>
      <c r="F575" s="224">
        <v>5.83</v>
      </c>
      <c r="G575" s="224">
        <v>5.83</v>
      </c>
      <c r="H575" s="224"/>
      <c r="I575" s="224"/>
      <c r="J575" s="224"/>
      <c r="L575" s="54" t="str">
        <f t="shared" si="22"/>
        <v/>
      </c>
      <c r="M575" s="206"/>
      <c r="N575" s="204"/>
      <c r="O575" s="226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>144MERCADO CENTRAL</v>
      </c>
      <c r="B576" s="206">
        <v>144</v>
      </c>
      <c r="C576" s="204" t="s">
        <v>229</v>
      </c>
      <c r="D576" s="249" t="s">
        <v>244</v>
      </c>
      <c r="E576" s="224">
        <v>5</v>
      </c>
      <c r="F576" s="224">
        <v>5</v>
      </c>
      <c r="G576" s="224">
        <v>5</v>
      </c>
      <c r="H576" s="224"/>
      <c r="I576" s="224"/>
      <c r="J576" s="224"/>
      <c r="L576" s="54" t="str">
        <f t="shared" si="22"/>
        <v/>
      </c>
      <c r="M576" s="206"/>
      <c r="N576" s="204"/>
      <c r="O576" s="226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>144TIENDONA</v>
      </c>
      <c r="B577" s="206">
        <v>144</v>
      </c>
      <c r="C577" s="204" t="s">
        <v>190</v>
      </c>
      <c r="D577" s="249" t="s">
        <v>244</v>
      </c>
      <c r="E577" s="224">
        <v>4.5</v>
      </c>
      <c r="F577" s="224">
        <v>4</v>
      </c>
      <c r="G577" s="224">
        <v>5</v>
      </c>
      <c r="H577" s="224"/>
      <c r="I577" s="224"/>
      <c r="J577" s="224"/>
      <c r="L577" s="54" t="str">
        <f t="shared" si="22"/>
        <v/>
      </c>
      <c r="M577" s="205"/>
      <c r="N577" s="204"/>
      <c r="O577" s="226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>144SANTA TECLA</v>
      </c>
      <c r="B578" s="205">
        <v>144</v>
      </c>
      <c r="C578" s="204" t="s">
        <v>183</v>
      </c>
      <c r="D578" s="249" t="s">
        <v>244</v>
      </c>
      <c r="E578" s="224">
        <v>5</v>
      </c>
      <c r="F578" s="224">
        <v>5</v>
      </c>
      <c r="G578" s="224">
        <v>5</v>
      </c>
      <c r="H578" s="224"/>
      <c r="I578" s="224"/>
      <c r="J578" s="224"/>
      <c r="L578" s="54" t="str">
        <f t="shared" si="22"/>
        <v/>
      </c>
      <c r="M578" s="205"/>
      <c r="N578" s="204"/>
      <c r="O578" s="226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>188SANTA TECLA</v>
      </c>
      <c r="B579" s="206">
        <v>188</v>
      </c>
      <c r="C579" s="204" t="s">
        <v>183</v>
      </c>
      <c r="D579" s="249" t="s">
        <v>327</v>
      </c>
      <c r="E579" s="224">
        <v>10.5</v>
      </c>
      <c r="F579" s="224">
        <v>10.5</v>
      </c>
      <c r="G579" s="224">
        <v>10.5</v>
      </c>
      <c r="H579" s="224"/>
      <c r="I579" s="224"/>
      <c r="J579" s="224"/>
      <c r="L579" s="54" t="str">
        <f t="shared" si="22"/>
        <v/>
      </c>
      <c r="M579" s="206"/>
      <c r="N579" s="204"/>
      <c r="O579" s="226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>188SAN MIGUEL</v>
      </c>
      <c r="B580" s="205">
        <v>188</v>
      </c>
      <c r="C580" s="204" t="s">
        <v>174</v>
      </c>
      <c r="D580" s="249" t="s">
        <v>327</v>
      </c>
      <c r="E580" s="224">
        <v>19.5</v>
      </c>
      <c r="F580" s="224">
        <v>15</v>
      </c>
      <c r="G580" s="224">
        <v>24</v>
      </c>
      <c r="H580" s="224"/>
      <c r="I580" s="224"/>
      <c r="J580" s="224"/>
      <c r="L580" s="54" t="str">
        <f t="shared" si="22"/>
        <v/>
      </c>
      <c r="M580" s="205"/>
      <c r="N580" s="204"/>
      <c r="O580" s="226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>39TIENDONA</v>
      </c>
      <c r="B581" s="205">
        <v>39</v>
      </c>
      <c r="C581" s="204" t="s">
        <v>190</v>
      </c>
      <c r="D581" s="249" t="s">
        <v>77</v>
      </c>
      <c r="E581" s="224">
        <v>32.75</v>
      </c>
      <c r="F581" s="224">
        <v>32</v>
      </c>
      <c r="G581" s="224">
        <v>33</v>
      </c>
      <c r="H581" s="224"/>
      <c r="I581" s="224"/>
      <c r="J581" s="224"/>
      <c r="L581" s="54" t="str">
        <f t="shared" ref="L581:L598" si="24">+M581&amp;N581</f>
        <v/>
      </c>
      <c r="M581" s="206"/>
      <c r="N581" s="204"/>
      <c r="O581" s="226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>219SAN MIGUEL</v>
      </c>
      <c r="B582" s="205">
        <v>219</v>
      </c>
      <c r="C582" s="204" t="s">
        <v>174</v>
      </c>
      <c r="D582" s="249" t="s">
        <v>326</v>
      </c>
      <c r="E582" s="224">
        <v>4.1100000000000003</v>
      </c>
      <c r="F582" s="224">
        <v>4.1100000000000003</v>
      </c>
      <c r="G582" s="224">
        <v>4.1100000000000003</v>
      </c>
      <c r="H582" s="224"/>
      <c r="I582" s="224"/>
      <c r="J582" s="224"/>
      <c r="L582" s="54" t="str">
        <f t="shared" si="24"/>
        <v/>
      </c>
      <c r="M582" s="206"/>
      <c r="N582" s="204"/>
      <c r="O582" s="226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>74TIENDONA</v>
      </c>
      <c r="B583" s="205">
        <v>74</v>
      </c>
      <c r="C583" s="204" t="s">
        <v>190</v>
      </c>
      <c r="D583" s="249" t="s">
        <v>105</v>
      </c>
      <c r="E583" s="224">
        <v>11</v>
      </c>
      <c r="F583" s="224">
        <v>9</v>
      </c>
      <c r="G583" s="224">
        <v>12</v>
      </c>
      <c r="H583" s="224"/>
      <c r="I583" s="224"/>
      <c r="J583" s="224"/>
      <c r="L583" s="54" t="str">
        <f t="shared" si="24"/>
        <v/>
      </c>
      <c r="M583" s="205"/>
      <c r="N583" s="204"/>
      <c r="O583" s="226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>185SANTA TECLA</v>
      </c>
      <c r="B584" s="205">
        <v>185</v>
      </c>
      <c r="C584" s="204" t="s">
        <v>183</v>
      </c>
      <c r="D584" s="249" t="s">
        <v>333</v>
      </c>
      <c r="E584" s="224">
        <v>24</v>
      </c>
      <c r="F584" s="224">
        <v>24</v>
      </c>
      <c r="G584" s="224">
        <v>24</v>
      </c>
      <c r="H584" s="224"/>
      <c r="I584" s="224"/>
      <c r="J584" s="224"/>
      <c r="L584" s="54" t="str">
        <f t="shared" si="24"/>
        <v/>
      </c>
      <c r="M584" s="206"/>
      <c r="N584" s="204"/>
      <c r="O584" s="226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/>
      </c>
      <c r="B585" s="206"/>
      <c r="C585" s="204"/>
      <c r="D585" s="226"/>
      <c r="E585" s="224"/>
      <c r="F585" s="224"/>
      <c r="G585" s="224"/>
      <c r="H585" s="224"/>
      <c r="I585" s="224"/>
      <c r="J585" s="224"/>
      <c r="L585" s="54" t="str">
        <f t="shared" si="24"/>
        <v/>
      </c>
      <c r="M585" s="206"/>
      <c r="N585" s="204"/>
      <c r="O585" s="226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/>
      </c>
      <c r="B586" s="206"/>
      <c r="C586" s="204"/>
      <c r="D586" s="226"/>
      <c r="E586" s="224"/>
      <c r="F586" s="224"/>
      <c r="G586" s="224"/>
      <c r="H586" s="224"/>
      <c r="I586" s="224"/>
      <c r="J586" s="224"/>
      <c r="L586" s="54" t="str">
        <f t="shared" si="24"/>
        <v/>
      </c>
      <c r="M586" s="206"/>
      <c r="N586" s="204"/>
      <c r="O586" s="226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/>
      </c>
      <c r="B587" s="205"/>
      <c r="C587" s="204"/>
      <c r="D587" s="226"/>
      <c r="E587" s="224"/>
      <c r="F587" s="224"/>
      <c r="G587" s="224"/>
      <c r="H587" s="224"/>
      <c r="I587" s="224"/>
      <c r="J587" s="224"/>
      <c r="L587" s="54" t="str">
        <f t="shared" si="24"/>
        <v/>
      </c>
      <c r="M587" s="205"/>
      <c r="N587" s="204"/>
      <c r="O587" s="226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/>
      </c>
      <c r="B588" s="206"/>
      <c r="C588" s="204"/>
      <c r="D588" s="226"/>
      <c r="E588" s="224"/>
      <c r="F588" s="224"/>
      <c r="G588" s="224"/>
      <c r="H588" s="224"/>
      <c r="I588" s="224"/>
      <c r="J588" s="224"/>
      <c r="L588" s="54" t="str">
        <f t="shared" si="24"/>
        <v/>
      </c>
      <c r="M588" s="206"/>
      <c r="N588" s="204"/>
      <c r="O588" s="226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/>
      </c>
      <c r="B589" s="206"/>
      <c r="C589" s="204"/>
      <c r="D589" s="226"/>
      <c r="E589" s="224"/>
      <c r="F589" s="224"/>
      <c r="G589" s="224"/>
      <c r="H589" s="224"/>
      <c r="I589" s="224"/>
      <c r="J589" s="224"/>
      <c r="L589" s="54" t="str">
        <f t="shared" si="24"/>
        <v/>
      </c>
      <c r="M589" s="206"/>
      <c r="N589" s="204"/>
      <c r="O589" s="226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/>
      </c>
      <c r="B590" s="206"/>
      <c r="C590" s="204"/>
      <c r="D590" s="226"/>
      <c r="E590" s="224"/>
      <c r="F590" s="224"/>
      <c r="G590" s="224"/>
      <c r="H590" s="224"/>
      <c r="I590" s="224"/>
      <c r="J590" s="224"/>
      <c r="L590" s="54" t="str">
        <f t="shared" si="24"/>
        <v/>
      </c>
      <c r="M590" s="206"/>
      <c r="N590" s="204"/>
      <c r="O590" s="226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/>
      </c>
      <c r="B591" s="205"/>
      <c r="C591" s="204"/>
      <c r="D591" s="226"/>
      <c r="E591" s="224"/>
      <c r="F591" s="224"/>
      <c r="G591" s="224"/>
      <c r="H591" s="224"/>
      <c r="I591" s="224"/>
      <c r="J591" s="224"/>
      <c r="L591" s="54" t="str">
        <f t="shared" si="24"/>
        <v/>
      </c>
      <c r="M591" s="205"/>
      <c r="N591" s="204"/>
      <c r="O591" s="226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/>
      </c>
      <c r="B592" s="206"/>
      <c r="C592" s="204"/>
      <c r="D592" s="226"/>
      <c r="E592" s="224"/>
      <c r="F592" s="224"/>
      <c r="G592" s="224"/>
      <c r="H592" s="224"/>
      <c r="I592" s="224"/>
      <c r="J592" s="224"/>
      <c r="L592" s="54" t="str">
        <f t="shared" si="24"/>
        <v/>
      </c>
      <c r="M592" s="206"/>
      <c r="N592" s="204"/>
      <c r="O592" s="226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/>
      </c>
      <c r="B593" s="206"/>
      <c r="C593" s="204"/>
      <c r="D593" s="226"/>
      <c r="E593" s="224"/>
      <c r="F593" s="224"/>
      <c r="G593" s="224"/>
      <c r="H593" s="224"/>
      <c r="I593" s="224"/>
      <c r="J593" s="224"/>
      <c r="L593" s="54" t="str">
        <f t="shared" si="24"/>
        <v/>
      </c>
      <c r="M593" s="206"/>
      <c r="N593" s="204"/>
      <c r="O593" s="226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/>
      </c>
      <c r="B594" s="206"/>
      <c r="C594" s="204"/>
      <c r="D594" s="226"/>
      <c r="E594" s="224"/>
      <c r="F594" s="224"/>
      <c r="G594" s="224"/>
      <c r="H594" s="224"/>
      <c r="I594" s="224"/>
      <c r="J594" s="224"/>
      <c r="L594" s="54" t="str">
        <f t="shared" si="24"/>
        <v/>
      </c>
      <c r="M594" s="206"/>
      <c r="N594" s="204"/>
      <c r="O594" s="226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/>
      </c>
      <c r="B595" s="205"/>
      <c r="C595" s="204"/>
      <c r="D595" s="226"/>
      <c r="E595" s="224"/>
      <c r="F595" s="224"/>
      <c r="G595" s="224"/>
      <c r="H595" s="224"/>
      <c r="I595" s="224"/>
      <c r="J595" s="224"/>
      <c r="L595" s="54" t="str">
        <f t="shared" si="24"/>
        <v/>
      </c>
      <c r="M595" s="205"/>
      <c r="N595" s="204"/>
      <c r="O595" s="226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/>
      </c>
      <c r="B596" s="206"/>
      <c r="C596" s="204"/>
      <c r="D596" s="226"/>
      <c r="E596" s="224"/>
      <c r="F596" s="224"/>
      <c r="G596" s="224"/>
      <c r="H596" s="224"/>
      <c r="I596" s="224"/>
      <c r="J596" s="224"/>
      <c r="L596" s="54" t="str">
        <f t="shared" si="24"/>
        <v/>
      </c>
      <c r="M596" s="206"/>
      <c r="N596" s="204"/>
      <c r="O596" s="226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/>
      </c>
      <c r="B597" s="206"/>
      <c r="C597" s="204"/>
      <c r="D597" s="226"/>
      <c r="E597" s="224"/>
      <c r="F597" s="224"/>
      <c r="G597" s="224"/>
      <c r="H597" s="224"/>
      <c r="I597" s="224"/>
      <c r="J597" s="224"/>
      <c r="L597" s="54" t="str">
        <f t="shared" si="24"/>
        <v/>
      </c>
      <c r="M597" s="206"/>
      <c r="N597" s="204"/>
      <c r="O597" s="226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/>
      </c>
      <c r="B598" s="205"/>
      <c r="C598" s="204"/>
      <c r="D598" s="226"/>
      <c r="E598" s="224"/>
      <c r="F598" s="224"/>
      <c r="G598" s="224"/>
      <c r="H598" s="224"/>
      <c r="I598" s="224"/>
      <c r="J598" s="224"/>
      <c r="L598" s="54" t="str">
        <f t="shared" si="24"/>
        <v/>
      </c>
      <c r="M598" s="205"/>
      <c r="N598" s="204"/>
      <c r="O598" s="226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26"/>
      <c r="E599" s="224"/>
      <c r="F599" s="224"/>
      <c r="G599" s="224"/>
      <c r="H599" s="224"/>
      <c r="I599" s="224"/>
      <c r="J599" s="224"/>
      <c r="M599" s="206"/>
      <c r="N599" s="204"/>
      <c r="O599" s="226"/>
      <c r="P599" s="224"/>
      <c r="Q599" s="224"/>
      <c r="R599" s="224"/>
      <c r="S599" s="224"/>
      <c r="T599" s="224"/>
      <c r="U599" s="224"/>
    </row>
    <row r="600" spans="1:24">
      <c r="B600" s="206"/>
      <c r="C600" s="204"/>
      <c r="D600" s="226"/>
      <c r="E600" s="224"/>
      <c r="F600" s="224"/>
      <c r="G600" s="224"/>
      <c r="H600" s="224"/>
      <c r="I600" s="224"/>
      <c r="J600" s="224"/>
      <c r="M600" s="206"/>
      <c r="N600" s="204"/>
      <c r="O600" s="226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26"/>
      <c r="E601" s="224"/>
      <c r="F601" s="224"/>
      <c r="G601" s="224"/>
      <c r="H601" s="224"/>
      <c r="I601" s="224"/>
      <c r="J601" s="224"/>
      <c r="M601" s="205"/>
      <c r="N601" s="204"/>
      <c r="O601" s="226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26"/>
      <c r="E602" s="224"/>
      <c r="F602" s="224"/>
      <c r="G602" s="224"/>
      <c r="H602" s="224"/>
      <c r="I602" s="224"/>
      <c r="J602" s="224"/>
      <c r="M602" s="206"/>
      <c r="N602" s="204"/>
      <c r="O602" s="226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26"/>
      <c r="E603" s="224"/>
      <c r="F603" s="224"/>
      <c r="G603" s="224"/>
      <c r="H603" s="224"/>
      <c r="I603" s="224"/>
      <c r="J603" s="224"/>
      <c r="M603" s="206"/>
      <c r="N603" s="204"/>
      <c r="O603" s="226"/>
      <c r="P603" s="224"/>
      <c r="Q603" s="224"/>
      <c r="R603" s="224"/>
      <c r="S603" s="224"/>
      <c r="T603" s="224"/>
      <c r="U603" s="224"/>
    </row>
    <row r="604" spans="1:24">
      <c r="B604" s="205"/>
      <c r="C604" s="204"/>
      <c r="D604" s="226"/>
      <c r="E604" s="224"/>
      <c r="F604" s="224"/>
      <c r="G604" s="224"/>
      <c r="H604" s="224"/>
      <c r="I604" s="224"/>
      <c r="J604" s="224"/>
      <c r="M604" s="205"/>
      <c r="N604" s="204"/>
      <c r="O604" s="226"/>
      <c r="P604" s="224"/>
      <c r="Q604" s="224"/>
      <c r="R604" s="224"/>
      <c r="S604" s="224"/>
      <c r="T604" s="224"/>
      <c r="U604" s="224"/>
    </row>
    <row r="605" spans="1:24">
      <c r="B605" s="206"/>
      <c r="C605" s="204"/>
      <c r="D605" s="226"/>
      <c r="E605" s="224"/>
      <c r="F605" s="224"/>
      <c r="G605" s="224"/>
      <c r="H605" s="224"/>
      <c r="I605" s="224"/>
      <c r="J605" s="224"/>
      <c r="M605" s="206"/>
      <c r="N605" s="204"/>
      <c r="O605" s="226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26"/>
      <c r="E606" s="224"/>
      <c r="F606" s="224"/>
      <c r="G606" s="224"/>
      <c r="H606" s="224"/>
      <c r="I606" s="224"/>
      <c r="J606" s="224"/>
      <c r="M606" s="206"/>
      <c r="N606" s="204"/>
      <c r="O606" s="226"/>
      <c r="P606" s="224"/>
      <c r="Q606" s="224"/>
      <c r="R606" s="224"/>
      <c r="S606" s="224"/>
      <c r="T606" s="224"/>
      <c r="U606" s="224"/>
    </row>
    <row r="607" spans="1:24">
      <c r="B607" s="205"/>
      <c r="C607" s="204"/>
      <c r="D607" s="226"/>
      <c r="E607" s="224"/>
      <c r="F607" s="224"/>
      <c r="G607" s="224"/>
      <c r="H607" s="224"/>
      <c r="I607" s="224"/>
      <c r="J607" s="224"/>
      <c r="M607" s="205"/>
      <c r="N607" s="204"/>
      <c r="O607" s="226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26"/>
      <c r="E608" s="224"/>
      <c r="F608" s="224"/>
      <c r="G608" s="224"/>
      <c r="H608" s="224"/>
      <c r="I608" s="224"/>
      <c r="J608" s="224"/>
      <c r="M608" s="206"/>
      <c r="N608" s="204"/>
      <c r="O608" s="226"/>
      <c r="P608" s="224"/>
      <c r="Q608" s="224"/>
      <c r="R608" s="224"/>
      <c r="S608" s="224"/>
      <c r="T608" s="224"/>
      <c r="U608" s="224"/>
    </row>
    <row r="609" spans="2:21">
      <c r="B609" s="205"/>
      <c r="C609" s="204"/>
      <c r="D609" s="226"/>
      <c r="E609" s="224"/>
      <c r="F609" s="224"/>
      <c r="G609" s="224"/>
      <c r="H609" s="224"/>
      <c r="I609" s="224"/>
      <c r="J609" s="224"/>
      <c r="M609" s="205"/>
      <c r="N609" s="204"/>
      <c r="O609" s="226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26"/>
      <c r="E610" s="224"/>
      <c r="F610" s="224"/>
      <c r="G610" s="224"/>
      <c r="H610" s="224"/>
      <c r="I610" s="224"/>
      <c r="J610" s="224"/>
      <c r="M610" s="205"/>
      <c r="N610" s="204"/>
      <c r="O610" s="226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26"/>
      <c r="E611" s="224"/>
      <c r="F611" s="224"/>
      <c r="G611" s="224"/>
      <c r="H611" s="224"/>
      <c r="I611" s="224"/>
      <c r="J611" s="224"/>
      <c r="M611" s="206"/>
      <c r="N611" s="204"/>
      <c r="O611" s="226"/>
      <c r="P611" s="224"/>
      <c r="Q611" s="224"/>
      <c r="R611" s="224"/>
      <c r="S611" s="224"/>
      <c r="T611" s="224"/>
      <c r="U611" s="224"/>
    </row>
    <row r="612" spans="2:21">
      <c r="B612" s="205"/>
      <c r="C612" s="204"/>
      <c r="D612" s="226"/>
      <c r="E612" s="224"/>
      <c r="F612" s="224"/>
      <c r="G612" s="224"/>
      <c r="H612" s="224"/>
      <c r="I612" s="224"/>
      <c r="J612" s="224"/>
      <c r="M612" s="205"/>
      <c r="N612" s="204"/>
      <c r="O612" s="226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26"/>
      <c r="E613" s="224"/>
      <c r="F613" s="224"/>
      <c r="G613" s="224"/>
      <c r="H613" s="224"/>
      <c r="I613" s="224"/>
      <c r="J613" s="224"/>
      <c r="M613" s="205"/>
      <c r="N613" s="204"/>
      <c r="O613" s="226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26"/>
      <c r="E614" s="224"/>
      <c r="F614" s="224"/>
      <c r="G614" s="224"/>
      <c r="H614" s="224"/>
      <c r="I614" s="224"/>
      <c r="J614" s="224"/>
      <c r="M614" s="206"/>
      <c r="N614" s="204"/>
      <c r="O614" s="226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26"/>
      <c r="E615" s="224"/>
      <c r="F615" s="224"/>
      <c r="G615" s="224"/>
      <c r="H615" s="224"/>
      <c r="I615" s="224"/>
      <c r="J615" s="224"/>
      <c r="M615" s="205"/>
      <c r="N615" s="204"/>
      <c r="O615" s="226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26"/>
      <c r="E616" s="224"/>
      <c r="F616" s="224"/>
      <c r="G616" s="224"/>
      <c r="H616" s="224"/>
      <c r="I616" s="224"/>
      <c r="J616" s="224"/>
      <c r="M616" s="206"/>
      <c r="N616" s="204"/>
      <c r="O616" s="226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26"/>
      <c r="E617" s="224"/>
      <c r="F617" s="224"/>
      <c r="G617" s="224"/>
      <c r="H617" s="224"/>
      <c r="I617" s="224"/>
      <c r="J617" s="224"/>
      <c r="M617" s="205"/>
      <c r="N617" s="204"/>
      <c r="O617" s="226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26"/>
      <c r="E618" s="224"/>
      <c r="F618" s="224"/>
      <c r="G618" s="224"/>
      <c r="H618" s="224"/>
      <c r="I618" s="224"/>
      <c r="J618" s="224"/>
      <c r="M618" s="206"/>
      <c r="N618" s="204"/>
      <c r="O618" s="226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26"/>
      <c r="E619" s="224"/>
      <c r="F619" s="224"/>
      <c r="G619" s="224"/>
      <c r="H619" s="224"/>
      <c r="I619" s="224"/>
      <c r="J619" s="224"/>
      <c r="M619" s="205"/>
      <c r="N619" s="204"/>
      <c r="O619" s="226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26"/>
      <c r="E620" s="224"/>
      <c r="F620" s="224"/>
      <c r="G620" s="224"/>
      <c r="H620" s="224"/>
      <c r="I620" s="224"/>
      <c r="J620" s="224"/>
      <c r="M620" s="206"/>
      <c r="N620" s="204"/>
      <c r="O620" s="226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535" zoomScale="80" zoomScaleNormal="80" workbookViewId="0">
      <selection activeCell="B7" sqref="B7:J584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49" t="s">
        <v>274</v>
      </c>
      <c r="E5" s="249" t="s">
        <v>275</v>
      </c>
      <c r="F5" s="249" t="s">
        <v>276</v>
      </c>
      <c r="G5" s="249" t="s">
        <v>298</v>
      </c>
      <c r="H5" s="249" t="s">
        <v>299</v>
      </c>
      <c r="I5" s="24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9">
        <v>1</v>
      </c>
      <c r="B6" s="249" t="s">
        <v>262</v>
      </c>
      <c r="C6" s="249" t="s">
        <v>124</v>
      </c>
      <c r="D6" s="224">
        <v>46.25</v>
      </c>
      <c r="E6" s="224">
        <v>46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9">
        <v>1</v>
      </c>
      <c r="B7" s="249" t="s">
        <v>173</v>
      </c>
      <c r="C7" s="249" t="s">
        <v>124</v>
      </c>
      <c r="D7" s="224">
        <v>47</v>
      </c>
      <c r="E7" s="224">
        <v>46</v>
      </c>
      <c r="F7" s="224">
        <v>48</v>
      </c>
      <c r="G7" s="224">
        <v>0.53750000000000009</v>
      </c>
      <c r="H7" s="224">
        <v>0.5</v>
      </c>
      <c r="I7" s="224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9">
        <v>1</v>
      </c>
      <c r="B8" s="249" t="s">
        <v>183</v>
      </c>
      <c r="C8" s="249" t="s">
        <v>124</v>
      </c>
      <c r="D8" s="224">
        <v>47</v>
      </c>
      <c r="E8" s="224">
        <v>47</v>
      </c>
      <c r="F8" s="224">
        <v>47</v>
      </c>
      <c r="G8" s="224">
        <v>0.55000000000000004</v>
      </c>
      <c r="H8" s="224">
        <v>0.55000000000000004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9">
        <v>1</v>
      </c>
      <c r="B9" s="249" t="s">
        <v>172</v>
      </c>
      <c r="C9" s="249" t="s">
        <v>124</v>
      </c>
      <c r="D9" s="224">
        <v>50.666666666666664</v>
      </c>
      <c r="E9" s="224">
        <v>50</v>
      </c>
      <c r="F9" s="224">
        <v>52</v>
      </c>
      <c r="G9" s="224">
        <v>0.6</v>
      </c>
      <c r="H9" s="224">
        <v>0.6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9">
        <v>1</v>
      </c>
      <c r="B10" s="249" t="s">
        <v>174</v>
      </c>
      <c r="C10" s="249" t="s">
        <v>124</v>
      </c>
      <c r="D10" s="224">
        <v>46.125</v>
      </c>
      <c r="E10" s="224">
        <v>44</v>
      </c>
      <c r="F10" s="224">
        <v>48</v>
      </c>
      <c r="G10" s="224">
        <v>0.54374999999999996</v>
      </c>
      <c r="H10" s="224">
        <v>0.5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9">
        <v>3</v>
      </c>
      <c r="B11" s="249" t="s">
        <v>262</v>
      </c>
      <c r="C11" s="249" t="s">
        <v>126</v>
      </c>
      <c r="D11" s="224">
        <v>81.142857142857139</v>
      </c>
      <c r="E11" s="224">
        <v>76</v>
      </c>
      <c r="F11" s="224">
        <v>85</v>
      </c>
      <c r="G11" s="224">
        <v>0.875</v>
      </c>
      <c r="H11" s="224">
        <v>0.85</v>
      </c>
      <c r="I11" s="224">
        <v>0.9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9">
        <v>3</v>
      </c>
      <c r="B12" s="249" t="s">
        <v>173</v>
      </c>
      <c r="C12" s="249" t="s">
        <v>126</v>
      </c>
      <c r="D12" s="224">
        <v>85</v>
      </c>
      <c r="E12" s="224">
        <v>85</v>
      </c>
      <c r="F12" s="224">
        <v>85</v>
      </c>
      <c r="G12" s="224">
        <v>1</v>
      </c>
      <c r="H12" s="224">
        <v>1</v>
      </c>
      <c r="I12" s="224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9">
        <v>3</v>
      </c>
      <c r="B13" s="249" t="s">
        <v>183</v>
      </c>
      <c r="C13" s="249" t="s">
        <v>126</v>
      </c>
      <c r="D13" s="224">
        <v>82</v>
      </c>
      <c r="E13" s="224">
        <v>82</v>
      </c>
      <c r="F13" s="224">
        <v>82</v>
      </c>
      <c r="G13" s="224">
        <v>0.95</v>
      </c>
      <c r="H13" s="224">
        <v>0.95</v>
      </c>
      <c r="I13" s="224">
        <v>0.95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9">
        <v>3</v>
      </c>
      <c r="B14" s="249" t="s">
        <v>174</v>
      </c>
      <c r="C14" s="249" t="s">
        <v>126</v>
      </c>
      <c r="D14" s="224">
        <v>76.375</v>
      </c>
      <c r="E14" s="224">
        <v>74</v>
      </c>
      <c r="F14" s="224">
        <v>78</v>
      </c>
      <c r="G14" s="224">
        <v>0.83749999999999991</v>
      </c>
      <c r="H14" s="224">
        <v>0.8</v>
      </c>
      <c r="I14" s="224">
        <v>0.85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9">
        <v>4</v>
      </c>
      <c r="B15" s="249" t="s">
        <v>262</v>
      </c>
      <c r="C15" s="249" t="s">
        <v>127</v>
      </c>
      <c r="D15" s="224">
        <v>85</v>
      </c>
      <c r="E15" s="224">
        <v>85</v>
      </c>
      <c r="F15" s="224">
        <v>85</v>
      </c>
      <c r="G15" s="224">
        <v>1</v>
      </c>
      <c r="H15" s="224">
        <v>1</v>
      </c>
      <c r="I15" s="224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9">
        <v>4</v>
      </c>
      <c r="B16" s="249" t="s">
        <v>173</v>
      </c>
      <c r="C16" s="249" t="s">
        <v>127</v>
      </c>
      <c r="D16" s="224">
        <v>92.666666666666671</v>
      </c>
      <c r="E16" s="224">
        <v>88</v>
      </c>
      <c r="F16" s="224">
        <v>95</v>
      </c>
      <c r="G16" s="224">
        <v>1.1875</v>
      </c>
      <c r="H16" s="224">
        <v>1.1000000000000001</v>
      </c>
      <c r="I16" s="224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9">
        <v>4</v>
      </c>
      <c r="B17" s="249" t="s">
        <v>183</v>
      </c>
      <c r="C17" s="249" t="s">
        <v>127</v>
      </c>
      <c r="D17" s="224">
        <v>90</v>
      </c>
      <c r="E17" s="224">
        <v>90</v>
      </c>
      <c r="F17" s="224">
        <v>90</v>
      </c>
      <c r="G17" s="224">
        <v>1</v>
      </c>
      <c r="H17" s="224">
        <v>1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9">
        <v>4</v>
      </c>
      <c r="B18" s="249" t="s">
        <v>172</v>
      </c>
      <c r="C18" s="249" t="s">
        <v>127</v>
      </c>
      <c r="D18" s="224">
        <v>84.4</v>
      </c>
      <c r="E18" s="224">
        <v>83</v>
      </c>
      <c r="F18" s="224">
        <v>85</v>
      </c>
      <c r="G18" s="224">
        <v>1</v>
      </c>
      <c r="H18" s="224">
        <v>1</v>
      </c>
      <c r="I18" s="224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9">
        <v>5</v>
      </c>
      <c r="B19" s="249" t="s">
        <v>262</v>
      </c>
      <c r="C19" s="249" t="s">
        <v>131</v>
      </c>
      <c r="D19" s="224">
        <v>77.571428571428569</v>
      </c>
      <c r="E19" s="224">
        <v>74</v>
      </c>
      <c r="F19" s="224">
        <v>80</v>
      </c>
      <c r="G19" s="224">
        <v>0.82499999999999996</v>
      </c>
      <c r="H19" s="224">
        <v>0.8</v>
      </c>
      <c r="I19" s="224">
        <v>0.85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9">
        <v>5</v>
      </c>
      <c r="B20" s="249" t="s">
        <v>173</v>
      </c>
      <c r="C20" s="249" t="s">
        <v>131</v>
      </c>
      <c r="D20" s="224">
        <v>80</v>
      </c>
      <c r="E20" s="224">
        <v>80</v>
      </c>
      <c r="F20" s="224">
        <v>80</v>
      </c>
      <c r="G20" s="224">
        <v>1</v>
      </c>
      <c r="H20" s="224">
        <v>1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9">
        <v>5</v>
      </c>
      <c r="B21" s="249" t="s">
        <v>183</v>
      </c>
      <c r="C21" s="249" t="s">
        <v>131</v>
      </c>
      <c r="D21" s="224">
        <v>80</v>
      </c>
      <c r="E21" s="224">
        <v>80</v>
      </c>
      <c r="F21" s="224">
        <v>80</v>
      </c>
      <c r="G21" s="224">
        <v>0.9</v>
      </c>
      <c r="H21" s="224">
        <v>0.9</v>
      </c>
      <c r="I21" s="224">
        <v>0.9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9">
        <v>5</v>
      </c>
      <c r="B22" s="249" t="s">
        <v>172</v>
      </c>
      <c r="C22" s="249" t="s">
        <v>131</v>
      </c>
      <c r="D22" s="224">
        <v>80</v>
      </c>
      <c r="E22" s="224">
        <v>80</v>
      </c>
      <c r="F22" s="224">
        <v>80</v>
      </c>
      <c r="G22" s="224">
        <v>0.9</v>
      </c>
      <c r="H22" s="224">
        <v>0.9</v>
      </c>
      <c r="I22" s="224">
        <v>0.9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9">
        <v>5</v>
      </c>
      <c r="B23" s="249" t="s">
        <v>174</v>
      </c>
      <c r="C23" s="249" t="s">
        <v>131</v>
      </c>
      <c r="D23" s="224">
        <v>76.285714285714292</v>
      </c>
      <c r="E23" s="224">
        <v>74</v>
      </c>
      <c r="F23" s="224">
        <v>78</v>
      </c>
      <c r="G23" s="224">
        <v>0.84285714285714275</v>
      </c>
      <c r="H23" s="224">
        <v>0.8</v>
      </c>
      <c r="I23" s="224">
        <v>0.85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9">
        <v>6</v>
      </c>
      <c r="B24" s="249" t="s">
        <v>262</v>
      </c>
      <c r="C24" s="249" t="s">
        <v>128</v>
      </c>
      <c r="D24" s="224">
        <v>80</v>
      </c>
      <c r="E24" s="224">
        <v>80</v>
      </c>
      <c r="F24" s="224">
        <v>80</v>
      </c>
      <c r="G24" s="224">
        <v>0.9</v>
      </c>
      <c r="H24" s="224">
        <v>0.9</v>
      </c>
      <c r="I24" s="224">
        <v>0.9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9">
        <v>6</v>
      </c>
      <c r="B25" s="249" t="s">
        <v>173</v>
      </c>
      <c r="C25" s="249" t="s">
        <v>128</v>
      </c>
      <c r="D25" s="224">
        <v>80</v>
      </c>
      <c r="E25" s="224">
        <v>80</v>
      </c>
      <c r="F25" s="224">
        <v>80</v>
      </c>
      <c r="G25" s="224">
        <v>1</v>
      </c>
      <c r="H25" s="224">
        <v>1</v>
      </c>
      <c r="I25" s="224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9">
        <v>6</v>
      </c>
      <c r="B26" s="249" t="s">
        <v>183</v>
      </c>
      <c r="C26" s="249" t="s">
        <v>128</v>
      </c>
      <c r="D26" s="224">
        <v>85</v>
      </c>
      <c r="E26" s="224">
        <v>85</v>
      </c>
      <c r="F26" s="224">
        <v>85</v>
      </c>
      <c r="G26" s="224">
        <v>0.9</v>
      </c>
      <c r="H26" s="224">
        <v>0.9</v>
      </c>
      <c r="I26" s="224">
        <v>0.9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9">
        <v>6</v>
      </c>
      <c r="B27" s="249" t="s">
        <v>172</v>
      </c>
      <c r="C27" s="249" t="s">
        <v>128</v>
      </c>
      <c r="D27" s="224">
        <v>77.5</v>
      </c>
      <c r="E27" s="224">
        <v>75</v>
      </c>
      <c r="F27" s="224">
        <v>80</v>
      </c>
      <c r="G27" s="224">
        <v>0.9</v>
      </c>
      <c r="H27" s="224">
        <v>0.9</v>
      </c>
      <c r="I27" s="224">
        <v>0.9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9">
        <v>6</v>
      </c>
      <c r="B28" s="249" t="s">
        <v>174</v>
      </c>
      <c r="C28" s="249" t="s">
        <v>128</v>
      </c>
      <c r="D28" s="224">
        <v>75</v>
      </c>
      <c r="E28" s="224">
        <v>75</v>
      </c>
      <c r="F28" s="224">
        <v>75</v>
      </c>
      <c r="G28" s="224">
        <v>0.85</v>
      </c>
      <c r="H28" s="224">
        <v>0.85</v>
      </c>
      <c r="I28" s="224">
        <v>0.85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9">
        <v>7</v>
      </c>
      <c r="B29" s="249" t="s">
        <v>262</v>
      </c>
      <c r="C29" s="249" t="s">
        <v>168</v>
      </c>
      <c r="D29" s="224">
        <v>150</v>
      </c>
      <c r="E29" s="224">
        <v>150</v>
      </c>
      <c r="F29" s="224">
        <v>150</v>
      </c>
      <c r="G29" s="224">
        <v>1.75</v>
      </c>
      <c r="H29" s="224">
        <v>1.75</v>
      </c>
      <c r="I29" s="224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9">
        <v>7</v>
      </c>
      <c r="B30" s="249" t="s">
        <v>173</v>
      </c>
      <c r="C30" s="249" t="s">
        <v>168</v>
      </c>
      <c r="D30" s="224"/>
      <c r="E30" s="224"/>
      <c r="F30" s="224"/>
      <c r="G30" s="224">
        <v>2</v>
      </c>
      <c r="H30" s="224">
        <v>2</v>
      </c>
      <c r="I30" s="224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9">
        <v>7</v>
      </c>
      <c r="B31" s="249" t="s">
        <v>172</v>
      </c>
      <c r="C31" s="249" t="s">
        <v>168</v>
      </c>
      <c r="D31" s="224"/>
      <c r="E31" s="224"/>
      <c r="F31" s="224"/>
      <c r="G31" s="224">
        <v>2</v>
      </c>
      <c r="H31" s="224">
        <v>2</v>
      </c>
      <c r="I31" s="224">
        <v>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9">
        <v>7</v>
      </c>
      <c r="B32" s="249" t="s">
        <v>174</v>
      </c>
      <c r="C32" s="249" t="s">
        <v>168</v>
      </c>
      <c r="D32" s="224">
        <v>165</v>
      </c>
      <c r="E32" s="224">
        <v>165</v>
      </c>
      <c r="F32" s="224">
        <v>165</v>
      </c>
      <c r="G32" s="224">
        <v>1.75</v>
      </c>
      <c r="H32" s="224">
        <v>1.75</v>
      </c>
      <c r="I32" s="224">
        <v>1.75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9">
        <v>9</v>
      </c>
      <c r="B33" s="249" t="s">
        <v>262</v>
      </c>
      <c r="C33" s="249" t="s">
        <v>129</v>
      </c>
      <c r="D33" s="224">
        <v>30</v>
      </c>
      <c r="E33" s="224">
        <v>29.5</v>
      </c>
      <c r="F33" s="224">
        <v>31</v>
      </c>
      <c r="G33" s="224">
        <v>0.35000000000000003</v>
      </c>
      <c r="H33" s="224">
        <v>0.35</v>
      </c>
      <c r="I33" s="224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9">
        <v>9</v>
      </c>
      <c r="B34" s="249" t="s">
        <v>173</v>
      </c>
      <c r="C34" s="249" t="s">
        <v>129</v>
      </c>
      <c r="D34" s="224">
        <v>32.625</v>
      </c>
      <c r="E34" s="224">
        <v>31</v>
      </c>
      <c r="F34" s="224">
        <v>34</v>
      </c>
      <c r="G34" s="224">
        <v>0.39999999999999997</v>
      </c>
      <c r="H34" s="224">
        <v>0.4</v>
      </c>
      <c r="I34" s="224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9">
        <v>9</v>
      </c>
      <c r="B35" s="249" t="s">
        <v>183</v>
      </c>
      <c r="C35" s="249" t="s">
        <v>129</v>
      </c>
      <c r="D35" s="224">
        <v>30.333333333333332</v>
      </c>
      <c r="E35" s="224">
        <v>30</v>
      </c>
      <c r="F35" s="224">
        <v>31</v>
      </c>
      <c r="G35" s="224">
        <v>0.32666666666666666</v>
      </c>
      <c r="H35" s="224">
        <v>0.32</v>
      </c>
      <c r="I35" s="224">
        <v>0.33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9">
        <v>9</v>
      </c>
      <c r="B36" s="249" t="s">
        <v>172</v>
      </c>
      <c r="C36" s="249" t="s">
        <v>129</v>
      </c>
      <c r="D36" s="224">
        <v>31.2</v>
      </c>
      <c r="E36" s="224">
        <v>30</v>
      </c>
      <c r="F36" s="224">
        <v>32</v>
      </c>
      <c r="G36" s="224">
        <v>0.4</v>
      </c>
      <c r="H36" s="224">
        <v>0.4</v>
      </c>
      <c r="I36" s="224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9">
        <v>9</v>
      </c>
      <c r="B37" s="249" t="s">
        <v>174</v>
      </c>
      <c r="C37" s="249" t="s">
        <v>129</v>
      </c>
      <c r="D37" s="224">
        <v>31.25</v>
      </c>
      <c r="E37" s="224">
        <v>30</v>
      </c>
      <c r="F37" s="224">
        <v>33</v>
      </c>
      <c r="G37" s="224">
        <v>0.35000000000000003</v>
      </c>
      <c r="H37" s="224">
        <v>0.35</v>
      </c>
      <c r="I37" s="224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9">
        <v>10</v>
      </c>
      <c r="B38" s="249" t="s">
        <v>262</v>
      </c>
      <c r="C38" s="249" t="s">
        <v>263</v>
      </c>
      <c r="D38" s="224">
        <v>41.625</v>
      </c>
      <c r="E38" s="224">
        <v>40</v>
      </c>
      <c r="F38" s="224">
        <v>45</v>
      </c>
      <c r="G38" s="224">
        <v>0.45</v>
      </c>
      <c r="H38" s="224">
        <v>0.45</v>
      </c>
      <c r="I38" s="224">
        <v>0.45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9">
        <v>10</v>
      </c>
      <c r="B39" s="249" t="s">
        <v>173</v>
      </c>
      <c r="C39" s="249" t="s">
        <v>263</v>
      </c>
      <c r="D39" s="224">
        <v>41.8125</v>
      </c>
      <c r="E39" s="224">
        <v>39.5</v>
      </c>
      <c r="F39" s="224">
        <v>45</v>
      </c>
      <c r="G39" s="224">
        <v>0.5</v>
      </c>
      <c r="H39" s="224">
        <v>0.5</v>
      </c>
      <c r="I39" s="224">
        <v>0.5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9">
        <v>10</v>
      </c>
      <c r="B40" s="249" t="s">
        <v>183</v>
      </c>
      <c r="C40" s="249" t="s">
        <v>263</v>
      </c>
      <c r="D40" s="224">
        <v>39.75</v>
      </c>
      <c r="E40" s="224">
        <v>39.5</v>
      </c>
      <c r="F40" s="224">
        <v>40</v>
      </c>
      <c r="G40" s="224">
        <v>0.45</v>
      </c>
      <c r="H40" s="224">
        <v>0.45</v>
      </c>
      <c r="I40" s="224">
        <v>0.45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9">
        <v>10</v>
      </c>
      <c r="B41" s="249" t="s">
        <v>172</v>
      </c>
      <c r="C41" s="249" t="s">
        <v>263</v>
      </c>
      <c r="D41" s="224">
        <v>40</v>
      </c>
      <c r="E41" s="224">
        <v>40</v>
      </c>
      <c r="F41" s="224">
        <v>40</v>
      </c>
      <c r="G41" s="224">
        <v>0.45</v>
      </c>
      <c r="H41" s="224">
        <v>0.45</v>
      </c>
      <c r="I41" s="224">
        <v>0.45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9">
        <v>10</v>
      </c>
      <c r="B42" s="249" t="s">
        <v>174</v>
      </c>
      <c r="C42" s="249" t="s">
        <v>263</v>
      </c>
      <c r="D42" s="224">
        <v>40.357142857142854</v>
      </c>
      <c r="E42" s="224">
        <v>39.5</v>
      </c>
      <c r="F42" s="224">
        <v>42</v>
      </c>
      <c r="G42" s="224">
        <v>0.45714285714285718</v>
      </c>
      <c r="H42" s="224">
        <v>0.45</v>
      </c>
      <c r="I42" s="224">
        <v>0.5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9">
        <v>11</v>
      </c>
      <c r="B43" s="249" t="s">
        <v>229</v>
      </c>
      <c r="C43" s="249" t="s">
        <v>53</v>
      </c>
      <c r="D43" s="224">
        <v>12</v>
      </c>
      <c r="E43" s="224">
        <v>12</v>
      </c>
      <c r="F43" s="224">
        <v>12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9">
        <v>11</v>
      </c>
      <c r="B44" s="249" t="s">
        <v>190</v>
      </c>
      <c r="C44" s="249" t="s">
        <v>53</v>
      </c>
      <c r="D44" s="224">
        <v>12</v>
      </c>
      <c r="E44" s="224">
        <v>12</v>
      </c>
      <c r="F44" s="224">
        <v>12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9">
        <v>11</v>
      </c>
      <c r="B45" s="249" t="s">
        <v>173</v>
      </c>
      <c r="C45" s="249" t="s">
        <v>53</v>
      </c>
      <c r="D45" s="224">
        <v>13</v>
      </c>
      <c r="E45" s="224">
        <v>13</v>
      </c>
      <c r="F45" s="224">
        <v>13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9">
        <v>11</v>
      </c>
      <c r="B46" s="249" t="s">
        <v>183</v>
      </c>
      <c r="C46" s="249" t="s">
        <v>53</v>
      </c>
      <c r="D46" s="224">
        <v>12</v>
      </c>
      <c r="E46" s="224">
        <v>12</v>
      </c>
      <c r="F46" s="224">
        <v>12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9">
        <v>11</v>
      </c>
      <c r="B47" s="249" t="s">
        <v>172</v>
      </c>
      <c r="C47" s="249" t="s">
        <v>53</v>
      </c>
      <c r="D47" s="224">
        <v>14</v>
      </c>
      <c r="E47" s="224">
        <v>14</v>
      </c>
      <c r="F47" s="224">
        <v>14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9">
        <v>11</v>
      </c>
      <c r="B48" s="249" t="s">
        <v>174</v>
      </c>
      <c r="C48" s="249" t="s">
        <v>53</v>
      </c>
      <c r="D48" s="224">
        <v>12.25</v>
      </c>
      <c r="E48" s="224">
        <v>12</v>
      </c>
      <c r="F48" s="224">
        <v>13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9">
        <v>12</v>
      </c>
      <c r="B49" s="249" t="s">
        <v>190</v>
      </c>
      <c r="C49" s="249" t="s">
        <v>54</v>
      </c>
      <c r="D49" s="224">
        <v>17.5</v>
      </c>
      <c r="E49" s="224">
        <v>17</v>
      </c>
      <c r="F49" s="224">
        <v>18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9">
        <v>12</v>
      </c>
      <c r="B50" s="249" t="s">
        <v>174</v>
      </c>
      <c r="C50" s="249" t="s">
        <v>54</v>
      </c>
      <c r="D50" s="224">
        <v>13.333333333333334</v>
      </c>
      <c r="E50" s="224">
        <v>12</v>
      </c>
      <c r="F50" s="224">
        <v>14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9">
        <v>13</v>
      </c>
      <c r="B51" s="249" t="s">
        <v>190</v>
      </c>
      <c r="C51" s="249" t="s">
        <v>55</v>
      </c>
      <c r="D51" s="224">
        <v>56.25</v>
      </c>
      <c r="E51" s="224">
        <v>55</v>
      </c>
      <c r="F51" s="224">
        <v>60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9">
        <v>14</v>
      </c>
      <c r="B52" s="249" t="s">
        <v>190</v>
      </c>
      <c r="C52" s="249" t="s">
        <v>56</v>
      </c>
      <c r="D52" s="224">
        <v>13.714285714285714</v>
      </c>
      <c r="E52" s="224">
        <v>13</v>
      </c>
      <c r="F52" s="224">
        <v>14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9">
        <v>14</v>
      </c>
      <c r="B53" s="249" t="s">
        <v>173</v>
      </c>
      <c r="C53" s="249" t="s">
        <v>56</v>
      </c>
      <c r="D53" s="224">
        <v>14</v>
      </c>
      <c r="E53" s="224">
        <v>14</v>
      </c>
      <c r="F53" s="224">
        <v>14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9">
        <v>14</v>
      </c>
      <c r="B54" s="249" t="s">
        <v>183</v>
      </c>
      <c r="C54" s="249" t="s">
        <v>56</v>
      </c>
      <c r="D54" s="224">
        <v>12</v>
      </c>
      <c r="E54" s="224">
        <v>12</v>
      </c>
      <c r="F54" s="224">
        <v>12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9">
        <v>14</v>
      </c>
      <c r="B55" s="249" t="s">
        <v>172</v>
      </c>
      <c r="C55" s="249" t="s">
        <v>56</v>
      </c>
      <c r="D55" s="224">
        <v>17.5</v>
      </c>
      <c r="E55" s="224">
        <v>17</v>
      </c>
      <c r="F55" s="224">
        <v>18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9">
        <v>14</v>
      </c>
      <c r="B56" s="249" t="s">
        <v>174</v>
      </c>
      <c r="C56" s="249" t="s">
        <v>56</v>
      </c>
      <c r="D56" s="224">
        <v>13.333333333333334</v>
      </c>
      <c r="E56" s="224">
        <v>12</v>
      </c>
      <c r="F56" s="224">
        <v>14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9">
        <v>15</v>
      </c>
      <c r="B57" s="249" t="s">
        <v>190</v>
      </c>
      <c r="C57" s="249" t="s">
        <v>57</v>
      </c>
      <c r="D57" s="224">
        <v>60</v>
      </c>
      <c r="E57" s="224">
        <v>60</v>
      </c>
      <c r="F57" s="224">
        <v>60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9">
        <v>15</v>
      </c>
      <c r="B58" s="249" t="s">
        <v>173</v>
      </c>
      <c r="C58" s="249" t="s">
        <v>57</v>
      </c>
      <c r="D58" s="224">
        <v>35</v>
      </c>
      <c r="E58" s="224">
        <v>35</v>
      </c>
      <c r="F58" s="224">
        <v>35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9">
        <v>16</v>
      </c>
      <c r="B59" s="249" t="s">
        <v>172</v>
      </c>
      <c r="C59" s="249" t="s">
        <v>58</v>
      </c>
      <c r="D59" s="224">
        <v>12</v>
      </c>
      <c r="E59" s="224">
        <v>12</v>
      </c>
      <c r="F59" s="224">
        <v>12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9">
        <v>16</v>
      </c>
      <c r="B60" s="249" t="s">
        <v>174</v>
      </c>
      <c r="C60" s="249" t="s">
        <v>58</v>
      </c>
      <c r="D60" s="224">
        <v>12</v>
      </c>
      <c r="E60" s="224">
        <v>12</v>
      </c>
      <c r="F60" s="224">
        <v>12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9">
        <v>17</v>
      </c>
      <c r="B61" s="249" t="s">
        <v>190</v>
      </c>
      <c r="C61" s="249" t="s">
        <v>59</v>
      </c>
      <c r="D61" s="224">
        <v>6.666666666666667</v>
      </c>
      <c r="E61" s="224">
        <v>6</v>
      </c>
      <c r="F61" s="224">
        <v>8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9">
        <v>17</v>
      </c>
      <c r="B62" s="249" t="s">
        <v>173</v>
      </c>
      <c r="C62" s="249" t="s">
        <v>59</v>
      </c>
      <c r="D62" s="224">
        <v>7</v>
      </c>
      <c r="E62" s="224">
        <v>7</v>
      </c>
      <c r="F62" s="224">
        <v>7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9">
        <v>17</v>
      </c>
      <c r="B63" s="249" t="s">
        <v>183</v>
      </c>
      <c r="C63" s="249" t="s">
        <v>59</v>
      </c>
      <c r="D63" s="224">
        <v>13</v>
      </c>
      <c r="E63" s="224">
        <v>13</v>
      </c>
      <c r="F63" s="224">
        <v>13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9">
        <v>17</v>
      </c>
      <c r="B64" s="249" t="s">
        <v>172</v>
      </c>
      <c r="C64" s="249" t="s">
        <v>59</v>
      </c>
      <c r="D64" s="224">
        <v>12</v>
      </c>
      <c r="E64" s="224">
        <v>12</v>
      </c>
      <c r="F64" s="224">
        <v>12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9">
        <v>17</v>
      </c>
      <c r="B65" s="249" t="s">
        <v>174</v>
      </c>
      <c r="C65" s="249" t="s">
        <v>59</v>
      </c>
      <c r="D65" s="224">
        <v>9.6666666666666661</v>
      </c>
      <c r="E65" s="224">
        <v>9</v>
      </c>
      <c r="F65" s="224">
        <v>10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9">
        <v>18</v>
      </c>
      <c r="B66" s="249" t="s">
        <v>190</v>
      </c>
      <c r="C66" s="249" t="s">
        <v>60</v>
      </c>
      <c r="D66" s="224">
        <v>9.3333333333333339</v>
      </c>
      <c r="E66" s="224">
        <v>9</v>
      </c>
      <c r="F66" s="224">
        <v>10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9">
        <v>18</v>
      </c>
      <c r="B67" s="249" t="s">
        <v>172</v>
      </c>
      <c r="C67" s="249" t="s">
        <v>60</v>
      </c>
      <c r="D67" s="224">
        <v>10</v>
      </c>
      <c r="E67" s="224">
        <v>10</v>
      </c>
      <c r="F67" s="224">
        <v>10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9">
        <v>19</v>
      </c>
      <c r="B68" s="249" t="s">
        <v>190</v>
      </c>
      <c r="C68" s="249" t="s">
        <v>137</v>
      </c>
      <c r="D68" s="224">
        <v>7.333333333333333</v>
      </c>
      <c r="E68" s="224">
        <v>7</v>
      </c>
      <c r="F68" s="224">
        <v>8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9">
        <v>20</v>
      </c>
      <c r="B69" s="249" t="s">
        <v>229</v>
      </c>
      <c r="C69" s="249" t="s">
        <v>61</v>
      </c>
      <c r="D69" s="224">
        <v>40</v>
      </c>
      <c r="E69" s="224">
        <v>40</v>
      </c>
      <c r="F69" s="224">
        <v>40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9">
        <v>20</v>
      </c>
      <c r="B70" s="249" t="s">
        <v>190</v>
      </c>
      <c r="C70" s="249" t="s">
        <v>61</v>
      </c>
      <c r="D70" s="224">
        <v>40</v>
      </c>
      <c r="E70" s="224">
        <v>40</v>
      </c>
      <c r="F70" s="224">
        <v>40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9">
        <v>20</v>
      </c>
      <c r="B71" s="249" t="s">
        <v>173</v>
      </c>
      <c r="C71" s="249" t="s">
        <v>61</v>
      </c>
      <c r="D71" s="224">
        <v>40.666666666666664</v>
      </c>
      <c r="E71" s="224">
        <v>40</v>
      </c>
      <c r="F71" s="224">
        <v>42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9">
        <v>20</v>
      </c>
      <c r="B72" s="249" t="s">
        <v>183</v>
      </c>
      <c r="C72" s="249" t="s">
        <v>61</v>
      </c>
      <c r="D72" s="224">
        <v>35.5</v>
      </c>
      <c r="E72" s="224">
        <v>35</v>
      </c>
      <c r="F72" s="224">
        <v>36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9">
        <v>20</v>
      </c>
      <c r="B73" s="249" t="s">
        <v>172</v>
      </c>
      <c r="C73" s="249" t="s">
        <v>61</v>
      </c>
      <c r="D73" s="224">
        <v>42</v>
      </c>
      <c r="E73" s="224">
        <v>42</v>
      </c>
      <c r="F73" s="224">
        <v>42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9">
        <v>20</v>
      </c>
      <c r="B74" s="249" t="s">
        <v>174</v>
      </c>
      <c r="C74" s="249" t="s">
        <v>61</v>
      </c>
      <c r="D74" s="224">
        <v>39.5</v>
      </c>
      <c r="E74" s="224">
        <v>38</v>
      </c>
      <c r="F74" s="224">
        <v>42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9">
        <v>21</v>
      </c>
      <c r="B75" s="249" t="s">
        <v>190</v>
      </c>
      <c r="C75" s="249" t="s">
        <v>62</v>
      </c>
      <c r="D75" s="224">
        <v>39</v>
      </c>
      <c r="E75" s="224">
        <v>39</v>
      </c>
      <c r="F75" s="224">
        <v>39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9">
        <v>22</v>
      </c>
      <c r="B76" s="249" t="s">
        <v>229</v>
      </c>
      <c r="C76" s="249" t="s">
        <v>264</v>
      </c>
      <c r="D76" s="224">
        <v>43</v>
      </c>
      <c r="E76" s="224">
        <v>43</v>
      </c>
      <c r="F76" s="224">
        <v>43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9">
        <v>22</v>
      </c>
      <c r="B77" s="249" t="s">
        <v>190</v>
      </c>
      <c r="C77" s="249" t="s">
        <v>264</v>
      </c>
      <c r="D77" s="224">
        <v>40.857142857142854</v>
      </c>
      <c r="E77" s="224">
        <v>40</v>
      </c>
      <c r="F77" s="224">
        <v>42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9">
        <v>22</v>
      </c>
      <c r="B78" s="249" t="s">
        <v>173</v>
      </c>
      <c r="C78" s="249" t="s">
        <v>264</v>
      </c>
      <c r="D78" s="224">
        <v>48.333333333333336</v>
      </c>
      <c r="E78" s="224">
        <v>47</v>
      </c>
      <c r="F78" s="224">
        <v>50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9">
        <v>22</v>
      </c>
      <c r="B79" s="249" t="s">
        <v>183</v>
      </c>
      <c r="C79" s="249" t="s">
        <v>264</v>
      </c>
      <c r="D79" s="224">
        <v>42.5</v>
      </c>
      <c r="E79" s="224">
        <v>42</v>
      </c>
      <c r="F79" s="224">
        <v>43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9">
        <v>22</v>
      </c>
      <c r="B80" s="249" t="s">
        <v>172</v>
      </c>
      <c r="C80" s="249" t="s">
        <v>264</v>
      </c>
      <c r="D80" s="224">
        <v>40</v>
      </c>
      <c r="E80" s="224">
        <v>40</v>
      </c>
      <c r="F80" s="224">
        <v>40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9">
        <v>22</v>
      </c>
      <c r="B81" s="249" t="s">
        <v>174</v>
      </c>
      <c r="C81" s="249" t="s">
        <v>264</v>
      </c>
      <c r="D81" s="224">
        <v>38.75</v>
      </c>
      <c r="E81" s="224">
        <v>35</v>
      </c>
      <c r="F81" s="224">
        <v>40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9">
        <v>23</v>
      </c>
      <c r="B82" s="249" t="s">
        <v>190</v>
      </c>
      <c r="C82" s="249" t="s">
        <v>64</v>
      </c>
      <c r="D82" s="224">
        <v>12</v>
      </c>
      <c r="E82" s="224">
        <v>12</v>
      </c>
      <c r="F82" s="224">
        <v>12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9">
        <v>23</v>
      </c>
      <c r="B83" s="249" t="s">
        <v>173</v>
      </c>
      <c r="C83" s="249" t="s">
        <v>64</v>
      </c>
      <c r="D83" s="224">
        <v>16</v>
      </c>
      <c r="E83" s="224">
        <v>16</v>
      </c>
      <c r="F83" s="224">
        <v>16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9">
        <v>23</v>
      </c>
      <c r="B84" s="249" t="s">
        <v>174</v>
      </c>
      <c r="C84" s="249" t="s">
        <v>64</v>
      </c>
      <c r="D84" s="224">
        <v>16</v>
      </c>
      <c r="E84" s="224">
        <v>16</v>
      </c>
      <c r="F84" s="224">
        <v>16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9">
        <v>24</v>
      </c>
      <c r="B85" s="249" t="s">
        <v>229</v>
      </c>
      <c r="C85" s="249" t="s">
        <v>65</v>
      </c>
      <c r="D85" s="224">
        <v>20</v>
      </c>
      <c r="E85" s="224">
        <v>20</v>
      </c>
      <c r="F85" s="224">
        <v>20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9">
        <v>24</v>
      </c>
      <c r="B86" s="249" t="s">
        <v>190</v>
      </c>
      <c r="C86" s="249" t="s">
        <v>65</v>
      </c>
      <c r="D86" s="224">
        <v>19.2</v>
      </c>
      <c r="E86" s="224">
        <v>18</v>
      </c>
      <c r="F86" s="224">
        <v>20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9">
        <v>24</v>
      </c>
      <c r="B87" s="249" t="s">
        <v>173</v>
      </c>
      <c r="C87" s="249" t="s">
        <v>65</v>
      </c>
      <c r="D87" s="224">
        <v>23.5</v>
      </c>
      <c r="E87" s="224">
        <v>22</v>
      </c>
      <c r="F87" s="224">
        <v>25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9">
        <v>24</v>
      </c>
      <c r="B88" s="249" t="s">
        <v>183</v>
      </c>
      <c r="C88" s="249" t="s">
        <v>65</v>
      </c>
      <c r="D88" s="224">
        <v>20</v>
      </c>
      <c r="E88" s="224">
        <v>20</v>
      </c>
      <c r="F88" s="224">
        <v>20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9">
        <v>24</v>
      </c>
      <c r="B89" s="249" t="s">
        <v>172</v>
      </c>
      <c r="C89" s="249" t="s">
        <v>65</v>
      </c>
      <c r="D89" s="224">
        <v>21</v>
      </c>
      <c r="E89" s="224">
        <v>20</v>
      </c>
      <c r="F89" s="224">
        <v>22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9">
        <v>24</v>
      </c>
      <c r="B90" s="249" t="s">
        <v>174</v>
      </c>
      <c r="C90" s="249" t="s">
        <v>65</v>
      </c>
      <c r="D90" s="224">
        <v>27</v>
      </c>
      <c r="E90" s="224">
        <v>24</v>
      </c>
      <c r="F90" s="224">
        <v>28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9">
        <v>25</v>
      </c>
      <c r="B91" s="249" t="s">
        <v>229</v>
      </c>
      <c r="C91" s="249" t="s">
        <v>66</v>
      </c>
      <c r="D91" s="224">
        <v>15</v>
      </c>
      <c r="E91" s="224">
        <v>15</v>
      </c>
      <c r="F91" s="224">
        <v>15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9">
        <v>25</v>
      </c>
      <c r="B92" s="249" t="s">
        <v>190</v>
      </c>
      <c r="C92" s="249" t="s">
        <v>66</v>
      </c>
      <c r="D92" s="224">
        <v>14</v>
      </c>
      <c r="E92" s="224">
        <v>14</v>
      </c>
      <c r="F92" s="224">
        <v>14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9">
        <v>25</v>
      </c>
      <c r="B93" s="249" t="s">
        <v>173</v>
      </c>
      <c r="C93" s="249" t="s">
        <v>66</v>
      </c>
      <c r="D93" s="224">
        <v>19</v>
      </c>
      <c r="E93" s="224">
        <v>18</v>
      </c>
      <c r="F93" s="224">
        <v>20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9">
        <v>25</v>
      </c>
      <c r="B94" s="249" t="s">
        <v>183</v>
      </c>
      <c r="C94" s="249" t="s">
        <v>66</v>
      </c>
      <c r="D94" s="224">
        <v>15</v>
      </c>
      <c r="E94" s="224">
        <v>15</v>
      </c>
      <c r="F94" s="224">
        <v>15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9">
        <v>25</v>
      </c>
      <c r="B95" s="249" t="s">
        <v>172</v>
      </c>
      <c r="C95" s="249" t="s">
        <v>66</v>
      </c>
      <c r="D95" s="224">
        <v>15.5</v>
      </c>
      <c r="E95" s="224">
        <v>15</v>
      </c>
      <c r="F95" s="224">
        <v>16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9">
        <v>25</v>
      </c>
      <c r="B96" s="249" t="s">
        <v>174</v>
      </c>
      <c r="C96" s="249" t="s">
        <v>66</v>
      </c>
      <c r="D96" s="224">
        <v>20.25</v>
      </c>
      <c r="E96" s="224">
        <v>20</v>
      </c>
      <c r="F96" s="224">
        <v>21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9">
        <v>26</v>
      </c>
      <c r="B97" s="249" t="s">
        <v>190</v>
      </c>
      <c r="C97" s="249" t="s">
        <v>67</v>
      </c>
      <c r="D97" s="224">
        <v>12</v>
      </c>
      <c r="E97" s="224">
        <v>12</v>
      </c>
      <c r="F97" s="224">
        <v>12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9">
        <v>26</v>
      </c>
      <c r="B98" s="249" t="s">
        <v>173</v>
      </c>
      <c r="C98" s="249" t="s">
        <v>67</v>
      </c>
      <c r="D98" s="224">
        <v>14</v>
      </c>
      <c r="E98" s="224">
        <v>14</v>
      </c>
      <c r="F98" s="224">
        <v>14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9">
        <v>26</v>
      </c>
      <c r="B99" s="249" t="s">
        <v>183</v>
      </c>
      <c r="C99" s="249" t="s">
        <v>67</v>
      </c>
      <c r="D99" s="224">
        <v>12</v>
      </c>
      <c r="E99" s="224">
        <v>12</v>
      </c>
      <c r="F99" s="224">
        <v>12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9">
        <v>26</v>
      </c>
      <c r="B100" s="249" t="s">
        <v>172</v>
      </c>
      <c r="C100" s="249" t="s">
        <v>67</v>
      </c>
      <c r="D100" s="224">
        <v>15</v>
      </c>
      <c r="E100" s="224">
        <v>15</v>
      </c>
      <c r="F100" s="224">
        <v>15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9">
        <v>26</v>
      </c>
      <c r="B101" s="249" t="s">
        <v>174</v>
      </c>
      <c r="C101" s="249" t="s">
        <v>67</v>
      </c>
      <c r="D101" s="224">
        <v>13</v>
      </c>
      <c r="E101" s="224">
        <v>12</v>
      </c>
      <c r="F101" s="224">
        <v>14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9">
        <v>27</v>
      </c>
      <c r="B102" s="249" t="s">
        <v>190</v>
      </c>
      <c r="C102" s="249" t="s">
        <v>68</v>
      </c>
      <c r="D102" s="224">
        <v>11.25</v>
      </c>
      <c r="E102" s="224">
        <v>10</v>
      </c>
      <c r="F102" s="224">
        <v>12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9">
        <v>27</v>
      </c>
      <c r="B103" s="249" t="s">
        <v>173</v>
      </c>
      <c r="C103" s="249" t="s">
        <v>68</v>
      </c>
      <c r="D103" s="224">
        <v>14.333333333333334</v>
      </c>
      <c r="E103" s="224">
        <v>13</v>
      </c>
      <c r="F103" s="224">
        <v>15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9">
        <v>27</v>
      </c>
      <c r="B104" s="249" t="s">
        <v>172</v>
      </c>
      <c r="C104" s="249" t="s">
        <v>68</v>
      </c>
      <c r="D104" s="224">
        <v>13.5</v>
      </c>
      <c r="E104" s="224">
        <v>13</v>
      </c>
      <c r="F104" s="224">
        <v>14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9">
        <v>27</v>
      </c>
      <c r="B105" s="249" t="s">
        <v>174</v>
      </c>
      <c r="C105" s="249" t="s">
        <v>68</v>
      </c>
      <c r="D105" s="224">
        <v>12.75</v>
      </c>
      <c r="E105" s="224">
        <v>12</v>
      </c>
      <c r="F105" s="224">
        <v>14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9">
        <v>28</v>
      </c>
      <c r="B106" s="249" t="s">
        <v>190</v>
      </c>
      <c r="C106" s="249" t="s">
        <v>69</v>
      </c>
      <c r="D106" s="224">
        <v>20</v>
      </c>
      <c r="E106" s="224">
        <v>20</v>
      </c>
      <c r="F106" s="224">
        <v>20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9">
        <v>29</v>
      </c>
      <c r="B107" s="249" t="s">
        <v>190</v>
      </c>
      <c r="C107" s="249" t="s">
        <v>70</v>
      </c>
      <c r="D107" s="224">
        <v>17.333333333333332</v>
      </c>
      <c r="E107" s="224">
        <v>16</v>
      </c>
      <c r="F107" s="224">
        <v>18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9">
        <v>29</v>
      </c>
      <c r="B108" s="249" t="s">
        <v>173</v>
      </c>
      <c r="C108" s="249" t="s">
        <v>70</v>
      </c>
      <c r="D108" s="224">
        <v>17</v>
      </c>
      <c r="E108" s="224">
        <v>16</v>
      </c>
      <c r="F108" s="224">
        <v>18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9">
        <v>29</v>
      </c>
      <c r="B109" s="249" t="s">
        <v>183</v>
      </c>
      <c r="C109" s="249" t="s">
        <v>70</v>
      </c>
      <c r="D109" s="224">
        <v>15</v>
      </c>
      <c r="E109" s="224">
        <v>15</v>
      </c>
      <c r="F109" s="224">
        <v>15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9">
        <v>29</v>
      </c>
      <c r="B110" s="249" t="s">
        <v>172</v>
      </c>
      <c r="C110" s="249" t="s">
        <v>70</v>
      </c>
      <c r="D110" s="224">
        <v>20</v>
      </c>
      <c r="E110" s="224">
        <v>20</v>
      </c>
      <c r="F110" s="224">
        <v>20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9">
        <v>30</v>
      </c>
      <c r="B111" s="249" t="s">
        <v>190</v>
      </c>
      <c r="C111" s="249" t="s">
        <v>70</v>
      </c>
      <c r="D111" s="224">
        <v>46</v>
      </c>
      <c r="E111" s="224">
        <v>45</v>
      </c>
      <c r="F111" s="224">
        <v>48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9">
        <v>30</v>
      </c>
      <c r="B112" s="249" t="s">
        <v>173</v>
      </c>
      <c r="C112" s="249" t="s">
        <v>70</v>
      </c>
      <c r="D112" s="224">
        <v>41.5</v>
      </c>
      <c r="E112" s="224">
        <v>38</v>
      </c>
      <c r="F112" s="224">
        <v>45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9">
        <v>31</v>
      </c>
      <c r="B113" s="249" t="s">
        <v>190</v>
      </c>
      <c r="C113" s="249" t="s">
        <v>71</v>
      </c>
      <c r="D113" s="224">
        <v>12</v>
      </c>
      <c r="E113" s="224">
        <v>12</v>
      </c>
      <c r="F113" s="224">
        <v>12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9">
        <v>31</v>
      </c>
      <c r="B114" s="249" t="s">
        <v>173</v>
      </c>
      <c r="C114" s="249" t="s">
        <v>71</v>
      </c>
      <c r="D114" s="224">
        <v>11.333333333333334</v>
      </c>
      <c r="E114" s="224">
        <v>10</v>
      </c>
      <c r="F114" s="224">
        <v>12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9">
        <v>31</v>
      </c>
      <c r="B115" s="249" t="s">
        <v>183</v>
      </c>
      <c r="C115" s="249" t="s">
        <v>71</v>
      </c>
      <c r="D115" s="224">
        <v>10</v>
      </c>
      <c r="E115" s="224">
        <v>10</v>
      </c>
      <c r="F115" s="224">
        <v>10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9">
        <v>31</v>
      </c>
      <c r="B116" s="249" t="s">
        <v>174</v>
      </c>
      <c r="C116" s="249" t="s">
        <v>71</v>
      </c>
      <c r="D116" s="224">
        <v>10.5</v>
      </c>
      <c r="E116" s="224">
        <v>10</v>
      </c>
      <c r="F116" s="224">
        <v>12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9">
        <v>32</v>
      </c>
      <c r="B117" s="249" t="s">
        <v>190</v>
      </c>
      <c r="C117" s="249" t="s">
        <v>72</v>
      </c>
      <c r="D117" s="224">
        <v>10</v>
      </c>
      <c r="E117" s="224">
        <v>10</v>
      </c>
      <c r="F117" s="224">
        <v>10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9">
        <v>32</v>
      </c>
      <c r="B118" s="249" t="s">
        <v>172</v>
      </c>
      <c r="C118" s="249" t="s">
        <v>72</v>
      </c>
      <c r="D118" s="224">
        <v>12</v>
      </c>
      <c r="E118" s="224">
        <v>12</v>
      </c>
      <c r="F118" s="224">
        <v>12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9">
        <v>33</v>
      </c>
      <c r="B119" s="249" t="s">
        <v>190</v>
      </c>
      <c r="C119" s="249" t="s">
        <v>73</v>
      </c>
      <c r="D119" s="224">
        <v>15.333333333333334</v>
      </c>
      <c r="E119" s="224">
        <v>15</v>
      </c>
      <c r="F119" s="224">
        <v>16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9">
        <v>33</v>
      </c>
      <c r="B120" s="249" t="s">
        <v>172</v>
      </c>
      <c r="C120" s="249" t="s">
        <v>73</v>
      </c>
      <c r="D120" s="224">
        <v>25</v>
      </c>
      <c r="E120" s="224">
        <v>25</v>
      </c>
      <c r="F120" s="224">
        <v>25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9">
        <v>33</v>
      </c>
      <c r="B121" s="249" t="s">
        <v>174</v>
      </c>
      <c r="C121" s="249" t="s">
        <v>73</v>
      </c>
      <c r="D121" s="224">
        <v>23</v>
      </c>
      <c r="E121" s="224">
        <v>22</v>
      </c>
      <c r="F121" s="224">
        <v>25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9">
        <v>34</v>
      </c>
      <c r="B122" s="249" t="s">
        <v>190</v>
      </c>
      <c r="C122" s="249" t="s">
        <v>74</v>
      </c>
      <c r="D122" s="224">
        <v>9.625</v>
      </c>
      <c r="E122" s="224">
        <v>9</v>
      </c>
      <c r="F122" s="224">
        <v>10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9">
        <v>34</v>
      </c>
      <c r="B123" s="249" t="s">
        <v>173</v>
      </c>
      <c r="C123" s="249" t="s">
        <v>74</v>
      </c>
      <c r="D123" s="224">
        <v>11.333333333333334</v>
      </c>
      <c r="E123" s="224">
        <v>10</v>
      </c>
      <c r="F123" s="224">
        <v>12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9">
        <v>34</v>
      </c>
      <c r="B124" s="249" t="s">
        <v>183</v>
      </c>
      <c r="C124" s="249" t="s">
        <v>74</v>
      </c>
      <c r="D124" s="224">
        <v>11</v>
      </c>
      <c r="E124" s="224">
        <v>11</v>
      </c>
      <c r="F124" s="224">
        <v>11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9">
        <v>34</v>
      </c>
      <c r="B125" s="249" t="s">
        <v>172</v>
      </c>
      <c r="C125" s="249" t="s">
        <v>74</v>
      </c>
      <c r="D125" s="224">
        <v>12</v>
      </c>
      <c r="E125" s="224">
        <v>12</v>
      </c>
      <c r="F125" s="224">
        <v>12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9">
        <v>34</v>
      </c>
      <c r="B126" s="249" t="s">
        <v>174</v>
      </c>
      <c r="C126" s="249" t="s">
        <v>74</v>
      </c>
      <c r="D126" s="224">
        <v>11</v>
      </c>
      <c r="E126" s="224">
        <v>10</v>
      </c>
      <c r="F126" s="224">
        <v>12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9">
        <v>36</v>
      </c>
      <c r="B127" s="249" t="s">
        <v>190</v>
      </c>
      <c r="C127" s="249" t="s">
        <v>138</v>
      </c>
      <c r="D127" s="224">
        <v>30</v>
      </c>
      <c r="E127" s="224">
        <v>30</v>
      </c>
      <c r="F127" s="224">
        <v>30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9">
        <v>36</v>
      </c>
      <c r="B128" s="249" t="s">
        <v>183</v>
      </c>
      <c r="C128" s="249" t="s">
        <v>138</v>
      </c>
      <c r="D128" s="224">
        <v>45</v>
      </c>
      <c r="E128" s="224">
        <v>45</v>
      </c>
      <c r="F128" s="224">
        <v>45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9">
        <v>37</v>
      </c>
      <c r="B129" s="249" t="s">
        <v>190</v>
      </c>
      <c r="C129" s="249" t="s">
        <v>75</v>
      </c>
      <c r="D129" s="224">
        <v>125</v>
      </c>
      <c r="E129" s="224">
        <v>125</v>
      </c>
      <c r="F129" s="224">
        <v>125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9">
        <v>37</v>
      </c>
      <c r="B130" s="249" t="s">
        <v>174</v>
      </c>
      <c r="C130" s="249" t="s">
        <v>75</v>
      </c>
      <c r="D130" s="224">
        <v>125</v>
      </c>
      <c r="E130" s="224">
        <v>125</v>
      </c>
      <c r="F130" s="224">
        <v>125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9">
        <v>38</v>
      </c>
      <c r="B131" s="249" t="s">
        <v>190</v>
      </c>
      <c r="C131" s="249" t="s">
        <v>76</v>
      </c>
      <c r="D131" s="224">
        <v>75</v>
      </c>
      <c r="E131" s="224">
        <v>75</v>
      </c>
      <c r="F131" s="224">
        <v>75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9">
        <v>38</v>
      </c>
      <c r="B132" s="249" t="s">
        <v>173</v>
      </c>
      <c r="C132" s="249" t="s">
        <v>76</v>
      </c>
      <c r="D132" s="224">
        <v>100</v>
      </c>
      <c r="E132" s="224">
        <v>100</v>
      </c>
      <c r="F132" s="224">
        <v>100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9">
        <v>38</v>
      </c>
      <c r="B133" s="249" t="s">
        <v>174</v>
      </c>
      <c r="C133" s="249" t="s">
        <v>76</v>
      </c>
      <c r="D133" s="224">
        <v>96.25</v>
      </c>
      <c r="E133" s="224">
        <v>85</v>
      </c>
      <c r="F133" s="224">
        <v>100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9">
        <v>40</v>
      </c>
      <c r="B134" s="249" t="s">
        <v>229</v>
      </c>
      <c r="C134" s="249" t="s">
        <v>78</v>
      </c>
      <c r="D134" s="224">
        <v>35</v>
      </c>
      <c r="E134" s="224">
        <v>35</v>
      </c>
      <c r="F134" s="224">
        <v>35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9">
        <v>40</v>
      </c>
      <c r="B135" s="249" t="s">
        <v>190</v>
      </c>
      <c r="C135" s="249" t="s">
        <v>78</v>
      </c>
      <c r="D135" s="224">
        <v>35</v>
      </c>
      <c r="E135" s="224">
        <v>35</v>
      </c>
      <c r="F135" s="224">
        <v>35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9">
        <v>40</v>
      </c>
      <c r="B136" s="249" t="s">
        <v>173</v>
      </c>
      <c r="C136" s="249" t="s">
        <v>78</v>
      </c>
      <c r="D136" s="224">
        <v>38</v>
      </c>
      <c r="E136" s="224">
        <v>38</v>
      </c>
      <c r="F136" s="224">
        <v>38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9">
        <v>40</v>
      </c>
      <c r="B137" s="249" t="s">
        <v>183</v>
      </c>
      <c r="C137" s="249" t="s">
        <v>78</v>
      </c>
      <c r="D137" s="224">
        <v>35.5</v>
      </c>
      <c r="E137" s="224">
        <v>35</v>
      </c>
      <c r="F137" s="224">
        <v>36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9">
        <v>40</v>
      </c>
      <c r="B138" s="249" t="s">
        <v>172</v>
      </c>
      <c r="C138" s="249" t="s">
        <v>78</v>
      </c>
      <c r="D138" s="224">
        <v>36.666666666666664</v>
      </c>
      <c r="E138" s="224">
        <v>36</v>
      </c>
      <c r="F138" s="224">
        <v>37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9">
        <v>40</v>
      </c>
      <c r="B139" s="249" t="s">
        <v>174</v>
      </c>
      <c r="C139" s="249" t="s">
        <v>78</v>
      </c>
      <c r="D139" s="224">
        <v>37.25</v>
      </c>
      <c r="E139" s="224">
        <v>36</v>
      </c>
      <c r="F139" s="224">
        <v>38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9">
        <v>41</v>
      </c>
      <c r="B140" s="249" t="s">
        <v>190</v>
      </c>
      <c r="C140" s="249" t="s">
        <v>79</v>
      </c>
      <c r="D140" s="224">
        <v>33</v>
      </c>
      <c r="E140" s="224">
        <v>33</v>
      </c>
      <c r="F140" s="224">
        <v>33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9">
        <v>42</v>
      </c>
      <c r="B141" s="249" t="s">
        <v>190</v>
      </c>
      <c r="C141" s="249" t="s">
        <v>80</v>
      </c>
      <c r="D141" s="224">
        <v>32</v>
      </c>
      <c r="E141" s="224">
        <v>32</v>
      </c>
      <c r="F141" s="224">
        <v>32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9">
        <v>42</v>
      </c>
      <c r="B142" s="249" t="s">
        <v>173</v>
      </c>
      <c r="C142" s="249" t="s">
        <v>80</v>
      </c>
      <c r="D142" s="224">
        <v>19</v>
      </c>
      <c r="E142" s="224">
        <v>19</v>
      </c>
      <c r="F142" s="224">
        <v>19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9">
        <v>42</v>
      </c>
      <c r="B143" s="249" t="s">
        <v>174</v>
      </c>
      <c r="C143" s="249" t="s">
        <v>80</v>
      </c>
      <c r="D143" s="224">
        <v>17.5</v>
      </c>
      <c r="E143" s="224">
        <v>16</v>
      </c>
      <c r="F143" s="224">
        <v>18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9">
        <v>43</v>
      </c>
      <c r="B144" s="249" t="s">
        <v>190</v>
      </c>
      <c r="C144" s="249" t="s">
        <v>81</v>
      </c>
      <c r="D144" s="224">
        <v>30</v>
      </c>
      <c r="E144" s="224">
        <v>30</v>
      </c>
      <c r="F144" s="224">
        <v>30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9">
        <v>44</v>
      </c>
      <c r="B145" s="249" t="s">
        <v>190</v>
      </c>
      <c r="C145" s="249" t="s">
        <v>82</v>
      </c>
      <c r="D145" s="224">
        <v>22</v>
      </c>
      <c r="E145" s="224">
        <v>22</v>
      </c>
      <c r="F145" s="224">
        <v>22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9">
        <v>45</v>
      </c>
      <c r="B146" s="249" t="s">
        <v>190</v>
      </c>
      <c r="C146" s="249" t="s">
        <v>83</v>
      </c>
      <c r="D146" s="224">
        <v>20</v>
      </c>
      <c r="E146" s="224">
        <v>20</v>
      </c>
      <c r="F146" s="224">
        <v>20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9">
        <v>45</v>
      </c>
      <c r="B147" s="249" t="s">
        <v>173</v>
      </c>
      <c r="C147" s="249" t="s">
        <v>83</v>
      </c>
      <c r="D147" s="224">
        <v>12</v>
      </c>
      <c r="E147" s="224">
        <v>12</v>
      </c>
      <c r="F147" s="224">
        <v>12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9">
        <v>45</v>
      </c>
      <c r="B148" s="249" t="s">
        <v>174</v>
      </c>
      <c r="C148" s="249" t="s">
        <v>83</v>
      </c>
      <c r="D148" s="224">
        <v>12</v>
      </c>
      <c r="E148" s="224">
        <v>12</v>
      </c>
      <c r="F148" s="224">
        <v>12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9">
        <v>46</v>
      </c>
      <c r="B149" s="249" t="s">
        <v>190</v>
      </c>
      <c r="C149" s="249" t="s">
        <v>84</v>
      </c>
      <c r="D149" s="224">
        <v>9.1999999999999993</v>
      </c>
      <c r="E149" s="224">
        <v>8</v>
      </c>
      <c r="F149" s="224">
        <v>10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9">
        <v>46</v>
      </c>
      <c r="B150" s="249" t="s">
        <v>173</v>
      </c>
      <c r="C150" s="249" t="s">
        <v>84</v>
      </c>
      <c r="D150" s="224">
        <v>15</v>
      </c>
      <c r="E150" s="224">
        <v>11</v>
      </c>
      <c r="F150" s="224">
        <v>19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9">
        <v>46</v>
      </c>
      <c r="B151" s="249" t="s">
        <v>174</v>
      </c>
      <c r="C151" s="249" t="s">
        <v>84</v>
      </c>
      <c r="D151" s="224">
        <v>10.25</v>
      </c>
      <c r="E151" s="224">
        <v>9</v>
      </c>
      <c r="F151" s="224">
        <v>12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9">
        <v>47</v>
      </c>
      <c r="B152" s="249" t="s">
        <v>190</v>
      </c>
      <c r="C152" s="249" t="s">
        <v>85</v>
      </c>
      <c r="D152" s="224">
        <v>28.666666666666668</v>
      </c>
      <c r="E152" s="224">
        <v>28</v>
      </c>
      <c r="F152" s="224">
        <v>30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9">
        <v>48</v>
      </c>
      <c r="B153" s="249" t="s">
        <v>190</v>
      </c>
      <c r="C153" s="249" t="s">
        <v>86</v>
      </c>
      <c r="D153" s="224">
        <v>160</v>
      </c>
      <c r="E153" s="224">
        <v>160</v>
      </c>
      <c r="F153" s="224">
        <v>160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9">
        <v>48</v>
      </c>
      <c r="B154" s="249" t="s">
        <v>183</v>
      </c>
      <c r="C154" s="249" t="s">
        <v>86</v>
      </c>
      <c r="D154" s="224">
        <v>150</v>
      </c>
      <c r="E154" s="224">
        <v>150</v>
      </c>
      <c r="F154" s="224">
        <v>150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9">
        <v>49</v>
      </c>
      <c r="B155" s="249" t="s">
        <v>190</v>
      </c>
      <c r="C155" s="249" t="s">
        <v>86</v>
      </c>
      <c r="D155" s="224">
        <v>15.25</v>
      </c>
      <c r="E155" s="224">
        <v>15</v>
      </c>
      <c r="F155" s="224">
        <v>16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9">
        <v>49</v>
      </c>
      <c r="B156" s="249" t="s">
        <v>173</v>
      </c>
      <c r="C156" s="249" t="s">
        <v>86</v>
      </c>
      <c r="D156" s="224">
        <v>17</v>
      </c>
      <c r="E156" s="224">
        <v>17</v>
      </c>
      <c r="F156" s="224">
        <v>17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9">
        <v>49</v>
      </c>
      <c r="B157" s="249" t="s">
        <v>172</v>
      </c>
      <c r="C157" s="249" t="s">
        <v>86</v>
      </c>
      <c r="D157" s="224">
        <v>16.666666666666668</v>
      </c>
      <c r="E157" s="224">
        <v>16</v>
      </c>
      <c r="F157" s="224">
        <v>17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9">
        <v>49</v>
      </c>
      <c r="B158" s="249" t="s">
        <v>174</v>
      </c>
      <c r="C158" s="249" t="s">
        <v>86</v>
      </c>
      <c r="D158" s="224">
        <v>14.5</v>
      </c>
      <c r="E158" s="224">
        <v>14</v>
      </c>
      <c r="F158" s="224">
        <v>15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9">
        <v>50</v>
      </c>
      <c r="B159" s="249" t="s">
        <v>190</v>
      </c>
      <c r="C159" s="249" t="s">
        <v>87</v>
      </c>
      <c r="D159" s="224">
        <v>100</v>
      </c>
      <c r="E159" s="224">
        <v>100</v>
      </c>
      <c r="F159" s="224">
        <v>100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9">
        <v>51</v>
      </c>
      <c r="B160" s="249" t="s">
        <v>190</v>
      </c>
      <c r="C160" s="249" t="s">
        <v>87</v>
      </c>
      <c r="D160" s="224">
        <v>13.25</v>
      </c>
      <c r="E160" s="224">
        <v>13</v>
      </c>
      <c r="F160" s="224">
        <v>14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9">
        <v>52</v>
      </c>
      <c r="B161" s="249" t="s">
        <v>190</v>
      </c>
      <c r="C161" s="249" t="s">
        <v>88</v>
      </c>
      <c r="D161" s="224">
        <v>250</v>
      </c>
      <c r="E161" s="224">
        <v>250</v>
      </c>
      <c r="F161" s="224">
        <v>250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9">
        <v>52</v>
      </c>
      <c r="B162" s="249" t="s">
        <v>174</v>
      </c>
      <c r="C162" s="249" t="s">
        <v>88</v>
      </c>
      <c r="D162" s="224">
        <v>258.33333333333331</v>
      </c>
      <c r="E162" s="224">
        <v>250</v>
      </c>
      <c r="F162" s="224">
        <v>275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9">
        <v>53</v>
      </c>
      <c r="B163" s="249" t="s">
        <v>190</v>
      </c>
      <c r="C163" s="249" t="s">
        <v>89</v>
      </c>
      <c r="D163" s="224">
        <v>150</v>
      </c>
      <c r="E163" s="224">
        <v>150</v>
      </c>
      <c r="F163" s="224">
        <v>150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9">
        <v>53</v>
      </c>
      <c r="B164" s="249" t="s">
        <v>174</v>
      </c>
      <c r="C164" s="249" t="s">
        <v>89</v>
      </c>
      <c r="D164" s="224">
        <v>163.75</v>
      </c>
      <c r="E164" s="224">
        <v>150</v>
      </c>
      <c r="F164" s="224">
        <v>180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9">
        <v>54</v>
      </c>
      <c r="B165" s="249" t="s">
        <v>190</v>
      </c>
      <c r="C165" s="249" t="s">
        <v>90</v>
      </c>
      <c r="D165" s="224">
        <v>9.6666666666666661</v>
      </c>
      <c r="E165" s="224">
        <v>8</v>
      </c>
      <c r="F165" s="224">
        <v>12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9">
        <v>54</v>
      </c>
      <c r="B166" s="249" t="s">
        <v>173</v>
      </c>
      <c r="C166" s="249" t="s">
        <v>90</v>
      </c>
      <c r="D166" s="224">
        <v>14</v>
      </c>
      <c r="E166" s="224">
        <v>12</v>
      </c>
      <c r="F166" s="224">
        <v>15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9">
        <v>56</v>
      </c>
      <c r="B167" s="249" t="s">
        <v>229</v>
      </c>
      <c r="C167" s="249" t="s">
        <v>91</v>
      </c>
      <c r="D167" s="224">
        <v>14</v>
      </c>
      <c r="E167" s="224">
        <v>14</v>
      </c>
      <c r="F167" s="224">
        <v>14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9">
        <v>56</v>
      </c>
      <c r="B168" s="249" t="s">
        <v>190</v>
      </c>
      <c r="C168" s="249" t="s">
        <v>91</v>
      </c>
      <c r="D168" s="224">
        <v>11.5</v>
      </c>
      <c r="E168" s="224">
        <v>10</v>
      </c>
      <c r="F168" s="224">
        <v>14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9">
        <v>56</v>
      </c>
      <c r="B169" s="249" t="s">
        <v>173</v>
      </c>
      <c r="C169" s="249" t="s">
        <v>91</v>
      </c>
      <c r="D169" s="224">
        <v>16.5</v>
      </c>
      <c r="E169" s="224">
        <v>15</v>
      </c>
      <c r="F169" s="224">
        <v>17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9">
        <v>56</v>
      </c>
      <c r="B170" s="249" t="s">
        <v>183</v>
      </c>
      <c r="C170" s="249" t="s">
        <v>91</v>
      </c>
      <c r="D170" s="224">
        <v>15</v>
      </c>
      <c r="E170" s="224">
        <v>15</v>
      </c>
      <c r="F170" s="224">
        <v>15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9">
        <v>56</v>
      </c>
      <c r="B171" s="249" t="s">
        <v>172</v>
      </c>
      <c r="C171" s="249" t="s">
        <v>91</v>
      </c>
      <c r="D171" s="224">
        <v>16.666666666666668</v>
      </c>
      <c r="E171" s="224">
        <v>16</v>
      </c>
      <c r="F171" s="224">
        <v>17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9">
        <v>56</v>
      </c>
      <c r="B172" s="249" t="s">
        <v>174</v>
      </c>
      <c r="C172" s="249" t="s">
        <v>91</v>
      </c>
      <c r="D172" s="224">
        <v>20</v>
      </c>
      <c r="E172" s="224">
        <v>18</v>
      </c>
      <c r="F172" s="224">
        <v>22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9">
        <v>57</v>
      </c>
      <c r="B173" s="249" t="s">
        <v>190</v>
      </c>
      <c r="C173" s="249" t="s">
        <v>92</v>
      </c>
      <c r="D173" s="224">
        <v>28</v>
      </c>
      <c r="E173" s="224">
        <v>28</v>
      </c>
      <c r="F173" s="224">
        <v>28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9">
        <v>57</v>
      </c>
      <c r="B174" s="249" t="s">
        <v>173</v>
      </c>
      <c r="C174" s="249" t="s">
        <v>92</v>
      </c>
      <c r="D174" s="224">
        <v>28</v>
      </c>
      <c r="E174" s="224">
        <v>28</v>
      </c>
      <c r="F174" s="224">
        <v>28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9">
        <v>57</v>
      </c>
      <c r="B175" s="249" t="s">
        <v>183</v>
      </c>
      <c r="C175" s="249" t="s">
        <v>92</v>
      </c>
      <c r="D175" s="224">
        <v>22</v>
      </c>
      <c r="E175" s="224">
        <v>22</v>
      </c>
      <c r="F175" s="224">
        <v>22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9">
        <v>57</v>
      </c>
      <c r="B176" s="249" t="s">
        <v>174</v>
      </c>
      <c r="C176" s="249" t="s">
        <v>92</v>
      </c>
      <c r="D176" s="224">
        <v>21.666666666666668</v>
      </c>
      <c r="E176" s="224">
        <v>21</v>
      </c>
      <c r="F176" s="224">
        <v>22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9">
        <v>58</v>
      </c>
      <c r="B177" s="249" t="s">
        <v>229</v>
      </c>
      <c r="C177" s="249" t="s">
        <v>93</v>
      </c>
      <c r="D177" s="224">
        <v>24</v>
      </c>
      <c r="E177" s="224">
        <v>24</v>
      </c>
      <c r="F177" s="224">
        <v>24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9">
        <v>58</v>
      </c>
      <c r="B178" s="249" t="s">
        <v>190</v>
      </c>
      <c r="C178" s="249" t="s">
        <v>93</v>
      </c>
      <c r="D178" s="224">
        <v>25.857142857142858</v>
      </c>
      <c r="E178" s="224">
        <v>25</v>
      </c>
      <c r="F178" s="224">
        <v>26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9">
        <v>58</v>
      </c>
      <c r="B179" s="249" t="s">
        <v>173</v>
      </c>
      <c r="C179" s="249" t="s">
        <v>93</v>
      </c>
      <c r="D179" s="224">
        <v>25</v>
      </c>
      <c r="E179" s="224">
        <v>24</v>
      </c>
      <c r="F179" s="224">
        <v>26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9">
        <v>58</v>
      </c>
      <c r="B180" s="249" t="s">
        <v>183</v>
      </c>
      <c r="C180" s="249" t="s">
        <v>93</v>
      </c>
      <c r="D180" s="224">
        <v>24</v>
      </c>
      <c r="E180" s="224">
        <v>20</v>
      </c>
      <c r="F180" s="224">
        <v>28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9">
        <v>58</v>
      </c>
      <c r="B181" s="249" t="s">
        <v>172</v>
      </c>
      <c r="C181" s="249" t="s">
        <v>93</v>
      </c>
      <c r="D181" s="224">
        <v>23.666666666666668</v>
      </c>
      <c r="E181" s="224">
        <v>23</v>
      </c>
      <c r="F181" s="224">
        <v>24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9">
        <v>58</v>
      </c>
      <c r="B182" s="249" t="s">
        <v>174</v>
      </c>
      <c r="C182" s="249" t="s">
        <v>93</v>
      </c>
      <c r="D182" s="224">
        <v>22</v>
      </c>
      <c r="E182" s="224">
        <v>22</v>
      </c>
      <c r="F182" s="224">
        <v>22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9">
        <v>59</v>
      </c>
      <c r="B183" s="249" t="s">
        <v>229</v>
      </c>
      <c r="C183" s="249" t="s">
        <v>94</v>
      </c>
      <c r="D183" s="224">
        <v>10</v>
      </c>
      <c r="E183" s="224">
        <v>10</v>
      </c>
      <c r="F183" s="224">
        <v>10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9">
        <v>59</v>
      </c>
      <c r="B184" s="249" t="s">
        <v>190</v>
      </c>
      <c r="C184" s="249" t="s">
        <v>94</v>
      </c>
      <c r="D184" s="224">
        <v>8.7142857142857135</v>
      </c>
      <c r="E184" s="224">
        <v>8</v>
      </c>
      <c r="F184" s="224">
        <v>9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9">
        <v>59</v>
      </c>
      <c r="B185" s="249" t="s">
        <v>173</v>
      </c>
      <c r="C185" s="249" t="s">
        <v>94</v>
      </c>
      <c r="D185" s="224">
        <v>12</v>
      </c>
      <c r="E185" s="224">
        <v>12</v>
      </c>
      <c r="F185" s="224">
        <v>12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9">
        <v>59</v>
      </c>
      <c r="B186" s="249" t="s">
        <v>183</v>
      </c>
      <c r="C186" s="249" t="s">
        <v>94</v>
      </c>
      <c r="D186" s="224">
        <v>10.5</v>
      </c>
      <c r="E186" s="224">
        <v>10</v>
      </c>
      <c r="F186" s="224">
        <v>11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9">
        <v>59</v>
      </c>
      <c r="B187" s="249" t="s">
        <v>174</v>
      </c>
      <c r="C187" s="249" t="s">
        <v>94</v>
      </c>
      <c r="D187" s="224">
        <v>11.5</v>
      </c>
      <c r="E187" s="224">
        <v>10</v>
      </c>
      <c r="F187" s="224">
        <v>12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9">
        <v>60</v>
      </c>
      <c r="B188" s="249" t="s">
        <v>190</v>
      </c>
      <c r="C188" s="249" t="s">
        <v>95</v>
      </c>
      <c r="D188" s="224">
        <v>34</v>
      </c>
      <c r="E188" s="224">
        <v>32</v>
      </c>
      <c r="F188" s="224">
        <v>35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9">
        <v>61</v>
      </c>
      <c r="B189" s="249" t="s">
        <v>190</v>
      </c>
      <c r="C189" s="249" t="s">
        <v>136</v>
      </c>
      <c r="D189" s="224">
        <v>24.666666666666668</v>
      </c>
      <c r="E189" s="224">
        <v>24</v>
      </c>
      <c r="F189" s="224">
        <v>25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9">
        <v>62</v>
      </c>
      <c r="B190" s="249" t="s">
        <v>229</v>
      </c>
      <c r="C190" s="249" t="s">
        <v>96</v>
      </c>
      <c r="D190" s="224">
        <v>25</v>
      </c>
      <c r="E190" s="224">
        <v>25</v>
      </c>
      <c r="F190" s="224">
        <v>25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9">
        <v>62</v>
      </c>
      <c r="B191" s="249" t="s">
        <v>190</v>
      </c>
      <c r="C191" s="249" t="s">
        <v>96</v>
      </c>
      <c r="D191" s="224">
        <v>24.75</v>
      </c>
      <c r="E191" s="224">
        <v>24</v>
      </c>
      <c r="F191" s="224">
        <v>25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9">
        <v>62</v>
      </c>
      <c r="B192" s="249" t="s">
        <v>183</v>
      </c>
      <c r="C192" s="249" t="s">
        <v>96</v>
      </c>
      <c r="D192" s="224">
        <v>25</v>
      </c>
      <c r="E192" s="224">
        <v>25</v>
      </c>
      <c r="F192" s="224">
        <v>25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9">
        <v>62</v>
      </c>
      <c r="B193" s="249" t="s">
        <v>174</v>
      </c>
      <c r="C193" s="249" t="s">
        <v>96</v>
      </c>
      <c r="D193" s="224">
        <v>33.333333333333336</v>
      </c>
      <c r="E193" s="224">
        <v>32</v>
      </c>
      <c r="F193" s="224">
        <v>34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9">
        <v>63</v>
      </c>
      <c r="B194" s="249" t="s">
        <v>190</v>
      </c>
      <c r="C194" s="249" t="s">
        <v>97</v>
      </c>
      <c r="D194" s="224">
        <v>22.25</v>
      </c>
      <c r="E194" s="224">
        <v>21</v>
      </c>
      <c r="F194" s="224">
        <v>23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9">
        <v>63</v>
      </c>
      <c r="B195" s="249" t="s">
        <v>173</v>
      </c>
      <c r="C195" s="249" t="s">
        <v>97</v>
      </c>
      <c r="D195" s="224">
        <v>22.5</v>
      </c>
      <c r="E195" s="224">
        <v>22</v>
      </c>
      <c r="F195" s="224">
        <v>23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9">
        <v>63</v>
      </c>
      <c r="B196" s="249" t="s">
        <v>172</v>
      </c>
      <c r="C196" s="249" t="s">
        <v>97</v>
      </c>
      <c r="D196" s="224">
        <v>23.333333333333332</v>
      </c>
      <c r="E196" s="224">
        <v>22</v>
      </c>
      <c r="F196" s="224">
        <v>24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9">
        <v>63</v>
      </c>
      <c r="B197" s="249" t="s">
        <v>174</v>
      </c>
      <c r="C197" s="249" t="s">
        <v>97</v>
      </c>
      <c r="D197" s="224">
        <v>26.2</v>
      </c>
      <c r="E197" s="224">
        <v>24</v>
      </c>
      <c r="F197" s="224">
        <v>28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9">
        <v>64</v>
      </c>
      <c r="B198" s="249" t="s">
        <v>229</v>
      </c>
      <c r="C198" s="249" t="s">
        <v>98</v>
      </c>
      <c r="D198" s="224">
        <v>9</v>
      </c>
      <c r="E198" s="224">
        <v>9</v>
      </c>
      <c r="F198" s="224">
        <v>9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9">
        <v>64</v>
      </c>
      <c r="B199" s="249" t="s">
        <v>190</v>
      </c>
      <c r="C199" s="249" t="s">
        <v>98</v>
      </c>
      <c r="D199" s="224">
        <v>9</v>
      </c>
      <c r="E199" s="224">
        <v>9</v>
      </c>
      <c r="F199" s="224">
        <v>9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9">
        <v>64</v>
      </c>
      <c r="B200" s="249" t="s">
        <v>173</v>
      </c>
      <c r="C200" s="249" t="s">
        <v>98</v>
      </c>
      <c r="D200" s="224">
        <v>10.666666666666666</v>
      </c>
      <c r="E200" s="224">
        <v>10</v>
      </c>
      <c r="F200" s="224">
        <v>11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9">
        <v>64</v>
      </c>
      <c r="B201" s="249" t="s">
        <v>183</v>
      </c>
      <c r="C201" s="249" t="s">
        <v>98</v>
      </c>
      <c r="D201" s="224">
        <v>10</v>
      </c>
      <c r="E201" s="224">
        <v>10</v>
      </c>
      <c r="F201" s="224">
        <v>10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9">
        <v>64</v>
      </c>
      <c r="B202" s="249" t="s">
        <v>172</v>
      </c>
      <c r="C202" s="249" t="s">
        <v>98</v>
      </c>
      <c r="D202" s="224">
        <v>10</v>
      </c>
      <c r="E202" s="224">
        <v>10</v>
      </c>
      <c r="F202" s="224">
        <v>10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9">
        <v>64</v>
      </c>
      <c r="B203" s="249" t="s">
        <v>174</v>
      </c>
      <c r="C203" s="249" t="s">
        <v>98</v>
      </c>
      <c r="D203" s="224">
        <v>10</v>
      </c>
      <c r="E203" s="224">
        <v>10</v>
      </c>
      <c r="F203" s="224">
        <v>10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9">
        <v>65</v>
      </c>
      <c r="B204" s="249" t="s">
        <v>190</v>
      </c>
      <c r="C204" s="249" t="s">
        <v>98</v>
      </c>
      <c r="D204" s="224">
        <v>7.666666666666667</v>
      </c>
      <c r="E204" s="224">
        <v>7</v>
      </c>
      <c r="F204" s="224">
        <v>8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9">
        <v>65</v>
      </c>
      <c r="B205" s="249" t="s">
        <v>173</v>
      </c>
      <c r="C205" s="249" t="s">
        <v>98</v>
      </c>
      <c r="D205" s="224">
        <v>9</v>
      </c>
      <c r="E205" s="224">
        <v>9</v>
      </c>
      <c r="F205" s="224">
        <v>9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9">
        <v>65</v>
      </c>
      <c r="B206" s="249" t="s">
        <v>174</v>
      </c>
      <c r="C206" s="249" t="s">
        <v>98</v>
      </c>
      <c r="D206" s="224">
        <v>7</v>
      </c>
      <c r="E206" s="224">
        <v>7</v>
      </c>
      <c r="F206" s="224">
        <v>7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9">
        <v>66</v>
      </c>
      <c r="B207" s="249" t="s">
        <v>190</v>
      </c>
      <c r="C207" s="249" t="s">
        <v>99</v>
      </c>
      <c r="D207" s="224">
        <v>50</v>
      </c>
      <c r="E207" s="224">
        <v>50</v>
      </c>
      <c r="F207" s="224">
        <v>50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9">
        <v>66</v>
      </c>
      <c r="B208" s="249" t="s">
        <v>172</v>
      </c>
      <c r="C208" s="249" t="s">
        <v>99</v>
      </c>
      <c r="D208" s="224">
        <v>55</v>
      </c>
      <c r="E208" s="224">
        <v>55</v>
      </c>
      <c r="F208" s="224">
        <v>55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9">
        <v>67</v>
      </c>
      <c r="B209" s="249" t="s">
        <v>190</v>
      </c>
      <c r="C209" s="249" t="s">
        <v>100</v>
      </c>
      <c r="D209" s="224">
        <v>58.333333333333336</v>
      </c>
      <c r="E209" s="224">
        <v>55</v>
      </c>
      <c r="F209" s="224">
        <v>60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9">
        <v>67</v>
      </c>
      <c r="B210" s="249" t="s">
        <v>183</v>
      </c>
      <c r="C210" s="249" t="s">
        <v>100</v>
      </c>
      <c r="D210" s="224">
        <v>62</v>
      </c>
      <c r="E210" s="224">
        <v>62</v>
      </c>
      <c r="F210" s="224">
        <v>62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9">
        <v>68</v>
      </c>
      <c r="B211" s="249" t="s">
        <v>190</v>
      </c>
      <c r="C211" s="249" t="s">
        <v>101</v>
      </c>
      <c r="D211" s="224">
        <v>9.25</v>
      </c>
      <c r="E211" s="224">
        <v>9</v>
      </c>
      <c r="F211" s="224">
        <v>10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9">
        <v>68</v>
      </c>
      <c r="B212" s="249" t="s">
        <v>173</v>
      </c>
      <c r="C212" s="249" t="s">
        <v>101</v>
      </c>
      <c r="D212" s="224">
        <v>11.666666666666666</v>
      </c>
      <c r="E212" s="224">
        <v>11</v>
      </c>
      <c r="F212" s="224">
        <v>12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9">
        <v>68</v>
      </c>
      <c r="B213" s="249" t="s">
        <v>174</v>
      </c>
      <c r="C213" s="249" t="s">
        <v>101</v>
      </c>
      <c r="D213" s="224">
        <v>12.333333333333334</v>
      </c>
      <c r="E213" s="224">
        <v>12</v>
      </c>
      <c r="F213" s="224">
        <v>13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9">
        <v>69</v>
      </c>
      <c r="B214" s="249" t="s">
        <v>229</v>
      </c>
      <c r="C214" s="249" t="s">
        <v>102</v>
      </c>
      <c r="D214" s="224">
        <v>8</v>
      </c>
      <c r="E214" s="224">
        <v>8</v>
      </c>
      <c r="F214" s="224">
        <v>8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9">
        <v>69</v>
      </c>
      <c r="B215" s="249" t="s">
        <v>190</v>
      </c>
      <c r="C215" s="249" t="s">
        <v>102</v>
      </c>
      <c r="D215" s="224">
        <v>7.5</v>
      </c>
      <c r="E215" s="224">
        <v>7</v>
      </c>
      <c r="F215" s="224">
        <v>8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9">
        <v>69</v>
      </c>
      <c r="B216" s="249" t="s">
        <v>173</v>
      </c>
      <c r="C216" s="249" t="s">
        <v>102</v>
      </c>
      <c r="D216" s="224">
        <v>5.8</v>
      </c>
      <c r="E216" s="224">
        <v>5</v>
      </c>
      <c r="F216" s="224">
        <v>6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9">
        <v>69</v>
      </c>
      <c r="B217" s="249" t="s">
        <v>172</v>
      </c>
      <c r="C217" s="249" t="s">
        <v>102</v>
      </c>
      <c r="D217" s="224">
        <v>7</v>
      </c>
      <c r="E217" s="224">
        <v>7</v>
      </c>
      <c r="F217" s="224">
        <v>7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9">
        <v>71</v>
      </c>
      <c r="B218" s="249" t="s">
        <v>190</v>
      </c>
      <c r="C218" s="249" t="s">
        <v>133</v>
      </c>
      <c r="D218" s="224">
        <v>4</v>
      </c>
      <c r="E218" s="224">
        <v>4</v>
      </c>
      <c r="F218" s="224">
        <v>4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9">
        <v>71</v>
      </c>
      <c r="B219" s="249" t="s">
        <v>173</v>
      </c>
      <c r="C219" s="249" t="s">
        <v>133</v>
      </c>
      <c r="D219" s="224">
        <v>2</v>
      </c>
      <c r="E219" s="224">
        <v>2</v>
      </c>
      <c r="F219" s="224">
        <v>2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9">
        <v>72</v>
      </c>
      <c r="B220" s="249" t="s">
        <v>229</v>
      </c>
      <c r="C220" s="249" t="s">
        <v>103</v>
      </c>
      <c r="D220" s="224">
        <v>5</v>
      </c>
      <c r="E220" s="224">
        <v>5</v>
      </c>
      <c r="F220" s="224">
        <v>5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9">
        <v>72</v>
      </c>
      <c r="B221" s="249" t="s">
        <v>190</v>
      </c>
      <c r="C221" s="249" t="s">
        <v>103</v>
      </c>
      <c r="D221" s="224">
        <v>4</v>
      </c>
      <c r="E221" s="224">
        <v>4</v>
      </c>
      <c r="F221" s="224">
        <v>4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9">
        <v>72</v>
      </c>
      <c r="B222" s="249" t="s">
        <v>173</v>
      </c>
      <c r="C222" s="249" t="s">
        <v>103</v>
      </c>
      <c r="D222" s="224">
        <v>5</v>
      </c>
      <c r="E222" s="224">
        <v>4</v>
      </c>
      <c r="F222" s="224">
        <v>6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9">
        <v>72</v>
      </c>
      <c r="B223" s="249" t="s">
        <v>183</v>
      </c>
      <c r="C223" s="249" t="s">
        <v>103</v>
      </c>
      <c r="D223" s="224">
        <v>5</v>
      </c>
      <c r="E223" s="224">
        <v>5</v>
      </c>
      <c r="F223" s="224">
        <v>5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9">
        <v>72</v>
      </c>
      <c r="B224" s="249" t="s">
        <v>172</v>
      </c>
      <c r="C224" s="249" t="s">
        <v>103</v>
      </c>
      <c r="D224" s="224">
        <v>5.25</v>
      </c>
      <c r="E224" s="224">
        <v>5</v>
      </c>
      <c r="F224" s="224">
        <v>6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9">
        <v>72</v>
      </c>
      <c r="B225" s="249" t="s">
        <v>174</v>
      </c>
      <c r="C225" s="249" t="s">
        <v>103</v>
      </c>
      <c r="D225" s="224">
        <v>7.2</v>
      </c>
      <c r="E225" s="224">
        <v>6</v>
      </c>
      <c r="F225" s="224">
        <v>8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9">
        <v>73</v>
      </c>
      <c r="B226" s="249" t="s">
        <v>190</v>
      </c>
      <c r="C226" s="249" t="s">
        <v>104</v>
      </c>
      <c r="D226" s="224">
        <v>3</v>
      </c>
      <c r="E226" s="224">
        <v>3</v>
      </c>
      <c r="F226" s="224">
        <v>3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9">
        <v>75</v>
      </c>
      <c r="B227" s="249" t="s">
        <v>190</v>
      </c>
      <c r="C227" s="249" t="s">
        <v>106</v>
      </c>
      <c r="D227" s="224">
        <v>9</v>
      </c>
      <c r="E227" s="224">
        <v>7</v>
      </c>
      <c r="F227" s="224">
        <v>10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9">
        <v>76</v>
      </c>
      <c r="B228" s="249" t="s">
        <v>190</v>
      </c>
      <c r="C228" s="249" t="s">
        <v>107</v>
      </c>
      <c r="D228" s="224">
        <v>28</v>
      </c>
      <c r="E228" s="224">
        <v>28</v>
      </c>
      <c r="F228" s="224">
        <v>28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9">
        <v>77</v>
      </c>
      <c r="B229" s="249" t="s">
        <v>190</v>
      </c>
      <c r="C229" s="249" t="s">
        <v>108</v>
      </c>
      <c r="D229" s="224">
        <v>20</v>
      </c>
      <c r="E229" s="224">
        <v>20</v>
      </c>
      <c r="F229" s="224">
        <v>20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9">
        <v>78</v>
      </c>
      <c r="B230" s="249" t="s">
        <v>190</v>
      </c>
      <c r="C230" s="249" t="s">
        <v>109</v>
      </c>
      <c r="D230" s="224">
        <v>18.666666666666668</v>
      </c>
      <c r="E230" s="224">
        <v>18</v>
      </c>
      <c r="F230" s="224">
        <v>20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9">
        <v>78</v>
      </c>
      <c r="B231" s="249" t="s">
        <v>173</v>
      </c>
      <c r="C231" s="249" t="s">
        <v>109</v>
      </c>
      <c r="D231" s="224">
        <v>25</v>
      </c>
      <c r="E231" s="224">
        <v>24</v>
      </c>
      <c r="F231" s="224">
        <v>26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9">
        <v>78</v>
      </c>
      <c r="B232" s="249" t="s">
        <v>174</v>
      </c>
      <c r="C232" s="249" t="s">
        <v>109</v>
      </c>
      <c r="D232" s="224">
        <v>24</v>
      </c>
      <c r="E232" s="224">
        <v>24</v>
      </c>
      <c r="F232" s="224">
        <v>24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9">
        <v>79</v>
      </c>
      <c r="B233" s="249" t="s">
        <v>229</v>
      </c>
      <c r="C233" s="249" t="s">
        <v>110</v>
      </c>
      <c r="D233" s="224">
        <v>8</v>
      </c>
      <c r="E233" s="224">
        <v>8</v>
      </c>
      <c r="F233" s="224">
        <v>8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9">
        <v>79</v>
      </c>
      <c r="B234" s="249" t="s">
        <v>190</v>
      </c>
      <c r="C234" s="249" t="s">
        <v>110</v>
      </c>
      <c r="D234" s="224">
        <v>8</v>
      </c>
      <c r="E234" s="224">
        <v>8</v>
      </c>
      <c r="F234" s="224">
        <v>8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9">
        <v>79</v>
      </c>
      <c r="B235" s="249" t="s">
        <v>173</v>
      </c>
      <c r="C235" s="249" t="s">
        <v>110</v>
      </c>
      <c r="D235" s="224">
        <v>10.5</v>
      </c>
      <c r="E235" s="224">
        <v>10</v>
      </c>
      <c r="F235" s="224">
        <v>11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9">
        <v>79</v>
      </c>
      <c r="B236" s="249" t="s">
        <v>174</v>
      </c>
      <c r="C236" s="249" t="s">
        <v>110</v>
      </c>
      <c r="D236" s="224">
        <v>6.2</v>
      </c>
      <c r="E236" s="224">
        <v>6</v>
      </c>
      <c r="F236" s="224">
        <v>7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9">
        <v>80</v>
      </c>
      <c r="B237" s="249" t="s">
        <v>229</v>
      </c>
      <c r="C237" s="249" t="s">
        <v>111</v>
      </c>
      <c r="D237" s="224">
        <v>14</v>
      </c>
      <c r="E237" s="224">
        <v>14</v>
      </c>
      <c r="F237" s="224">
        <v>14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9">
        <v>80</v>
      </c>
      <c r="B238" s="249" t="s">
        <v>190</v>
      </c>
      <c r="C238" s="249" t="s">
        <v>111</v>
      </c>
      <c r="D238" s="224">
        <v>14</v>
      </c>
      <c r="E238" s="224">
        <v>14</v>
      </c>
      <c r="F238" s="224">
        <v>14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9">
        <v>80</v>
      </c>
      <c r="B239" s="249" t="s">
        <v>183</v>
      </c>
      <c r="C239" s="249" t="s">
        <v>111</v>
      </c>
      <c r="D239" s="224">
        <v>15</v>
      </c>
      <c r="E239" s="224">
        <v>15</v>
      </c>
      <c r="F239" s="224">
        <v>15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9">
        <v>80</v>
      </c>
      <c r="B240" s="249" t="s">
        <v>172</v>
      </c>
      <c r="C240" s="249" t="s">
        <v>111</v>
      </c>
      <c r="D240" s="224">
        <v>16</v>
      </c>
      <c r="E240" s="224">
        <v>16</v>
      </c>
      <c r="F240" s="224">
        <v>16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9">
        <v>80</v>
      </c>
      <c r="B241" s="249" t="s">
        <v>174</v>
      </c>
      <c r="C241" s="249" t="s">
        <v>111</v>
      </c>
      <c r="D241" s="224">
        <v>12</v>
      </c>
      <c r="E241" s="224">
        <v>12</v>
      </c>
      <c r="F241" s="224">
        <v>12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9">
        <v>81</v>
      </c>
      <c r="B242" s="249" t="s">
        <v>190</v>
      </c>
      <c r="C242" s="249" t="s">
        <v>112</v>
      </c>
      <c r="D242" s="224">
        <v>12</v>
      </c>
      <c r="E242" s="224">
        <v>12</v>
      </c>
      <c r="F242" s="224">
        <v>12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9">
        <v>81</v>
      </c>
      <c r="B243" s="249" t="s">
        <v>172</v>
      </c>
      <c r="C243" s="249" t="s">
        <v>112</v>
      </c>
      <c r="D243" s="224">
        <v>11.333333333333334</v>
      </c>
      <c r="E243" s="224">
        <v>10</v>
      </c>
      <c r="F243" s="224">
        <v>12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9">
        <v>82</v>
      </c>
      <c r="B244" s="249" t="s">
        <v>190</v>
      </c>
      <c r="C244" s="249" t="s">
        <v>113</v>
      </c>
      <c r="D244" s="224">
        <v>10</v>
      </c>
      <c r="E244" s="224">
        <v>10</v>
      </c>
      <c r="F244" s="224">
        <v>10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9">
        <v>82</v>
      </c>
      <c r="B245" s="249" t="s">
        <v>173</v>
      </c>
      <c r="C245" s="249" t="s">
        <v>113</v>
      </c>
      <c r="D245" s="224">
        <v>11</v>
      </c>
      <c r="E245" s="224">
        <v>10</v>
      </c>
      <c r="F245" s="224">
        <v>12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9">
        <v>84</v>
      </c>
      <c r="B246" s="249" t="s">
        <v>190</v>
      </c>
      <c r="C246" s="249" t="s">
        <v>115</v>
      </c>
      <c r="D246" s="224">
        <v>15.833333333333334</v>
      </c>
      <c r="E246" s="224">
        <v>15</v>
      </c>
      <c r="F246" s="224">
        <v>16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9">
        <v>84</v>
      </c>
      <c r="B247" s="249" t="s">
        <v>173</v>
      </c>
      <c r="C247" s="249" t="s">
        <v>115</v>
      </c>
      <c r="D247" s="224">
        <v>16</v>
      </c>
      <c r="E247" s="224">
        <v>16</v>
      </c>
      <c r="F247" s="224">
        <v>16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9">
        <v>84</v>
      </c>
      <c r="B248" s="249" t="s">
        <v>172</v>
      </c>
      <c r="C248" s="249" t="s">
        <v>115</v>
      </c>
      <c r="D248" s="224">
        <v>13</v>
      </c>
      <c r="E248" s="224">
        <v>13</v>
      </c>
      <c r="F248" s="224">
        <v>13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9">
        <v>84</v>
      </c>
      <c r="B249" s="249" t="s">
        <v>174</v>
      </c>
      <c r="C249" s="249" t="s">
        <v>115</v>
      </c>
      <c r="D249" s="224">
        <v>15</v>
      </c>
      <c r="E249" s="224">
        <v>14</v>
      </c>
      <c r="F249" s="224">
        <v>16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9">
        <v>85</v>
      </c>
      <c r="B250" s="249" t="s">
        <v>190</v>
      </c>
      <c r="C250" s="249" t="s">
        <v>116</v>
      </c>
      <c r="D250" s="224">
        <v>13.333333333333334</v>
      </c>
      <c r="E250" s="224">
        <v>13</v>
      </c>
      <c r="F250" s="224">
        <v>14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9">
        <v>85</v>
      </c>
      <c r="B251" s="249" t="s">
        <v>173</v>
      </c>
      <c r="C251" s="249" t="s">
        <v>116</v>
      </c>
      <c r="D251" s="224">
        <v>14</v>
      </c>
      <c r="E251" s="224">
        <v>14</v>
      </c>
      <c r="F251" s="224">
        <v>14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9">
        <v>86</v>
      </c>
      <c r="B252" s="249" t="s">
        <v>229</v>
      </c>
      <c r="C252" s="249" t="s">
        <v>117</v>
      </c>
      <c r="D252" s="224">
        <v>200</v>
      </c>
      <c r="E252" s="224">
        <v>200</v>
      </c>
      <c r="F252" s="224">
        <v>200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9">
        <v>86</v>
      </c>
      <c r="B253" s="249" t="s">
        <v>190</v>
      </c>
      <c r="C253" s="249" t="s">
        <v>117</v>
      </c>
      <c r="D253" s="224">
        <v>200</v>
      </c>
      <c r="E253" s="224">
        <v>200</v>
      </c>
      <c r="F253" s="224">
        <v>200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9">
        <v>86</v>
      </c>
      <c r="B254" s="249" t="s">
        <v>173</v>
      </c>
      <c r="C254" s="249" t="s">
        <v>117</v>
      </c>
      <c r="D254" s="224">
        <v>200</v>
      </c>
      <c r="E254" s="224">
        <v>200</v>
      </c>
      <c r="F254" s="224">
        <v>200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9">
        <v>86</v>
      </c>
      <c r="B255" s="249" t="s">
        <v>183</v>
      </c>
      <c r="C255" s="249" t="s">
        <v>117</v>
      </c>
      <c r="D255" s="224">
        <v>200</v>
      </c>
      <c r="E255" s="224">
        <v>200</v>
      </c>
      <c r="F255" s="224">
        <v>200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9">
        <v>86</v>
      </c>
      <c r="B256" s="249" t="s">
        <v>172</v>
      </c>
      <c r="C256" s="249" t="s">
        <v>117</v>
      </c>
      <c r="D256" s="224">
        <v>200</v>
      </c>
      <c r="E256" s="224">
        <v>200</v>
      </c>
      <c r="F256" s="224">
        <v>200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9">
        <v>86</v>
      </c>
      <c r="B257" s="249" t="s">
        <v>174</v>
      </c>
      <c r="C257" s="249" t="s">
        <v>117</v>
      </c>
      <c r="D257" s="224">
        <v>185</v>
      </c>
      <c r="E257" s="224">
        <v>180</v>
      </c>
      <c r="F257" s="224">
        <v>190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9">
        <v>87</v>
      </c>
      <c r="B258" s="249" t="s">
        <v>190</v>
      </c>
      <c r="C258" s="249" t="s">
        <v>118</v>
      </c>
      <c r="D258" s="224">
        <v>150</v>
      </c>
      <c r="E258" s="224">
        <v>150</v>
      </c>
      <c r="F258" s="224">
        <v>150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9">
        <v>88</v>
      </c>
      <c r="B259" s="249" t="s">
        <v>190</v>
      </c>
      <c r="C259" s="249" t="s">
        <v>119</v>
      </c>
      <c r="D259" s="224">
        <v>125</v>
      </c>
      <c r="E259" s="224">
        <v>125</v>
      </c>
      <c r="F259" s="224">
        <v>125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9">
        <v>88</v>
      </c>
      <c r="B260" s="249" t="s">
        <v>172</v>
      </c>
      <c r="C260" s="249" t="s">
        <v>119</v>
      </c>
      <c r="D260" s="224">
        <v>95</v>
      </c>
      <c r="E260" s="224">
        <v>90</v>
      </c>
      <c r="F260" s="224">
        <v>100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9">
        <v>88</v>
      </c>
      <c r="B261" s="249" t="s">
        <v>174</v>
      </c>
      <c r="C261" s="249" t="s">
        <v>119</v>
      </c>
      <c r="D261" s="224">
        <v>100</v>
      </c>
      <c r="E261" s="224">
        <v>100</v>
      </c>
      <c r="F261" s="224">
        <v>100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9">
        <v>89</v>
      </c>
      <c r="B262" s="249" t="s">
        <v>229</v>
      </c>
      <c r="C262" s="249" t="s">
        <v>120</v>
      </c>
      <c r="D262" s="224">
        <v>20</v>
      </c>
      <c r="E262" s="224">
        <v>20</v>
      </c>
      <c r="F262" s="224">
        <v>20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9">
        <v>89</v>
      </c>
      <c r="B263" s="249" t="s">
        <v>190</v>
      </c>
      <c r="C263" s="249" t="s">
        <v>120</v>
      </c>
      <c r="D263" s="224">
        <v>20</v>
      </c>
      <c r="E263" s="224">
        <v>20</v>
      </c>
      <c r="F263" s="224">
        <v>20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9">
        <v>89</v>
      </c>
      <c r="B264" s="249" t="s">
        <v>173</v>
      </c>
      <c r="C264" s="249" t="s">
        <v>120</v>
      </c>
      <c r="D264" s="224">
        <v>21</v>
      </c>
      <c r="E264" s="224">
        <v>20</v>
      </c>
      <c r="F264" s="224">
        <v>22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9">
        <v>89</v>
      </c>
      <c r="B265" s="249" t="s">
        <v>183</v>
      </c>
      <c r="C265" s="249" t="s">
        <v>120</v>
      </c>
      <c r="D265" s="224">
        <v>20</v>
      </c>
      <c r="E265" s="224">
        <v>20</v>
      </c>
      <c r="F265" s="224">
        <v>20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9">
        <v>89</v>
      </c>
      <c r="B266" s="249" t="s">
        <v>172</v>
      </c>
      <c r="C266" s="249" t="s">
        <v>120</v>
      </c>
      <c r="D266" s="224">
        <v>20</v>
      </c>
      <c r="E266" s="224">
        <v>20</v>
      </c>
      <c r="F266" s="224">
        <v>20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9">
        <v>89</v>
      </c>
      <c r="B267" s="249" t="s">
        <v>174</v>
      </c>
      <c r="C267" s="249" t="s">
        <v>120</v>
      </c>
      <c r="D267" s="224">
        <v>20.8</v>
      </c>
      <c r="E267" s="224">
        <v>20</v>
      </c>
      <c r="F267" s="224">
        <v>21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9">
        <v>90</v>
      </c>
      <c r="B268" s="249" t="s">
        <v>190</v>
      </c>
      <c r="C268" s="249" t="s">
        <v>121</v>
      </c>
      <c r="D268" s="224">
        <v>13.6</v>
      </c>
      <c r="E268" s="224">
        <v>13</v>
      </c>
      <c r="F268" s="224">
        <v>14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9">
        <v>90</v>
      </c>
      <c r="B269" s="249" t="s">
        <v>173</v>
      </c>
      <c r="C269" s="249" t="s">
        <v>121</v>
      </c>
      <c r="D269" s="224">
        <v>19.5</v>
      </c>
      <c r="E269" s="224">
        <v>19</v>
      </c>
      <c r="F269" s="224">
        <v>20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9">
        <v>90</v>
      </c>
      <c r="B270" s="249" t="s">
        <v>174</v>
      </c>
      <c r="C270" s="249" t="s">
        <v>121</v>
      </c>
      <c r="D270" s="224">
        <v>17</v>
      </c>
      <c r="E270" s="224">
        <v>17</v>
      </c>
      <c r="F270" s="224">
        <v>17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9">
        <v>91</v>
      </c>
      <c r="B271" s="249" t="s">
        <v>172</v>
      </c>
      <c r="C271" s="249" t="s">
        <v>142</v>
      </c>
      <c r="D271" s="224">
        <v>43</v>
      </c>
      <c r="E271" s="224">
        <v>43</v>
      </c>
      <c r="F271" s="224">
        <v>43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9">
        <v>92</v>
      </c>
      <c r="B272" s="249" t="s">
        <v>190</v>
      </c>
      <c r="C272" s="249" t="s">
        <v>122</v>
      </c>
      <c r="D272" s="224">
        <v>85</v>
      </c>
      <c r="E272" s="224">
        <v>85</v>
      </c>
      <c r="F272" s="224">
        <v>85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9">
        <v>92</v>
      </c>
      <c r="B273" s="249" t="s">
        <v>173</v>
      </c>
      <c r="C273" s="249" t="s">
        <v>122</v>
      </c>
      <c r="D273" s="224">
        <v>85</v>
      </c>
      <c r="E273" s="224">
        <v>85</v>
      </c>
      <c r="F273" s="224">
        <v>85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9">
        <v>92</v>
      </c>
      <c r="B274" s="249" t="s">
        <v>174</v>
      </c>
      <c r="C274" s="249" t="s">
        <v>122</v>
      </c>
      <c r="D274" s="224">
        <v>100</v>
      </c>
      <c r="E274" s="224">
        <v>100</v>
      </c>
      <c r="F274" s="224">
        <v>100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9">
        <v>93</v>
      </c>
      <c r="B275" s="249" t="s">
        <v>190</v>
      </c>
      <c r="C275" s="249" t="s">
        <v>123</v>
      </c>
      <c r="D275" s="224">
        <v>24.666666666666668</v>
      </c>
      <c r="E275" s="224">
        <v>24</v>
      </c>
      <c r="F275" s="224">
        <v>25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9">
        <v>94</v>
      </c>
      <c r="B276" s="249" t="s">
        <v>262</v>
      </c>
      <c r="C276" s="249" t="s">
        <v>265</v>
      </c>
      <c r="D276" s="224">
        <v>45</v>
      </c>
      <c r="E276" s="224">
        <v>45</v>
      </c>
      <c r="F276" s="224">
        <v>45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9">
        <v>94</v>
      </c>
      <c r="B277" s="249" t="s">
        <v>183</v>
      </c>
      <c r="C277" s="249" t="s">
        <v>265</v>
      </c>
      <c r="D277" s="224">
        <v>60</v>
      </c>
      <c r="E277" s="224">
        <v>60</v>
      </c>
      <c r="F277" s="224">
        <v>60</v>
      </c>
      <c r="G277" s="224">
        <v>1</v>
      </c>
      <c r="H277" s="224">
        <v>1</v>
      </c>
      <c r="I277" s="224">
        <v>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9">
        <v>95</v>
      </c>
      <c r="B278" s="249" t="s">
        <v>262</v>
      </c>
      <c r="C278" s="249" t="s">
        <v>204</v>
      </c>
      <c r="D278" s="224">
        <v>135</v>
      </c>
      <c r="E278" s="224">
        <v>135</v>
      </c>
      <c r="F278" s="224">
        <v>135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9">
        <v>95</v>
      </c>
      <c r="B279" s="249" t="s">
        <v>173</v>
      </c>
      <c r="C279" s="249" t="s">
        <v>204</v>
      </c>
      <c r="D279" s="224"/>
      <c r="E279" s="224"/>
      <c r="F279" s="224"/>
      <c r="G279" s="224">
        <v>1.7333333333333334</v>
      </c>
      <c r="H279" s="224">
        <v>1.7</v>
      </c>
      <c r="I279" s="224">
        <v>1.75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9">
        <v>95</v>
      </c>
      <c r="B280" s="249" t="s">
        <v>183</v>
      </c>
      <c r="C280" s="249" t="s">
        <v>204</v>
      </c>
      <c r="D280" s="224">
        <v>140</v>
      </c>
      <c r="E280" s="224">
        <v>140</v>
      </c>
      <c r="F280" s="224">
        <v>140</v>
      </c>
      <c r="G280" s="224">
        <v>1.55</v>
      </c>
      <c r="H280" s="224">
        <v>1.5</v>
      </c>
      <c r="I280" s="224">
        <v>1.6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9">
        <v>95</v>
      </c>
      <c r="B281" s="249" t="s">
        <v>172</v>
      </c>
      <c r="C281" s="249" t="s">
        <v>204</v>
      </c>
      <c r="D281" s="224"/>
      <c r="E281" s="224"/>
      <c r="F281" s="224"/>
      <c r="G281" s="224">
        <v>1.6</v>
      </c>
      <c r="H281" s="224">
        <v>1.6</v>
      </c>
      <c r="I281" s="224">
        <v>1.6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9">
        <v>95</v>
      </c>
      <c r="B282" s="249" t="s">
        <v>174</v>
      </c>
      <c r="C282" s="249" t="s">
        <v>204</v>
      </c>
      <c r="D282" s="224"/>
      <c r="E282" s="224"/>
      <c r="F282" s="224"/>
      <c r="G282" s="224">
        <v>1.75</v>
      </c>
      <c r="H282" s="224">
        <v>1.75</v>
      </c>
      <c r="I282" s="224">
        <v>1.75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9">
        <v>96</v>
      </c>
      <c r="B283" s="249" t="s">
        <v>229</v>
      </c>
      <c r="C283" s="249" t="s">
        <v>205</v>
      </c>
      <c r="D283" s="224">
        <v>48</v>
      </c>
      <c r="E283" s="224">
        <v>48</v>
      </c>
      <c r="F283" s="224">
        <v>48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9">
        <v>96</v>
      </c>
      <c r="B284" s="249" t="s">
        <v>173</v>
      </c>
      <c r="C284" s="249" t="s">
        <v>205</v>
      </c>
      <c r="D284" s="224">
        <v>48</v>
      </c>
      <c r="E284" s="224">
        <v>48</v>
      </c>
      <c r="F284" s="224">
        <v>48</v>
      </c>
      <c r="G284" s="224">
        <v>0.6</v>
      </c>
      <c r="H284" s="224">
        <v>0.6</v>
      </c>
      <c r="I284" s="224">
        <v>0.6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9">
        <v>96</v>
      </c>
      <c r="B285" s="249" t="s">
        <v>183</v>
      </c>
      <c r="C285" s="249" t="s">
        <v>205</v>
      </c>
      <c r="D285" s="224">
        <v>50</v>
      </c>
      <c r="E285" s="224">
        <v>50</v>
      </c>
      <c r="F285" s="224">
        <v>50</v>
      </c>
      <c r="G285" s="224">
        <v>0.52500000000000002</v>
      </c>
      <c r="H285" s="224">
        <v>0.5</v>
      </c>
      <c r="I285" s="224">
        <v>0.55000000000000004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9">
        <v>96</v>
      </c>
      <c r="B286" s="249" t="s">
        <v>172</v>
      </c>
      <c r="C286" s="249" t="s">
        <v>205</v>
      </c>
      <c r="D286" s="224">
        <v>48</v>
      </c>
      <c r="E286" s="224">
        <v>48</v>
      </c>
      <c r="F286" s="224">
        <v>48</v>
      </c>
      <c r="G286" s="224">
        <v>0.6</v>
      </c>
      <c r="H286" s="224">
        <v>0.6</v>
      </c>
      <c r="I286" s="224">
        <v>0.6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9">
        <v>96</v>
      </c>
      <c r="B287" s="249" t="s">
        <v>174</v>
      </c>
      <c r="C287" s="249" t="s">
        <v>205</v>
      </c>
      <c r="D287" s="224">
        <v>47.5</v>
      </c>
      <c r="E287" s="224">
        <v>47</v>
      </c>
      <c r="F287" s="224">
        <v>48</v>
      </c>
      <c r="G287" s="224">
        <v>0.52500000000000002</v>
      </c>
      <c r="H287" s="224">
        <v>0.5</v>
      </c>
      <c r="I287" s="224">
        <v>0.55000000000000004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9">
        <v>97</v>
      </c>
      <c r="B288" s="249" t="s">
        <v>262</v>
      </c>
      <c r="C288" s="249" t="s">
        <v>206</v>
      </c>
      <c r="D288" s="224">
        <v>78</v>
      </c>
      <c r="E288" s="224">
        <v>78</v>
      </c>
      <c r="F288" s="224">
        <v>78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9">
        <v>97</v>
      </c>
      <c r="B289" s="249" t="s">
        <v>173</v>
      </c>
      <c r="C289" s="249" t="s">
        <v>206</v>
      </c>
      <c r="D289" s="224">
        <v>90</v>
      </c>
      <c r="E289" s="224">
        <v>90</v>
      </c>
      <c r="F289" s="224">
        <v>90</v>
      </c>
      <c r="G289" s="224">
        <v>1.1000000000000001</v>
      </c>
      <c r="H289" s="224">
        <v>1</v>
      </c>
      <c r="I289" s="224">
        <v>1.2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9">
        <v>97</v>
      </c>
      <c r="B290" s="249" t="s">
        <v>183</v>
      </c>
      <c r="C290" s="249" t="s">
        <v>206</v>
      </c>
      <c r="D290" s="224">
        <v>80</v>
      </c>
      <c r="E290" s="224">
        <v>80</v>
      </c>
      <c r="F290" s="224">
        <v>80</v>
      </c>
      <c r="G290" s="224">
        <v>1</v>
      </c>
      <c r="H290" s="224">
        <v>1</v>
      </c>
      <c r="I290" s="224">
        <v>1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9">
        <v>97</v>
      </c>
      <c r="B291" s="249" t="s">
        <v>172</v>
      </c>
      <c r="C291" s="249" t="s">
        <v>206</v>
      </c>
      <c r="D291" s="224">
        <v>84</v>
      </c>
      <c r="E291" s="224">
        <v>83</v>
      </c>
      <c r="F291" s="224">
        <v>85</v>
      </c>
      <c r="G291" s="224">
        <v>1.1499999999999999</v>
      </c>
      <c r="H291" s="224">
        <v>1.1499999999999999</v>
      </c>
      <c r="I291" s="224">
        <v>1.1499999999999999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9">
        <v>97</v>
      </c>
      <c r="B292" s="249" t="s">
        <v>174</v>
      </c>
      <c r="C292" s="249" t="s">
        <v>206</v>
      </c>
      <c r="D292" s="224">
        <v>83</v>
      </c>
      <c r="E292" s="224">
        <v>83</v>
      </c>
      <c r="F292" s="224">
        <v>83</v>
      </c>
      <c r="G292" s="224">
        <v>0.95</v>
      </c>
      <c r="H292" s="224">
        <v>0.9</v>
      </c>
      <c r="I292" s="224">
        <v>1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9">
        <v>98</v>
      </c>
      <c r="B293" s="249" t="s">
        <v>262</v>
      </c>
      <c r="C293" s="249" t="s">
        <v>266</v>
      </c>
      <c r="D293" s="224">
        <v>140</v>
      </c>
      <c r="E293" s="224">
        <v>140</v>
      </c>
      <c r="F293" s="224">
        <v>140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9">
        <v>98</v>
      </c>
      <c r="B294" s="249" t="s">
        <v>173</v>
      </c>
      <c r="C294" s="249" t="s">
        <v>266</v>
      </c>
      <c r="D294" s="224">
        <v>157.5</v>
      </c>
      <c r="E294" s="224">
        <v>150</v>
      </c>
      <c r="F294" s="224">
        <v>165</v>
      </c>
      <c r="G294" s="224">
        <v>1.9375</v>
      </c>
      <c r="H294" s="224">
        <v>1.75</v>
      </c>
      <c r="I294" s="224">
        <v>2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9">
        <v>98</v>
      </c>
      <c r="B295" s="249" t="s">
        <v>183</v>
      </c>
      <c r="C295" s="249" t="s">
        <v>266</v>
      </c>
      <c r="D295" s="224">
        <v>150</v>
      </c>
      <c r="E295" s="224">
        <v>150</v>
      </c>
      <c r="F295" s="224">
        <v>150</v>
      </c>
      <c r="G295" s="224">
        <v>1.6</v>
      </c>
      <c r="H295" s="224">
        <v>1.6</v>
      </c>
      <c r="I295" s="224">
        <v>1.6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9">
        <v>98</v>
      </c>
      <c r="B296" s="249" t="s">
        <v>172</v>
      </c>
      <c r="C296" s="249" t="s">
        <v>266</v>
      </c>
      <c r="D296" s="224">
        <v>150</v>
      </c>
      <c r="E296" s="224">
        <v>150</v>
      </c>
      <c r="F296" s="224">
        <v>150</v>
      </c>
      <c r="G296" s="224">
        <v>2</v>
      </c>
      <c r="H296" s="224">
        <v>2</v>
      </c>
      <c r="I296" s="224">
        <v>2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9">
        <v>98</v>
      </c>
      <c r="B297" s="249" t="s">
        <v>174</v>
      </c>
      <c r="C297" s="249" t="s">
        <v>266</v>
      </c>
      <c r="D297" s="224">
        <v>155</v>
      </c>
      <c r="E297" s="224">
        <v>155</v>
      </c>
      <c r="F297" s="224">
        <v>155</v>
      </c>
      <c r="G297" s="224">
        <v>1.875</v>
      </c>
      <c r="H297" s="224">
        <v>1.75</v>
      </c>
      <c r="I297" s="224">
        <v>2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9">
        <v>99</v>
      </c>
      <c r="B298" s="249" t="s">
        <v>229</v>
      </c>
      <c r="C298" s="249" t="s">
        <v>208</v>
      </c>
      <c r="D298" s="224">
        <v>26</v>
      </c>
      <c r="E298" s="224">
        <v>26</v>
      </c>
      <c r="F298" s="224">
        <v>26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9">
        <v>99</v>
      </c>
      <c r="B299" s="249" t="s">
        <v>172</v>
      </c>
      <c r="C299" s="249" t="s">
        <v>208</v>
      </c>
      <c r="D299" s="224">
        <v>28</v>
      </c>
      <c r="E299" s="224">
        <v>28</v>
      </c>
      <c r="F299" s="224">
        <v>28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9">
        <v>100</v>
      </c>
      <c r="B300" s="249" t="s">
        <v>229</v>
      </c>
      <c r="C300" s="249" t="s">
        <v>209</v>
      </c>
      <c r="D300" s="224">
        <v>23</v>
      </c>
      <c r="E300" s="224">
        <v>23</v>
      </c>
      <c r="F300" s="224">
        <v>23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9">
        <v>100</v>
      </c>
      <c r="B301" s="249" t="s">
        <v>183</v>
      </c>
      <c r="C301" s="249" t="s">
        <v>209</v>
      </c>
      <c r="D301" s="224">
        <v>25.5</v>
      </c>
      <c r="E301" s="224">
        <v>25.5</v>
      </c>
      <c r="F301" s="224">
        <v>25.5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9">
        <v>100</v>
      </c>
      <c r="B302" s="249" t="s">
        <v>172</v>
      </c>
      <c r="C302" s="249" t="s">
        <v>209</v>
      </c>
      <c r="D302" s="224">
        <v>25</v>
      </c>
      <c r="E302" s="224">
        <v>25</v>
      </c>
      <c r="F302" s="224">
        <v>25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9">
        <v>101</v>
      </c>
      <c r="B303" s="249" t="s">
        <v>229</v>
      </c>
      <c r="C303" s="249" t="s">
        <v>210</v>
      </c>
      <c r="D303" s="224">
        <v>22.5</v>
      </c>
      <c r="E303" s="224">
        <v>22.5</v>
      </c>
      <c r="F303" s="224">
        <v>22.5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9">
        <v>101</v>
      </c>
      <c r="B304" s="249" t="s">
        <v>183</v>
      </c>
      <c r="C304" s="249" t="s">
        <v>210</v>
      </c>
      <c r="D304" s="224">
        <v>24</v>
      </c>
      <c r="E304" s="224">
        <v>24</v>
      </c>
      <c r="F304" s="224">
        <v>24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9">
        <v>101</v>
      </c>
      <c r="B305" s="249" t="s">
        <v>172</v>
      </c>
      <c r="C305" s="249" t="s">
        <v>210</v>
      </c>
      <c r="D305" s="224">
        <v>23.5</v>
      </c>
      <c r="E305" s="224">
        <v>23.5</v>
      </c>
      <c r="F305" s="224">
        <v>23.5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9">
        <v>102</v>
      </c>
      <c r="B306" s="249" t="s">
        <v>229</v>
      </c>
      <c r="C306" s="249" t="s">
        <v>211</v>
      </c>
      <c r="D306" s="224">
        <v>5</v>
      </c>
      <c r="E306" s="224">
        <v>5</v>
      </c>
      <c r="F306" s="224">
        <v>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9">
        <v>102</v>
      </c>
      <c r="B307" s="249" t="s">
        <v>173</v>
      </c>
      <c r="C307" s="249" t="s">
        <v>211</v>
      </c>
      <c r="D307" s="224">
        <v>5</v>
      </c>
      <c r="E307" s="224">
        <v>5</v>
      </c>
      <c r="F307" s="224">
        <v>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9">
        <v>102</v>
      </c>
      <c r="B308" s="249" t="s">
        <v>172</v>
      </c>
      <c r="C308" s="249" t="s">
        <v>211</v>
      </c>
      <c r="D308" s="224">
        <v>4.5</v>
      </c>
      <c r="E308" s="224">
        <v>4.5</v>
      </c>
      <c r="F308" s="224">
        <v>4.5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9">
        <v>103</v>
      </c>
      <c r="B309" s="249" t="s">
        <v>229</v>
      </c>
      <c r="C309" s="249" t="s">
        <v>212</v>
      </c>
      <c r="D309" s="224">
        <v>82</v>
      </c>
      <c r="E309" s="224">
        <v>82</v>
      </c>
      <c r="F309" s="224">
        <v>82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9">
        <v>103</v>
      </c>
      <c r="B310" s="249" t="s">
        <v>173</v>
      </c>
      <c r="C310" s="249" t="s">
        <v>212</v>
      </c>
      <c r="D310" s="224">
        <v>70</v>
      </c>
      <c r="E310" s="224">
        <v>70</v>
      </c>
      <c r="F310" s="224">
        <v>70</v>
      </c>
      <c r="G310" s="224">
        <v>1.0666666666666667</v>
      </c>
      <c r="H310" s="224">
        <v>1</v>
      </c>
      <c r="I310" s="224">
        <v>1.2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9">
        <v>103</v>
      </c>
      <c r="B311" s="249" t="s">
        <v>183</v>
      </c>
      <c r="C311" s="249" t="s">
        <v>212</v>
      </c>
      <c r="D311" s="224"/>
      <c r="E311" s="224"/>
      <c r="F311" s="224"/>
      <c r="G311" s="224">
        <v>1.3833333333333335</v>
      </c>
      <c r="H311" s="224">
        <v>1.35</v>
      </c>
      <c r="I311" s="224">
        <v>1.4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9">
        <v>103</v>
      </c>
      <c r="B312" s="249" t="s">
        <v>172</v>
      </c>
      <c r="C312" s="249" t="s">
        <v>212</v>
      </c>
      <c r="D312" s="224">
        <v>80</v>
      </c>
      <c r="E312" s="224">
        <v>80</v>
      </c>
      <c r="F312" s="224">
        <v>80</v>
      </c>
      <c r="G312" s="224">
        <v>1</v>
      </c>
      <c r="H312" s="224">
        <v>1</v>
      </c>
      <c r="I312" s="224">
        <v>1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9">
        <v>104</v>
      </c>
      <c r="B313" s="249" t="s">
        <v>229</v>
      </c>
      <c r="C313" s="249" t="s">
        <v>213</v>
      </c>
      <c r="D313" s="224">
        <v>68</v>
      </c>
      <c r="E313" s="224">
        <v>68</v>
      </c>
      <c r="F313" s="224">
        <v>68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9">
        <v>104</v>
      </c>
      <c r="B314" s="249" t="s">
        <v>173</v>
      </c>
      <c r="C314" s="249" t="s">
        <v>213</v>
      </c>
      <c r="D314" s="224"/>
      <c r="E314" s="224"/>
      <c r="F314" s="224"/>
      <c r="G314" s="224">
        <v>1</v>
      </c>
      <c r="H314" s="224">
        <v>1</v>
      </c>
      <c r="I314" s="224">
        <v>1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9">
        <v>104</v>
      </c>
      <c r="B315" s="249" t="s">
        <v>174</v>
      </c>
      <c r="C315" s="249" t="s">
        <v>213</v>
      </c>
      <c r="D315" s="224"/>
      <c r="E315" s="224"/>
      <c r="F315" s="224"/>
      <c r="G315" s="224">
        <v>1.1499999999999999</v>
      </c>
      <c r="H315" s="224">
        <v>1.1499999999999999</v>
      </c>
      <c r="I315" s="224">
        <v>1.1499999999999999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9">
        <v>105</v>
      </c>
      <c r="B316" s="249" t="s">
        <v>229</v>
      </c>
      <c r="C316" s="249" t="s">
        <v>267</v>
      </c>
      <c r="D316" s="224">
        <v>14</v>
      </c>
      <c r="E316" s="224">
        <v>14</v>
      </c>
      <c r="F316" s="224">
        <v>14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9">
        <v>105</v>
      </c>
      <c r="B317" s="249" t="s">
        <v>173</v>
      </c>
      <c r="C317" s="249" t="s">
        <v>267</v>
      </c>
      <c r="D317" s="224">
        <v>13</v>
      </c>
      <c r="E317" s="224">
        <v>12</v>
      </c>
      <c r="F317" s="224">
        <v>14</v>
      </c>
      <c r="G317" s="224">
        <v>0.20000000000000004</v>
      </c>
      <c r="H317" s="224">
        <v>0.2</v>
      </c>
      <c r="I317" s="224">
        <v>0.2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9">
        <v>105</v>
      </c>
      <c r="B318" s="249" t="s">
        <v>183</v>
      </c>
      <c r="C318" s="249" t="s">
        <v>267</v>
      </c>
      <c r="D318" s="224">
        <v>15</v>
      </c>
      <c r="E318" s="224">
        <v>15</v>
      </c>
      <c r="F318" s="224">
        <v>15</v>
      </c>
      <c r="G318" s="224">
        <v>0.2</v>
      </c>
      <c r="H318" s="224">
        <v>0.2</v>
      </c>
      <c r="I318" s="224">
        <v>0.2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9">
        <v>105</v>
      </c>
      <c r="B319" s="249" t="s">
        <v>172</v>
      </c>
      <c r="C319" s="249" t="s">
        <v>267</v>
      </c>
      <c r="D319" s="224">
        <v>12</v>
      </c>
      <c r="E319" s="224">
        <v>12</v>
      </c>
      <c r="F319" s="224">
        <v>12</v>
      </c>
      <c r="G319" s="224">
        <v>0.15</v>
      </c>
      <c r="H319" s="224">
        <v>0.15</v>
      </c>
      <c r="I319" s="224">
        <v>0.15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9">
        <v>105</v>
      </c>
      <c r="B320" s="249" t="s">
        <v>174</v>
      </c>
      <c r="C320" s="249" t="s">
        <v>267</v>
      </c>
      <c r="D320" s="224">
        <v>12</v>
      </c>
      <c r="E320" s="224">
        <v>12</v>
      </c>
      <c r="F320" s="224">
        <v>12</v>
      </c>
      <c r="G320" s="224">
        <v>0.15</v>
      </c>
      <c r="H320" s="224">
        <v>0.15</v>
      </c>
      <c r="I320" s="224">
        <v>0.15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9">
        <v>106</v>
      </c>
      <c r="B321" s="249" t="s">
        <v>262</v>
      </c>
      <c r="C321" s="249" t="s">
        <v>268</v>
      </c>
      <c r="D321" s="224">
        <v>55</v>
      </c>
      <c r="E321" s="224">
        <v>55</v>
      </c>
      <c r="F321" s="224">
        <v>55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9">
        <v>106</v>
      </c>
      <c r="B322" s="249" t="s">
        <v>174</v>
      </c>
      <c r="C322" s="249" t="s">
        <v>268</v>
      </c>
      <c r="D322" s="224">
        <v>52</v>
      </c>
      <c r="E322" s="224">
        <v>52</v>
      </c>
      <c r="F322" s="224">
        <v>52</v>
      </c>
      <c r="G322" s="224">
        <v>0.6</v>
      </c>
      <c r="H322" s="224">
        <v>0.6</v>
      </c>
      <c r="I322" s="224">
        <v>0.6</v>
      </c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9">
        <v>107</v>
      </c>
      <c r="B323" s="249" t="s">
        <v>262</v>
      </c>
      <c r="C323" s="249" t="s">
        <v>300</v>
      </c>
      <c r="D323" s="224">
        <v>35</v>
      </c>
      <c r="E323" s="224">
        <v>35</v>
      </c>
      <c r="F323" s="224">
        <v>35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9">
        <v>107</v>
      </c>
      <c r="B324" s="249" t="s">
        <v>183</v>
      </c>
      <c r="C324" s="249" t="s">
        <v>300</v>
      </c>
      <c r="D324" s="224">
        <v>60</v>
      </c>
      <c r="E324" s="224">
        <v>60</v>
      </c>
      <c r="F324" s="224">
        <v>60</v>
      </c>
      <c r="G324" s="224">
        <v>1</v>
      </c>
      <c r="H324" s="224">
        <v>1</v>
      </c>
      <c r="I324" s="224">
        <v>1</v>
      </c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9">
        <v>107</v>
      </c>
      <c r="B325" s="249" t="s">
        <v>174</v>
      </c>
      <c r="C325" s="249" t="s">
        <v>300</v>
      </c>
      <c r="D325" s="224">
        <v>36</v>
      </c>
      <c r="E325" s="224">
        <v>36</v>
      </c>
      <c r="F325" s="224">
        <v>36</v>
      </c>
      <c r="G325" s="224">
        <v>0.45</v>
      </c>
      <c r="H325" s="224">
        <v>0.45</v>
      </c>
      <c r="I325" s="224">
        <v>0.45</v>
      </c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9">
        <v>109</v>
      </c>
      <c r="B326" s="249" t="s">
        <v>229</v>
      </c>
      <c r="C326" s="249" t="s">
        <v>215</v>
      </c>
      <c r="D326" s="224">
        <v>4.8</v>
      </c>
      <c r="E326" s="224">
        <v>4.8</v>
      </c>
      <c r="F326" s="224">
        <v>4.8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9">
        <v>109</v>
      </c>
      <c r="B327" s="249" t="s">
        <v>173</v>
      </c>
      <c r="C327" s="249" t="s">
        <v>215</v>
      </c>
      <c r="D327" s="224">
        <v>5</v>
      </c>
      <c r="E327" s="224">
        <v>5</v>
      </c>
      <c r="F327" s="224">
        <v>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9">
        <v>109</v>
      </c>
      <c r="B328" s="249" t="s">
        <v>183</v>
      </c>
      <c r="C328" s="249" t="s">
        <v>215</v>
      </c>
      <c r="D328" s="224">
        <v>5</v>
      </c>
      <c r="E328" s="224">
        <v>5</v>
      </c>
      <c r="F328" s="224">
        <v>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9">
        <v>109</v>
      </c>
      <c r="B329" s="249" t="s">
        <v>172</v>
      </c>
      <c r="C329" s="249" t="s">
        <v>215</v>
      </c>
      <c r="D329" s="224">
        <v>4.25</v>
      </c>
      <c r="E329" s="224">
        <v>4.25</v>
      </c>
      <c r="F329" s="224">
        <v>4.25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9">
        <v>109</v>
      </c>
      <c r="B330" s="249" t="s">
        <v>174</v>
      </c>
      <c r="C330" s="249" t="s">
        <v>215</v>
      </c>
      <c r="D330" s="224">
        <v>4.5</v>
      </c>
      <c r="E330" s="224">
        <v>4.5</v>
      </c>
      <c r="F330" s="224">
        <v>4.5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9">
        <v>110</v>
      </c>
      <c r="B331" s="249" t="s">
        <v>229</v>
      </c>
      <c r="C331" s="249" t="s">
        <v>216</v>
      </c>
      <c r="D331" s="224">
        <v>4.5999999999999996</v>
      </c>
      <c r="E331" s="224">
        <v>4.5999999999999996</v>
      </c>
      <c r="F331" s="224">
        <v>4.5999999999999996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9">
        <v>110</v>
      </c>
      <c r="B332" s="249" t="s">
        <v>173</v>
      </c>
      <c r="C332" s="249" t="s">
        <v>216</v>
      </c>
      <c r="D332" s="224">
        <v>4.333333333333333</v>
      </c>
      <c r="E332" s="224">
        <v>4</v>
      </c>
      <c r="F332" s="224">
        <v>4.5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9">
        <v>110</v>
      </c>
      <c r="B333" s="249" t="s">
        <v>183</v>
      </c>
      <c r="C333" s="249" t="s">
        <v>216</v>
      </c>
      <c r="D333" s="224">
        <v>5</v>
      </c>
      <c r="E333" s="224">
        <v>5</v>
      </c>
      <c r="F333" s="224">
        <v>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9">
        <v>110</v>
      </c>
      <c r="B334" s="249" t="s">
        <v>172</v>
      </c>
      <c r="C334" s="249" t="s">
        <v>216</v>
      </c>
      <c r="D334" s="224">
        <v>4.25</v>
      </c>
      <c r="E334" s="224">
        <v>4.25</v>
      </c>
      <c r="F334" s="224">
        <v>4.25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9">
        <v>110</v>
      </c>
      <c r="B335" s="249" t="s">
        <v>174</v>
      </c>
      <c r="C335" s="249" t="s">
        <v>216</v>
      </c>
      <c r="D335" s="224">
        <v>4.5</v>
      </c>
      <c r="E335" s="224">
        <v>4.5</v>
      </c>
      <c r="F335" s="224">
        <v>4.5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9">
        <v>111</v>
      </c>
      <c r="B336" s="249" t="s">
        <v>229</v>
      </c>
      <c r="C336" s="249" t="s">
        <v>217</v>
      </c>
      <c r="D336" s="224">
        <v>4.5</v>
      </c>
      <c r="E336" s="224">
        <v>4.5</v>
      </c>
      <c r="F336" s="224">
        <v>4.5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9">
        <v>111</v>
      </c>
      <c r="B337" s="249" t="s">
        <v>173</v>
      </c>
      <c r="C337" s="249" t="s">
        <v>217</v>
      </c>
      <c r="D337" s="224">
        <v>4.333333333333333</v>
      </c>
      <c r="E337" s="224">
        <v>4</v>
      </c>
      <c r="F337" s="224">
        <v>4.5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9">
        <v>111</v>
      </c>
      <c r="B338" s="249" t="s">
        <v>183</v>
      </c>
      <c r="C338" s="249" t="s">
        <v>217</v>
      </c>
      <c r="D338" s="224">
        <v>4.5999999999999996</v>
      </c>
      <c r="E338" s="224">
        <v>4.5</v>
      </c>
      <c r="F338" s="224">
        <v>4.7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9">
        <v>111</v>
      </c>
      <c r="B339" s="249" t="s">
        <v>172</v>
      </c>
      <c r="C339" s="249" t="s">
        <v>217</v>
      </c>
      <c r="D339" s="224">
        <v>4.25</v>
      </c>
      <c r="E339" s="224">
        <v>4.25</v>
      </c>
      <c r="F339" s="224">
        <v>4.25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9">
        <v>111</v>
      </c>
      <c r="B340" s="249" t="s">
        <v>174</v>
      </c>
      <c r="C340" s="249" t="s">
        <v>217</v>
      </c>
      <c r="D340" s="224">
        <v>4.5</v>
      </c>
      <c r="E340" s="224">
        <v>4.5</v>
      </c>
      <c r="F340" s="224">
        <v>4.5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9">
        <v>112</v>
      </c>
      <c r="B341" s="249" t="s">
        <v>229</v>
      </c>
      <c r="C341" s="249" t="s">
        <v>218</v>
      </c>
      <c r="D341" s="224">
        <v>4</v>
      </c>
      <c r="E341" s="224">
        <v>4</v>
      </c>
      <c r="F341" s="224">
        <v>4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9">
        <v>112</v>
      </c>
      <c r="B342" s="249" t="s">
        <v>173</v>
      </c>
      <c r="C342" s="249" t="s">
        <v>218</v>
      </c>
      <c r="D342" s="224">
        <v>3.9166666666666665</v>
      </c>
      <c r="E342" s="224">
        <v>3.75</v>
      </c>
      <c r="F342" s="224">
        <v>4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9">
        <v>112</v>
      </c>
      <c r="B343" s="249" t="s">
        <v>183</v>
      </c>
      <c r="C343" s="249" t="s">
        <v>218</v>
      </c>
      <c r="D343" s="224">
        <v>4</v>
      </c>
      <c r="E343" s="224">
        <v>4</v>
      </c>
      <c r="F343" s="224">
        <v>4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9">
        <v>112</v>
      </c>
      <c r="B344" s="249" t="s">
        <v>172</v>
      </c>
      <c r="C344" s="249" t="s">
        <v>218</v>
      </c>
      <c r="D344" s="224">
        <v>3.75</v>
      </c>
      <c r="E344" s="224">
        <v>3.75</v>
      </c>
      <c r="F344" s="224">
        <v>3.75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9">
        <v>112</v>
      </c>
      <c r="B345" s="249" t="s">
        <v>174</v>
      </c>
      <c r="C345" s="249" t="s">
        <v>218</v>
      </c>
      <c r="D345" s="224">
        <v>3.5</v>
      </c>
      <c r="E345" s="224">
        <v>3.5</v>
      </c>
      <c r="F345" s="224">
        <v>3.5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9">
        <v>113</v>
      </c>
      <c r="B346" s="249" t="s">
        <v>229</v>
      </c>
      <c r="C346" s="249" t="s">
        <v>219</v>
      </c>
      <c r="D346" s="224">
        <v>4.25</v>
      </c>
      <c r="E346" s="224">
        <v>4.25</v>
      </c>
      <c r="F346" s="224">
        <v>4.25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9">
        <v>113</v>
      </c>
      <c r="B347" s="249" t="s">
        <v>173</v>
      </c>
      <c r="C347" s="249" t="s">
        <v>219</v>
      </c>
      <c r="D347" s="224">
        <v>4.3</v>
      </c>
      <c r="E347" s="224">
        <v>4</v>
      </c>
      <c r="F347" s="224">
        <v>4.5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9">
        <v>113</v>
      </c>
      <c r="B348" s="249" t="s">
        <v>183</v>
      </c>
      <c r="C348" s="249" t="s">
        <v>219</v>
      </c>
      <c r="D348" s="224">
        <v>4.55</v>
      </c>
      <c r="E348" s="224">
        <v>4.5</v>
      </c>
      <c r="F348" s="224">
        <v>4.5999999999999996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9">
        <v>113</v>
      </c>
      <c r="B349" s="249" t="s">
        <v>172</v>
      </c>
      <c r="C349" s="249" t="s">
        <v>219</v>
      </c>
      <c r="D349" s="224">
        <v>4</v>
      </c>
      <c r="E349" s="224">
        <v>4</v>
      </c>
      <c r="F349" s="224">
        <v>4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9">
        <v>113</v>
      </c>
      <c r="B350" s="249" t="s">
        <v>174</v>
      </c>
      <c r="C350" s="249" t="s">
        <v>219</v>
      </c>
      <c r="D350" s="224">
        <v>3.5</v>
      </c>
      <c r="E350" s="224">
        <v>3.5</v>
      </c>
      <c r="F350" s="224">
        <v>3.5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9">
        <v>114</v>
      </c>
      <c r="B351" s="249" t="s">
        <v>229</v>
      </c>
      <c r="C351" s="249" t="s">
        <v>220</v>
      </c>
      <c r="D351" s="224">
        <v>3.9</v>
      </c>
      <c r="E351" s="224">
        <v>3.9</v>
      </c>
      <c r="F351" s="224">
        <v>3.9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9">
        <v>114</v>
      </c>
      <c r="B352" s="249" t="s">
        <v>173</v>
      </c>
      <c r="C352" s="249" t="s">
        <v>220</v>
      </c>
      <c r="D352" s="224">
        <v>4.333333333333333</v>
      </c>
      <c r="E352" s="224">
        <v>4</v>
      </c>
      <c r="F352" s="224">
        <v>4.5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9">
        <v>114</v>
      </c>
      <c r="B353" s="249" t="s">
        <v>183</v>
      </c>
      <c r="C353" s="249" t="s">
        <v>220</v>
      </c>
      <c r="D353" s="224">
        <v>4.55</v>
      </c>
      <c r="E353" s="224">
        <v>4.5</v>
      </c>
      <c r="F353" s="224">
        <v>4.5999999999999996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9">
        <v>114</v>
      </c>
      <c r="B354" s="249" t="s">
        <v>172</v>
      </c>
      <c r="C354" s="249" t="s">
        <v>220</v>
      </c>
      <c r="D354" s="224">
        <v>4</v>
      </c>
      <c r="E354" s="224">
        <v>4</v>
      </c>
      <c r="F354" s="224">
        <v>4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9">
        <v>114</v>
      </c>
      <c r="B355" s="249" t="s">
        <v>174</v>
      </c>
      <c r="C355" s="249" t="s">
        <v>220</v>
      </c>
      <c r="D355" s="224">
        <v>3.5</v>
      </c>
      <c r="E355" s="224">
        <v>3.5</v>
      </c>
      <c r="F355" s="224">
        <v>3.5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9">
        <v>115</v>
      </c>
      <c r="B356" s="249" t="s">
        <v>229</v>
      </c>
      <c r="C356" s="249" t="s">
        <v>221</v>
      </c>
      <c r="D356" s="224">
        <v>3.9</v>
      </c>
      <c r="E356" s="224">
        <v>3.9</v>
      </c>
      <c r="F356" s="224">
        <v>3.9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9">
        <v>115</v>
      </c>
      <c r="B357" s="249" t="s">
        <v>173</v>
      </c>
      <c r="C357" s="249" t="s">
        <v>221</v>
      </c>
      <c r="D357" s="224">
        <v>3.9166666666666665</v>
      </c>
      <c r="E357" s="224">
        <v>3.75</v>
      </c>
      <c r="F357" s="224">
        <v>4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9">
        <v>115</v>
      </c>
      <c r="B358" s="249" t="s">
        <v>183</v>
      </c>
      <c r="C358" s="249" t="s">
        <v>221</v>
      </c>
      <c r="D358" s="224">
        <v>4</v>
      </c>
      <c r="E358" s="224">
        <v>4</v>
      </c>
      <c r="F358" s="224">
        <v>4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9">
        <v>115</v>
      </c>
      <c r="B359" s="249" t="s">
        <v>172</v>
      </c>
      <c r="C359" s="249" t="s">
        <v>221</v>
      </c>
      <c r="D359" s="224">
        <v>4</v>
      </c>
      <c r="E359" s="224">
        <v>4</v>
      </c>
      <c r="F359" s="224">
        <v>4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9">
        <v>115</v>
      </c>
      <c r="B360" s="249" t="s">
        <v>174</v>
      </c>
      <c r="C360" s="249" t="s">
        <v>221</v>
      </c>
      <c r="D360" s="224">
        <v>3.5</v>
      </c>
      <c r="E360" s="224">
        <v>3.5</v>
      </c>
      <c r="F360" s="224">
        <v>3.5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9">
        <v>116</v>
      </c>
      <c r="B361" s="249" t="s">
        <v>229</v>
      </c>
      <c r="C361" s="249" t="s">
        <v>222</v>
      </c>
      <c r="D361" s="224">
        <v>4</v>
      </c>
      <c r="E361" s="224">
        <v>4</v>
      </c>
      <c r="F361" s="224">
        <v>4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9">
        <v>116</v>
      </c>
      <c r="B362" s="249" t="s">
        <v>173</v>
      </c>
      <c r="C362" s="249" t="s">
        <v>222</v>
      </c>
      <c r="D362" s="224">
        <v>3.9166666666666665</v>
      </c>
      <c r="E362" s="224">
        <v>3.75</v>
      </c>
      <c r="F362" s="224">
        <v>4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9">
        <v>116</v>
      </c>
      <c r="B363" s="249" t="s">
        <v>183</v>
      </c>
      <c r="C363" s="249" t="s">
        <v>222</v>
      </c>
      <c r="D363" s="224">
        <v>4</v>
      </c>
      <c r="E363" s="224">
        <v>4</v>
      </c>
      <c r="F363" s="224">
        <v>4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9">
        <v>116</v>
      </c>
      <c r="B364" s="249" t="s">
        <v>172</v>
      </c>
      <c r="C364" s="249" t="s">
        <v>222</v>
      </c>
      <c r="D364" s="224">
        <v>4</v>
      </c>
      <c r="E364" s="224">
        <v>4</v>
      </c>
      <c r="F364" s="224">
        <v>4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9">
        <v>116</v>
      </c>
      <c r="B365" s="249" t="s">
        <v>174</v>
      </c>
      <c r="C365" s="249" t="s">
        <v>222</v>
      </c>
      <c r="D365" s="224">
        <v>3.5</v>
      </c>
      <c r="E365" s="224">
        <v>3.5</v>
      </c>
      <c r="F365" s="224">
        <v>3.5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9">
        <v>119</v>
      </c>
      <c r="B366" s="249" t="s">
        <v>229</v>
      </c>
      <c r="C366" s="249" t="s">
        <v>144</v>
      </c>
      <c r="D366" s="224">
        <v>4.8</v>
      </c>
      <c r="E366" s="224">
        <v>4.8</v>
      </c>
      <c r="F366" s="224">
        <v>4.8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9">
        <v>119</v>
      </c>
      <c r="B367" s="249" t="s">
        <v>173</v>
      </c>
      <c r="C367" s="249" t="s">
        <v>144</v>
      </c>
      <c r="D367" s="224">
        <v>5.25</v>
      </c>
      <c r="E367" s="224">
        <v>5</v>
      </c>
      <c r="F367" s="224">
        <v>5.5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9">
        <v>119</v>
      </c>
      <c r="B368" s="249" t="s">
        <v>183</v>
      </c>
      <c r="C368" s="249" t="s">
        <v>144</v>
      </c>
      <c r="D368" s="224">
        <v>3.875</v>
      </c>
      <c r="E368" s="224">
        <v>3.75</v>
      </c>
      <c r="F368" s="224">
        <v>4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9">
        <v>119</v>
      </c>
      <c r="B369" s="249" t="s">
        <v>172</v>
      </c>
      <c r="C369" s="249" t="s">
        <v>144</v>
      </c>
      <c r="D369" s="224">
        <v>5</v>
      </c>
      <c r="E369" s="224">
        <v>5</v>
      </c>
      <c r="F369" s="224">
        <v>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9">
        <v>119</v>
      </c>
      <c r="B370" s="249" t="s">
        <v>174</v>
      </c>
      <c r="C370" s="249" t="s">
        <v>144</v>
      </c>
      <c r="D370" s="224">
        <v>6</v>
      </c>
      <c r="E370" s="224">
        <v>6</v>
      </c>
      <c r="F370" s="224">
        <v>6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9">
        <v>120</v>
      </c>
      <c r="B371" s="249" t="s">
        <v>229</v>
      </c>
      <c r="C371" s="249" t="s">
        <v>145</v>
      </c>
      <c r="D371" s="224">
        <v>3</v>
      </c>
      <c r="E371" s="224">
        <v>3</v>
      </c>
      <c r="F371" s="224">
        <v>3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9">
        <v>120</v>
      </c>
      <c r="B372" s="249" t="s">
        <v>173</v>
      </c>
      <c r="C372" s="249" t="s">
        <v>145</v>
      </c>
      <c r="D372" s="224">
        <v>3.125</v>
      </c>
      <c r="E372" s="224">
        <v>3</v>
      </c>
      <c r="F372" s="224">
        <v>3.25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9">
        <v>120</v>
      </c>
      <c r="B373" s="249" t="s">
        <v>183</v>
      </c>
      <c r="C373" s="249" t="s">
        <v>145</v>
      </c>
      <c r="D373" s="224">
        <v>3.5</v>
      </c>
      <c r="E373" s="224">
        <v>3.5</v>
      </c>
      <c r="F373" s="224">
        <v>3.5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9">
        <v>120</v>
      </c>
      <c r="B374" s="249" t="s">
        <v>172</v>
      </c>
      <c r="C374" s="249" t="s">
        <v>145</v>
      </c>
      <c r="D374" s="224">
        <v>2.9166666666666665</v>
      </c>
      <c r="E374" s="224">
        <v>2.75</v>
      </c>
      <c r="F374" s="224">
        <v>3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9">
        <v>120</v>
      </c>
      <c r="B375" s="249" t="s">
        <v>174</v>
      </c>
      <c r="C375" s="249" t="s">
        <v>145</v>
      </c>
      <c r="D375" s="224">
        <v>3</v>
      </c>
      <c r="E375" s="224">
        <v>3</v>
      </c>
      <c r="F375" s="224">
        <v>3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9">
        <v>121</v>
      </c>
      <c r="B376" s="249" t="s">
        <v>229</v>
      </c>
      <c r="C376" s="249" t="s">
        <v>146</v>
      </c>
      <c r="D376" s="224">
        <v>3</v>
      </c>
      <c r="E376" s="224">
        <v>3</v>
      </c>
      <c r="F376" s="224">
        <v>3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9">
        <v>121</v>
      </c>
      <c r="B377" s="249" t="s">
        <v>173</v>
      </c>
      <c r="C377" s="249" t="s">
        <v>146</v>
      </c>
      <c r="D377" s="224">
        <v>3.125</v>
      </c>
      <c r="E377" s="224">
        <v>3</v>
      </c>
      <c r="F377" s="224">
        <v>3.25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9">
        <v>121</v>
      </c>
      <c r="B378" s="249" t="s">
        <v>183</v>
      </c>
      <c r="C378" s="249" t="s">
        <v>146</v>
      </c>
      <c r="D378" s="224">
        <v>3.5</v>
      </c>
      <c r="E378" s="224">
        <v>3.5</v>
      </c>
      <c r="F378" s="224">
        <v>3.5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9">
        <v>121</v>
      </c>
      <c r="B379" s="249" t="s">
        <v>172</v>
      </c>
      <c r="C379" s="249" t="s">
        <v>146</v>
      </c>
      <c r="D379" s="224">
        <v>2.8666666666666667</v>
      </c>
      <c r="E379" s="224">
        <v>2.6</v>
      </c>
      <c r="F379" s="224">
        <v>3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9">
        <v>121</v>
      </c>
      <c r="B380" s="249" t="s">
        <v>174</v>
      </c>
      <c r="C380" s="249" t="s">
        <v>146</v>
      </c>
      <c r="D380" s="224">
        <v>3</v>
      </c>
      <c r="E380" s="224">
        <v>3</v>
      </c>
      <c r="F380" s="224">
        <v>3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9">
        <v>122</v>
      </c>
      <c r="B381" s="249" t="s">
        <v>229</v>
      </c>
      <c r="C381" s="249" t="s">
        <v>155</v>
      </c>
      <c r="D381" s="224">
        <v>2.8</v>
      </c>
      <c r="E381" s="224">
        <v>2.8</v>
      </c>
      <c r="F381" s="224">
        <v>2.8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9">
        <v>122</v>
      </c>
      <c r="B382" s="249" t="s">
        <v>173</v>
      </c>
      <c r="C382" s="249" t="s">
        <v>155</v>
      </c>
      <c r="D382" s="224">
        <v>3.125</v>
      </c>
      <c r="E382" s="224">
        <v>3</v>
      </c>
      <c r="F382" s="224">
        <v>3.25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9">
        <v>122</v>
      </c>
      <c r="B383" s="249" t="s">
        <v>183</v>
      </c>
      <c r="C383" s="249" t="s">
        <v>155</v>
      </c>
      <c r="D383" s="224">
        <v>3</v>
      </c>
      <c r="E383" s="224">
        <v>3</v>
      </c>
      <c r="F383" s="224">
        <v>3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9">
        <v>122</v>
      </c>
      <c r="B384" s="249" t="s">
        <v>172</v>
      </c>
      <c r="C384" s="249" t="s">
        <v>155</v>
      </c>
      <c r="D384" s="224">
        <v>2.8666666666666667</v>
      </c>
      <c r="E384" s="224">
        <v>2.6</v>
      </c>
      <c r="F384" s="224">
        <v>3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9">
        <v>122</v>
      </c>
      <c r="B385" s="249" t="s">
        <v>174</v>
      </c>
      <c r="C385" s="249" t="s">
        <v>155</v>
      </c>
      <c r="D385" s="224">
        <v>3</v>
      </c>
      <c r="E385" s="224">
        <v>3</v>
      </c>
      <c r="F385" s="224">
        <v>3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9">
        <v>123</v>
      </c>
      <c r="B386" s="249" t="s">
        <v>229</v>
      </c>
      <c r="C386" s="249" t="s">
        <v>301</v>
      </c>
      <c r="D386" s="224">
        <v>1.5</v>
      </c>
      <c r="E386" s="224">
        <v>1.5</v>
      </c>
      <c r="F386" s="224">
        <v>1.5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9">
        <v>123</v>
      </c>
      <c r="B387" s="249" t="s">
        <v>183</v>
      </c>
      <c r="C387" s="249" t="s">
        <v>301</v>
      </c>
      <c r="D387" s="224">
        <v>1.6000000000000003</v>
      </c>
      <c r="E387" s="224">
        <v>1.6</v>
      </c>
      <c r="F387" s="224">
        <v>1.6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9">
        <v>124</v>
      </c>
      <c r="B388" s="249" t="s">
        <v>229</v>
      </c>
      <c r="C388" s="249" t="s">
        <v>147</v>
      </c>
      <c r="D388" s="224">
        <v>1.3</v>
      </c>
      <c r="E388" s="224">
        <v>1.3</v>
      </c>
      <c r="F388" s="224">
        <v>1.3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9">
        <v>124</v>
      </c>
      <c r="B389" s="249" t="s">
        <v>173</v>
      </c>
      <c r="C389" s="249" t="s">
        <v>147</v>
      </c>
      <c r="D389" s="224">
        <v>1.4333333333333336</v>
      </c>
      <c r="E389" s="224">
        <v>1.35</v>
      </c>
      <c r="F389" s="224">
        <v>1.6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9">
        <v>124</v>
      </c>
      <c r="B390" s="249" t="s">
        <v>183</v>
      </c>
      <c r="C390" s="249" t="s">
        <v>147</v>
      </c>
      <c r="D390" s="224">
        <v>1.3500000000000003</v>
      </c>
      <c r="E390" s="224">
        <v>1.3</v>
      </c>
      <c r="F390" s="224">
        <v>1.4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9">
        <v>124</v>
      </c>
      <c r="B391" s="249" t="s">
        <v>172</v>
      </c>
      <c r="C391" s="249" t="s">
        <v>147</v>
      </c>
      <c r="D391" s="224">
        <v>1.4</v>
      </c>
      <c r="E391" s="224">
        <v>1.4</v>
      </c>
      <c r="F391" s="224">
        <v>1.4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9">
        <v>124</v>
      </c>
      <c r="B392" s="249" t="s">
        <v>174</v>
      </c>
      <c r="C392" s="249" t="s">
        <v>147</v>
      </c>
      <c r="D392" s="224">
        <v>1.25</v>
      </c>
      <c r="E392" s="224">
        <v>1.25</v>
      </c>
      <c r="F392" s="224">
        <v>1.25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9">
        <v>125</v>
      </c>
      <c r="B393" s="249" t="s">
        <v>229</v>
      </c>
      <c r="C393" s="249" t="s">
        <v>148</v>
      </c>
      <c r="D393" s="224">
        <v>1.75</v>
      </c>
      <c r="E393" s="224">
        <v>1.75</v>
      </c>
      <c r="F393" s="224">
        <v>1.75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9">
        <v>125</v>
      </c>
      <c r="B394" s="249" t="s">
        <v>173</v>
      </c>
      <c r="C394" s="249" t="s">
        <v>148</v>
      </c>
      <c r="D394" s="224">
        <v>1.9000000000000001</v>
      </c>
      <c r="E394" s="224">
        <v>1.8</v>
      </c>
      <c r="F394" s="224">
        <v>2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9">
        <v>125</v>
      </c>
      <c r="B395" s="249" t="s">
        <v>183</v>
      </c>
      <c r="C395" s="249" t="s">
        <v>148</v>
      </c>
      <c r="D395" s="224">
        <v>1.7833333333333332</v>
      </c>
      <c r="E395" s="224">
        <v>1.75</v>
      </c>
      <c r="F395" s="224">
        <v>1.8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9">
        <v>125</v>
      </c>
      <c r="B396" s="249" t="s">
        <v>172</v>
      </c>
      <c r="C396" s="249" t="s">
        <v>148</v>
      </c>
      <c r="D396" s="224">
        <v>1.8</v>
      </c>
      <c r="E396" s="224">
        <v>1.8</v>
      </c>
      <c r="F396" s="224">
        <v>1.8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9">
        <v>125</v>
      </c>
      <c r="B397" s="249" t="s">
        <v>174</v>
      </c>
      <c r="C397" s="249" t="s">
        <v>148</v>
      </c>
      <c r="D397" s="224">
        <v>1.8999999999999997</v>
      </c>
      <c r="E397" s="224">
        <v>1.9</v>
      </c>
      <c r="F397" s="224">
        <v>1.9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9">
        <v>126</v>
      </c>
      <c r="B398" s="249" t="s">
        <v>229</v>
      </c>
      <c r="C398" s="249" t="s">
        <v>269</v>
      </c>
      <c r="D398" s="224">
        <v>4.25</v>
      </c>
      <c r="E398" s="224">
        <v>4.25</v>
      </c>
      <c r="F398" s="224">
        <v>4.25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9">
        <v>126</v>
      </c>
      <c r="B399" s="249" t="s">
        <v>173</v>
      </c>
      <c r="C399" s="249" t="s">
        <v>269</v>
      </c>
      <c r="D399" s="224">
        <v>4.38</v>
      </c>
      <c r="E399" s="224">
        <v>4.25</v>
      </c>
      <c r="F399" s="224">
        <v>4.5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9">
        <v>126</v>
      </c>
      <c r="B400" s="249" t="s">
        <v>183</v>
      </c>
      <c r="C400" s="249" t="s">
        <v>269</v>
      </c>
      <c r="D400" s="224">
        <v>4.05</v>
      </c>
      <c r="E400" s="224">
        <v>4</v>
      </c>
      <c r="F400" s="224">
        <v>4.0999999999999996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9">
        <v>126</v>
      </c>
      <c r="B401" s="249" t="s">
        <v>172</v>
      </c>
      <c r="C401" s="249" t="s">
        <v>269</v>
      </c>
      <c r="D401" s="224">
        <v>4</v>
      </c>
      <c r="E401" s="224">
        <v>4</v>
      </c>
      <c r="F401" s="224">
        <v>4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9">
        <v>126</v>
      </c>
      <c r="B402" s="249" t="s">
        <v>174</v>
      </c>
      <c r="C402" s="249" t="s">
        <v>269</v>
      </c>
      <c r="D402" s="224">
        <v>4.833333333333333</v>
      </c>
      <c r="E402" s="224">
        <v>4.5</v>
      </c>
      <c r="F402" s="224">
        <v>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9">
        <v>127</v>
      </c>
      <c r="B403" s="249" t="s">
        <v>229</v>
      </c>
      <c r="C403" s="249" t="s">
        <v>270</v>
      </c>
      <c r="D403" s="224">
        <v>4.0999999999999996</v>
      </c>
      <c r="E403" s="224">
        <v>4.0999999999999996</v>
      </c>
      <c r="F403" s="224">
        <v>4.0999999999999996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9">
        <v>127</v>
      </c>
      <c r="B404" s="249" t="s">
        <v>173</v>
      </c>
      <c r="C404" s="249" t="s">
        <v>270</v>
      </c>
      <c r="D404" s="224">
        <v>4.05</v>
      </c>
      <c r="E404" s="224">
        <v>4</v>
      </c>
      <c r="F404" s="224">
        <v>4.2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9">
        <v>127</v>
      </c>
      <c r="B405" s="249" t="s">
        <v>183</v>
      </c>
      <c r="C405" s="249" t="s">
        <v>270</v>
      </c>
      <c r="D405" s="224">
        <v>3.875</v>
      </c>
      <c r="E405" s="224">
        <v>3.8</v>
      </c>
      <c r="F405" s="224">
        <v>3.95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9">
        <v>127</v>
      </c>
      <c r="B406" s="249" t="s">
        <v>172</v>
      </c>
      <c r="C406" s="249" t="s">
        <v>270</v>
      </c>
      <c r="D406" s="224">
        <v>3.75</v>
      </c>
      <c r="E406" s="224">
        <v>3.75</v>
      </c>
      <c r="F406" s="224">
        <v>3.75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9">
        <v>127</v>
      </c>
      <c r="B407" s="249" t="s">
        <v>174</v>
      </c>
      <c r="C407" s="249" t="s">
        <v>270</v>
      </c>
      <c r="D407" s="224">
        <v>4.416666666666667</v>
      </c>
      <c r="E407" s="224">
        <v>4.25</v>
      </c>
      <c r="F407" s="224">
        <v>4.5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9">
        <v>128</v>
      </c>
      <c r="B408" s="249" t="s">
        <v>229</v>
      </c>
      <c r="C408" s="249" t="s">
        <v>302</v>
      </c>
      <c r="D408" s="224">
        <v>48</v>
      </c>
      <c r="E408" s="224">
        <v>48</v>
      </c>
      <c r="F408" s="224">
        <v>48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9">
        <v>128</v>
      </c>
      <c r="B409" s="249" t="s">
        <v>173</v>
      </c>
      <c r="C409" s="249" t="s">
        <v>302</v>
      </c>
      <c r="D409" s="224">
        <v>47.666666666666664</v>
      </c>
      <c r="E409" s="224">
        <v>47</v>
      </c>
      <c r="F409" s="224">
        <v>48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9">
        <v>128</v>
      </c>
      <c r="B410" s="249" t="s">
        <v>183</v>
      </c>
      <c r="C410" s="249" t="s">
        <v>302</v>
      </c>
      <c r="D410" s="224">
        <v>46</v>
      </c>
      <c r="E410" s="224">
        <v>46</v>
      </c>
      <c r="F410" s="224">
        <v>46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9">
        <v>129</v>
      </c>
      <c r="B411" s="249" t="s">
        <v>229</v>
      </c>
      <c r="C411" s="249" t="s">
        <v>303</v>
      </c>
      <c r="D411" s="224">
        <v>46</v>
      </c>
      <c r="E411" s="224">
        <v>46</v>
      </c>
      <c r="F411" s="224">
        <v>46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9">
        <v>129</v>
      </c>
      <c r="B412" s="249" t="s">
        <v>173</v>
      </c>
      <c r="C412" s="249" t="s">
        <v>303</v>
      </c>
      <c r="D412" s="224">
        <v>45.333333333333336</v>
      </c>
      <c r="E412" s="224">
        <v>45</v>
      </c>
      <c r="F412" s="224">
        <v>46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9">
        <v>129</v>
      </c>
      <c r="B413" s="249" t="s">
        <v>183</v>
      </c>
      <c r="C413" s="249" t="s">
        <v>303</v>
      </c>
      <c r="D413" s="224">
        <v>43</v>
      </c>
      <c r="E413" s="224">
        <v>42</v>
      </c>
      <c r="F413" s="224">
        <v>44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9">
        <v>130</v>
      </c>
      <c r="B414" s="249" t="s">
        <v>229</v>
      </c>
      <c r="C414" s="249" t="s">
        <v>150</v>
      </c>
      <c r="D414" s="224">
        <v>3</v>
      </c>
      <c r="E414" s="224">
        <v>3</v>
      </c>
      <c r="F414" s="224">
        <v>3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9">
        <v>130</v>
      </c>
      <c r="B415" s="249" t="s">
        <v>173</v>
      </c>
      <c r="C415" s="249" t="s">
        <v>150</v>
      </c>
      <c r="D415" s="224">
        <v>3.25</v>
      </c>
      <c r="E415" s="224">
        <v>3</v>
      </c>
      <c r="F415" s="224">
        <v>3.5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9">
        <v>130</v>
      </c>
      <c r="B416" s="249" t="s">
        <v>183</v>
      </c>
      <c r="C416" s="249" t="s">
        <v>150</v>
      </c>
      <c r="D416" s="224">
        <v>2.76</v>
      </c>
      <c r="E416" s="224">
        <v>2.5</v>
      </c>
      <c r="F416" s="224">
        <v>3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9">
        <v>130</v>
      </c>
      <c r="B417" s="249" t="s">
        <v>172</v>
      </c>
      <c r="C417" s="249" t="s">
        <v>150</v>
      </c>
      <c r="D417" s="224">
        <v>3.25</v>
      </c>
      <c r="E417" s="224">
        <v>3.25</v>
      </c>
      <c r="F417" s="224">
        <v>3.25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9">
        <v>130</v>
      </c>
      <c r="B418" s="249" t="s">
        <v>174</v>
      </c>
      <c r="C418" s="249" t="s">
        <v>150</v>
      </c>
      <c r="D418" s="224">
        <v>2.9166666666666665</v>
      </c>
      <c r="E418" s="224">
        <v>2.75</v>
      </c>
      <c r="F418" s="224">
        <v>3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9">
        <v>132</v>
      </c>
      <c r="B419" s="249" t="s">
        <v>229</v>
      </c>
      <c r="C419" s="249" t="s">
        <v>151</v>
      </c>
      <c r="D419" s="224">
        <v>2.2250000000000001</v>
      </c>
      <c r="E419" s="224">
        <v>2.2000000000000002</v>
      </c>
      <c r="F419" s="224">
        <v>2.25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9">
        <v>132</v>
      </c>
      <c r="B420" s="249" t="s">
        <v>173</v>
      </c>
      <c r="C420" s="249" t="s">
        <v>151</v>
      </c>
      <c r="D420" s="224">
        <v>2.29</v>
      </c>
      <c r="E420" s="224">
        <v>2</v>
      </c>
      <c r="F420" s="224">
        <v>2.5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9">
        <v>132</v>
      </c>
      <c r="B421" s="249" t="s">
        <v>183</v>
      </c>
      <c r="C421" s="249" t="s">
        <v>151</v>
      </c>
      <c r="D421" s="224">
        <v>2.4299999999999997</v>
      </c>
      <c r="E421" s="224">
        <v>2.2000000000000002</v>
      </c>
      <c r="F421" s="224">
        <v>2.7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9">
        <v>132</v>
      </c>
      <c r="B422" s="249" t="s">
        <v>172</v>
      </c>
      <c r="C422" s="249" t="s">
        <v>151</v>
      </c>
      <c r="D422" s="224">
        <v>2.3499999999999996</v>
      </c>
      <c r="E422" s="224">
        <v>2.2999999999999998</v>
      </c>
      <c r="F422" s="224">
        <v>2.4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9">
        <v>132</v>
      </c>
      <c r="B423" s="249" t="s">
        <v>174</v>
      </c>
      <c r="C423" s="249" t="s">
        <v>151</v>
      </c>
      <c r="D423" s="224">
        <v>2.5500000000000003</v>
      </c>
      <c r="E423" s="224">
        <v>2.5</v>
      </c>
      <c r="F423" s="224">
        <v>2.65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9">
        <v>133</v>
      </c>
      <c r="B424" s="249" t="s">
        <v>229</v>
      </c>
      <c r="C424" s="249" t="s">
        <v>152</v>
      </c>
      <c r="D424" s="224">
        <v>3.4249999999999998</v>
      </c>
      <c r="E424" s="224">
        <v>3.25</v>
      </c>
      <c r="F424" s="224">
        <v>3.6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9">
        <v>133</v>
      </c>
      <c r="B425" s="249" t="s">
        <v>173</v>
      </c>
      <c r="C425" s="249" t="s">
        <v>152</v>
      </c>
      <c r="D425" s="224">
        <v>3.9</v>
      </c>
      <c r="E425" s="224">
        <v>3.7</v>
      </c>
      <c r="F425" s="224">
        <v>4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9">
        <v>133</v>
      </c>
      <c r="B426" s="249" t="s">
        <v>183</v>
      </c>
      <c r="C426" s="249" t="s">
        <v>152</v>
      </c>
      <c r="D426" s="224">
        <v>3.28</v>
      </c>
      <c r="E426" s="224">
        <v>3</v>
      </c>
      <c r="F426" s="224">
        <v>4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9">
        <v>133</v>
      </c>
      <c r="B427" s="249" t="s">
        <v>172</v>
      </c>
      <c r="C427" s="249" t="s">
        <v>152</v>
      </c>
      <c r="D427" s="224">
        <v>3.75</v>
      </c>
      <c r="E427" s="224">
        <v>3.75</v>
      </c>
      <c r="F427" s="224">
        <v>3.75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9">
        <v>133</v>
      </c>
      <c r="B428" s="249" t="s">
        <v>174</v>
      </c>
      <c r="C428" s="249" t="s">
        <v>152</v>
      </c>
      <c r="D428" s="224">
        <v>3.5</v>
      </c>
      <c r="E428" s="224">
        <v>3.5</v>
      </c>
      <c r="F428" s="224">
        <v>3.5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9">
        <v>134</v>
      </c>
      <c r="B429" s="249" t="s">
        <v>229</v>
      </c>
      <c r="C429" s="249" t="s">
        <v>153</v>
      </c>
      <c r="D429" s="224">
        <v>5</v>
      </c>
      <c r="E429" s="224">
        <v>5</v>
      </c>
      <c r="F429" s="224">
        <v>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9">
        <v>134</v>
      </c>
      <c r="B430" s="249" t="s">
        <v>173</v>
      </c>
      <c r="C430" s="249" t="s">
        <v>153</v>
      </c>
      <c r="D430" s="224">
        <v>6</v>
      </c>
      <c r="E430" s="224">
        <v>6</v>
      </c>
      <c r="F430" s="224">
        <v>6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9">
        <v>134</v>
      </c>
      <c r="B431" s="249" t="s">
        <v>183</v>
      </c>
      <c r="C431" s="249" t="s">
        <v>153</v>
      </c>
      <c r="D431" s="224">
        <v>5.1100000000000003</v>
      </c>
      <c r="E431" s="224">
        <v>4.75</v>
      </c>
      <c r="F431" s="224">
        <v>6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9">
        <v>134</v>
      </c>
      <c r="B432" s="249" t="s">
        <v>174</v>
      </c>
      <c r="C432" s="249" t="s">
        <v>153</v>
      </c>
      <c r="D432" s="224">
        <v>4.916666666666667</v>
      </c>
      <c r="E432" s="224">
        <v>4.75</v>
      </c>
      <c r="F432" s="224">
        <v>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9">
        <v>135</v>
      </c>
      <c r="B433" s="249" t="s">
        <v>229</v>
      </c>
      <c r="C433" s="249" t="s">
        <v>154</v>
      </c>
      <c r="D433" s="224">
        <v>2.4500000000000002</v>
      </c>
      <c r="E433" s="224">
        <v>2.4</v>
      </c>
      <c r="F433" s="224">
        <v>2.5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9">
        <v>135</v>
      </c>
      <c r="B434" s="249" t="s">
        <v>173</v>
      </c>
      <c r="C434" s="249" t="s">
        <v>154</v>
      </c>
      <c r="D434" s="224">
        <v>2</v>
      </c>
      <c r="E434" s="224">
        <v>2</v>
      </c>
      <c r="F434" s="224">
        <v>2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9">
        <v>135</v>
      </c>
      <c r="B435" s="249" t="s">
        <v>183</v>
      </c>
      <c r="C435" s="249" t="s">
        <v>154</v>
      </c>
      <c r="D435" s="224">
        <v>2.5</v>
      </c>
      <c r="E435" s="224">
        <v>2.4</v>
      </c>
      <c r="F435" s="224">
        <v>2.6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9">
        <v>135</v>
      </c>
      <c r="B436" s="249" t="s">
        <v>172</v>
      </c>
      <c r="C436" s="249" t="s">
        <v>154</v>
      </c>
      <c r="D436" s="224">
        <v>1.6</v>
      </c>
      <c r="E436" s="224">
        <v>1.6</v>
      </c>
      <c r="F436" s="224">
        <v>1.6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9">
        <v>135</v>
      </c>
      <c r="B437" s="249" t="s">
        <v>174</v>
      </c>
      <c r="C437" s="249" t="s">
        <v>154</v>
      </c>
      <c r="D437" s="224">
        <v>1.4</v>
      </c>
      <c r="E437" s="224">
        <v>1.4</v>
      </c>
      <c r="F437" s="224">
        <v>1.4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9">
        <v>136</v>
      </c>
      <c r="B438" s="249" t="s">
        <v>229</v>
      </c>
      <c r="C438" s="249" t="s">
        <v>223</v>
      </c>
      <c r="D438" s="224">
        <v>2.5</v>
      </c>
      <c r="E438" s="224">
        <v>2.5</v>
      </c>
      <c r="F438" s="224">
        <v>2.5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9">
        <v>136</v>
      </c>
      <c r="B439" s="249" t="s">
        <v>190</v>
      </c>
      <c r="C439" s="249" t="s">
        <v>223</v>
      </c>
      <c r="D439" s="224">
        <v>1.5</v>
      </c>
      <c r="E439" s="224">
        <v>1.5</v>
      </c>
      <c r="F439" s="224">
        <v>1.5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9">
        <v>136</v>
      </c>
      <c r="B440" s="249" t="s">
        <v>173</v>
      </c>
      <c r="C440" s="249" t="s">
        <v>223</v>
      </c>
      <c r="D440" s="224">
        <v>2</v>
      </c>
      <c r="E440" s="224">
        <v>2</v>
      </c>
      <c r="F440" s="224">
        <v>2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9">
        <v>136</v>
      </c>
      <c r="B441" s="249" t="s">
        <v>183</v>
      </c>
      <c r="C441" s="249" t="s">
        <v>223</v>
      </c>
      <c r="D441" s="224">
        <v>2</v>
      </c>
      <c r="E441" s="224">
        <v>2</v>
      </c>
      <c r="F441" s="224">
        <v>2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9">
        <v>136</v>
      </c>
      <c r="B442" s="249" t="s">
        <v>172</v>
      </c>
      <c r="C442" s="249" t="s">
        <v>223</v>
      </c>
      <c r="D442" s="224">
        <v>2</v>
      </c>
      <c r="E442" s="224">
        <v>2</v>
      </c>
      <c r="F442" s="224">
        <v>2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9">
        <v>136</v>
      </c>
      <c r="B443" s="249" t="s">
        <v>174</v>
      </c>
      <c r="C443" s="249" t="s">
        <v>223</v>
      </c>
      <c r="D443" s="224">
        <v>2</v>
      </c>
      <c r="E443" s="224">
        <v>2</v>
      </c>
      <c r="F443" s="224">
        <v>2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9">
        <v>137</v>
      </c>
      <c r="B444" s="249" t="s">
        <v>229</v>
      </c>
      <c r="C444" s="249" t="s">
        <v>240</v>
      </c>
      <c r="D444" s="224">
        <v>4.5</v>
      </c>
      <c r="E444" s="224">
        <v>4.5</v>
      </c>
      <c r="F444" s="224">
        <v>4.5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9">
        <v>137</v>
      </c>
      <c r="B445" s="249" t="s">
        <v>190</v>
      </c>
      <c r="C445" s="249" t="s">
        <v>240</v>
      </c>
      <c r="D445" s="224">
        <v>3.5</v>
      </c>
      <c r="E445" s="224">
        <v>3.5</v>
      </c>
      <c r="F445" s="224">
        <v>3.5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9">
        <v>137</v>
      </c>
      <c r="B446" s="249" t="s">
        <v>173</v>
      </c>
      <c r="C446" s="249" t="s">
        <v>240</v>
      </c>
      <c r="D446" s="224">
        <v>4</v>
      </c>
      <c r="E446" s="224">
        <v>4</v>
      </c>
      <c r="F446" s="224">
        <v>4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9">
        <v>137</v>
      </c>
      <c r="B447" s="249" t="s">
        <v>183</v>
      </c>
      <c r="C447" s="249" t="s">
        <v>240</v>
      </c>
      <c r="D447" s="224">
        <v>5</v>
      </c>
      <c r="E447" s="224">
        <v>5</v>
      </c>
      <c r="F447" s="224">
        <v>5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9">
        <v>137</v>
      </c>
      <c r="B448" s="249" t="s">
        <v>174</v>
      </c>
      <c r="C448" s="249" t="s">
        <v>240</v>
      </c>
      <c r="D448" s="224">
        <v>3.5</v>
      </c>
      <c r="E448" s="224">
        <v>3.5</v>
      </c>
      <c r="F448" s="224">
        <v>3.5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9">
        <v>138</v>
      </c>
      <c r="B449" s="249" t="s">
        <v>229</v>
      </c>
      <c r="C449" s="249" t="s">
        <v>241</v>
      </c>
      <c r="D449" s="224">
        <v>7</v>
      </c>
      <c r="E449" s="224">
        <v>7</v>
      </c>
      <c r="F449" s="224">
        <v>7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9">
        <v>138</v>
      </c>
      <c r="B450" s="249" t="s">
        <v>190</v>
      </c>
      <c r="C450" s="249" t="s">
        <v>241</v>
      </c>
      <c r="D450" s="224">
        <v>5</v>
      </c>
      <c r="E450" s="224">
        <v>5</v>
      </c>
      <c r="F450" s="224">
        <v>5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9">
        <v>138</v>
      </c>
      <c r="B451" s="249" t="s">
        <v>173</v>
      </c>
      <c r="C451" s="249" t="s">
        <v>241</v>
      </c>
      <c r="D451" s="224">
        <v>3</v>
      </c>
      <c r="E451" s="224">
        <v>3</v>
      </c>
      <c r="F451" s="224">
        <v>3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9">
        <v>138</v>
      </c>
      <c r="B452" s="249" t="s">
        <v>183</v>
      </c>
      <c r="C452" s="249" t="s">
        <v>241</v>
      </c>
      <c r="D452" s="224">
        <v>6.333333333333333</v>
      </c>
      <c r="E452" s="224">
        <v>6</v>
      </c>
      <c r="F452" s="224">
        <v>7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9">
        <v>138</v>
      </c>
      <c r="B453" s="249" t="s">
        <v>172</v>
      </c>
      <c r="C453" s="249" t="s">
        <v>241</v>
      </c>
      <c r="D453" s="224">
        <v>6.5</v>
      </c>
      <c r="E453" s="224">
        <v>6.5</v>
      </c>
      <c r="F453" s="224">
        <v>6.5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9">
        <v>138</v>
      </c>
      <c r="B454" s="249" t="s">
        <v>174</v>
      </c>
      <c r="C454" s="249" t="s">
        <v>241</v>
      </c>
      <c r="D454" s="224">
        <v>5</v>
      </c>
      <c r="E454" s="224">
        <v>5</v>
      </c>
      <c r="F454" s="224">
        <v>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9">
        <v>139</v>
      </c>
      <c r="B455" s="249" t="s">
        <v>229</v>
      </c>
      <c r="C455" s="249" t="s">
        <v>242</v>
      </c>
      <c r="D455" s="224">
        <v>4</v>
      </c>
      <c r="E455" s="224">
        <v>4</v>
      </c>
      <c r="F455" s="224">
        <v>4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9">
        <v>139</v>
      </c>
      <c r="B456" s="249" t="s">
        <v>190</v>
      </c>
      <c r="C456" s="249" t="s">
        <v>242</v>
      </c>
      <c r="D456" s="224">
        <v>3.5</v>
      </c>
      <c r="E456" s="224">
        <v>3.5</v>
      </c>
      <c r="F456" s="224">
        <v>3.5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9">
        <v>139</v>
      </c>
      <c r="B457" s="249" t="s">
        <v>183</v>
      </c>
      <c r="C457" s="249" t="s">
        <v>242</v>
      </c>
      <c r="D457" s="224">
        <v>3.1666666666666665</v>
      </c>
      <c r="E457" s="224">
        <v>3</v>
      </c>
      <c r="F457" s="224">
        <v>3.5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9">
        <v>139</v>
      </c>
      <c r="B458" s="249" t="s">
        <v>174</v>
      </c>
      <c r="C458" s="249" t="s">
        <v>242</v>
      </c>
      <c r="D458" s="224">
        <v>4</v>
      </c>
      <c r="E458" s="224">
        <v>4</v>
      </c>
      <c r="F458" s="224">
        <v>4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9">
        <v>140</v>
      </c>
      <c r="B459" s="249" t="s">
        <v>229</v>
      </c>
      <c r="C459" s="249" t="s">
        <v>224</v>
      </c>
      <c r="D459" s="224">
        <v>10</v>
      </c>
      <c r="E459" s="224">
        <v>10</v>
      </c>
      <c r="F459" s="224">
        <v>10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9">
        <v>140</v>
      </c>
      <c r="B460" s="249" t="s">
        <v>190</v>
      </c>
      <c r="C460" s="249" t="s">
        <v>224</v>
      </c>
      <c r="D460" s="224">
        <v>8.5</v>
      </c>
      <c r="E460" s="224">
        <v>8.5</v>
      </c>
      <c r="F460" s="224">
        <v>8.5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9">
        <v>140</v>
      </c>
      <c r="B461" s="249" t="s">
        <v>173</v>
      </c>
      <c r="C461" s="249" t="s">
        <v>224</v>
      </c>
      <c r="D461" s="224">
        <v>7</v>
      </c>
      <c r="E461" s="224">
        <v>7</v>
      </c>
      <c r="F461" s="224">
        <v>7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9">
        <v>140</v>
      </c>
      <c r="B462" s="249" t="s">
        <v>183</v>
      </c>
      <c r="C462" s="249" t="s">
        <v>224</v>
      </c>
      <c r="D462" s="224">
        <v>9</v>
      </c>
      <c r="E462" s="224">
        <v>9</v>
      </c>
      <c r="F462" s="224">
        <v>9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9">
        <v>140</v>
      </c>
      <c r="B463" s="249" t="s">
        <v>172</v>
      </c>
      <c r="C463" s="249" t="s">
        <v>224</v>
      </c>
      <c r="D463" s="224">
        <v>9</v>
      </c>
      <c r="E463" s="224">
        <v>9</v>
      </c>
      <c r="F463" s="224">
        <v>9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9">
        <v>140</v>
      </c>
      <c r="B464" s="249" t="s">
        <v>174</v>
      </c>
      <c r="C464" s="249" t="s">
        <v>224</v>
      </c>
      <c r="D464" s="224">
        <v>6.5</v>
      </c>
      <c r="E464" s="224">
        <v>6.5</v>
      </c>
      <c r="F464" s="224">
        <v>6.5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9">
        <v>141</v>
      </c>
      <c r="B465" s="249" t="s">
        <v>229</v>
      </c>
      <c r="C465" s="249" t="s">
        <v>243</v>
      </c>
      <c r="D465" s="224">
        <v>5</v>
      </c>
      <c r="E465" s="224">
        <v>5</v>
      </c>
      <c r="F465" s="224">
        <v>5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9">
        <v>141</v>
      </c>
      <c r="B466" s="249" t="s">
        <v>190</v>
      </c>
      <c r="C466" s="249" t="s">
        <v>243</v>
      </c>
      <c r="D466" s="224">
        <v>5</v>
      </c>
      <c r="E466" s="224">
        <v>5</v>
      </c>
      <c r="F466" s="224">
        <v>5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9">
        <v>141</v>
      </c>
      <c r="B467" s="249" t="s">
        <v>173</v>
      </c>
      <c r="C467" s="249" t="s">
        <v>243</v>
      </c>
      <c r="D467" s="224">
        <v>7</v>
      </c>
      <c r="E467" s="224">
        <v>7</v>
      </c>
      <c r="F467" s="224">
        <v>7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9">
        <v>141</v>
      </c>
      <c r="B468" s="249" t="s">
        <v>183</v>
      </c>
      <c r="C468" s="249" t="s">
        <v>243</v>
      </c>
      <c r="D468" s="224">
        <v>6</v>
      </c>
      <c r="E468" s="224">
        <v>6</v>
      </c>
      <c r="F468" s="224">
        <v>6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9">
        <v>141</v>
      </c>
      <c r="B469" s="249" t="s">
        <v>174</v>
      </c>
      <c r="C469" s="249" t="s">
        <v>243</v>
      </c>
      <c r="D469" s="224">
        <v>5</v>
      </c>
      <c r="E469" s="224">
        <v>5</v>
      </c>
      <c r="F469" s="224">
        <v>5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9">
        <v>142</v>
      </c>
      <c r="B470" s="249" t="s">
        <v>229</v>
      </c>
      <c r="C470" s="249" t="s">
        <v>225</v>
      </c>
      <c r="D470" s="224">
        <v>3</v>
      </c>
      <c r="E470" s="224">
        <v>3</v>
      </c>
      <c r="F470" s="224">
        <v>3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9">
        <v>142</v>
      </c>
      <c r="B471" s="249" t="s">
        <v>190</v>
      </c>
      <c r="C471" s="249" t="s">
        <v>225</v>
      </c>
      <c r="D471" s="224">
        <v>2.625</v>
      </c>
      <c r="E471" s="224">
        <v>2.25</v>
      </c>
      <c r="F471" s="224">
        <v>3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9">
        <v>142</v>
      </c>
      <c r="B472" s="249" t="s">
        <v>173</v>
      </c>
      <c r="C472" s="249" t="s">
        <v>225</v>
      </c>
      <c r="D472" s="224">
        <v>3.5</v>
      </c>
      <c r="E472" s="224">
        <v>3.5</v>
      </c>
      <c r="F472" s="224">
        <v>3.5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9">
        <v>142</v>
      </c>
      <c r="B473" s="249" t="s">
        <v>183</v>
      </c>
      <c r="C473" s="249" t="s">
        <v>225</v>
      </c>
      <c r="D473" s="224">
        <v>3</v>
      </c>
      <c r="E473" s="224">
        <v>3</v>
      </c>
      <c r="F473" s="224">
        <v>3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9">
        <v>142</v>
      </c>
      <c r="B474" s="249" t="s">
        <v>172</v>
      </c>
      <c r="C474" s="249" t="s">
        <v>225</v>
      </c>
      <c r="D474" s="224">
        <v>3.5</v>
      </c>
      <c r="E474" s="224">
        <v>3.5</v>
      </c>
      <c r="F474" s="224">
        <v>3.5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9">
        <v>142</v>
      </c>
      <c r="B475" s="249" t="s">
        <v>174</v>
      </c>
      <c r="C475" s="249" t="s">
        <v>225</v>
      </c>
      <c r="D475" s="224">
        <v>3</v>
      </c>
      <c r="E475" s="224">
        <v>3</v>
      </c>
      <c r="F475" s="224">
        <v>3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9">
        <v>143</v>
      </c>
      <c r="B476" s="249" t="s">
        <v>229</v>
      </c>
      <c r="C476" s="249" t="s">
        <v>226</v>
      </c>
      <c r="D476" s="224">
        <v>3</v>
      </c>
      <c r="E476" s="224">
        <v>3</v>
      </c>
      <c r="F476" s="224">
        <v>3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49">
        <v>143</v>
      </c>
      <c r="B477" s="249" t="s">
        <v>190</v>
      </c>
      <c r="C477" s="249" t="s">
        <v>226</v>
      </c>
      <c r="D477" s="224">
        <v>2.5</v>
      </c>
      <c r="E477" s="224">
        <v>2.5</v>
      </c>
      <c r="F477" s="224">
        <v>2.5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49">
        <v>143</v>
      </c>
      <c r="B478" s="249" t="s">
        <v>173</v>
      </c>
      <c r="C478" s="249" t="s">
        <v>226</v>
      </c>
      <c r="D478" s="224">
        <v>3</v>
      </c>
      <c r="E478" s="224">
        <v>3</v>
      </c>
      <c r="F478" s="224">
        <v>3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49">
        <v>143</v>
      </c>
      <c r="B479" s="249" t="s">
        <v>183</v>
      </c>
      <c r="C479" s="249" t="s">
        <v>226</v>
      </c>
      <c r="D479" s="224">
        <v>3</v>
      </c>
      <c r="E479" s="224">
        <v>3</v>
      </c>
      <c r="F479" s="224">
        <v>3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49">
        <v>143</v>
      </c>
      <c r="B480" s="249" t="s">
        <v>172</v>
      </c>
      <c r="C480" s="249" t="s">
        <v>226</v>
      </c>
      <c r="D480" s="224">
        <v>2.25</v>
      </c>
      <c r="E480" s="224">
        <v>2.25</v>
      </c>
      <c r="F480" s="224">
        <v>2.25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49">
        <v>143</v>
      </c>
      <c r="B481" s="249" t="s">
        <v>174</v>
      </c>
      <c r="C481" s="249" t="s">
        <v>226</v>
      </c>
      <c r="D481" s="224">
        <v>3</v>
      </c>
      <c r="E481" s="224">
        <v>3</v>
      </c>
      <c r="F481" s="224">
        <v>3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49">
        <v>145</v>
      </c>
      <c r="B482" s="249" t="s">
        <v>229</v>
      </c>
      <c r="C482" s="249" t="s">
        <v>245</v>
      </c>
      <c r="D482" s="224">
        <v>6</v>
      </c>
      <c r="E482" s="224">
        <v>6</v>
      </c>
      <c r="F482" s="224">
        <v>6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49">
        <v>145</v>
      </c>
      <c r="B483" s="249" t="s">
        <v>190</v>
      </c>
      <c r="C483" s="249" t="s">
        <v>245</v>
      </c>
      <c r="D483" s="224">
        <v>4.25</v>
      </c>
      <c r="E483" s="224">
        <v>3.5</v>
      </c>
      <c r="F483" s="224">
        <v>5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49">
        <v>145</v>
      </c>
      <c r="B484" s="249" t="s">
        <v>183</v>
      </c>
      <c r="C484" s="249" t="s">
        <v>245</v>
      </c>
      <c r="D484" s="224">
        <v>5</v>
      </c>
      <c r="E484" s="224">
        <v>5</v>
      </c>
      <c r="F484" s="224">
        <v>5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49">
        <v>146</v>
      </c>
      <c r="B485" s="249" t="s">
        <v>229</v>
      </c>
      <c r="C485" s="249" t="s">
        <v>246</v>
      </c>
      <c r="D485" s="224">
        <v>5</v>
      </c>
      <c r="E485" s="224">
        <v>5</v>
      </c>
      <c r="F485" s="224">
        <v>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49">
        <v>146</v>
      </c>
      <c r="B486" s="249" t="s">
        <v>190</v>
      </c>
      <c r="C486" s="249" t="s">
        <v>246</v>
      </c>
      <c r="D486" s="224">
        <v>3.5</v>
      </c>
      <c r="E486" s="224">
        <v>3.5</v>
      </c>
      <c r="F486" s="224">
        <v>3.5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49">
        <v>146</v>
      </c>
      <c r="B487" s="249" t="s">
        <v>173</v>
      </c>
      <c r="C487" s="249" t="s">
        <v>246</v>
      </c>
      <c r="D487" s="224">
        <v>4.5</v>
      </c>
      <c r="E487" s="224">
        <v>4.5</v>
      </c>
      <c r="F487" s="224">
        <v>4.5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49">
        <v>146</v>
      </c>
      <c r="B488" s="249" t="s">
        <v>183</v>
      </c>
      <c r="C488" s="249" t="s">
        <v>246</v>
      </c>
      <c r="D488" s="224">
        <v>4.916666666666667</v>
      </c>
      <c r="E488" s="224">
        <v>4.75</v>
      </c>
      <c r="F488" s="224">
        <v>5</v>
      </c>
      <c r="G488" s="224"/>
      <c r="H488" s="224"/>
      <c r="I488" s="224"/>
    </row>
    <row r="489" spans="1:175">
      <c r="A489" s="249">
        <v>147</v>
      </c>
      <c r="B489" s="249" t="s">
        <v>229</v>
      </c>
      <c r="C489" s="249" t="s">
        <v>227</v>
      </c>
      <c r="D489" s="224">
        <v>2.5</v>
      </c>
      <c r="E489" s="224">
        <v>2.5</v>
      </c>
      <c r="F489" s="224">
        <v>2.5</v>
      </c>
      <c r="G489" s="224"/>
      <c r="H489" s="224"/>
      <c r="I489" s="224"/>
    </row>
    <row r="490" spans="1:175">
      <c r="A490" s="249">
        <v>147</v>
      </c>
      <c r="B490" s="249" t="s">
        <v>190</v>
      </c>
      <c r="C490" s="249" t="s">
        <v>227</v>
      </c>
      <c r="D490" s="224">
        <v>2</v>
      </c>
      <c r="E490" s="224">
        <v>2</v>
      </c>
      <c r="F490" s="224">
        <v>2</v>
      </c>
      <c r="G490" s="224"/>
      <c r="H490" s="224"/>
      <c r="I490" s="224"/>
    </row>
    <row r="491" spans="1:175">
      <c r="A491" s="249">
        <v>147</v>
      </c>
      <c r="B491" s="249" t="s">
        <v>183</v>
      </c>
      <c r="C491" s="249" t="s">
        <v>227</v>
      </c>
      <c r="D491" s="224">
        <v>2.5</v>
      </c>
      <c r="E491" s="224">
        <v>2.5</v>
      </c>
      <c r="F491" s="224">
        <v>2.5</v>
      </c>
      <c r="G491" s="224"/>
      <c r="H491" s="224"/>
      <c r="I491" s="224"/>
    </row>
    <row r="492" spans="1:175">
      <c r="A492" s="249">
        <v>147</v>
      </c>
      <c r="B492" s="249" t="s">
        <v>172</v>
      </c>
      <c r="C492" s="249" t="s">
        <v>227</v>
      </c>
      <c r="D492" s="224">
        <v>2.25</v>
      </c>
      <c r="E492" s="224">
        <v>2.25</v>
      </c>
      <c r="F492" s="224">
        <v>2.25</v>
      </c>
      <c r="G492" s="224"/>
      <c r="H492" s="224"/>
      <c r="I492" s="224"/>
    </row>
    <row r="493" spans="1:175">
      <c r="A493" s="249">
        <v>147</v>
      </c>
      <c r="B493" s="249" t="s">
        <v>174</v>
      </c>
      <c r="C493" s="249" t="s">
        <v>227</v>
      </c>
      <c r="D493" s="224">
        <v>2</v>
      </c>
      <c r="E493" s="224">
        <v>2</v>
      </c>
      <c r="F493" s="224">
        <v>2</v>
      </c>
      <c r="G493" s="224"/>
      <c r="H493" s="224"/>
      <c r="I493" s="224"/>
    </row>
    <row r="494" spans="1:175">
      <c r="A494" s="249">
        <v>148</v>
      </c>
      <c r="B494" s="249" t="s">
        <v>229</v>
      </c>
      <c r="C494" s="249" t="s">
        <v>247</v>
      </c>
      <c r="D494" s="224">
        <v>6</v>
      </c>
      <c r="E494" s="224">
        <v>6</v>
      </c>
      <c r="F494" s="224">
        <v>6</v>
      </c>
      <c r="G494" s="224"/>
      <c r="H494" s="224"/>
      <c r="I494" s="224"/>
    </row>
    <row r="495" spans="1:175">
      <c r="A495" s="249">
        <v>148</v>
      </c>
      <c r="B495" s="249" t="s">
        <v>190</v>
      </c>
      <c r="C495" s="249" t="s">
        <v>247</v>
      </c>
      <c r="D495" s="224">
        <v>5</v>
      </c>
      <c r="E495" s="224">
        <v>5</v>
      </c>
      <c r="F495" s="224">
        <v>5</v>
      </c>
      <c r="G495" s="224"/>
      <c r="H495" s="224"/>
      <c r="I495" s="224"/>
    </row>
    <row r="496" spans="1:175">
      <c r="A496" s="249">
        <v>148</v>
      </c>
      <c r="B496" s="249" t="s">
        <v>173</v>
      </c>
      <c r="C496" s="249" t="s">
        <v>247</v>
      </c>
      <c r="D496" s="224">
        <v>6</v>
      </c>
      <c r="E496" s="224">
        <v>6</v>
      </c>
      <c r="F496" s="224">
        <v>6</v>
      </c>
      <c r="G496" s="224"/>
      <c r="H496" s="224"/>
      <c r="I496" s="224"/>
    </row>
    <row r="497" spans="1:9">
      <c r="A497" s="249">
        <v>148</v>
      </c>
      <c r="B497" s="249" t="s">
        <v>183</v>
      </c>
      <c r="C497" s="249" t="s">
        <v>247</v>
      </c>
      <c r="D497" s="224">
        <v>6</v>
      </c>
      <c r="E497" s="224">
        <v>6</v>
      </c>
      <c r="F497" s="224">
        <v>6</v>
      </c>
      <c r="G497" s="224"/>
      <c r="H497" s="224"/>
      <c r="I497" s="224"/>
    </row>
    <row r="498" spans="1:9">
      <c r="A498" s="249">
        <v>148</v>
      </c>
      <c r="B498" s="249" t="s">
        <v>174</v>
      </c>
      <c r="C498" s="249" t="s">
        <v>247</v>
      </c>
      <c r="D498" s="224">
        <v>4</v>
      </c>
      <c r="E498" s="224">
        <v>4</v>
      </c>
      <c r="F498" s="224">
        <v>4</v>
      </c>
      <c r="G498" s="224"/>
      <c r="H498" s="224"/>
      <c r="I498" s="224"/>
    </row>
    <row r="499" spans="1:9">
      <c r="A499" s="249">
        <v>149</v>
      </c>
      <c r="B499" s="249" t="s">
        <v>229</v>
      </c>
      <c r="C499" s="249" t="s">
        <v>248</v>
      </c>
      <c r="D499" s="224">
        <v>3</v>
      </c>
      <c r="E499" s="224">
        <v>3</v>
      </c>
      <c r="F499" s="224">
        <v>3</v>
      </c>
      <c r="G499" s="224"/>
      <c r="H499" s="224"/>
      <c r="I499" s="224"/>
    </row>
    <row r="500" spans="1:9">
      <c r="A500" s="249">
        <v>149</v>
      </c>
      <c r="B500" s="249" t="s">
        <v>190</v>
      </c>
      <c r="C500" s="249" t="s">
        <v>248</v>
      </c>
      <c r="D500" s="224">
        <v>2.5</v>
      </c>
      <c r="E500" s="224">
        <v>2.5</v>
      </c>
      <c r="F500" s="224">
        <v>2.5</v>
      </c>
      <c r="G500" s="224"/>
      <c r="H500" s="224"/>
      <c r="I500" s="224"/>
    </row>
    <row r="501" spans="1:9">
      <c r="A501" s="249">
        <v>149</v>
      </c>
      <c r="B501" s="249" t="s">
        <v>183</v>
      </c>
      <c r="C501" s="249" t="s">
        <v>248</v>
      </c>
      <c r="D501" s="224">
        <v>2.8333333333333335</v>
      </c>
      <c r="E501" s="224">
        <v>2.5</v>
      </c>
      <c r="F501" s="224">
        <v>3</v>
      </c>
      <c r="G501" s="224"/>
      <c r="H501" s="224"/>
      <c r="I501" s="224"/>
    </row>
    <row r="502" spans="1:9">
      <c r="A502" s="249">
        <v>149</v>
      </c>
      <c r="B502" s="249" t="s">
        <v>174</v>
      </c>
      <c r="C502" s="249" t="s">
        <v>248</v>
      </c>
      <c r="D502" s="224">
        <v>3</v>
      </c>
      <c r="E502" s="224">
        <v>3</v>
      </c>
      <c r="F502" s="224">
        <v>3</v>
      </c>
      <c r="G502" s="224"/>
      <c r="H502" s="224"/>
      <c r="I502" s="224"/>
    </row>
    <row r="503" spans="1:9">
      <c r="A503" s="249">
        <v>150</v>
      </c>
      <c r="B503" s="249" t="s">
        <v>229</v>
      </c>
      <c r="C503" s="249" t="s">
        <v>228</v>
      </c>
      <c r="D503" s="224">
        <v>2</v>
      </c>
      <c r="E503" s="224">
        <v>2</v>
      </c>
      <c r="F503" s="224">
        <v>2</v>
      </c>
      <c r="G503" s="224"/>
      <c r="H503" s="224"/>
      <c r="I503" s="224"/>
    </row>
    <row r="504" spans="1:9">
      <c r="A504" s="249">
        <v>150</v>
      </c>
      <c r="B504" s="249" t="s">
        <v>190</v>
      </c>
      <c r="C504" s="249" t="s">
        <v>228</v>
      </c>
      <c r="D504" s="224">
        <v>1.125</v>
      </c>
      <c r="E504" s="224">
        <v>1</v>
      </c>
      <c r="F504" s="224">
        <v>1.25</v>
      </c>
      <c r="G504" s="224"/>
      <c r="H504" s="224"/>
      <c r="I504" s="224"/>
    </row>
    <row r="505" spans="1:9">
      <c r="A505" s="249">
        <v>150</v>
      </c>
      <c r="B505" s="249" t="s">
        <v>173</v>
      </c>
      <c r="C505" s="249" t="s">
        <v>228</v>
      </c>
      <c r="D505" s="224">
        <v>2</v>
      </c>
      <c r="E505" s="224">
        <v>2</v>
      </c>
      <c r="F505" s="224">
        <v>2</v>
      </c>
      <c r="G505" s="224"/>
      <c r="H505" s="224"/>
      <c r="I505" s="224"/>
    </row>
    <row r="506" spans="1:9">
      <c r="A506" s="249">
        <v>150</v>
      </c>
      <c r="B506" s="249" t="s">
        <v>183</v>
      </c>
      <c r="C506" s="249" t="s">
        <v>228</v>
      </c>
      <c r="D506" s="224">
        <v>1.5666666666666667</v>
      </c>
      <c r="E506" s="224">
        <v>1.45</v>
      </c>
      <c r="F506" s="224">
        <v>1.75</v>
      </c>
      <c r="G506" s="224"/>
      <c r="H506" s="224"/>
      <c r="I506" s="224"/>
    </row>
    <row r="507" spans="1:9">
      <c r="A507" s="249">
        <v>150</v>
      </c>
      <c r="B507" s="249" t="s">
        <v>174</v>
      </c>
      <c r="C507" s="249" t="s">
        <v>228</v>
      </c>
      <c r="D507" s="224">
        <v>2</v>
      </c>
      <c r="E507" s="224">
        <v>2</v>
      </c>
      <c r="F507" s="224">
        <v>2</v>
      </c>
      <c r="G507" s="224"/>
      <c r="H507" s="224"/>
      <c r="I507" s="224"/>
    </row>
    <row r="508" spans="1:9">
      <c r="A508" s="249">
        <v>151</v>
      </c>
      <c r="B508" s="249" t="s">
        <v>172</v>
      </c>
      <c r="C508" s="249" t="s">
        <v>286</v>
      </c>
      <c r="D508" s="224">
        <v>35</v>
      </c>
      <c r="E508" s="224">
        <v>34</v>
      </c>
      <c r="F508" s="224">
        <v>36</v>
      </c>
      <c r="G508" s="224"/>
      <c r="H508" s="224"/>
      <c r="I508" s="224"/>
    </row>
    <row r="509" spans="1:9">
      <c r="A509" s="249">
        <v>151</v>
      </c>
      <c r="B509" s="249" t="s">
        <v>174</v>
      </c>
      <c r="C509" s="249" t="s">
        <v>286</v>
      </c>
      <c r="D509" s="224">
        <v>35.72</v>
      </c>
      <c r="E509" s="224">
        <v>34.5</v>
      </c>
      <c r="F509" s="224">
        <v>38.28</v>
      </c>
      <c r="G509" s="224"/>
      <c r="H509" s="224"/>
      <c r="I509" s="224"/>
    </row>
    <row r="510" spans="1:9">
      <c r="A510" s="249">
        <v>152</v>
      </c>
      <c r="B510" s="249" t="s">
        <v>172</v>
      </c>
      <c r="C510" s="249" t="s">
        <v>287</v>
      </c>
      <c r="D510" s="224">
        <v>35.5</v>
      </c>
      <c r="E510" s="224">
        <v>34.5</v>
      </c>
      <c r="F510" s="224">
        <v>36.5</v>
      </c>
      <c r="G510" s="224"/>
      <c r="H510" s="224"/>
      <c r="I510" s="224"/>
    </row>
    <row r="511" spans="1:9">
      <c r="A511" s="249">
        <v>152</v>
      </c>
      <c r="B511" s="249" t="s">
        <v>174</v>
      </c>
      <c r="C511" s="249" t="s">
        <v>287</v>
      </c>
      <c r="D511" s="224">
        <v>33.877499999999998</v>
      </c>
      <c r="E511" s="224">
        <v>31.75</v>
      </c>
      <c r="F511" s="224">
        <v>35.5</v>
      </c>
      <c r="G511" s="224"/>
      <c r="H511" s="224"/>
      <c r="I511" s="224"/>
    </row>
    <row r="512" spans="1:9">
      <c r="A512" s="249">
        <v>153</v>
      </c>
      <c r="B512" s="249" t="s">
        <v>174</v>
      </c>
      <c r="C512" s="249" t="s">
        <v>304</v>
      </c>
      <c r="D512" s="224">
        <v>32.68333333333333</v>
      </c>
      <c r="E512" s="224">
        <v>29.55</v>
      </c>
      <c r="F512" s="224">
        <v>34.75</v>
      </c>
      <c r="G512" s="224"/>
      <c r="H512" s="224"/>
      <c r="I512" s="224"/>
    </row>
    <row r="513" spans="1:9">
      <c r="A513" s="249">
        <v>154</v>
      </c>
      <c r="B513" s="249" t="s">
        <v>174</v>
      </c>
      <c r="C513" s="249" t="s">
        <v>317</v>
      </c>
      <c r="D513" s="224">
        <v>33.47</v>
      </c>
      <c r="E513" s="224">
        <v>31.44</v>
      </c>
      <c r="F513" s="224">
        <v>35.5</v>
      </c>
      <c r="G513" s="224"/>
      <c r="H513" s="224"/>
      <c r="I513" s="224"/>
    </row>
    <row r="514" spans="1:9">
      <c r="A514" s="249">
        <v>155</v>
      </c>
      <c r="B514" s="249" t="s">
        <v>174</v>
      </c>
      <c r="C514" s="249" t="s">
        <v>305</v>
      </c>
      <c r="D514" s="224">
        <v>31.1875</v>
      </c>
      <c r="E514" s="224">
        <v>30.75</v>
      </c>
      <c r="F514" s="224">
        <v>32</v>
      </c>
      <c r="G514" s="224"/>
      <c r="H514" s="224"/>
      <c r="I514" s="224"/>
    </row>
    <row r="515" spans="1:9">
      <c r="A515" s="249">
        <v>157</v>
      </c>
      <c r="B515" s="249" t="s">
        <v>174</v>
      </c>
      <c r="C515" s="249" t="s">
        <v>312</v>
      </c>
      <c r="D515" s="224">
        <v>19.5</v>
      </c>
      <c r="E515" s="224">
        <v>19</v>
      </c>
      <c r="F515" s="224">
        <v>20</v>
      </c>
      <c r="G515" s="224"/>
      <c r="H515" s="224"/>
      <c r="I515" s="224"/>
    </row>
    <row r="516" spans="1:9">
      <c r="A516" s="249">
        <v>158</v>
      </c>
      <c r="B516" s="249" t="s">
        <v>172</v>
      </c>
      <c r="C516" s="249" t="s">
        <v>316</v>
      </c>
      <c r="D516" s="224">
        <v>23</v>
      </c>
      <c r="E516" s="224">
        <v>23</v>
      </c>
      <c r="F516" s="224">
        <v>23</v>
      </c>
      <c r="G516" s="224"/>
      <c r="H516" s="224"/>
      <c r="I516" s="224"/>
    </row>
    <row r="517" spans="1:9">
      <c r="A517" s="249">
        <v>158</v>
      </c>
      <c r="B517" s="249" t="s">
        <v>174</v>
      </c>
      <c r="C517" s="249" t="s">
        <v>316</v>
      </c>
      <c r="D517" s="224">
        <v>19.25</v>
      </c>
      <c r="E517" s="224">
        <v>19.25</v>
      </c>
      <c r="F517" s="224">
        <v>19.25</v>
      </c>
      <c r="G517" s="224"/>
      <c r="H517" s="224"/>
      <c r="I517" s="224"/>
    </row>
    <row r="518" spans="1:9">
      <c r="A518" s="249">
        <v>159</v>
      </c>
      <c r="B518" s="249" t="s">
        <v>172</v>
      </c>
      <c r="C518" s="249" t="s">
        <v>288</v>
      </c>
      <c r="D518" s="224">
        <v>25</v>
      </c>
      <c r="E518" s="224">
        <v>25</v>
      </c>
      <c r="F518" s="224">
        <v>25</v>
      </c>
      <c r="G518" s="224"/>
      <c r="H518" s="224"/>
      <c r="I518" s="224"/>
    </row>
    <row r="519" spans="1:9">
      <c r="A519" s="249">
        <v>159</v>
      </c>
      <c r="B519" s="249" t="s">
        <v>174</v>
      </c>
      <c r="C519" s="249" t="s">
        <v>288</v>
      </c>
      <c r="D519" s="224">
        <v>24.932500000000001</v>
      </c>
      <c r="E519" s="224">
        <v>21.98</v>
      </c>
      <c r="F519" s="224">
        <v>26.5</v>
      </c>
      <c r="G519" s="224"/>
      <c r="H519" s="224"/>
      <c r="I519" s="224"/>
    </row>
    <row r="520" spans="1:9">
      <c r="A520" s="249">
        <v>160</v>
      </c>
      <c r="B520" s="249" t="s">
        <v>174</v>
      </c>
      <c r="C520" s="249" t="s">
        <v>304</v>
      </c>
      <c r="D520" s="224">
        <v>33.159999999999997</v>
      </c>
      <c r="E520" s="224">
        <v>30</v>
      </c>
      <c r="F520" s="224">
        <v>35.5</v>
      </c>
      <c r="G520" s="224"/>
      <c r="H520" s="224"/>
      <c r="I520" s="224"/>
    </row>
    <row r="521" spans="1:9">
      <c r="A521" s="249">
        <v>161</v>
      </c>
      <c r="B521" s="249" t="s">
        <v>174</v>
      </c>
      <c r="C521" s="249" t="s">
        <v>306</v>
      </c>
      <c r="D521" s="224">
        <v>33.200000000000003</v>
      </c>
      <c r="E521" s="224">
        <v>31</v>
      </c>
      <c r="F521" s="224">
        <v>35.15</v>
      </c>
      <c r="G521" s="224"/>
      <c r="H521" s="224"/>
      <c r="I521" s="224"/>
    </row>
    <row r="522" spans="1:9">
      <c r="A522" s="249">
        <v>162</v>
      </c>
      <c r="B522" s="249" t="s">
        <v>174</v>
      </c>
      <c r="C522" s="249" t="s">
        <v>321</v>
      </c>
      <c r="D522" s="224">
        <v>32.5</v>
      </c>
      <c r="E522" s="224">
        <v>32</v>
      </c>
      <c r="F522" s="224">
        <v>33.25</v>
      </c>
      <c r="G522" s="224"/>
      <c r="H522" s="224"/>
      <c r="I522" s="224"/>
    </row>
    <row r="523" spans="1:9">
      <c r="A523" s="249">
        <v>163</v>
      </c>
      <c r="B523" s="249" t="s">
        <v>174</v>
      </c>
      <c r="C523" s="249" t="s">
        <v>318</v>
      </c>
      <c r="D523" s="224">
        <v>36.25</v>
      </c>
      <c r="E523" s="224">
        <v>35.5</v>
      </c>
      <c r="F523" s="224">
        <v>37</v>
      </c>
      <c r="G523" s="224"/>
      <c r="H523" s="224"/>
      <c r="I523" s="224"/>
    </row>
    <row r="524" spans="1:9">
      <c r="A524" s="249">
        <v>164</v>
      </c>
      <c r="B524" s="249" t="s">
        <v>183</v>
      </c>
      <c r="C524" s="249" t="s">
        <v>295</v>
      </c>
      <c r="D524" s="224">
        <v>11.5</v>
      </c>
      <c r="E524" s="224">
        <v>11</v>
      </c>
      <c r="F524" s="224">
        <v>12</v>
      </c>
      <c r="G524" s="224"/>
      <c r="H524" s="224"/>
      <c r="I524" s="224"/>
    </row>
    <row r="525" spans="1:9">
      <c r="A525" s="249">
        <v>164</v>
      </c>
      <c r="B525" s="249" t="s">
        <v>172</v>
      </c>
      <c r="C525" s="249" t="s">
        <v>295</v>
      </c>
      <c r="D525" s="224">
        <v>9.9</v>
      </c>
      <c r="E525" s="224">
        <v>9.3000000000000007</v>
      </c>
      <c r="F525" s="224">
        <v>10.5</v>
      </c>
      <c r="G525" s="224"/>
      <c r="H525" s="224"/>
      <c r="I525" s="224"/>
    </row>
    <row r="526" spans="1:9">
      <c r="A526" s="249">
        <v>164</v>
      </c>
      <c r="B526" s="249" t="s">
        <v>174</v>
      </c>
      <c r="C526" s="249" t="s">
        <v>295</v>
      </c>
      <c r="D526" s="224">
        <v>11.512499999999999</v>
      </c>
      <c r="E526" s="224">
        <v>9.3000000000000007</v>
      </c>
      <c r="F526" s="224">
        <v>14</v>
      </c>
      <c r="G526" s="224"/>
      <c r="H526" s="224"/>
      <c r="I526" s="224"/>
    </row>
    <row r="527" spans="1:9">
      <c r="A527" s="249">
        <v>166</v>
      </c>
      <c r="B527" s="249" t="s">
        <v>183</v>
      </c>
      <c r="C527" s="249" t="s">
        <v>289</v>
      </c>
      <c r="D527" s="224">
        <v>55</v>
      </c>
      <c r="E527" s="224">
        <v>55</v>
      </c>
      <c r="F527" s="224">
        <v>55</v>
      </c>
      <c r="G527" s="224"/>
      <c r="H527" s="224"/>
      <c r="I527" s="224"/>
    </row>
    <row r="528" spans="1:9">
      <c r="A528" s="249">
        <v>166</v>
      </c>
      <c r="B528" s="249" t="s">
        <v>172</v>
      </c>
      <c r="C528" s="249" t="s">
        <v>289</v>
      </c>
      <c r="D528" s="224">
        <v>55</v>
      </c>
      <c r="E528" s="224">
        <v>54</v>
      </c>
      <c r="F528" s="224">
        <v>56</v>
      </c>
      <c r="G528" s="224"/>
      <c r="H528" s="224"/>
      <c r="I528" s="224"/>
    </row>
    <row r="529" spans="1:9">
      <c r="A529" s="249">
        <v>166</v>
      </c>
      <c r="B529" s="249" t="s">
        <v>174</v>
      </c>
      <c r="C529" s="249" t="s">
        <v>289</v>
      </c>
      <c r="D529" s="224">
        <v>50.462499999999999</v>
      </c>
      <c r="E529" s="224">
        <v>34</v>
      </c>
      <c r="F529" s="224">
        <v>57.85</v>
      </c>
      <c r="G529" s="224"/>
      <c r="H529" s="224"/>
      <c r="I529" s="224"/>
    </row>
    <row r="530" spans="1:9">
      <c r="A530" s="249">
        <v>169</v>
      </c>
      <c r="B530" s="249" t="s">
        <v>183</v>
      </c>
      <c r="C530" s="249" t="s">
        <v>294</v>
      </c>
      <c r="D530" s="224">
        <v>47.5</v>
      </c>
      <c r="E530" s="224">
        <v>47</v>
      </c>
      <c r="F530" s="224">
        <v>48</v>
      </c>
      <c r="G530" s="224"/>
      <c r="H530" s="224"/>
      <c r="I530" s="224"/>
    </row>
    <row r="531" spans="1:9">
      <c r="A531" s="249">
        <v>169</v>
      </c>
      <c r="B531" s="249" t="s">
        <v>172</v>
      </c>
      <c r="C531" s="249" t="s">
        <v>294</v>
      </c>
      <c r="D531" s="224">
        <v>51</v>
      </c>
      <c r="E531" s="224">
        <v>50</v>
      </c>
      <c r="F531" s="224">
        <v>52</v>
      </c>
      <c r="G531" s="224"/>
      <c r="H531" s="224"/>
      <c r="I531" s="224"/>
    </row>
    <row r="532" spans="1:9">
      <c r="A532" s="249">
        <v>169</v>
      </c>
      <c r="B532" s="249" t="s">
        <v>174</v>
      </c>
      <c r="C532" s="249" t="s">
        <v>294</v>
      </c>
      <c r="D532" s="224">
        <v>45.416666666666664</v>
      </c>
      <c r="E532" s="224">
        <v>43.75</v>
      </c>
      <c r="F532" s="224">
        <v>48</v>
      </c>
      <c r="G532" s="224"/>
      <c r="H532" s="224"/>
      <c r="I532" s="224"/>
    </row>
    <row r="533" spans="1:9">
      <c r="A533" s="249">
        <v>172</v>
      </c>
      <c r="B533" s="249" t="s">
        <v>174</v>
      </c>
      <c r="C533" s="249" t="s">
        <v>334</v>
      </c>
      <c r="D533" s="224">
        <v>73.474999999999994</v>
      </c>
      <c r="E533" s="224">
        <v>65</v>
      </c>
      <c r="F533" s="224">
        <v>81.95</v>
      </c>
      <c r="G533" s="224"/>
      <c r="H533" s="224"/>
      <c r="I533" s="224"/>
    </row>
    <row r="534" spans="1:9">
      <c r="A534" s="249">
        <v>173</v>
      </c>
      <c r="B534" s="249" t="s">
        <v>174</v>
      </c>
      <c r="C534" s="249" t="s">
        <v>297</v>
      </c>
      <c r="D534" s="224">
        <v>28</v>
      </c>
      <c r="E534" s="224">
        <v>28</v>
      </c>
      <c r="F534" s="224">
        <v>28</v>
      </c>
      <c r="G534" s="224"/>
      <c r="H534" s="224"/>
      <c r="I534" s="224"/>
    </row>
    <row r="535" spans="1:9">
      <c r="A535" s="249">
        <v>174</v>
      </c>
      <c r="B535" s="249" t="s">
        <v>183</v>
      </c>
      <c r="C535" s="249" t="s">
        <v>290</v>
      </c>
      <c r="D535" s="224">
        <v>29</v>
      </c>
      <c r="E535" s="224">
        <v>28</v>
      </c>
      <c r="F535" s="224">
        <v>30</v>
      </c>
      <c r="G535" s="224"/>
      <c r="H535" s="224"/>
      <c r="I535" s="224"/>
    </row>
    <row r="536" spans="1:9">
      <c r="A536" s="249">
        <v>174</v>
      </c>
      <c r="B536" s="249" t="s">
        <v>172</v>
      </c>
      <c r="C536" s="249" t="s">
        <v>290</v>
      </c>
      <c r="D536" s="224">
        <v>30</v>
      </c>
      <c r="E536" s="224">
        <v>30</v>
      </c>
      <c r="F536" s="224">
        <v>30</v>
      </c>
      <c r="G536" s="224"/>
      <c r="H536" s="224"/>
      <c r="I536" s="224"/>
    </row>
    <row r="537" spans="1:9">
      <c r="A537" s="249">
        <v>174</v>
      </c>
      <c r="B537" s="249" t="s">
        <v>174</v>
      </c>
      <c r="C537" s="249" t="s">
        <v>290</v>
      </c>
      <c r="D537" s="224">
        <v>25.212499999999999</v>
      </c>
      <c r="E537" s="224">
        <v>24.35</v>
      </c>
      <c r="F537" s="224">
        <v>26</v>
      </c>
      <c r="G537" s="224"/>
      <c r="H537" s="224"/>
      <c r="I537" s="224"/>
    </row>
    <row r="538" spans="1:9">
      <c r="A538" s="249">
        <v>177</v>
      </c>
      <c r="B538" s="249" t="s">
        <v>183</v>
      </c>
      <c r="C538" s="249" t="s">
        <v>296</v>
      </c>
      <c r="D538" s="224">
        <v>56</v>
      </c>
      <c r="E538" s="224">
        <v>56</v>
      </c>
      <c r="F538" s="224">
        <v>56</v>
      </c>
      <c r="G538" s="224"/>
      <c r="H538" s="224"/>
      <c r="I538" s="224"/>
    </row>
    <row r="539" spans="1:9">
      <c r="A539" s="249">
        <v>177</v>
      </c>
      <c r="B539" s="249" t="s">
        <v>172</v>
      </c>
      <c r="C539" s="249" t="s">
        <v>296</v>
      </c>
      <c r="D539" s="224">
        <v>61</v>
      </c>
      <c r="E539" s="224">
        <v>60</v>
      </c>
      <c r="F539" s="224">
        <v>62</v>
      </c>
      <c r="G539" s="224"/>
      <c r="H539" s="224"/>
      <c r="I539" s="224"/>
    </row>
    <row r="540" spans="1:9">
      <c r="A540" s="249">
        <v>177</v>
      </c>
      <c r="B540" s="249" t="s">
        <v>174</v>
      </c>
      <c r="C540" s="249" t="s">
        <v>296</v>
      </c>
      <c r="D540" s="224">
        <v>58.5</v>
      </c>
      <c r="E540" s="224">
        <v>58.5</v>
      </c>
      <c r="F540" s="224">
        <v>58.5</v>
      </c>
      <c r="G540" s="224"/>
      <c r="H540" s="224"/>
      <c r="I540" s="224"/>
    </row>
    <row r="541" spans="1:9">
      <c r="A541" s="249">
        <v>179</v>
      </c>
      <c r="B541" s="249" t="s">
        <v>174</v>
      </c>
      <c r="C541" s="249" t="s">
        <v>330</v>
      </c>
      <c r="D541" s="224">
        <v>26</v>
      </c>
      <c r="E541" s="224">
        <v>26</v>
      </c>
      <c r="F541" s="224">
        <v>26</v>
      </c>
      <c r="G541" s="224"/>
      <c r="H541" s="224"/>
      <c r="I541" s="224"/>
    </row>
    <row r="542" spans="1:9">
      <c r="A542" s="249">
        <v>182</v>
      </c>
      <c r="B542" s="249" t="s">
        <v>183</v>
      </c>
      <c r="C542" s="249" t="s">
        <v>309</v>
      </c>
      <c r="D542" s="224">
        <v>9.5</v>
      </c>
      <c r="E542" s="224">
        <v>9.5</v>
      </c>
      <c r="F542" s="224">
        <v>9.5</v>
      </c>
      <c r="G542" s="224"/>
      <c r="H542" s="224"/>
      <c r="I542" s="224"/>
    </row>
    <row r="543" spans="1:9">
      <c r="A543" s="249">
        <v>182</v>
      </c>
      <c r="B543" s="249" t="s">
        <v>174</v>
      </c>
      <c r="C543" s="249" t="s">
        <v>309</v>
      </c>
      <c r="D543" s="224">
        <v>6.32</v>
      </c>
      <c r="E543" s="224">
        <v>5.5</v>
      </c>
      <c r="F543" s="224">
        <v>7</v>
      </c>
      <c r="G543" s="224"/>
      <c r="H543" s="224"/>
      <c r="I543" s="224"/>
    </row>
    <row r="544" spans="1:9">
      <c r="A544" s="249">
        <v>184</v>
      </c>
      <c r="B544" s="249" t="s">
        <v>183</v>
      </c>
      <c r="C544" s="249" t="s">
        <v>308</v>
      </c>
      <c r="D544" s="224">
        <v>14.5</v>
      </c>
      <c r="E544" s="224">
        <v>14</v>
      </c>
      <c r="F544" s="224">
        <v>15</v>
      </c>
      <c r="G544" s="224"/>
      <c r="H544" s="224"/>
      <c r="I544" s="224"/>
    </row>
    <row r="545" spans="1:9">
      <c r="A545" s="249">
        <v>184</v>
      </c>
      <c r="B545" s="249" t="s">
        <v>174</v>
      </c>
      <c r="C545" s="249" t="s">
        <v>308</v>
      </c>
      <c r="D545" s="224">
        <v>13.583333333333334</v>
      </c>
      <c r="E545" s="224">
        <v>13.25</v>
      </c>
      <c r="F545" s="224">
        <v>14</v>
      </c>
      <c r="G545" s="224"/>
      <c r="H545" s="224"/>
      <c r="I545" s="224"/>
    </row>
    <row r="546" spans="1:9">
      <c r="A546" s="249">
        <v>186</v>
      </c>
      <c r="B546" s="249" t="s">
        <v>183</v>
      </c>
      <c r="C546" s="249" t="s">
        <v>291</v>
      </c>
      <c r="D546" s="224">
        <v>7</v>
      </c>
      <c r="E546" s="224">
        <v>7</v>
      </c>
      <c r="F546" s="224">
        <v>7</v>
      </c>
      <c r="G546" s="224"/>
      <c r="H546" s="224"/>
      <c r="I546" s="224"/>
    </row>
    <row r="547" spans="1:9">
      <c r="A547" s="249">
        <v>186</v>
      </c>
      <c r="B547" s="249" t="s">
        <v>172</v>
      </c>
      <c r="C547" s="249" t="s">
        <v>291</v>
      </c>
      <c r="D547" s="224">
        <v>5.75</v>
      </c>
      <c r="E547" s="224">
        <v>5.5</v>
      </c>
      <c r="F547" s="224">
        <v>6</v>
      </c>
      <c r="G547" s="224"/>
      <c r="H547" s="224"/>
      <c r="I547" s="224"/>
    </row>
    <row r="548" spans="1:9">
      <c r="A548" s="249">
        <v>186</v>
      </c>
      <c r="B548" s="249" t="s">
        <v>174</v>
      </c>
      <c r="C548" s="249" t="s">
        <v>291</v>
      </c>
      <c r="D548" s="224">
        <v>5.8624999999999998</v>
      </c>
      <c r="E548" s="224">
        <v>5.5</v>
      </c>
      <c r="F548" s="224">
        <v>6</v>
      </c>
      <c r="G548" s="224"/>
      <c r="H548" s="224"/>
      <c r="I548" s="224"/>
    </row>
    <row r="549" spans="1:9">
      <c r="A549" s="249">
        <v>187</v>
      </c>
      <c r="B549" s="249" t="s">
        <v>183</v>
      </c>
      <c r="C549" s="249" t="s">
        <v>292</v>
      </c>
      <c r="D549" s="224">
        <v>8.5</v>
      </c>
      <c r="E549" s="224">
        <v>7</v>
      </c>
      <c r="F549" s="224">
        <v>10</v>
      </c>
      <c r="G549" s="224"/>
      <c r="H549" s="224"/>
      <c r="I549" s="224"/>
    </row>
    <row r="550" spans="1:9">
      <c r="A550" s="249">
        <v>187</v>
      </c>
      <c r="B550" s="249" t="s">
        <v>172</v>
      </c>
      <c r="C550" s="249" t="s">
        <v>292</v>
      </c>
      <c r="D550" s="224">
        <v>7.5</v>
      </c>
      <c r="E550" s="224">
        <v>7.5</v>
      </c>
      <c r="F550" s="224">
        <v>7.5</v>
      </c>
      <c r="G550" s="224"/>
      <c r="H550" s="224"/>
      <c r="I550" s="224"/>
    </row>
    <row r="551" spans="1:9">
      <c r="A551" s="249">
        <v>187</v>
      </c>
      <c r="B551" s="249" t="s">
        <v>174</v>
      </c>
      <c r="C551" s="249" t="s">
        <v>292</v>
      </c>
      <c r="D551" s="224">
        <v>7.8833333333333329</v>
      </c>
      <c r="E551" s="224">
        <v>7.65</v>
      </c>
      <c r="F551" s="224">
        <v>8</v>
      </c>
      <c r="G551" s="224"/>
      <c r="H551" s="224"/>
      <c r="I551" s="224"/>
    </row>
    <row r="552" spans="1:9">
      <c r="A552" s="249">
        <v>190</v>
      </c>
      <c r="B552" s="249" t="s">
        <v>183</v>
      </c>
      <c r="C552" s="249" t="s">
        <v>293</v>
      </c>
      <c r="D552" s="224">
        <v>6.5</v>
      </c>
      <c r="E552" s="224">
        <v>6</v>
      </c>
      <c r="F552" s="224">
        <v>7</v>
      </c>
      <c r="G552" s="224"/>
      <c r="H552" s="224"/>
      <c r="I552" s="224"/>
    </row>
    <row r="553" spans="1:9">
      <c r="A553" s="249">
        <v>190</v>
      </c>
      <c r="B553" s="249" t="s">
        <v>172</v>
      </c>
      <c r="C553" s="249" t="s">
        <v>293</v>
      </c>
      <c r="D553" s="224">
        <v>5.75</v>
      </c>
      <c r="E553" s="224">
        <v>5.5</v>
      </c>
      <c r="F553" s="224">
        <v>6</v>
      </c>
      <c r="G553" s="224"/>
      <c r="H553" s="224"/>
      <c r="I553" s="224"/>
    </row>
    <row r="554" spans="1:9">
      <c r="A554" s="249">
        <v>190</v>
      </c>
      <c r="B554" s="249" t="s">
        <v>174</v>
      </c>
      <c r="C554" s="249" t="s">
        <v>293</v>
      </c>
      <c r="D554" s="224">
        <v>5.4375</v>
      </c>
      <c r="E554" s="224">
        <v>4.75</v>
      </c>
      <c r="F554" s="224">
        <v>6.5</v>
      </c>
      <c r="G554" s="224"/>
      <c r="H554" s="224"/>
      <c r="I554" s="224"/>
    </row>
    <row r="555" spans="1:9">
      <c r="A555" s="249">
        <v>191</v>
      </c>
      <c r="B555" s="249" t="s">
        <v>183</v>
      </c>
      <c r="C555" s="249" t="s">
        <v>310</v>
      </c>
      <c r="D555" s="224">
        <v>27</v>
      </c>
      <c r="E555" s="224">
        <v>27</v>
      </c>
      <c r="F555" s="224">
        <v>27</v>
      </c>
      <c r="G555" s="224"/>
      <c r="H555" s="224"/>
      <c r="I555" s="224"/>
    </row>
    <row r="556" spans="1:9">
      <c r="A556" s="249">
        <v>191</v>
      </c>
      <c r="B556" s="249" t="s">
        <v>174</v>
      </c>
      <c r="C556" s="249" t="s">
        <v>310</v>
      </c>
      <c r="D556" s="224">
        <v>24.316666666666666</v>
      </c>
      <c r="E556" s="224">
        <v>23.95</v>
      </c>
      <c r="F556" s="224">
        <v>25</v>
      </c>
      <c r="G556" s="224"/>
      <c r="H556" s="224"/>
      <c r="I556" s="224"/>
    </row>
    <row r="557" spans="1:9">
      <c r="A557" s="249">
        <v>193</v>
      </c>
      <c r="B557" s="249" t="s">
        <v>183</v>
      </c>
      <c r="C557" s="249" t="s">
        <v>311</v>
      </c>
      <c r="D557" s="224">
        <v>13</v>
      </c>
      <c r="E557" s="224">
        <v>12</v>
      </c>
      <c r="F557" s="224">
        <v>14</v>
      </c>
      <c r="G557" s="224"/>
      <c r="H557" s="224"/>
      <c r="I557" s="224"/>
    </row>
    <row r="558" spans="1:9">
      <c r="A558" s="249">
        <v>193</v>
      </c>
      <c r="B558" s="249" t="s">
        <v>174</v>
      </c>
      <c r="C558" s="249" t="s">
        <v>311</v>
      </c>
      <c r="D558" s="224">
        <v>11.625</v>
      </c>
      <c r="E558" s="224">
        <v>10.5</v>
      </c>
      <c r="F558" s="224">
        <v>13</v>
      </c>
      <c r="G558" s="224"/>
      <c r="H558" s="224"/>
      <c r="I558" s="224"/>
    </row>
    <row r="559" spans="1:9">
      <c r="A559" s="249">
        <v>195</v>
      </c>
      <c r="B559" s="249" t="s">
        <v>183</v>
      </c>
      <c r="C559" s="249" t="s">
        <v>307</v>
      </c>
      <c r="D559" s="224">
        <v>3.25</v>
      </c>
      <c r="E559" s="224">
        <v>3</v>
      </c>
      <c r="F559" s="224">
        <v>3.5</v>
      </c>
      <c r="G559" s="224"/>
      <c r="H559" s="224"/>
      <c r="I559" s="224"/>
    </row>
    <row r="560" spans="1:9">
      <c r="A560" s="249">
        <v>195</v>
      </c>
      <c r="B560" s="249" t="s">
        <v>174</v>
      </c>
      <c r="C560" s="249" t="s">
        <v>307</v>
      </c>
      <c r="D560" s="224">
        <v>2.9750000000000001</v>
      </c>
      <c r="E560" s="224">
        <v>2.95</v>
      </c>
      <c r="F560" s="224">
        <v>3</v>
      </c>
      <c r="G560" s="224"/>
      <c r="H560" s="224"/>
      <c r="I560" s="224"/>
    </row>
    <row r="561" spans="1:9">
      <c r="A561" s="249">
        <v>196</v>
      </c>
      <c r="B561" s="249" t="s">
        <v>183</v>
      </c>
      <c r="C561" s="249" t="s">
        <v>322</v>
      </c>
      <c r="D561" s="224">
        <v>1</v>
      </c>
      <c r="E561" s="224">
        <v>1</v>
      </c>
      <c r="F561" s="224">
        <v>1</v>
      </c>
      <c r="G561" s="224"/>
      <c r="H561" s="224"/>
      <c r="I561" s="224"/>
    </row>
    <row r="562" spans="1:9">
      <c r="A562" s="249">
        <v>211</v>
      </c>
      <c r="B562" s="249" t="s">
        <v>172</v>
      </c>
      <c r="C562" s="249" t="s">
        <v>323</v>
      </c>
      <c r="D562" s="224">
        <v>10</v>
      </c>
      <c r="E562" s="224">
        <v>10</v>
      </c>
      <c r="F562" s="224">
        <v>10</v>
      </c>
      <c r="G562" s="224"/>
      <c r="H562" s="224"/>
      <c r="I562" s="224"/>
    </row>
    <row r="563" spans="1:9">
      <c r="A563" s="249">
        <v>211</v>
      </c>
      <c r="B563" s="249" t="s">
        <v>174</v>
      </c>
      <c r="C563" s="249" t="s">
        <v>323</v>
      </c>
      <c r="D563" s="224">
        <v>10.44</v>
      </c>
      <c r="E563" s="224">
        <v>10.44</v>
      </c>
      <c r="F563" s="224">
        <v>10.44</v>
      </c>
      <c r="G563" s="224"/>
      <c r="H563" s="224"/>
      <c r="I563" s="224"/>
    </row>
    <row r="564" spans="1:9">
      <c r="A564" s="249">
        <v>212</v>
      </c>
      <c r="B564" s="249" t="s">
        <v>172</v>
      </c>
      <c r="C564" s="249" t="s">
        <v>332</v>
      </c>
      <c r="D564" s="224">
        <v>16</v>
      </c>
      <c r="E564" s="224">
        <v>16</v>
      </c>
      <c r="F564" s="224">
        <v>16</v>
      </c>
      <c r="G564" s="224"/>
      <c r="H564" s="224"/>
      <c r="I564" s="224"/>
    </row>
    <row r="565" spans="1:9">
      <c r="A565" s="249">
        <v>212</v>
      </c>
      <c r="B565" s="249" t="s">
        <v>174</v>
      </c>
      <c r="C565" s="249" t="s">
        <v>332</v>
      </c>
      <c r="D565" s="224">
        <v>28.05</v>
      </c>
      <c r="E565" s="224">
        <v>28.05</v>
      </c>
      <c r="F565" s="224">
        <v>28.05</v>
      </c>
      <c r="G565" s="224"/>
      <c r="H565" s="224"/>
      <c r="I565" s="224"/>
    </row>
    <row r="566" spans="1:9">
      <c r="A566" s="249">
        <v>213</v>
      </c>
      <c r="B566" s="249" t="s">
        <v>174</v>
      </c>
      <c r="C566" s="249" t="s">
        <v>314</v>
      </c>
      <c r="D566" s="224">
        <v>9.0350000000000001</v>
      </c>
      <c r="E566" s="224">
        <v>5.57</v>
      </c>
      <c r="F566" s="224">
        <v>12.5</v>
      </c>
      <c r="G566" s="224"/>
      <c r="H566" s="224"/>
      <c r="I566" s="224"/>
    </row>
    <row r="567" spans="1:9">
      <c r="A567" s="249">
        <v>214</v>
      </c>
      <c r="B567" s="249" t="s">
        <v>174</v>
      </c>
      <c r="C567" s="249" t="s">
        <v>324</v>
      </c>
      <c r="D567" s="224">
        <v>42.975000000000001</v>
      </c>
      <c r="E567" s="224">
        <v>37.950000000000003</v>
      </c>
      <c r="F567" s="224">
        <v>48</v>
      </c>
      <c r="G567" s="224"/>
      <c r="H567" s="224"/>
      <c r="I567" s="224"/>
    </row>
    <row r="568" spans="1:9">
      <c r="A568" s="249">
        <v>215</v>
      </c>
      <c r="B568" s="249" t="s">
        <v>174</v>
      </c>
      <c r="C568" s="249" t="s">
        <v>315</v>
      </c>
      <c r="D568" s="224">
        <v>9.9749999999999996</v>
      </c>
      <c r="E568" s="224">
        <v>9.9499999999999993</v>
      </c>
      <c r="F568" s="224">
        <v>10</v>
      </c>
      <c r="G568" s="224"/>
      <c r="H568" s="224"/>
      <c r="I568" s="224"/>
    </row>
    <row r="569" spans="1:9">
      <c r="A569" s="249">
        <v>216</v>
      </c>
      <c r="B569" s="249" t="s">
        <v>172</v>
      </c>
      <c r="C569" s="249" t="s">
        <v>319</v>
      </c>
      <c r="D569" s="224">
        <v>5.5</v>
      </c>
      <c r="E569" s="224">
        <v>5.5</v>
      </c>
      <c r="F569" s="224">
        <v>5.5</v>
      </c>
      <c r="G569" s="224"/>
      <c r="H569" s="224"/>
      <c r="I569" s="224"/>
    </row>
    <row r="570" spans="1:9">
      <c r="A570" s="249">
        <v>216</v>
      </c>
      <c r="B570" s="249" t="s">
        <v>174</v>
      </c>
      <c r="C570" s="249" t="s">
        <v>319</v>
      </c>
      <c r="D570" s="224">
        <v>4.46</v>
      </c>
      <c r="E570" s="224">
        <v>4.46</v>
      </c>
      <c r="F570" s="224">
        <v>4.46</v>
      </c>
      <c r="G570" s="224"/>
      <c r="H570" s="224"/>
      <c r="I570" s="224"/>
    </row>
    <row r="571" spans="1:9">
      <c r="A571" s="249">
        <v>217</v>
      </c>
      <c r="B571" s="249" t="s">
        <v>172</v>
      </c>
      <c r="C571" s="249" t="s">
        <v>320</v>
      </c>
      <c r="D571" s="224">
        <v>4</v>
      </c>
      <c r="E571" s="224">
        <v>4</v>
      </c>
      <c r="F571" s="224">
        <v>4</v>
      </c>
      <c r="G571" s="224"/>
      <c r="H571" s="224"/>
      <c r="I571" s="224"/>
    </row>
    <row r="572" spans="1:9">
      <c r="A572" s="249">
        <v>217</v>
      </c>
      <c r="B572" s="249" t="s">
        <v>174</v>
      </c>
      <c r="C572" s="249" t="s">
        <v>320</v>
      </c>
      <c r="D572" s="224">
        <v>3.07</v>
      </c>
      <c r="E572" s="224">
        <v>3.07</v>
      </c>
      <c r="F572" s="224">
        <v>3.07</v>
      </c>
      <c r="G572" s="224"/>
      <c r="H572" s="224"/>
      <c r="I572" s="224"/>
    </row>
    <row r="573" spans="1:9">
      <c r="A573" s="249">
        <v>218</v>
      </c>
      <c r="B573" s="249" t="s">
        <v>172</v>
      </c>
      <c r="C573" s="249" t="s">
        <v>325</v>
      </c>
      <c r="D573" s="224">
        <v>6.5</v>
      </c>
      <c r="E573" s="224">
        <v>6.5</v>
      </c>
      <c r="F573" s="224">
        <v>6.5</v>
      </c>
      <c r="G573" s="224"/>
      <c r="H573" s="224"/>
      <c r="I573" s="224"/>
    </row>
    <row r="574" spans="1:9">
      <c r="A574" s="249">
        <v>218</v>
      </c>
      <c r="B574" s="249" t="s">
        <v>174</v>
      </c>
      <c r="C574" s="249" t="s">
        <v>325</v>
      </c>
      <c r="D574" s="224">
        <v>5.83</v>
      </c>
      <c r="E574" s="224">
        <v>5.83</v>
      </c>
      <c r="F574" s="224">
        <v>5.83</v>
      </c>
      <c r="G574" s="224"/>
      <c r="H574" s="224"/>
      <c r="I574" s="224"/>
    </row>
    <row r="575" spans="1:9">
      <c r="A575" s="249">
        <v>144</v>
      </c>
      <c r="B575" s="249" t="s">
        <v>229</v>
      </c>
      <c r="C575" s="249" t="s">
        <v>244</v>
      </c>
      <c r="D575" s="224">
        <v>5</v>
      </c>
      <c r="E575" s="224">
        <v>5</v>
      </c>
      <c r="F575" s="224">
        <v>5</v>
      </c>
      <c r="G575" s="224"/>
      <c r="H575" s="224"/>
      <c r="I575" s="224"/>
    </row>
    <row r="576" spans="1:9">
      <c r="A576" s="249">
        <v>144</v>
      </c>
      <c r="B576" s="249" t="s">
        <v>190</v>
      </c>
      <c r="C576" s="249" t="s">
        <v>244</v>
      </c>
      <c r="D576" s="224">
        <v>4.5</v>
      </c>
      <c r="E576" s="224">
        <v>4</v>
      </c>
      <c r="F576" s="224">
        <v>5</v>
      </c>
      <c r="G576" s="224"/>
      <c r="H576" s="224"/>
      <c r="I576" s="224"/>
    </row>
    <row r="577" spans="1:9">
      <c r="A577" s="249">
        <v>144</v>
      </c>
      <c r="B577" s="249" t="s">
        <v>183</v>
      </c>
      <c r="C577" s="249" t="s">
        <v>244</v>
      </c>
      <c r="D577" s="224">
        <v>5</v>
      </c>
      <c r="E577" s="224">
        <v>5</v>
      </c>
      <c r="F577" s="224">
        <v>5</v>
      </c>
      <c r="G577" s="224"/>
      <c r="H577" s="224"/>
      <c r="I577" s="224"/>
    </row>
    <row r="578" spans="1:9">
      <c r="A578" s="249">
        <v>188</v>
      </c>
      <c r="B578" s="249" t="s">
        <v>183</v>
      </c>
      <c r="C578" s="249" t="s">
        <v>327</v>
      </c>
      <c r="D578" s="224">
        <v>10.5</v>
      </c>
      <c r="E578" s="224">
        <v>10.5</v>
      </c>
      <c r="F578" s="224">
        <v>10.5</v>
      </c>
      <c r="G578" s="224"/>
      <c r="H578" s="224"/>
      <c r="I578" s="224"/>
    </row>
    <row r="579" spans="1:9">
      <c r="A579" s="249">
        <v>188</v>
      </c>
      <c r="B579" s="249" t="s">
        <v>174</v>
      </c>
      <c r="C579" s="249" t="s">
        <v>327</v>
      </c>
      <c r="D579" s="224">
        <v>19.5</v>
      </c>
      <c r="E579" s="224">
        <v>15</v>
      </c>
      <c r="F579" s="224">
        <v>24</v>
      </c>
      <c r="G579" s="224"/>
      <c r="H579" s="224"/>
      <c r="I579" s="224"/>
    </row>
    <row r="580" spans="1:9">
      <c r="A580" s="249">
        <v>39</v>
      </c>
      <c r="B580" s="249" t="s">
        <v>190</v>
      </c>
      <c r="C580" s="249" t="s">
        <v>77</v>
      </c>
      <c r="D580" s="224">
        <v>32.75</v>
      </c>
      <c r="E580" s="224">
        <v>32</v>
      </c>
      <c r="F580" s="224">
        <v>33</v>
      </c>
      <c r="G580" s="224"/>
      <c r="H580" s="224"/>
      <c r="I580" s="224"/>
    </row>
    <row r="581" spans="1:9">
      <c r="A581" s="249">
        <v>219</v>
      </c>
      <c r="B581" s="249" t="s">
        <v>174</v>
      </c>
      <c r="C581" s="249" t="s">
        <v>326</v>
      </c>
      <c r="D581" s="224">
        <v>4.1100000000000003</v>
      </c>
      <c r="E581" s="224">
        <v>4.1100000000000003</v>
      </c>
      <c r="F581" s="224">
        <v>4.1100000000000003</v>
      </c>
      <c r="G581" s="224"/>
      <c r="H581" s="224"/>
      <c r="I581" s="224"/>
    </row>
    <row r="582" spans="1:9">
      <c r="A582" s="249">
        <v>74</v>
      </c>
      <c r="B582" s="249" t="s">
        <v>190</v>
      </c>
      <c r="C582" s="249" t="s">
        <v>105</v>
      </c>
      <c r="D582" s="224">
        <v>11</v>
      </c>
      <c r="E582" s="224">
        <v>9</v>
      </c>
      <c r="F582" s="224">
        <v>12</v>
      </c>
      <c r="G582" s="224"/>
      <c r="H582" s="224"/>
      <c r="I582" s="224"/>
    </row>
    <row r="583" spans="1:9">
      <c r="A583" s="249">
        <v>185</v>
      </c>
      <c r="B583" s="249" t="s">
        <v>183</v>
      </c>
      <c r="C583" s="249" t="s">
        <v>333</v>
      </c>
      <c r="D583" s="224">
        <v>24</v>
      </c>
      <c r="E583" s="224">
        <v>24</v>
      </c>
      <c r="F583" s="224">
        <v>24</v>
      </c>
      <c r="G583" s="224"/>
      <c r="H583" s="224"/>
      <c r="I583" s="224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2022-09-22T19:56:00Z</cp:lastPrinted>
  <dcterms:created xsi:type="dcterms:W3CDTF">2009-02-18T19:20:20Z</dcterms:created>
  <dcterms:modified xsi:type="dcterms:W3CDTF">2022-09-22T19:58:26Z</dcterms:modified>
</cp:coreProperties>
</file>