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5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fpalacios\Desktop\"/>
    </mc:Choice>
  </mc:AlternateContent>
  <xr:revisionPtr revIDLastSave="0" documentId="13_ncr:1_{28F80AD9-09EA-4A4E-94F8-C29371D4CB58}" xr6:coauthVersionLast="47" xr6:coauthVersionMax="47" xr10:uidLastSave="{00000000-0000-0000-0000-000000000000}"/>
  <workbookProtection workbookAlgorithmName="SHA-512" workbookHashValue="z+RMnt2K5CokjJefGcSfnJdBKQ2P+13j8CM3lF9m1o0Dp2AB2ViMEM+ugOk4YLNBRXb262pfBJOf7hiVNsZpuA==" workbookSaltValue="MKmvmn7EGBmBDKeunBikyA==" workbookSpinCount="100000" lockStructure="1"/>
  <bookViews>
    <workbookView xWindow="-120" yWindow="-120" windowWidth="20730" windowHeight="11040" tabRatio="920" xr2:uid="{00000000-000D-0000-FFFF-FFFF00000000}"/>
  </bookViews>
  <sheets>
    <sheet name="Menu" sheetId="13" r:id="rId1"/>
    <sheet name="NoUsar" sheetId="48" state="hidden" r:id="rId2"/>
    <sheet name="Menu " sheetId="50" state="hidden" r:id="rId3"/>
    <sheet name="GranosBasicos" sheetId="17" r:id="rId4"/>
    <sheet name="GranosBasicos J " sheetId="54" state="hidden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TD" sheetId="53" state="hidden" r:id="rId12"/>
    <sheet name="Hoja7" sheetId="41" state="hidden" r:id="rId13"/>
    <sheet name="numeracion" sheetId="42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3" hidden="1">GranosBasicos!#REF!</definedName>
    <definedName name="_xlnm._FilterDatabase" localSheetId="4" hidden="1">'GranosBasicos J '!#REF!</definedName>
    <definedName name="_xlnm._FilterDatabase" localSheetId="5" hidden="1">Hortalizas!#REF!</definedName>
    <definedName name="_xlnm._FilterDatabase" localSheetId="13" hidden="1">numeracion!$A$1:$C$240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3">GranosBasicos!$A$1:$V$42</definedName>
    <definedName name="_xlnm.Print_Area" localSheetId="4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3">GranosBasicos!$B$7:$J$16</definedName>
    <definedName name="_xlnm.Criteria" localSheetId="4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4">#REF!</definedName>
    <definedName name="fechaenc" localSheetId="2">#REF!</definedName>
    <definedName name="fechaenc" localSheetId="1">#REF!</definedName>
    <definedName name="frutashortalizas" localSheetId="4">#REF!</definedName>
    <definedName name="frutashortalizas" localSheetId="2">#REF!</definedName>
    <definedName name="frutashortalizas" localSheetId="1">#REF!</definedName>
    <definedName name="granos" localSheetId="4">#REF!</definedName>
    <definedName name="granos" localSheetId="2">#REF!</definedName>
    <definedName name="granos" localSheetId="1">#REF!</definedName>
    <definedName name="granos" localSheetId="13">[2]DatosBrutos!$H$6:$L$21</definedName>
    <definedName name="granosgerardo" localSheetId="4">#REF!</definedName>
    <definedName name="granosgerardo" localSheetId="2">#REF!</definedName>
    <definedName name="granosgerardo" localSheetId="1">#REF!</definedName>
    <definedName name="granosgerardo" localSheetId="13">[2]DatosBrutos!$H$28:$L$39</definedName>
    <definedName name="granosgerardopasado" localSheetId="4">#REF!</definedName>
    <definedName name="granosgerardopasado" localSheetId="2">#REF!</definedName>
    <definedName name="granosgerardopasado" localSheetId="1">#REF!</definedName>
    <definedName name="granosgerardopasado" localSheetId="13">[2]DatosBrutos!$N$28:$Q$39</definedName>
    <definedName name="hortalizastiendona" localSheetId="4">#REF!</definedName>
    <definedName name="hortalizastiendona" localSheetId="2">#REF!</definedName>
    <definedName name="hortalizastiendona" localSheetId="1">#REF!</definedName>
    <definedName name="hortalizastiendonapasado" localSheetId="4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numeracion!$B$2:$I$240</definedName>
    <definedName name="numinforme">DatosBrutosN!$D$3</definedName>
    <definedName name="pasadofrutahortaliza" localSheetId="4">#REF!</definedName>
    <definedName name="pasadofrutahortaliza" localSheetId="2">#REF!</definedName>
    <definedName name="pasadofrutahortaliza" localSheetId="1">#REF!</definedName>
    <definedName name="pasadogranos" localSheetId="4">#REF!</definedName>
    <definedName name="pasadogranos" localSheetId="2">#REF!</definedName>
    <definedName name="pasadogranos" localSheetId="1">#REF!</definedName>
    <definedName name="pasadogranos" localSheetId="13">[2]DatosBrutos!$N$6:$Q$21</definedName>
    <definedName name="pasadopecuarios" localSheetId="4">#REF!</definedName>
    <definedName name="pasadopecuarios" localSheetId="2">#REF!</definedName>
    <definedName name="pasadopecuarios" localSheetId="1">#REF!</definedName>
    <definedName name="pecuarios" localSheetId="4">#REF!</definedName>
    <definedName name="pecuarios" localSheetId="2">#REF!</definedName>
    <definedName name="pecuarios" localSheetId="1">#REF!</definedName>
    <definedName name="plazasdeldia" localSheetId="4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DatosBrutosN!$L$7:$U$700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91029"/>
  <pivotCaches>
    <pivotCache cacheId="16" r:id="rId17"/>
  </pivotCaches>
  <fileRecoveryPr autoRecover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3" i="40" l="1"/>
  <c r="T26" i="17"/>
  <c r="T5" i="43" s="1"/>
  <c r="T5" i="44" s="1"/>
  <c r="P26" i="17"/>
  <c r="P5" i="43" s="1"/>
  <c r="P5" i="44" s="1"/>
  <c r="L26" i="17"/>
  <c r="L5" i="43" s="1"/>
  <c r="L5" i="44" s="1"/>
  <c r="L7" i="40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601" i="40"/>
  <c r="L602" i="40"/>
  <c r="L603" i="40"/>
  <c r="L604" i="40"/>
  <c r="L605" i="40"/>
  <c r="L606" i="40"/>
  <c r="L607" i="40"/>
  <c r="L608" i="40"/>
  <c r="L609" i="40"/>
  <c r="L610" i="40"/>
  <c r="L611" i="40"/>
  <c r="L612" i="40"/>
  <c r="L613" i="40"/>
  <c r="L614" i="40"/>
  <c r="L615" i="40"/>
  <c r="L616" i="40"/>
  <c r="L617" i="40"/>
  <c r="L618" i="40"/>
  <c r="L619" i="40"/>
  <c r="L620" i="40"/>
  <c r="L621" i="40"/>
  <c r="L622" i="40"/>
  <c r="L623" i="40"/>
  <c r="L624" i="40"/>
  <c r="L625" i="40"/>
  <c r="L626" i="40"/>
  <c r="L627" i="40"/>
  <c r="L628" i="40"/>
  <c r="L629" i="40"/>
  <c r="L630" i="40"/>
  <c r="L631" i="40"/>
  <c r="L632" i="40"/>
  <c r="L633" i="40"/>
  <c r="L634" i="40"/>
  <c r="L635" i="40"/>
  <c r="L636" i="40"/>
  <c r="L637" i="40"/>
  <c r="L638" i="40"/>
  <c r="L639" i="40"/>
  <c r="L640" i="40"/>
  <c r="L641" i="40"/>
  <c r="L642" i="40"/>
  <c r="L643" i="40"/>
  <c r="L644" i="40"/>
  <c r="L645" i="40"/>
  <c r="L646" i="40"/>
  <c r="L647" i="40"/>
  <c r="L648" i="40"/>
  <c r="L649" i="40"/>
  <c r="L650" i="40"/>
  <c r="L651" i="40"/>
  <c r="L652" i="40"/>
  <c r="L653" i="40"/>
  <c r="L654" i="40"/>
  <c r="L655" i="40"/>
  <c r="L656" i="40"/>
  <c r="L657" i="40"/>
  <c r="L658" i="40"/>
  <c r="L659" i="40"/>
  <c r="L660" i="40"/>
  <c r="L661" i="40"/>
  <c r="L662" i="40"/>
  <c r="L663" i="40"/>
  <c r="L664" i="40"/>
  <c r="L665" i="40"/>
  <c r="L666" i="40"/>
  <c r="L667" i="40"/>
  <c r="L668" i="40"/>
  <c r="L669" i="40"/>
  <c r="L670" i="40"/>
  <c r="L671" i="40"/>
  <c r="L672" i="40"/>
  <c r="L673" i="40"/>
  <c r="L674" i="40"/>
  <c r="L675" i="40"/>
  <c r="L676" i="40"/>
  <c r="L677" i="40"/>
  <c r="L678" i="40"/>
  <c r="L679" i="40"/>
  <c r="L680" i="40"/>
  <c r="L681" i="40"/>
  <c r="L682" i="40"/>
  <c r="L683" i="40"/>
  <c r="L684" i="40"/>
  <c r="L685" i="40"/>
  <c r="L686" i="40"/>
  <c r="L687" i="40"/>
  <c r="L688" i="40"/>
  <c r="L689" i="40"/>
  <c r="L690" i="40"/>
  <c r="L691" i="40"/>
  <c r="L692" i="40"/>
  <c r="L693" i="40"/>
  <c r="L694" i="40"/>
  <c r="L695" i="40"/>
  <c r="L696" i="40"/>
  <c r="L697" i="40"/>
  <c r="L698" i="40"/>
  <c r="L699" i="40"/>
  <c r="L700" i="40"/>
  <c r="L701" i="40"/>
  <c r="L702" i="40"/>
  <c r="L703" i="40"/>
  <c r="L704" i="40"/>
  <c r="L705" i="40"/>
  <c r="L706" i="40"/>
  <c r="P5" i="45" l="1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601" i="40"/>
  <c r="A602" i="40"/>
  <c r="A603" i="40"/>
  <c r="A604" i="40"/>
  <c r="A605" i="40"/>
  <c r="A606" i="40"/>
  <c r="A607" i="40"/>
  <c r="A608" i="40"/>
  <c r="A609" i="40"/>
  <c r="A610" i="40"/>
  <c r="A611" i="40"/>
  <c r="A612" i="40"/>
  <c r="A613" i="40"/>
  <c r="A614" i="40"/>
  <c r="A615" i="40"/>
  <c r="A616" i="40"/>
  <c r="A617" i="40"/>
  <c r="A618" i="40"/>
  <c r="A619" i="40"/>
  <c r="A620" i="40"/>
  <c r="A621" i="40"/>
  <c r="A622" i="40"/>
  <c r="A623" i="40"/>
  <c r="A624" i="40"/>
  <c r="A625" i="40"/>
  <c r="A626" i="40"/>
  <c r="A627" i="40"/>
  <c r="A628" i="40"/>
  <c r="A629" i="40"/>
  <c r="A630" i="40"/>
  <c r="A631" i="40"/>
  <c r="A632" i="40"/>
  <c r="A633" i="40"/>
  <c r="A634" i="40"/>
  <c r="A635" i="40"/>
  <c r="A636" i="40"/>
  <c r="A637" i="40"/>
  <c r="A638" i="40"/>
  <c r="A639" i="40"/>
  <c r="A640" i="40"/>
  <c r="A641" i="40"/>
  <c r="A642" i="40"/>
  <c r="A643" i="40"/>
  <c r="A644" i="40"/>
  <c r="A645" i="40"/>
  <c r="A646" i="40"/>
  <c r="A647" i="40"/>
  <c r="A648" i="40"/>
  <c r="A649" i="40"/>
  <c r="A650" i="40"/>
  <c r="A651" i="40"/>
  <c r="A652" i="40"/>
  <c r="A653" i="40"/>
  <c r="A654" i="40"/>
  <c r="A655" i="40"/>
  <c r="A656" i="40"/>
  <c r="A657" i="40"/>
  <c r="A658" i="40"/>
  <c r="A659" i="40"/>
  <c r="A660" i="40"/>
  <c r="A661" i="40"/>
  <c r="A662" i="40"/>
  <c r="A663" i="40"/>
  <c r="A664" i="40"/>
  <c r="A665" i="40"/>
  <c r="A666" i="40"/>
  <c r="A667" i="40"/>
  <c r="A668" i="40"/>
  <c r="A669" i="40"/>
  <c r="A670" i="40"/>
  <c r="A671" i="40"/>
  <c r="A672" i="40"/>
  <c r="A673" i="40"/>
  <c r="A674" i="40"/>
  <c r="A675" i="40"/>
  <c r="A676" i="40"/>
  <c r="A677" i="40"/>
  <c r="A678" i="40"/>
  <c r="A679" i="40"/>
  <c r="A680" i="40"/>
  <c r="A681" i="40"/>
  <c r="A682" i="40"/>
  <c r="A683" i="40"/>
  <c r="A684" i="40"/>
  <c r="A685" i="40"/>
  <c r="A686" i="40"/>
  <c r="A687" i="40"/>
  <c r="A688" i="40"/>
  <c r="A689" i="40"/>
  <c r="A690" i="40"/>
  <c r="A691" i="40"/>
  <c r="A692" i="40"/>
  <c r="A693" i="40"/>
  <c r="A694" i="40"/>
  <c r="A695" i="40"/>
  <c r="A696" i="40"/>
  <c r="A697" i="40"/>
  <c r="A698" i="40"/>
  <c r="A699" i="40"/>
  <c r="A700" i="40"/>
  <c r="A701" i="40"/>
  <c r="A702" i="40"/>
  <c r="A703" i="40"/>
  <c r="A704" i="40"/>
  <c r="A705" i="40"/>
  <c r="A706" i="40"/>
  <c r="G24" i="43" l="1"/>
  <c r="E159" i="42"/>
  <c r="I159" i="42" s="1"/>
  <c r="E160" i="42"/>
  <c r="I160" i="42" s="1"/>
  <c r="E161" i="42"/>
  <c r="I161" i="42" s="1"/>
  <c r="E162" i="42"/>
  <c r="I162" i="42" s="1"/>
  <c r="E163" i="42"/>
  <c r="I163" i="42" s="1"/>
  <c r="E164" i="42"/>
  <c r="I164" i="42" s="1"/>
  <c r="E165" i="42"/>
  <c r="I165" i="42" s="1"/>
  <c r="E166" i="42"/>
  <c r="E167" i="42"/>
  <c r="I167" i="42" s="1"/>
  <c r="E168" i="42"/>
  <c r="I168" i="42" s="1"/>
  <c r="E169" i="42"/>
  <c r="I169" i="42" s="1"/>
  <c r="E170" i="42"/>
  <c r="E171" i="42"/>
  <c r="I171" i="42" s="1"/>
  <c r="E172" i="42"/>
  <c r="I172" i="42" s="1"/>
  <c r="E173" i="42"/>
  <c r="I173" i="42" s="1"/>
  <c r="E174" i="42"/>
  <c r="I174" i="42" s="1"/>
  <c r="E175" i="42"/>
  <c r="I175" i="42" s="1"/>
  <c r="E176" i="42"/>
  <c r="I176" i="42" s="1"/>
  <c r="E177" i="42"/>
  <c r="I177" i="42" s="1"/>
  <c r="E178" i="42"/>
  <c r="E179" i="42"/>
  <c r="I179" i="42" s="1"/>
  <c r="E180" i="42"/>
  <c r="I180" i="42" s="1"/>
  <c r="E181" i="42"/>
  <c r="I181" i="42" s="1"/>
  <c r="E182" i="42"/>
  <c r="I182" i="42" s="1"/>
  <c r="E183" i="42"/>
  <c r="I183" i="42" s="1"/>
  <c r="E184" i="42"/>
  <c r="I184" i="42" s="1"/>
  <c r="E185" i="42"/>
  <c r="I185" i="42" s="1"/>
  <c r="E186" i="42"/>
  <c r="I186" i="42" s="1"/>
  <c r="E187" i="42"/>
  <c r="I187" i="42" s="1"/>
  <c r="E188" i="42"/>
  <c r="I188" i="42" s="1"/>
  <c r="E189" i="42"/>
  <c r="I189" i="42" s="1"/>
  <c r="E190" i="42"/>
  <c r="I190" i="42" s="1"/>
  <c r="E191" i="42"/>
  <c r="I191" i="42" s="1"/>
  <c r="E192" i="42"/>
  <c r="I192" i="42" s="1"/>
  <c r="E193" i="42"/>
  <c r="I193" i="42" s="1"/>
  <c r="E194" i="42"/>
  <c r="I194" i="42" s="1"/>
  <c r="E195" i="42"/>
  <c r="I195" i="42" s="1"/>
  <c r="E196" i="42"/>
  <c r="I196" i="42" s="1"/>
  <c r="E197" i="42"/>
  <c r="I197" i="42" s="1"/>
  <c r="E198" i="42"/>
  <c r="E199" i="42"/>
  <c r="I199" i="42" s="1"/>
  <c r="E200" i="42"/>
  <c r="I200" i="42" s="1"/>
  <c r="E201" i="42"/>
  <c r="I201" i="42" s="1"/>
  <c r="L2" i="42" s="1"/>
  <c r="E202" i="42"/>
  <c r="E203" i="42"/>
  <c r="I203" i="42" s="1"/>
  <c r="E204" i="42"/>
  <c r="I204" i="42" s="1"/>
  <c r="E205" i="42"/>
  <c r="I205" i="42" s="1"/>
  <c r="E206" i="42"/>
  <c r="I206" i="42" s="1"/>
  <c r="E207" i="42"/>
  <c r="I207" i="42" s="1"/>
  <c r="E208" i="42"/>
  <c r="I208" i="42" s="1"/>
  <c r="E209" i="42"/>
  <c r="I209" i="42" s="1"/>
  <c r="E210" i="42"/>
  <c r="E211" i="42"/>
  <c r="I211" i="42" s="1"/>
  <c r="E212" i="42"/>
  <c r="I212" i="42" s="1"/>
  <c r="E213" i="42"/>
  <c r="I213" i="42" s="1"/>
  <c r="E214" i="42"/>
  <c r="I214" i="42" s="1"/>
  <c r="E215" i="42"/>
  <c r="I215" i="42" s="1"/>
  <c r="E216" i="42"/>
  <c r="I216" i="42" s="1"/>
  <c r="E217" i="42"/>
  <c r="I217" i="42" s="1"/>
  <c r="E218" i="42"/>
  <c r="I218" i="42" s="1"/>
  <c r="E219" i="42"/>
  <c r="I219" i="42" s="1"/>
  <c r="E220" i="42"/>
  <c r="I220" i="42" s="1"/>
  <c r="E221" i="42"/>
  <c r="I221" i="42" s="1"/>
  <c r="E222" i="42"/>
  <c r="I222" i="42" s="1"/>
  <c r="E223" i="42"/>
  <c r="I223" i="42" s="1"/>
  <c r="E224" i="42"/>
  <c r="I224" i="42" s="1"/>
  <c r="E225" i="42"/>
  <c r="I225" i="42" s="1"/>
  <c r="E226" i="42"/>
  <c r="I226" i="42" s="1"/>
  <c r="E227" i="42"/>
  <c r="I227" i="42" s="1"/>
  <c r="E228" i="42"/>
  <c r="I228" i="42" s="1"/>
  <c r="E229" i="42"/>
  <c r="I229" i="42" s="1"/>
  <c r="E230" i="42"/>
  <c r="E231" i="42"/>
  <c r="I231" i="42" s="1"/>
  <c r="E232" i="42"/>
  <c r="I232" i="42" s="1"/>
  <c r="E233" i="42"/>
  <c r="I233" i="42" s="1"/>
  <c r="E234" i="42"/>
  <c r="E235" i="42"/>
  <c r="I235" i="42" s="1"/>
  <c r="E236" i="42"/>
  <c r="I236" i="42" s="1"/>
  <c r="E237" i="42"/>
  <c r="I237" i="42" s="1"/>
  <c r="E238" i="42"/>
  <c r="I238" i="42" s="1"/>
  <c r="E239" i="42"/>
  <c r="I239" i="42" s="1"/>
  <c r="E240" i="42"/>
  <c r="I240" i="42" s="1"/>
  <c r="D159" i="42"/>
  <c r="F159" i="42" s="1"/>
  <c r="D160" i="42"/>
  <c r="D161" i="42"/>
  <c r="D162" i="42"/>
  <c r="D163" i="42"/>
  <c r="D164" i="42"/>
  <c r="D165" i="42"/>
  <c r="F165" i="42" s="1"/>
  <c r="D166" i="42"/>
  <c r="D167" i="42"/>
  <c r="F167" i="42" s="1"/>
  <c r="D168" i="42"/>
  <c r="D169" i="42"/>
  <c r="D170" i="42"/>
  <c r="D171" i="42"/>
  <c r="F171" i="42" s="1"/>
  <c r="D172" i="42"/>
  <c r="D173" i="42"/>
  <c r="D174" i="42"/>
  <c r="D175" i="42"/>
  <c r="F175" i="42" s="1"/>
  <c r="D176" i="42"/>
  <c r="D177" i="42"/>
  <c r="D178" i="42"/>
  <c r="D179" i="42"/>
  <c r="F179" i="42" s="1"/>
  <c r="D180" i="42"/>
  <c r="D181" i="42"/>
  <c r="F181" i="42" s="1"/>
  <c r="D182" i="42"/>
  <c r="D183" i="42"/>
  <c r="F183" i="42" s="1"/>
  <c r="D184" i="42"/>
  <c r="D185" i="42"/>
  <c r="D186" i="42"/>
  <c r="D187" i="42"/>
  <c r="D188" i="42"/>
  <c r="D189" i="42"/>
  <c r="F189" i="42" s="1"/>
  <c r="D190" i="42"/>
  <c r="D191" i="42"/>
  <c r="F191" i="42" s="1"/>
  <c r="D192" i="42"/>
  <c r="D193" i="42"/>
  <c r="D194" i="42"/>
  <c r="D195" i="42"/>
  <c r="F195" i="42" s="1"/>
  <c r="D196" i="42"/>
  <c r="D197" i="42"/>
  <c r="F197" i="42" s="1"/>
  <c r="D198" i="42"/>
  <c r="D199" i="42"/>
  <c r="F199" i="42" s="1"/>
  <c r="D200" i="42"/>
  <c r="D201" i="42"/>
  <c r="D202" i="42"/>
  <c r="D203" i="42"/>
  <c r="F203" i="42" s="1"/>
  <c r="D204" i="42"/>
  <c r="D205" i="42"/>
  <c r="F205" i="42" s="1"/>
  <c r="D206" i="42"/>
  <c r="D207" i="42"/>
  <c r="F207" i="42" s="1"/>
  <c r="D208" i="42"/>
  <c r="D209" i="42"/>
  <c r="D210" i="42"/>
  <c r="D211" i="42"/>
  <c r="F211" i="42" s="1"/>
  <c r="D212" i="42"/>
  <c r="D213" i="42"/>
  <c r="D214" i="42"/>
  <c r="D215" i="42"/>
  <c r="F215" i="42" s="1"/>
  <c r="D216" i="42"/>
  <c r="D217" i="42"/>
  <c r="D218" i="42"/>
  <c r="D219" i="42"/>
  <c r="F219" i="42" s="1"/>
  <c r="D220" i="42"/>
  <c r="D221" i="42"/>
  <c r="F221" i="42" s="1"/>
  <c r="D222" i="42"/>
  <c r="D223" i="42"/>
  <c r="D224" i="42"/>
  <c r="D225" i="42"/>
  <c r="D226" i="42"/>
  <c r="D227" i="42"/>
  <c r="F227" i="42" s="1"/>
  <c r="D228" i="42"/>
  <c r="D229" i="42"/>
  <c r="F229" i="42" s="1"/>
  <c r="D230" i="42"/>
  <c r="D231" i="42"/>
  <c r="F231" i="42" s="1"/>
  <c r="D232" i="42"/>
  <c r="D233" i="42"/>
  <c r="D234" i="42"/>
  <c r="D235" i="42"/>
  <c r="F235" i="42" s="1"/>
  <c r="D236" i="42"/>
  <c r="D237" i="42"/>
  <c r="D238" i="42"/>
  <c r="D239" i="42"/>
  <c r="F239" i="42" s="1"/>
  <c r="D240" i="42"/>
  <c r="F233" i="42" l="1"/>
  <c r="F225" i="42"/>
  <c r="F217" i="42"/>
  <c r="F193" i="42"/>
  <c r="F185" i="42"/>
  <c r="F169" i="42"/>
  <c r="F161" i="42"/>
  <c r="F240" i="42"/>
  <c r="F232" i="42"/>
  <c r="F224" i="42"/>
  <c r="F216" i="42"/>
  <c r="F200" i="42"/>
  <c r="F192" i="42"/>
  <c r="F184" i="42"/>
  <c r="F176" i="42"/>
  <c r="F168" i="42"/>
  <c r="F160" i="42"/>
  <c r="F236" i="42"/>
  <c r="F164" i="42"/>
  <c r="F228" i="42"/>
  <c r="F220" i="42"/>
  <c r="F212" i="42"/>
  <c r="F204" i="42"/>
  <c r="F196" i="42"/>
  <c r="F188" i="42"/>
  <c r="F172" i="42"/>
  <c r="F230" i="42"/>
  <c r="F198" i="42"/>
  <c r="F209" i="42"/>
  <c r="F201" i="42"/>
  <c r="F177" i="42"/>
  <c r="F208" i="42"/>
  <c r="F234" i="42"/>
  <c r="F170" i="42"/>
  <c r="F237" i="42"/>
  <c r="F213" i="42"/>
  <c r="F173" i="42"/>
  <c r="F223" i="42"/>
  <c r="F180" i="42"/>
  <c r="F187" i="42"/>
  <c r="F163" i="42"/>
  <c r="F202" i="42"/>
  <c r="F166" i="42"/>
  <c r="I166" i="42"/>
  <c r="F238" i="42"/>
  <c r="F206" i="42"/>
  <c r="F174" i="42"/>
  <c r="F210" i="42"/>
  <c r="F178" i="42"/>
  <c r="I198" i="42"/>
  <c r="F214" i="42"/>
  <c r="F182" i="42"/>
  <c r="I234" i="42"/>
  <c r="I210" i="42"/>
  <c r="I202" i="42"/>
  <c r="I178" i="42"/>
  <c r="I170" i="42"/>
  <c r="F218" i="42"/>
  <c r="F186" i="42"/>
  <c r="F222" i="42"/>
  <c r="F190" i="42"/>
  <c r="I230" i="42"/>
  <c r="F226" i="42"/>
  <c r="F194" i="42"/>
  <c r="F162" i="42"/>
  <c r="AB5" i="54"/>
  <c r="AB6" i="54"/>
  <c r="T26" i="54"/>
  <c r="X26" i="54"/>
  <c r="AB26" i="54"/>
  <c r="AB27" i="54"/>
  <c r="B42" i="54"/>
  <c r="AB43" i="54"/>
  <c r="AB44" i="54"/>
  <c r="G12" i="54" l="1"/>
  <c r="G13" i="54"/>
  <c r="G14" i="54"/>
  <c r="G15" i="54"/>
  <c r="G16" i="54"/>
  <c r="G7" i="54"/>
  <c r="G30" i="54"/>
  <c r="G8" i="54"/>
  <c r="G10" i="54"/>
  <c r="G29" i="54"/>
  <c r="G9" i="54"/>
  <c r="G11" i="54"/>
  <c r="G28" i="54"/>
  <c r="G32" i="54"/>
  <c r="G33" i="54"/>
  <c r="G34" i="54"/>
  <c r="G35" i="54"/>
  <c r="G36" i="54"/>
  <c r="G37" i="54"/>
  <c r="G31" i="54"/>
  <c r="T5" i="45" l="1"/>
  <c r="T27" i="45" s="1"/>
  <c r="P5" i="46"/>
  <c r="P5" i="47" s="1"/>
  <c r="L5" i="46"/>
  <c r="L5" i="47" s="1"/>
  <c r="P27" i="45"/>
  <c r="H5" i="46"/>
  <c r="H5" i="47" s="1"/>
  <c r="L5" i="45"/>
  <c r="L27" i="45" s="1"/>
  <c r="E158" i="42" l="1"/>
  <c r="I158" i="42" s="1"/>
  <c r="D158" i="42"/>
  <c r="E157" i="42"/>
  <c r="I157" i="42" s="1"/>
  <c r="D157" i="42"/>
  <c r="E156" i="42"/>
  <c r="I156" i="42" s="1"/>
  <c r="D156" i="42"/>
  <c r="E155" i="42"/>
  <c r="I155" i="42" s="1"/>
  <c r="D155" i="42"/>
  <c r="E154" i="42"/>
  <c r="I154" i="42" s="1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I146" i="42" s="1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I106" i="42" s="1"/>
  <c r="D106" i="42"/>
  <c r="E105" i="42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I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I52" i="42" s="1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I22" i="42" s="1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D16" i="42"/>
  <c r="E15" i="42"/>
  <c r="I15" i="42" s="1"/>
  <c r="D15" i="42"/>
  <c r="E14" i="42"/>
  <c r="I14" i="42" s="1"/>
  <c r="D14" i="42"/>
  <c r="E13" i="42"/>
  <c r="I13" i="42" s="1"/>
  <c r="D13" i="42"/>
  <c r="E12" i="42"/>
  <c r="I12" i="42" s="1"/>
  <c r="D12" i="42"/>
  <c r="E11" i="42"/>
  <c r="D11" i="42"/>
  <c r="E10" i="42"/>
  <c r="I10" i="42" s="1"/>
  <c r="D10" i="42"/>
  <c r="E9" i="42"/>
  <c r="I9" i="42" s="1"/>
  <c r="D9" i="42"/>
  <c r="E8" i="42"/>
  <c r="I8" i="42" s="1"/>
  <c r="D8" i="42"/>
  <c r="E7" i="42"/>
  <c r="I7" i="42" s="1"/>
  <c r="D7" i="42"/>
  <c r="E6" i="42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C18" i="50"/>
  <c r="X6" i="45"/>
  <c r="X5" i="45"/>
  <c r="C18" i="13"/>
  <c r="C13" i="48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Y6" i="40"/>
  <c r="Y5" i="40"/>
  <c r="C6" i="40"/>
  <c r="C5" i="40"/>
  <c r="X43" i="17"/>
  <c r="X44" i="17"/>
  <c r="X5" i="17"/>
  <c r="X6" i="17"/>
  <c r="G28" i="17"/>
  <c r="G7" i="17"/>
  <c r="G8" i="17"/>
  <c r="G34" i="43"/>
  <c r="G29" i="43"/>
  <c r="V37" i="17" l="1"/>
  <c r="U37" i="17"/>
  <c r="T37" i="17"/>
  <c r="U36" i="17"/>
  <c r="V35" i="17"/>
  <c r="L35" i="17"/>
  <c r="M34" i="17"/>
  <c r="N33" i="17"/>
  <c r="P32" i="17"/>
  <c r="Q31" i="17"/>
  <c r="R30" i="17"/>
  <c r="T29" i="17"/>
  <c r="U28" i="17"/>
  <c r="Z28" i="54"/>
  <c r="Z36" i="54"/>
  <c r="Y34" i="54"/>
  <c r="X32" i="54"/>
  <c r="V30" i="54"/>
  <c r="U28" i="54"/>
  <c r="U36" i="54"/>
  <c r="T34" i="54"/>
  <c r="R32" i="54"/>
  <c r="Q30" i="54"/>
  <c r="P28" i="54"/>
  <c r="P36" i="54"/>
  <c r="N34" i="54"/>
  <c r="M32" i="54"/>
  <c r="L30" i="54"/>
  <c r="R37" i="17"/>
  <c r="T36" i="17"/>
  <c r="U35" i="17"/>
  <c r="V34" i="17"/>
  <c r="L34" i="17"/>
  <c r="M33" i="17"/>
  <c r="N32" i="17"/>
  <c r="P31" i="17"/>
  <c r="Q30" i="17"/>
  <c r="R29" i="17"/>
  <c r="T28" i="17"/>
  <c r="Z29" i="54"/>
  <c r="Z37" i="54"/>
  <c r="Y35" i="54"/>
  <c r="X33" i="54"/>
  <c r="V31" i="54"/>
  <c r="U29" i="54"/>
  <c r="U37" i="54"/>
  <c r="T35" i="54"/>
  <c r="R33" i="54"/>
  <c r="Q31" i="54"/>
  <c r="P29" i="54"/>
  <c r="P37" i="54"/>
  <c r="N35" i="54"/>
  <c r="M33" i="54"/>
  <c r="L31" i="54"/>
  <c r="N34" i="17"/>
  <c r="X31" i="54"/>
  <c r="R31" i="54"/>
  <c r="N33" i="54"/>
  <c r="Q37" i="17"/>
  <c r="R36" i="17"/>
  <c r="T35" i="17"/>
  <c r="U34" i="17"/>
  <c r="V33" i="17"/>
  <c r="L33" i="17"/>
  <c r="M32" i="17"/>
  <c r="N31" i="17"/>
  <c r="P30" i="17"/>
  <c r="Q29" i="17"/>
  <c r="R28" i="17"/>
  <c r="Z30" i="54"/>
  <c r="Y28" i="54"/>
  <c r="Y36" i="54"/>
  <c r="X34" i="54"/>
  <c r="V32" i="54"/>
  <c r="U30" i="54"/>
  <c r="T28" i="54"/>
  <c r="T36" i="54"/>
  <c r="R34" i="54"/>
  <c r="Q32" i="54"/>
  <c r="P30" i="54"/>
  <c r="N28" i="54"/>
  <c r="N36" i="54"/>
  <c r="M34" i="54"/>
  <c r="L34" i="54"/>
  <c r="Q35" i="17"/>
  <c r="T33" i="17"/>
  <c r="V31" i="17"/>
  <c r="L31" i="17"/>
  <c r="N29" i="17"/>
  <c r="Z32" i="54"/>
  <c r="X28" i="54"/>
  <c r="V34" i="54"/>
  <c r="T30" i="54"/>
  <c r="R36" i="54"/>
  <c r="P32" i="54"/>
  <c r="M28" i="54"/>
  <c r="L36" i="54"/>
  <c r="Q28" i="54"/>
  <c r="L33" i="54"/>
  <c r="L36" i="17"/>
  <c r="R31" i="17"/>
  <c r="V28" i="17"/>
  <c r="Y33" i="54"/>
  <c r="U35" i="54"/>
  <c r="Q37" i="54"/>
  <c r="L29" i="54"/>
  <c r="P37" i="17"/>
  <c r="Q36" i="17"/>
  <c r="R35" i="17"/>
  <c r="T34" i="17"/>
  <c r="U33" i="17"/>
  <c r="V32" i="17"/>
  <c r="L32" i="17"/>
  <c r="M31" i="17"/>
  <c r="N30" i="17"/>
  <c r="P29" i="17"/>
  <c r="Q28" i="17"/>
  <c r="Z31" i="54"/>
  <c r="Y29" i="54"/>
  <c r="Y37" i="54"/>
  <c r="X35" i="54"/>
  <c r="V33" i="54"/>
  <c r="U31" i="54"/>
  <c r="T29" i="54"/>
  <c r="T37" i="54"/>
  <c r="R35" i="54"/>
  <c r="Q33" i="54"/>
  <c r="P31" i="54"/>
  <c r="N29" i="54"/>
  <c r="N37" i="54"/>
  <c r="M35" i="54"/>
  <c r="L35" i="54"/>
  <c r="P36" i="17"/>
  <c r="R34" i="17"/>
  <c r="U32" i="17"/>
  <c r="M30" i="17"/>
  <c r="P28" i="17"/>
  <c r="Y30" i="54"/>
  <c r="X36" i="54"/>
  <c r="U32" i="54"/>
  <c r="R28" i="54"/>
  <c r="Q34" i="54"/>
  <c r="N30" i="54"/>
  <c r="M36" i="54"/>
  <c r="T32" i="54"/>
  <c r="M30" i="54"/>
  <c r="V36" i="17"/>
  <c r="P33" i="17"/>
  <c r="T30" i="17"/>
  <c r="L28" i="17"/>
  <c r="V29" i="54"/>
  <c r="T33" i="54"/>
  <c r="P35" i="54"/>
  <c r="L32" i="54"/>
  <c r="N37" i="17"/>
  <c r="M37" i="17"/>
  <c r="N36" i="17"/>
  <c r="P35" i="17"/>
  <c r="Q34" i="17"/>
  <c r="R33" i="17"/>
  <c r="T32" i="17"/>
  <c r="U31" i="17"/>
  <c r="V30" i="17"/>
  <c r="L30" i="17"/>
  <c r="M29" i="17"/>
  <c r="N28" i="17"/>
  <c r="Z33" i="54"/>
  <c r="Y31" i="54"/>
  <c r="X29" i="54"/>
  <c r="X37" i="54"/>
  <c r="V35" i="54"/>
  <c r="U33" i="54"/>
  <c r="T31" i="54"/>
  <c r="R29" i="54"/>
  <c r="R37" i="54"/>
  <c r="Q35" i="54"/>
  <c r="P33" i="54"/>
  <c r="N31" i="54"/>
  <c r="M29" i="54"/>
  <c r="M37" i="54"/>
  <c r="L37" i="54"/>
  <c r="L37" i="17"/>
  <c r="M36" i="17"/>
  <c r="N35" i="17"/>
  <c r="P34" i="17"/>
  <c r="Q33" i="17"/>
  <c r="R32" i="17"/>
  <c r="T31" i="17"/>
  <c r="U30" i="17"/>
  <c r="V29" i="17"/>
  <c r="L29" i="17"/>
  <c r="M28" i="17"/>
  <c r="Z34" i="54"/>
  <c r="Y32" i="54"/>
  <c r="X30" i="54"/>
  <c r="V28" i="54"/>
  <c r="V36" i="54"/>
  <c r="U34" i="54"/>
  <c r="R30" i="54"/>
  <c r="Q36" i="54"/>
  <c r="P34" i="54"/>
  <c r="N32" i="54"/>
  <c r="L28" i="54"/>
  <c r="M35" i="17"/>
  <c r="Q32" i="17"/>
  <c r="U29" i="17"/>
  <c r="Z35" i="54"/>
  <c r="V37" i="54"/>
  <c r="Q29" i="54"/>
  <c r="M31" i="54"/>
  <c r="P7" i="54"/>
  <c r="Z7" i="54"/>
  <c r="Q8" i="54"/>
  <c r="D9" i="54"/>
  <c r="R9" i="54"/>
  <c r="E10" i="54"/>
  <c r="T10" i="54"/>
  <c r="F11" i="54"/>
  <c r="U11" i="54"/>
  <c r="L12" i="54"/>
  <c r="V12" i="54"/>
  <c r="M13" i="54"/>
  <c r="X13" i="54"/>
  <c r="N14" i="54"/>
  <c r="Y14" i="54"/>
  <c r="P15" i="54"/>
  <c r="Z15" i="54"/>
  <c r="Q16" i="54"/>
  <c r="E30" i="54"/>
  <c r="D34" i="54"/>
  <c r="E35" i="54"/>
  <c r="F36" i="54"/>
  <c r="E34" i="54"/>
  <c r="E12" i="54"/>
  <c r="M15" i="54"/>
  <c r="Q7" i="54"/>
  <c r="D8" i="54"/>
  <c r="R8" i="54"/>
  <c r="E9" i="54"/>
  <c r="T9" i="54"/>
  <c r="F10" i="54"/>
  <c r="U10" i="54"/>
  <c r="L11" i="54"/>
  <c r="V11" i="54"/>
  <c r="M12" i="54"/>
  <c r="X12" i="54"/>
  <c r="N13" i="54"/>
  <c r="Y13" i="54"/>
  <c r="P14" i="54"/>
  <c r="Z14" i="54"/>
  <c r="Q15" i="54"/>
  <c r="D16" i="54"/>
  <c r="R16" i="54"/>
  <c r="D29" i="54"/>
  <c r="F30" i="54"/>
  <c r="D33" i="54"/>
  <c r="F35" i="54"/>
  <c r="Z9" i="54"/>
  <c r="D7" i="54"/>
  <c r="R7" i="54"/>
  <c r="E8" i="54"/>
  <c r="T8" i="54"/>
  <c r="F9" i="54"/>
  <c r="U9" i="54"/>
  <c r="L10" i="54"/>
  <c r="V10" i="54"/>
  <c r="M11" i="54"/>
  <c r="X11" i="54"/>
  <c r="N12" i="54"/>
  <c r="Y12" i="54"/>
  <c r="P13" i="54"/>
  <c r="Z13" i="54"/>
  <c r="Q14" i="54"/>
  <c r="D15" i="54"/>
  <c r="R15" i="54"/>
  <c r="E16" i="54"/>
  <c r="T16" i="54"/>
  <c r="E29" i="54"/>
  <c r="D32" i="54"/>
  <c r="E33" i="54"/>
  <c r="F34" i="54"/>
  <c r="Q10" i="54"/>
  <c r="L14" i="54"/>
  <c r="F28" i="54"/>
  <c r="E7" i="54"/>
  <c r="T7" i="54"/>
  <c r="F8" i="54"/>
  <c r="U8" i="54"/>
  <c r="L9" i="54"/>
  <c r="V9" i="54"/>
  <c r="M10" i="54"/>
  <c r="X10" i="54"/>
  <c r="N11" i="54"/>
  <c r="Y11" i="54"/>
  <c r="P12" i="54"/>
  <c r="Z12" i="54"/>
  <c r="Q13" i="54"/>
  <c r="D14" i="54"/>
  <c r="R14" i="54"/>
  <c r="E15" i="54"/>
  <c r="T15" i="54"/>
  <c r="F16" i="54"/>
  <c r="U16" i="54"/>
  <c r="F29" i="54"/>
  <c r="E32" i="54"/>
  <c r="F33" i="54"/>
  <c r="R11" i="54"/>
  <c r="X15" i="54"/>
  <c r="D36" i="54"/>
  <c r="F7" i="54"/>
  <c r="U7" i="54"/>
  <c r="L8" i="54"/>
  <c r="V8" i="54"/>
  <c r="M9" i="54"/>
  <c r="X9" i="54"/>
  <c r="N10" i="54"/>
  <c r="Y10" i="54"/>
  <c r="P11" i="54"/>
  <c r="Z11" i="54"/>
  <c r="Q12" i="54"/>
  <c r="D13" i="54"/>
  <c r="R13" i="54"/>
  <c r="E14" i="54"/>
  <c r="T14" i="54"/>
  <c r="F15" i="54"/>
  <c r="U15" i="54"/>
  <c r="L16" i="54"/>
  <c r="V16" i="54"/>
  <c r="D28" i="54"/>
  <c r="D31" i="54"/>
  <c r="F32" i="54"/>
  <c r="P9" i="54"/>
  <c r="F13" i="54"/>
  <c r="N16" i="54"/>
  <c r="L7" i="54"/>
  <c r="V7" i="54"/>
  <c r="M8" i="54"/>
  <c r="X8" i="54"/>
  <c r="N9" i="54"/>
  <c r="Y9" i="54"/>
  <c r="P10" i="54"/>
  <c r="Z10" i="54"/>
  <c r="Q11" i="54"/>
  <c r="D12" i="54"/>
  <c r="R12" i="54"/>
  <c r="E13" i="54"/>
  <c r="T13" i="54"/>
  <c r="F14" i="54"/>
  <c r="U14" i="54"/>
  <c r="L15" i="54"/>
  <c r="V15" i="54"/>
  <c r="M16" i="54"/>
  <c r="X16" i="54"/>
  <c r="E28" i="54"/>
  <c r="E31" i="54"/>
  <c r="D37" i="54"/>
  <c r="M7" i="54"/>
  <c r="X7" i="54"/>
  <c r="N8" i="54"/>
  <c r="Y8" i="54"/>
  <c r="T12" i="54"/>
  <c r="U13" i="54"/>
  <c r="Y16" i="54"/>
  <c r="F31" i="54"/>
  <c r="N7" i="54"/>
  <c r="Y7" i="54"/>
  <c r="P8" i="54"/>
  <c r="Z8" i="54"/>
  <c r="Q9" i="54"/>
  <c r="D10" i="54"/>
  <c r="R10" i="54"/>
  <c r="E11" i="54"/>
  <c r="T11" i="54"/>
  <c r="F12" i="54"/>
  <c r="U12" i="54"/>
  <c r="L13" i="54"/>
  <c r="V13" i="54"/>
  <c r="M14" i="54"/>
  <c r="X14" i="54"/>
  <c r="N15" i="54"/>
  <c r="Y15" i="54"/>
  <c r="P16" i="54"/>
  <c r="Z16" i="54"/>
  <c r="D30" i="54"/>
  <c r="D35" i="54"/>
  <c r="E36" i="54"/>
  <c r="F37" i="54"/>
  <c r="D11" i="54"/>
  <c r="V14" i="54"/>
  <c r="E37" i="54"/>
  <c r="Y7" i="44"/>
  <c r="B3" i="44" s="1"/>
  <c r="AC7" i="54"/>
  <c r="AC28" i="54"/>
  <c r="Y8" i="43"/>
  <c r="Z8" i="43" s="1"/>
  <c r="G6" i="43" s="1"/>
  <c r="AC8" i="54"/>
  <c r="AD8" i="54" s="1"/>
  <c r="G6" i="54" s="1"/>
  <c r="AC29" i="54"/>
  <c r="AD29" i="54" s="1"/>
  <c r="G27" i="54" s="1"/>
  <c r="F116" i="42"/>
  <c r="F105" i="42"/>
  <c r="F126" i="42"/>
  <c r="F61" i="42"/>
  <c r="F23" i="42"/>
  <c r="F43" i="42"/>
  <c r="F127" i="42"/>
  <c r="F131" i="42"/>
  <c r="F133" i="42"/>
  <c r="F139" i="42"/>
  <c r="F143" i="42"/>
  <c r="F147" i="42"/>
  <c r="F149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53" i="42"/>
  <c r="F120" i="42"/>
  <c r="F109" i="42"/>
  <c r="F115" i="42"/>
  <c r="F18" i="42"/>
  <c r="I105" i="42"/>
  <c r="F99" i="42"/>
  <c r="F80" i="42"/>
  <c r="F79" i="42"/>
  <c r="F73" i="42"/>
  <c r="F59" i="42"/>
  <c r="F122" i="42"/>
  <c r="F31" i="42"/>
  <c r="F55" i="42"/>
  <c r="F108" i="42"/>
  <c r="F25" i="42"/>
  <c r="F148" i="42"/>
  <c r="F45" i="42"/>
  <c r="F67" i="42"/>
  <c r="F91" i="42"/>
  <c r="F27" i="42"/>
  <c r="F33" i="42"/>
  <c r="F70" i="42"/>
  <c r="F76" i="42"/>
  <c r="F86" i="42"/>
  <c r="F88" i="42"/>
  <c r="F92" i="42"/>
  <c r="F106" i="42"/>
  <c r="F130" i="42"/>
  <c r="F90" i="42"/>
  <c r="F96" i="42"/>
  <c r="F102" i="42"/>
  <c r="F123" i="42"/>
  <c r="F128" i="42"/>
  <c r="F134" i="42"/>
  <c r="F140" i="42"/>
  <c r="F142" i="42"/>
  <c r="F144" i="42"/>
  <c r="F150" i="42"/>
  <c r="F156" i="42"/>
  <c r="F158" i="42"/>
  <c r="F62" i="42"/>
  <c r="F28" i="42"/>
  <c r="F34" i="42"/>
  <c r="F29" i="42"/>
  <c r="F81" i="42"/>
  <c r="F87" i="42"/>
  <c r="F95" i="42"/>
  <c r="F101" i="42"/>
  <c r="F103" i="42"/>
  <c r="F26" i="42"/>
  <c r="F93" i="42"/>
  <c r="F97" i="42"/>
  <c r="F40" i="42"/>
  <c r="F41" i="42"/>
  <c r="F75" i="42"/>
  <c r="F10" i="42"/>
  <c r="F57" i="42"/>
  <c r="F63" i="42"/>
  <c r="F112" i="42"/>
  <c r="F114" i="42"/>
  <c r="F117" i="42"/>
  <c r="F119" i="42"/>
  <c r="F125" i="42"/>
  <c r="F136" i="42"/>
  <c r="F154" i="42"/>
  <c r="F107" i="42"/>
  <c r="F47" i="42"/>
  <c r="F49" i="42"/>
  <c r="F35" i="42"/>
  <c r="F44" i="42"/>
  <c r="F46" i="42"/>
  <c r="F50" i="42"/>
  <c r="F52" i="42"/>
  <c r="F58" i="42"/>
  <c r="F64" i="42"/>
  <c r="F66" i="42"/>
  <c r="F72" i="42"/>
  <c r="F78" i="42"/>
  <c r="F83" i="42"/>
  <c r="F85" i="42"/>
  <c r="F39" i="42"/>
  <c r="F56" i="42"/>
  <c r="F8" i="42"/>
  <c r="F20" i="42"/>
  <c r="F22" i="42"/>
  <c r="F110" i="42"/>
  <c r="F121" i="42"/>
  <c r="F3" i="42"/>
  <c r="I70" i="42"/>
  <c r="F60" i="42"/>
  <c r="F111" i="42"/>
  <c r="F37" i="42"/>
  <c r="F36" i="42"/>
  <c r="F42" i="42"/>
  <c r="F48" i="42"/>
  <c r="F54" i="42"/>
  <c r="F21" i="42"/>
  <c r="F32" i="42"/>
  <c r="F94" i="42"/>
  <c r="F145" i="42"/>
  <c r="F69" i="42"/>
  <c r="F151" i="42"/>
  <c r="F4" i="42"/>
  <c r="F155" i="42"/>
  <c r="F100" i="42"/>
  <c r="F157" i="42"/>
  <c r="F137" i="42"/>
  <c r="F124" i="42"/>
  <c r="F74" i="42"/>
  <c r="F84" i="42"/>
  <c r="F2" i="42"/>
  <c r="F30" i="42"/>
  <c r="F77" i="42"/>
  <c r="F82" i="42"/>
  <c r="F129" i="42"/>
  <c r="F135" i="42"/>
  <c r="F141" i="42"/>
  <c r="F153" i="42"/>
  <c r="F71" i="42"/>
  <c r="F51" i="42"/>
  <c r="F146" i="42"/>
  <c r="F89" i="42"/>
  <c r="F104" i="42"/>
  <c r="F138" i="42"/>
  <c r="F98" i="42"/>
  <c r="F132" i="42"/>
  <c r="F65" i="42"/>
  <c r="F118" i="42"/>
  <c r="F9" i="42"/>
  <c r="F152" i="42"/>
  <c r="F68" i="42"/>
  <c r="F113" i="42"/>
  <c r="F38" i="42"/>
  <c r="F24" i="42"/>
  <c r="F13" i="42"/>
  <c r="F5" i="42"/>
  <c r="F17" i="42"/>
  <c r="F14" i="42"/>
  <c r="Y29" i="17"/>
  <c r="Z29" i="17" s="1"/>
  <c r="G27" i="17" s="1"/>
  <c r="D9" i="47"/>
  <c r="F11" i="42"/>
  <c r="I38" i="42"/>
  <c r="F12" i="42"/>
  <c r="F6" i="42"/>
  <c r="F15" i="42"/>
  <c r="F7" i="42"/>
  <c r="I11" i="42"/>
  <c r="F16" i="42"/>
  <c r="F19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M22" i="44"/>
  <c r="Y28" i="17"/>
  <c r="A24" i="17" s="1"/>
  <c r="Y7" i="43"/>
  <c r="Z7" i="43" s="1"/>
  <c r="D6" i="43" s="1"/>
  <c r="Y7" i="45"/>
  <c r="B3" i="45" s="1"/>
  <c r="U41" i="46"/>
  <c r="V41" i="46" s="1"/>
  <c r="G8" i="43"/>
  <c r="G14" i="44"/>
  <c r="G14" i="17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R17" i="43"/>
  <c r="M16" i="43"/>
  <c r="N34" i="44"/>
  <c r="D11" i="43"/>
  <c r="P42" i="43"/>
  <c r="N23" i="46"/>
  <c r="L8" i="47"/>
  <c r="E44" i="43"/>
  <c r="R32" i="43"/>
  <c r="Q45" i="43"/>
  <c r="I30" i="46"/>
  <c r="D38" i="43"/>
  <c r="N29" i="44"/>
  <c r="N28" i="44"/>
  <c r="Q28" i="44"/>
  <c r="D12" i="43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D14" i="43"/>
  <c r="D10" i="43"/>
  <c r="E14" i="43"/>
  <c r="D32" i="43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D16" i="43"/>
  <c r="D21" i="43"/>
  <c r="E16" i="43"/>
  <c r="D34" i="43"/>
  <c r="H34" i="43" s="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D26" i="43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E22" i="43"/>
  <c r="E46" i="43"/>
  <c r="D19" i="43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37" i="43"/>
  <c r="G55" i="43"/>
  <c r="G24" i="44"/>
  <c r="G20" i="44"/>
  <c r="G21" i="43"/>
  <c r="G37" i="44"/>
  <c r="G21" i="44"/>
  <c r="G40" i="43"/>
  <c r="G26" i="43"/>
  <c r="G10" i="43"/>
  <c r="G28" i="43"/>
  <c r="G11" i="17"/>
  <c r="G31" i="17"/>
  <c r="G52" i="43"/>
  <c r="G47" i="43"/>
  <c r="G8" i="44"/>
  <c r="G10" i="44"/>
  <c r="G32" i="44"/>
  <c r="G35" i="44"/>
  <c r="G19" i="44"/>
  <c r="G38" i="44"/>
  <c r="G35" i="43"/>
  <c r="G19" i="43"/>
  <c r="G39" i="43"/>
  <c r="G34" i="17"/>
  <c r="G51" i="43"/>
  <c r="G46" i="43"/>
  <c r="G41" i="43"/>
  <c r="G14" i="43"/>
  <c r="G16" i="44"/>
  <c r="G33" i="44"/>
  <c r="G17" i="44"/>
  <c r="G26" i="44"/>
  <c r="G36" i="44"/>
  <c r="G27" i="43"/>
  <c r="G7" i="44"/>
  <c r="G30" i="17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16" i="42"/>
  <c r="I6" i="42"/>
  <c r="B44" i="45"/>
  <c r="H12" i="43" l="1"/>
  <c r="Z7" i="44"/>
  <c r="D6" i="44" s="1"/>
  <c r="I37" i="43"/>
  <c r="I30" i="54"/>
  <c r="H30" i="54"/>
  <c r="J30" i="54"/>
  <c r="H29" i="54"/>
  <c r="I29" i="54"/>
  <c r="J29" i="54"/>
  <c r="J10" i="54"/>
  <c r="H10" i="54"/>
  <c r="I10" i="54"/>
  <c r="J33" i="54"/>
  <c r="H33" i="54"/>
  <c r="I33" i="54"/>
  <c r="I37" i="54"/>
  <c r="H37" i="54"/>
  <c r="J37" i="54"/>
  <c r="H31" i="54"/>
  <c r="I31" i="54"/>
  <c r="J31" i="54"/>
  <c r="I14" i="54"/>
  <c r="J14" i="54"/>
  <c r="H14" i="54"/>
  <c r="I8" i="54"/>
  <c r="J8" i="54"/>
  <c r="H8" i="54"/>
  <c r="I36" i="54"/>
  <c r="H36" i="54"/>
  <c r="J36" i="54"/>
  <c r="H32" i="54"/>
  <c r="J32" i="54"/>
  <c r="I32" i="54"/>
  <c r="H16" i="54"/>
  <c r="J16" i="54"/>
  <c r="I16" i="54"/>
  <c r="H34" i="54"/>
  <c r="J34" i="54"/>
  <c r="I34" i="54"/>
  <c r="H12" i="54"/>
  <c r="I12" i="54"/>
  <c r="J12" i="54"/>
  <c r="I7" i="54"/>
  <c r="J7" i="54"/>
  <c r="H7" i="54"/>
  <c r="J9" i="54"/>
  <c r="H9" i="54"/>
  <c r="I9" i="54"/>
  <c r="J15" i="54"/>
  <c r="I15" i="54"/>
  <c r="H15" i="54"/>
  <c r="J11" i="54"/>
  <c r="H11" i="54"/>
  <c r="I11" i="54"/>
  <c r="H35" i="54"/>
  <c r="J35" i="54"/>
  <c r="I35" i="54"/>
  <c r="J28" i="54"/>
  <c r="H28" i="54"/>
  <c r="I28" i="54"/>
  <c r="I13" i="54"/>
  <c r="J13" i="54"/>
  <c r="H13" i="54"/>
  <c r="A24" i="54"/>
  <c r="AD28" i="54"/>
  <c r="D27" i="54" s="1"/>
  <c r="B3" i="54"/>
  <c r="B24" i="54"/>
  <c r="AD7" i="54"/>
  <c r="D6" i="54" s="1"/>
  <c r="V1" i="43"/>
  <c r="Z1" i="54"/>
  <c r="Z22" i="54"/>
  <c r="V1" i="17"/>
  <c r="J51" i="43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V1" i="44"/>
  <c r="I50" i="43"/>
  <c r="J23" i="43"/>
  <c r="H32" i="43"/>
  <c r="V1" i="45"/>
  <c r="C1" i="48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H54" i="43"/>
  <c r="H35" i="43"/>
  <c r="I18" i="43"/>
  <c r="I35" i="43"/>
  <c r="J28" i="43"/>
  <c r="I24" i="43"/>
  <c r="I34" i="43"/>
  <c r="I20" i="43"/>
  <c r="J54" i="43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J44" i="43"/>
  <c r="H44" i="43"/>
  <c r="J17" i="43"/>
  <c r="J20" i="43"/>
  <c r="I29" i="44"/>
  <c r="I29" i="17"/>
  <c r="J22" i="43"/>
  <c r="I28" i="43"/>
  <c r="H33" i="44"/>
  <c r="I16" i="17"/>
  <c r="I45" i="43"/>
  <c r="H16" i="17"/>
  <c r="H37" i="43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6" i="17"/>
  <c r="H36" i="17"/>
  <c r="I36" i="17"/>
  <c r="J15" i="43"/>
  <c r="I15" i="43"/>
  <c r="H15" i="43"/>
  <c r="H36" i="44"/>
  <c r="I36" i="44"/>
  <c r="J36" i="44"/>
  <c r="I34" i="17"/>
  <c r="J34" i="17"/>
  <c r="H34" i="17"/>
  <c r="H10" i="44"/>
  <c r="J10" i="44"/>
  <c r="I10" i="44"/>
  <c r="H24" i="44"/>
  <c r="I24" i="44"/>
  <c r="J24" i="44"/>
  <c r="I10" i="17"/>
  <c r="J10" i="17"/>
  <c r="H55" i="43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J39" i="43"/>
  <c r="H10" i="43"/>
  <c r="J30" i="44"/>
  <c r="H30" i="44"/>
  <c r="I30" i="44"/>
  <c r="J50" i="43"/>
  <c r="H50" i="43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7" i="44"/>
  <c r="I37" i="44"/>
  <c r="J37" i="44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29" i="44"/>
  <c r="H35" i="44"/>
  <c r="I35" i="44"/>
  <c r="I31" i="17"/>
  <c r="H31" i="17"/>
  <c r="J31" i="17"/>
  <c r="J48" i="43"/>
  <c r="H48" i="43"/>
  <c r="I48" i="43"/>
  <c r="H25" i="44"/>
  <c r="I25" i="44"/>
  <c r="J25" i="44"/>
  <c r="J13" i="44"/>
  <c r="I13" i="44"/>
  <c r="H13" i="44"/>
  <c r="H27" i="43"/>
  <c r="I27" i="43"/>
  <c r="J27" i="43"/>
  <c r="H32" i="44"/>
  <c r="I32" i="44"/>
  <c r="J32" i="44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</calcChain>
</file>

<file path=xl/sharedStrings.xml><?xml version="1.0" encoding="utf-8"?>
<sst xmlns="http://schemas.openxmlformats.org/spreadsheetml/2006/main" count="4342" uniqueCount="302">
  <si>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</si>
  <si>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</si>
  <si>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</si>
  <si>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</si>
  <si>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</si>
  <si>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</si>
  <si>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</si>
  <si>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</si>
  <si>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</si>
  <si>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</si>
  <si>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</si>
  <si>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</si>
  <si>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</si>
  <si>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</si>
  <si>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</si>
  <si>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</si>
  <si>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</si>
  <si>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</si>
  <si>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</si>
  <si>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</si>
  <si>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</si>
  <si>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</si>
  <si>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</si>
  <si>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</si>
  <si>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</si>
  <si>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</si>
  <si>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</si>
  <si>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</si>
  <si>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</si>
  <si>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</si>
  <si>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</si>
  <si>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</si>
  <si>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</si>
  <si>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</si>
  <si>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</si>
  <si>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</si>
  <si>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</si>
  <si>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</si>
  <si>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</si>
  <si>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</si>
  <si>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</si>
  <si>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</si>
  <si>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</si>
  <si>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</si>
  <si>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</si>
  <si>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</si>
  <si>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</si>
  <si>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</si>
  <si>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</si>
  <si>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</si>
  <si>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</si>
  <si>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</si>
  <si>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</si>
  <si>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</si>
  <si>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</si>
  <si>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</si>
  <si>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</si>
  <si>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</si>
  <si>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</si>
  <si>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</si>
  <si>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</si>
  <si>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</si>
  <si>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</si>
  <si>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</si>
  <si>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</si>
  <si>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</si>
  <si>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</si>
  <si>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</si>
  <si>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</si>
  <si>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</si>
  <si>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</si>
  <si>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</si>
  <si>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</si>
  <si>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</si>
  <si>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</si>
  <si>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</si>
  <si>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</si>
  <si>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</si>
  <si>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</si>
  <si>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</si>
  <si>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</si>
  <si>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</si>
  <si>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</si>
  <si>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</si>
  <si>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</si>
  <si>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</si>
  <si>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</si>
  <si>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</si>
  <si>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</si>
  <si>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</si>
  <si>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</si>
  <si>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</si>
  <si>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</si>
  <si>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</si>
  <si>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</si>
  <si>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</si>
  <si>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</si>
  <si>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</si>
  <si>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</si>
  <si>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</si>
  <si>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</si>
  <si>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</si>
  <si>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</si>
  <si>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</si>
  <si>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</si>
  <si>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</si>
  <si>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</si>
  <si>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</si>
  <si>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</si>
  <si>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</si>
  <si>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</si>
  <si>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</si>
  <si>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</si>
  <si>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</si>
  <si>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</si>
  <si>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</si>
  <si>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</si>
  <si>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</si>
  <si>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</si>
  <si>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</si>
  <si>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</si>
  <si>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</si>
  <si>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</si>
  <si>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</si>
  <si>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</si>
  <si>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</si>
  <si>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</si>
  <si>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</si>
  <si>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</si>
  <si>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</si>
  <si>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</si>
  <si>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</si>
  <si>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</si>
  <si>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</si>
  <si>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</si>
  <si>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</si>
  <si>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</si>
  <si>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</si>
  <si>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</si>
  <si>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</si>
  <si>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</si>
  <si>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</si>
  <si>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</si>
  <si>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</si>
  <si>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</si>
  <si>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</si>
  <si>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</si>
  <si>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</si>
  <si>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</si>
  <si>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</si>
  <si>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</si>
  <si>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</si>
  <si>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</si>
  <si>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</si>
  <si>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</si>
  <si>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</si>
  <si>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</si>
  <si>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</si>
  <si>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</si>
  <si>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</si>
  <si>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</si>
  <si>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</si>
  <si>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</si>
  <si>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</si>
  <si>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</si>
  <si>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</si>
  <si>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</si>
  <si>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</si>
  <si>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</si>
  <si>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</si>
  <si>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</si>
  <si>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</si>
  <si>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</si>
  <si>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</si>
  <si>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</si>
  <si>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</si>
  <si>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</si>
  <si>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</si>
  <si>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</si>
  <si>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</si>
  <si>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</si>
  <si>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</si>
  <si>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</si>
  <si>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</si>
  <si>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</si>
  <si>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</si>
  <si>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</si>
  <si>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</si>
  <si>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</si>
  <si>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</si>
  <si>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</si>
  <si>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</si>
  <si>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</si>
  <si>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</si>
  <si>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</si>
  <si>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</si>
  <si>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</si>
  <si>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</si>
  <si>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</si>
  <si>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</si>
  <si>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</si>
  <si>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</si>
  <si>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</si>
  <si>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</si>
  <si>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</si>
  <si>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</si>
  <si>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</si>
  <si>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</si>
  <si>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</si>
  <si>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</si>
  <si>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</si>
  <si>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</si>
  <si>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</si>
  <si>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</si>
  <si>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</si>
  <si>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</si>
  <si>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</si>
  <si>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</si>
  <si>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</si>
  <si>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</si>
  <si>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</si>
  <si>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</si>
  <si>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</si>
  <si>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</si>
  <si>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</si>
  <si>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</si>
  <si>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</si>
  <si>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</si>
  <si>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</si>
  <si>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</si>
  <si>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</si>
  <si>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</si>
  <si>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</si>
  <si>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</si>
  <si>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</si>
  <si>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</si>
  <si>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</si>
  <si>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</si>
  <si>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</si>
  <si>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</si>
  <si>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</si>
  <si>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</si>
  <si>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</si>
  <si>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</si>
  <si>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</si>
  <si>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</si>
  <si>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</si>
  <si>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</si>
  <si>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</si>
  <si>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</si>
  <si>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</si>
  <si>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</si>
  <si>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</si>
  <si>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</si>
  <si>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</si>
  <si>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</si>
  <si>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</si>
  <si>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</si>
  <si>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</si>
  <si>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</si>
  <si>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</si>
  <si>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</si>
  <si>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</si>
  <si>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</si>
  <si>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</si>
  <si>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</si>
  <si>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</si>
  <si>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</si>
  <si>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</si>
  <si>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</si>
  <si>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</si>
  <si>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</si>
  <si>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</si>
  <si>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</si>
  <si>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</si>
  <si>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</si>
  <si>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</si>
  <si>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Máx. de PRECIO CONSUMIDOR3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</si>
  <si>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</si>
  <si>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</si>
  <si>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</si>
  <si>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</si>
  <si>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</si>
  <si>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</si>
  <si>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</si>
  <si>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</si>
  <si>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>FÓRMULA 15-15-15 100 LBS</t>
  </si>
  <si>
    <t>SULFATO DE AMONIO 21%N 100 LBS</t>
  </si>
  <si>
    <t>FÓRMULA 16-20-0 100 LBS</t>
  </si>
  <si>
    <t>BAYFOLAN FORTE</t>
  </si>
  <si>
    <t>UREA 46%N 100 LBS</t>
  </si>
  <si>
    <t>Promedio de PRECIO CONSUMIDOR</t>
  </si>
  <si>
    <t>Mín. de PRECIO CONSUMIDOR2</t>
  </si>
  <si>
    <t>TRIGO</t>
  </si>
  <si>
    <t>CARNE DE POLLO ENTERO</t>
  </si>
  <si>
    <t>HUEVO GRANDE</t>
  </si>
  <si>
    <t>HUEVO MEDIANO</t>
  </si>
  <si>
    <t>DIVISION CANASTA</t>
  </si>
  <si>
    <t>(Varios elementos)</t>
  </si>
  <si>
    <t>METALOZATO MULTIMINERAL</t>
  </si>
  <si>
    <t>FÓRMULA 18-46-0  100 LBS</t>
  </si>
  <si>
    <t>FÓRMULA 15-15-15 200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</si>
</sst>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2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  <font>
      <sz val="8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3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0" borderId="0" xfId="0" applyFont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pivotButton="1"/>
    <xf numFmtId="0" fontId="0" fillId="0" borderId="0" xfId="0"/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0" fontId="0" fillId="0" borderId="0" xfId="0"/>
    <xf numFmtId="9" fontId="59" fillId="0" borderId="0" xfId="405" applyFont="1" applyFill="1" applyBorder="1" applyAlignment="1">
      <alignment horizontal="center" vertical="center"/>
    </xf>
    <xf numFmtId="164" fontId="59" fillId="0" borderId="0" xfId="403" applyFont="1" applyFill="1" applyBorder="1" applyAlignment="1">
      <alignment horizontal="right" vertical="center"/>
    </xf>
    <xf numFmtId="166" fontId="59" fillId="0" borderId="0" xfId="405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58" fillId="26" borderId="0" xfId="0" applyFont="1" applyFill="1" applyAlignment="1" applyProtection="1">
      <alignment horizontal="center" vertical="top" wrapText="1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 xr:uid="{00000000-0005-0000-0000-000000000000}"/>
    <cellStyle name="20% - Énfasis1 2 2" xfId="2" xr:uid="{00000000-0005-0000-0000-000001000000}"/>
    <cellStyle name="20% - Énfasis1 3" xfId="3" xr:uid="{00000000-0005-0000-0000-000002000000}"/>
    <cellStyle name="20% - Énfasis1 3 2" xfId="4" xr:uid="{00000000-0005-0000-0000-000003000000}"/>
    <cellStyle name="20% - Énfasis1 4" xfId="5" xr:uid="{00000000-0005-0000-0000-000004000000}"/>
    <cellStyle name="20% - Énfasis1 4 2" xfId="6" xr:uid="{00000000-0005-0000-0000-000005000000}"/>
    <cellStyle name="20% - Énfasis1 5" xfId="7" xr:uid="{00000000-0005-0000-0000-000006000000}"/>
    <cellStyle name="20% - Énfasis1 5 2" xfId="8" xr:uid="{00000000-0005-0000-0000-000007000000}"/>
    <cellStyle name="20% - Énfasis1 6" xfId="9" xr:uid="{00000000-0005-0000-0000-000008000000}"/>
    <cellStyle name="20% - Énfasis1 7" xfId="10" xr:uid="{00000000-0005-0000-0000-000009000000}"/>
    <cellStyle name="20% - Énfasis2 2" xfId="11" xr:uid="{00000000-0005-0000-0000-00000A000000}"/>
    <cellStyle name="20% - Énfasis2 2 2" xfId="12" xr:uid="{00000000-0005-0000-0000-00000B000000}"/>
    <cellStyle name="20% - Énfasis2 3" xfId="13" xr:uid="{00000000-0005-0000-0000-00000C000000}"/>
    <cellStyle name="20% - Énfasis2 3 2" xfId="14" xr:uid="{00000000-0005-0000-0000-00000D000000}"/>
    <cellStyle name="20% - Énfasis2 4" xfId="15" xr:uid="{00000000-0005-0000-0000-00000E000000}"/>
    <cellStyle name="20% - Énfasis2 4 2" xfId="16" xr:uid="{00000000-0005-0000-0000-00000F000000}"/>
    <cellStyle name="20% - Énfasis2 5" xfId="17" xr:uid="{00000000-0005-0000-0000-000010000000}"/>
    <cellStyle name="20% - Énfasis2 5 2" xfId="18" xr:uid="{00000000-0005-0000-0000-000011000000}"/>
    <cellStyle name="20% - Énfasis2 6" xfId="19" xr:uid="{00000000-0005-0000-0000-000012000000}"/>
    <cellStyle name="20% - Énfasis2 7" xfId="20" xr:uid="{00000000-0005-0000-0000-000013000000}"/>
    <cellStyle name="20% - Énfasis3 2" xfId="21" xr:uid="{00000000-0005-0000-0000-000014000000}"/>
    <cellStyle name="20% - Énfasis3 2 2" xfId="22" xr:uid="{00000000-0005-0000-0000-000015000000}"/>
    <cellStyle name="20% - Énfasis3 3" xfId="23" xr:uid="{00000000-0005-0000-0000-000016000000}"/>
    <cellStyle name="20% - Énfasis3 3 2" xfId="24" xr:uid="{00000000-0005-0000-0000-000017000000}"/>
    <cellStyle name="20% - Énfasis3 4" xfId="25" xr:uid="{00000000-0005-0000-0000-000018000000}"/>
    <cellStyle name="20% - Énfasis3 4 2" xfId="26" xr:uid="{00000000-0005-0000-0000-000019000000}"/>
    <cellStyle name="20% - Énfasis3 5" xfId="27" xr:uid="{00000000-0005-0000-0000-00001A000000}"/>
    <cellStyle name="20% - Énfasis3 5 2" xfId="28" xr:uid="{00000000-0005-0000-0000-00001B000000}"/>
    <cellStyle name="20% - Énfasis3 6" xfId="29" xr:uid="{00000000-0005-0000-0000-00001C000000}"/>
    <cellStyle name="20% - Énfasis3 7" xfId="30" xr:uid="{00000000-0005-0000-0000-00001D000000}"/>
    <cellStyle name="20% - Énfasis4 2" xfId="31" xr:uid="{00000000-0005-0000-0000-00001E000000}"/>
    <cellStyle name="20% - Énfasis4 2 2" xfId="32" xr:uid="{00000000-0005-0000-0000-00001F000000}"/>
    <cellStyle name="20% - Énfasis4 3" xfId="33" xr:uid="{00000000-0005-0000-0000-000020000000}"/>
    <cellStyle name="20% - Énfasis4 3 2" xfId="34" xr:uid="{00000000-0005-0000-0000-000021000000}"/>
    <cellStyle name="20% - Énfasis4 4" xfId="35" xr:uid="{00000000-0005-0000-0000-000022000000}"/>
    <cellStyle name="20% - Énfasis4 4 2" xfId="36" xr:uid="{00000000-0005-0000-0000-000023000000}"/>
    <cellStyle name="20% - Énfasis4 5" xfId="37" xr:uid="{00000000-0005-0000-0000-000024000000}"/>
    <cellStyle name="20% - Énfasis4 5 2" xfId="38" xr:uid="{00000000-0005-0000-0000-000025000000}"/>
    <cellStyle name="20% - Énfasis4 6" xfId="39" xr:uid="{00000000-0005-0000-0000-000026000000}"/>
    <cellStyle name="20% - Énfasis4 7" xfId="40" xr:uid="{00000000-0005-0000-0000-000027000000}"/>
    <cellStyle name="20% - Énfasis5 2" xfId="41" xr:uid="{00000000-0005-0000-0000-000028000000}"/>
    <cellStyle name="20% - Énfasis5 2 2" xfId="42" xr:uid="{00000000-0005-0000-0000-000029000000}"/>
    <cellStyle name="20% - Énfasis5 3" xfId="43" xr:uid="{00000000-0005-0000-0000-00002A000000}"/>
    <cellStyle name="20% - Énfasis5 3 2" xfId="44" xr:uid="{00000000-0005-0000-0000-00002B000000}"/>
    <cellStyle name="20% - Énfasis5 4" xfId="45" xr:uid="{00000000-0005-0000-0000-00002C000000}"/>
    <cellStyle name="20% - Énfasis5 4 2" xfId="46" xr:uid="{00000000-0005-0000-0000-00002D000000}"/>
    <cellStyle name="20% - Énfasis5 5" xfId="47" xr:uid="{00000000-0005-0000-0000-00002E000000}"/>
    <cellStyle name="20% - Énfasis5 5 2" xfId="48" xr:uid="{00000000-0005-0000-0000-00002F000000}"/>
    <cellStyle name="20% - Énfasis5 6" xfId="49" xr:uid="{00000000-0005-0000-0000-000030000000}"/>
    <cellStyle name="20% - Énfasis5 7" xfId="50" xr:uid="{00000000-0005-0000-0000-000031000000}"/>
    <cellStyle name="20% - Énfasis6 2" xfId="51" xr:uid="{00000000-0005-0000-0000-000032000000}"/>
    <cellStyle name="20% - Énfasis6 2 2" xfId="52" xr:uid="{00000000-0005-0000-0000-000033000000}"/>
    <cellStyle name="20% - Énfasis6 3" xfId="53" xr:uid="{00000000-0005-0000-0000-000034000000}"/>
    <cellStyle name="20% - Énfasis6 3 2" xfId="54" xr:uid="{00000000-0005-0000-0000-000035000000}"/>
    <cellStyle name="20% - Énfasis6 4" xfId="55" xr:uid="{00000000-0005-0000-0000-000036000000}"/>
    <cellStyle name="20% - Énfasis6 4 2" xfId="56" xr:uid="{00000000-0005-0000-0000-000037000000}"/>
    <cellStyle name="20% - Énfasis6 5" xfId="57" xr:uid="{00000000-0005-0000-0000-000038000000}"/>
    <cellStyle name="20% - Énfasis6 5 2" xfId="58" xr:uid="{00000000-0005-0000-0000-000039000000}"/>
    <cellStyle name="20% - Énfasis6 6" xfId="59" xr:uid="{00000000-0005-0000-0000-00003A000000}"/>
    <cellStyle name="20% - Énfasis6 7" xfId="60" xr:uid="{00000000-0005-0000-0000-00003B000000}"/>
    <cellStyle name="40% - Énfasis1 2" xfId="61" xr:uid="{00000000-0005-0000-0000-00003C000000}"/>
    <cellStyle name="40% - Énfasis1 2 2" xfId="62" xr:uid="{00000000-0005-0000-0000-00003D000000}"/>
    <cellStyle name="40% - Énfasis1 3" xfId="63" xr:uid="{00000000-0005-0000-0000-00003E000000}"/>
    <cellStyle name="40% - Énfasis1 3 2" xfId="64" xr:uid="{00000000-0005-0000-0000-00003F000000}"/>
    <cellStyle name="40% - Énfasis1 4" xfId="65" xr:uid="{00000000-0005-0000-0000-000040000000}"/>
    <cellStyle name="40% - Énfasis1 4 2" xfId="66" xr:uid="{00000000-0005-0000-0000-000041000000}"/>
    <cellStyle name="40% - Énfasis1 5" xfId="67" xr:uid="{00000000-0005-0000-0000-000042000000}"/>
    <cellStyle name="40% - Énfasis1 5 2" xfId="68" xr:uid="{00000000-0005-0000-0000-000043000000}"/>
    <cellStyle name="40% - Énfasis1 6" xfId="69" xr:uid="{00000000-0005-0000-0000-000044000000}"/>
    <cellStyle name="40% - Énfasis1 7" xfId="70" xr:uid="{00000000-0005-0000-0000-000045000000}"/>
    <cellStyle name="40% - Énfasis2 2" xfId="71" xr:uid="{00000000-0005-0000-0000-000046000000}"/>
    <cellStyle name="40% - Énfasis2 2 2" xfId="72" xr:uid="{00000000-0005-0000-0000-000047000000}"/>
    <cellStyle name="40% - Énfasis2 3" xfId="73" xr:uid="{00000000-0005-0000-0000-000048000000}"/>
    <cellStyle name="40% - Énfasis2 3 2" xfId="74" xr:uid="{00000000-0005-0000-0000-000049000000}"/>
    <cellStyle name="40% - Énfasis2 4" xfId="75" xr:uid="{00000000-0005-0000-0000-00004A000000}"/>
    <cellStyle name="40% - Énfasis2 4 2" xfId="76" xr:uid="{00000000-0005-0000-0000-00004B000000}"/>
    <cellStyle name="40% - Énfasis2 5" xfId="77" xr:uid="{00000000-0005-0000-0000-00004C000000}"/>
    <cellStyle name="40% - Énfasis2 5 2" xfId="78" xr:uid="{00000000-0005-0000-0000-00004D000000}"/>
    <cellStyle name="40% - Énfasis2 6" xfId="79" xr:uid="{00000000-0005-0000-0000-00004E000000}"/>
    <cellStyle name="40% - Énfasis2 7" xfId="80" xr:uid="{00000000-0005-0000-0000-00004F000000}"/>
    <cellStyle name="40% - Énfasis3 2" xfId="81" xr:uid="{00000000-0005-0000-0000-000050000000}"/>
    <cellStyle name="40% - Énfasis3 2 2" xfId="82" xr:uid="{00000000-0005-0000-0000-000051000000}"/>
    <cellStyle name="40% - Énfasis3 3" xfId="83" xr:uid="{00000000-0005-0000-0000-000052000000}"/>
    <cellStyle name="40% - Énfasis3 3 2" xfId="84" xr:uid="{00000000-0005-0000-0000-000053000000}"/>
    <cellStyle name="40% - Énfasis3 4" xfId="85" xr:uid="{00000000-0005-0000-0000-000054000000}"/>
    <cellStyle name="40% - Énfasis3 4 2" xfId="86" xr:uid="{00000000-0005-0000-0000-000055000000}"/>
    <cellStyle name="40% - Énfasis3 5" xfId="87" xr:uid="{00000000-0005-0000-0000-000056000000}"/>
    <cellStyle name="40% - Énfasis3 5 2" xfId="88" xr:uid="{00000000-0005-0000-0000-000057000000}"/>
    <cellStyle name="40% - Énfasis3 6" xfId="89" xr:uid="{00000000-0005-0000-0000-000058000000}"/>
    <cellStyle name="40% - Énfasis3 7" xfId="90" xr:uid="{00000000-0005-0000-0000-000059000000}"/>
    <cellStyle name="40% - Énfasis4 2" xfId="91" xr:uid="{00000000-0005-0000-0000-00005A000000}"/>
    <cellStyle name="40% - Énfasis4 2 2" xfId="92" xr:uid="{00000000-0005-0000-0000-00005B000000}"/>
    <cellStyle name="40% - Énfasis4 3" xfId="93" xr:uid="{00000000-0005-0000-0000-00005C000000}"/>
    <cellStyle name="40% - Énfasis4 3 2" xfId="94" xr:uid="{00000000-0005-0000-0000-00005D000000}"/>
    <cellStyle name="40% - Énfasis4 4" xfId="95" xr:uid="{00000000-0005-0000-0000-00005E000000}"/>
    <cellStyle name="40% - Énfasis4 4 2" xfId="96" xr:uid="{00000000-0005-0000-0000-00005F000000}"/>
    <cellStyle name="40% - Énfasis4 5" xfId="97" xr:uid="{00000000-0005-0000-0000-000060000000}"/>
    <cellStyle name="40% - Énfasis4 5 2" xfId="98" xr:uid="{00000000-0005-0000-0000-000061000000}"/>
    <cellStyle name="40% - Énfasis4 6" xfId="99" xr:uid="{00000000-0005-0000-0000-000062000000}"/>
    <cellStyle name="40% - Énfasis4 7" xfId="100" xr:uid="{00000000-0005-0000-0000-000063000000}"/>
    <cellStyle name="40% - Énfasis5 2" xfId="101" xr:uid="{00000000-0005-0000-0000-000064000000}"/>
    <cellStyle name="40% - Énfasis5 2 2" xfId="102" xr:uid="{00000000-0005-0000-0000-000065000000}"/>
    <cellStyle name="40% - Énfasis5 3" xfId="103" xr:uid="{00000000-0005-0000-0000-000066000000}"/>
    <cellStyle name="40% - Énfasis5 3 2" xfId="104" xr:uid="{00000000-0005-0000-0000-000067000000}"/>
    <cellStyle name="40% - Énfasis5 4" xfId="105" xr:uid="{00000000-0005-0000-0000-000068000000}"/>
    <cellStyle name="40% - Énfasis5 4 2" xfId="106" xr:uid="{00000000-0005-0000-0000-000069000000}"/>
    <cellStyle name="40% - Énfasis5 5" xfId="107" xr:uid="{00000000-0005-0000-0000-00006A000000}"/>
    <cellStyle name="40% - Énfasis5 5 2" xfId="108" xr:uid="{00000000-0005-0000-0000-00006B000000}"/>
    <cellStyle name="40% - Énfasis5 6" xfId="109" xr:uid="{00000000-0005-0000-0000-00006C000000}"/>
    <cellStyle name="40% - Énfasis5 7" xfId="110" xr:uid="{00000000-0005-0000-0000-00006D000000}"/>
    <cellStyle name="40% - Énfasis6 2" xfId="111" xr:uid="{00000000-0005-0000-0000-00006E000000}"/>
    <cellStyle name="40% - Énfasis6 2 2" xfId="112" xr:uid="{00000000-0005-0000-0000-00006F000000}"/>
    <cellStyle name="40% - Énfasis6 3" xfId="113" xr:uid="{00000000-0005-0000-0000-000070000000}"/>
    <cellStyle name="40% - Énfasis6 3 2" xfId="114" xr:uid="{00000000-0005-0000-0000-000071000000}"/>
    <cellStyle name="40% - Énfasis6 4" xfId="115" xr:uid="{00000000-0005-0000-0000-000072000000}"/>
    <cellStyle name="40% - Énfasis6 4 2" xfId="116" xr:uid="{00000000-0005-0000-0000-000073000000}"/>
    <cellStyle name="40% - Énfasis6 5" xfId="117" xr:uid="{00000000-0005-0000-0000-000074000000}"/>
    <cellStyle name="40% - Énfasis6 5 2" xfId="118" xr:uid="{00000000-0005-0000-0000-000075000000}"/>
    <cellStyle name="40% - Énfasis6 6" xfId="119" xr:uid="{00000000-0005-0000-0000-000076000000}"/>
    <cellStyle name="40% - Énfasis6 7" xfId="120" xr:uid="{00000000-0005-0000-0000-000077000000}"/>
    <cellStyle name="60% - Énfasis1 2" xfId="121" xr:uid="{00000000-0005-0000-0000-000078000000}"/>
    <cellStyle name="60% - Énfasis1 3" xfId="122" xr:uid="{00000000-0005-0000-0000-000079000000}"/>
    <cellStyle name="60% - Énfasis1 4" xfId="123" xr:uid="{00000000-0005-0000-0000-00007A000000}"/>
    <cellStyle name="60% - Énfasis1 5" xfId="124" xr:uid="{00000000-0005-0000-0000-00007B000000}"/>
    <cellStyle name="60% - Énfasis1 6" xfId="125" xr:uid="{00000000-0005-0000-0000-00007C000000}"/>
    <cellStyle name="60% - Énfasis1 7" xfId="126" xr:uid="{00000000-0005-0000-0000-00007D000000}"/>
    <cellStyle name="60% - Énfasis2 2" xfId="127" xr:uid="{00000000-0005-0000-0000-00007E000000}"/>
    <cellStyle name="60% - Énfasis2 3" xfId="128" xr:uid="{00000000-0005-0000-0000-00007F000000}"/>
    <cellStyle name="60% - Énfasis2 4" xfId="129" xr:uid="{00000000-0005-0000-0000-000080000000}"/>
    <cellStyle name="60% - Énfasis2 5" xfId="130" xr:uid="{00000000-0005-0000-0000-000081000000}"/>
    <cellStyle name="60% - Énfasis2 6" xfId="131" xr:uid="{00000000-0005-0000-0000-000082000000}"/>
    <cellStyle name="60% - Énfasis2 7" xfId="132" xr:uid="{00000000-0005-0000-0000-000083000000}"/>
    <cellStyle name="60% - Énfasis3 2" xfId="133" xr:uid="{00000000-0005-0000-0000-000084000000}"/>
    <cellStyle name="60% - Énfasis3 3" xfId="134" xr:uid="{00000000-0005-0000-0000-000085000000}"/>
    <cellStyle name="60% - Énfasis3 4" xfId="135" xr:uid="{00000000-0005-0000-0000-000086000000}"/>
    <cellStyle name="60% - Énfasis3 5" xfId="136" xr:uid="{00000000-0005-0000-0000-000087000000}"/>
    <cellStyle name="60% - Énfasis3 6" xfId="137" xr:uid="{00000000-0005-0000-0000-000088000000}"/>
    <cellStyle name="60% - Énfasis3 7" xfId="138" xr:uid="{00000000-0005-0000-0000-000089000000}"/>
    <cellStyle name="60% - Énfasis4 2" xfId="139" xr:uid="{00000000-0005-0000-0000-00008A000000}"/>
    <cellStyle name="60% - Énfasis4 3" xfId="140" xr:uid="{00000000-0005-0000-0000-00008B000000}"/>
    <cellStyle name="60% - Énfasis4 4" xfId="141" xr:uid="{00000000-0005-0000-0000-00008C000000}"/>
    <cellStyle name="60% - Énfasis4 5" xfId="142" xr:uid="{00000000-0005-0000-0000-00008D000000}"/>
    <cellStyle name="60% - Énfasis4 6" xfId="143" xr:uid="{00000000-0005-0000-0000-00008E000000}"/>
    <cellStyle name="60% - Énfasis4 7" xfId="144" xr:uid="{00000000-0005-0000-0000-00008F000000}"/>
    <cellStyle name="60% - Énfasis5 2" xfId="145" xr:uid="{00000000-0005-0000-0000-000090000000}"/>
    <cellStyle name="60% - Énfasis5 3" xfId="146" xr:uid="{00000000-0005-0000-0000-000091000000}"/>
    <cellStyle name="60% - Énfasis5 4" xfId="147" xr:uid="{00000000-0005-0000-0000-000092000000}"/>
    <cellStyle name="60% - Énfasis5 5" xfId="148" xr:uid="{00000000-0005-0000-0000-000093000000}"/>
    <cellStyle name="60% - Énfasis5 6" xfId="149" xr:uid="{00000000-0005-0000-0000-000094000000}"/>
    <cellStyle name="60% - Énfasis5 7" xfId="150" xr:uid="{00000000-0005-0000-0000-000095000000}"/>
    <cellStyle name="60% - Énfasis6 2" xfId="151" xr:uid="{00000000-0005-0000-0000-000096000000}"/>
    <cellStyle name="60% - Énfasis6 3" xfId="152" xr:uid="{00000000-0005-0000-0000-000097000000}"/>
    <cellStyle name="60% - Énfasis6 4" xfId="153" xr:uid="{00000000-0005-0000-0000-000098000000}"/>
    <cellStyle name="60% - Énfasis6 5" xfId="154" xr:uid="{00000000-0005-0000-0000-000099000000}"/>
    <cellStyle name="60% - Énfasis6 6" xfId="155" xr:uid="{00000000-0005-0000-0000-00009A000000}"/>
    <cellStyle name="60% - Énfasis6 7" xfId="156" xr:uid="{00000000-0005-0000-0000-00009B000000}"/>
    <cellStyle name="Buena 2" xfId="157" xr:uid="{00000000-0005-0000-0000-00009C000000}"/>
    <cellStyle name="Buena 3" xfId="158" xr:uid="{00000000-0005-0000-0000-00009D000000}"/>
    <cellStyle name="Buena 4" xfId="159" xr:uid="{00000000-0005-0000-0000-00009E000000}"/>
    <cellStyle name="Buena 5" xfId="160" xr:uid="{00000000-0005-0000-0000-00009F000000}"/>
    <cellStyle name="Buena 6" xfId="161" xr:uid="{00000000-0005-0000-0000-0000A0000000}"/>
    <cellStyle name="Buena 7" xfId="162" xr:uid="{00000000-0005-0000-0000-0000A1000000}"/>
    <cellStyle name="Cálculo 2" xfId="163" xr:uid="{00000000-0005-0000-0000-0000A2000000}"/>
    <cellStyle name="Cálculo 3" xfId="164" xr:uid="{00000000-0005-0000-0000-0000A3000000}"/>
    <cellStyle name="Cálculo 4" xfId="165" xr:uid="{00000000-0005-0000-0000-0000A4000000}"/>
    <cellStyle name="Cálculo 5" xfId="166" xr:uid="{00000000-0005-0000-0000-0000A5000000}"/>
    <cellStyle name="Cálculo 6" xfId="167" xr:uid="{00000000-0005-0000-0000-0000A6000000}"/>
    <cellStyle name="Cálculo 7" xfId="168" xr:uid="{00000000-0005-0000-0000-0000A7000000}"/>
    <cellStyle name="Celda de comprobación 2" xfId="169" xr:uid="{00000000-0005-0000-0000-0000A8000000}"/>
    <cellStyle name="Celda de comprobación 3" xfId="170" xr:uid="{00000000-0005-0000-0000-0000A9000000}"/>
    <cellStyle name="Celda de comprobación 4" xfId="171" xr:uid="{00000000-0005-0000-0000-0000AA000000}"/>
    <cellStyle name="Celda de comprobación 5" xfId="172" xr:uid="{00000000-0005-0000-0000-0000AB000000}"/>
    <cellStyle name="Celda de comprobación 6" xfId="173" xr:uid="{00000000-0005-0000-0000-0000AC000000}"/>
    <cellStyle name="Celda de comprobación 7" xfId="174" xr:uid="{00000000-0005-0000-0000-0000AD000000}"/>
    <cellStyle name="Celda vinculada 2" xfId="175" xr:uid="{00000000-0005-0000-0000-0000AE000000}"/>
    <cellStyle name="Celda vinculada 3" xfId="176" xr:uid="{00000000-0005-0000-0000-0000AF000000}"/>
    <cellStyle name="Celda vinculada 4" xfId="177" xr:uid="{00000000-0005-0000-0000-0000B0000000}"/>
    <cellStyle name="Celda vinculada 5" xfId="178" xr:uid="{00000000-0005-0000-0000-0000B1000000}"/>
    <cellStyle name="Celda vinculada 6" xfId="179" xr:uid="{00000000-0005-0000-0000-0000B2000000}"/>
    <cellStyle name="Celda vinculada 7" xfId="180" xr:uid="{00000000-0005-0000-0000-0000B3000000}"/>
    <cellStyle name="Encabezado 4 2" xfId="181" xr:uid="{00000000-0005-0000-0000-0000B4000000}"/>
    <cellStyle name="Encabezado 4 3" xfId="182" xr:uid="{00000000-0005-0000-0000-0000B5000000}"/>
    <cellStyle name="Encabezado 4 4" xfId="183" xr:uid="{00000000-0005-0000-0000-0000B6000000}"/>
    <cellStyle name="Encabezado 4 5" xfId="184" xr:uid="{00000000-0005-0000-0000-0000B7000000}"/>
    <cellStyle name="Encabezado 4 6" xfId="185" xr:uid="{00000000-0005-0000-0000-0000B8000000}"/>
    <cellStyle name="Encabezado 4 7" xfId="186" xr:uid="{00000000-0005-0000-0000-0000B9000000}"/>
    <cellStyle name="Énfasis1" xfId="402" builtinId="29"/>
    <cellStyle name="Énfasis1 2" xfId="187" xr:uid="{00000000-0005-0000-0000-0000BB000000}"/>
    <cellStyle name="Énfasis1 3" xfId="188" xr:uid="{00000000-0005-0000-0000-0000BC000000}"/>
    <cellStyle name="Énfasis1 4" xfId="189" xr:uid="{00000000-0005-0000-0000-0000BD000000}"/>
    <cellStyle name="Énfasis1 5" xfId="190" xr:uid="{00000000-0005-0000-0000-0000BE000000}"/>
    <cellStyle name="Énfasis1 6" xfId="191" xr:uid="{00000000-0005-0000-0000-0000BF000000}"/>
    <cellStyle name="Énfasis1 7" xfId="192" xr:uid="{00000000-0005-0000-0000-0000C0000000}"/>
    <cellStyle name="Énfasis2 2" xfId="193" xr:uid="{00000000-0005-0000-0000-0000C1000000}"/>
    <cellStyle name="Énfasis2 3" xfId="194" xr:uid="{00000000-0005-0000-0000-0000C2000000}"/>
    <cellStyle name="Énfasis2 4" xfId="195" xr:uid="{00000000-0005-0000-0000-0000C3000000}"/>
    <cellStyle name="Énfasis2 5" xfId="196" xr:uid="{00000000-0005-0000-0000-0000C4000000}"/>
    <cellStyle name="Énfasis2 6" xfId="197" xr:uid="{00000000-0005-0000-0000-0000C5000000}"/>
    <cellStyle name="Énfasis2 7" xfId="198" xr:uid="{00000000-0005-0000-0000-0000C6000000}"/>
    <cellStyle name="Énfasis3" xfId="401" builtinId="37"/>
    <cellStyle name="Énfasis3 2" xfId="199" xr:uid="{00000000-0005-0000-0000-0000C8000000}"/>
    <cellStyle name="Énfasis3 3" xfId="200" xr:uid="{00000000-0005-0000-0000-0000C9000000}"/>
    <cellStyle name="Énfasis3 4" xfId="201" xr:uid="{00000000-0005-0000-0000-0000CA000000}"/>
    <cellStyle name="Énfasis3 5" xfId="202" xr:uid="{00000000-0005-0000-0000-0000CB000000}"/>
    <cellStyle name="Énfasis3 6" xfId="203" xr:uid="{00000000-0005-0000-0000-0000CC000000}"/>
    <cellStyle name="Énfasis3 7" xfId="204" xr:uid="{00000000-0005-0000-0000-0000CD000000}"/>
    <cellStyle name="Énfasis4 2" xfId="205" xr:uid="{00000000-0005-0000-0000-0000CE000000}"/>
    <cellStyle name="Énfasis4 3" xfId="206" xr:uid="{00000000-0005-0000-0000-0000CF000000}"/>
    <cellStyle name="Énfasis4 4" xfId="207" xr:uid="{00000000-0005-0000-0000-0000D0000000}"/>
    <cellStyle name="Énfasis4 5" xfId="208" xr:uid="{00000000-0005-0000-0000-0000D1000000}"/>
    <cellStyle name="Énfasis4 6" xfId="209" xr:uid="{00000000-0005-0000-0000-0000D2000000}"/>
    <cellStyle name="Énfasis4 7" xfId="210" xr:uid="{00000000-0005-0000-0000-0000D3000000}"/>
    <cellStyle name="Énfasis5 2" xfId="211" xr:uid="{00000000-0005-0000-0000-0000D4000000}"/>
    <cellStyle name="Énfasis5 3" xfId="212" xr:uid="{00000000-0005-0000-0000-0000D5000000}"/>
    <cellStyle name="Énfasis5 4" xfId="213" xr:uid="{00000000-0005-0000-0000-0000D6000000}"/>
    <cellStyle name="Énfasis5 5" xfId="214" xr:uid="{00000000-0005-0000-0000-0000D7000000}"/>
    <cellStyle name="Énfasis5 6" xfId="215" xr:uid="{00000000-0005-0000-0000-0000D8000000}"/>
    <cellStyle name="Énfasis5 7" xfId="216" xr:uid="{00000000-0005-0000-0000-0000D9000000}"/>
    <cellStyle name="Énfasis6 2" xfId="217" xr:uid="{00000000-0005-0000-0000-0000DA000000}"/>
    <cellStyle name="Énfasis6 3" xfId="218" xr:uid="{00000000-0005-0000-0000-0000DB000000}"/>
    <cellStyle name="Énfasis6 4" xfId="219" xr:uid="{00000000-0005-0000-0000-0000DC000000}"/>
    <cellStyle name="Énfasis6 5" xfId="220" xr:uid="{00000000-0005-0000-0000-0000DD000000}"/>
    <cellStyle name="Énfasis6 6" xfId="221" xr:uid="{00000000-0005-0000-0000-0000DE000000}"/>
    <cellStyle name="Énfasis6 7" xfId="222" xr:uid="{00000000-0005-0000-0000-0000DF000000}"/>
    <cellStyle name="Entrada 2" xfId="223" xr:uid="{00000000-0005-0000-0000-0000E0000000}"/>
    <cellStyle name="Entrada 3" xfId="224" xr:uid="{00000000-0005-0000-0000-0000E1000000}"/>
    <cellStyle name="Entrada 4" xfId="225" xr:uid="{00000000-0005-0000-0000-0000E2000000}"/>
    <cellStyle name="Entrada 5" xfId="226" xr:uid="{00000000-0005-0000-0000-0000E3000000}"/>
    <cellStyle name="Entrada 6" xfId="227" xr:uid="{00000000-0005-0000-0000-0000E4000000}"/>
    <cellStyle name="Entrada 7" xfId="228" xr:uid="{00000000-0005-0000-0000-0000E5000000}"/>
    <cellStyle name="Excel_BuiltIn_Encabezado 4" xfId="229" xr:uid="{00000000-0005-0000-0000-0000E6000000}"/>
    <cellStyle name="Hipervínculo" xfId="230" builtinId="8"/>
    <cellStyle name="Incorrecto 2" xfId="231" xr:uid="{00000000-0005-0000-0000-0000E8000000}"/>
    <cellStyle name="Incorrecto 3" xfId="232" xr:uid="{00000000-0005-0000-0000-0000E9000000}"/>
    <cellStyle name="Incorrecto 4" xfId="233" xr:uid="{00000000-0005-0000-0000-0000EA000000}"/>
    <cellStyle name="Incorrecto 5" xfId="234" xr:uid="{00000000-0005-0000-0000-0000EB000000}"/>
    <cellStyle name="Incorrecto 6" xfId="235" xr:uid="{00000000-0005-0000-0000-0000EC000000}"/>
    <cellStyle name="Incorrecto 7" xfId="236" xr:uid="{00000000-0005-0000-0000-0000ED000000}"/>
    <cellStyle name="Incorrecto 8" xfId="237" xr:uid="{00000000-0005-0000-0000-0000EE000000}"/>
    <cellStyle name="Millares" xfId="238" builtinId="3"/>
    <cellStyle name="Millares 2" xfId="239" xr:uid="{00000000-0005-0000-0000-0000F0000000}"/>
    <cellStyle name="Millares 3" xfId="240" xr:uid="{00000000-0005-0000-0000-0000F1000000}"/>
    <cellStyle name="Millares 4" xfId="403" xr:uid="{00000000-0005-0000-0000-0000F2000000}"/>
    <cellStyle name="Millares 5" xfId="407" xr:uid="{00000000-0005-0000-0000-0000F3000000}"/>
    <cellStyle name="Millares 6" xfId="410" xr:uid="{00000000-0005-0000-0000-0000F4000000}"/>
    <cellStyle name="Millares 7" xfId="413" xr:uid="{00000000-0005-0000-0000-0000F5000000}"/>
    <cellStyle name="Neutral 2" xfId="241" xr:uid="{00000000-0005-0000-0000-0000F6000000}"/>
    <cellStyle name="Neutral 3" xfId="242" xr:uid="{00000000-0005-0000-0000-0000F7000000}"/>
    <cellStyle name="Neutral 4" xfId="243" xr:uid="{00000000-0005-0000-0000-0000F8000000}"/>
    <cellStyle name="Neutral 5" xfId="244" xr:uid="{00000000-0005-0000-0000-0000F9000000}"/>
    <cellStyle name="Neutral 6" xfId="245" xr:uid="{00000000-0005-0000-0000-0000FA000000}"/>
    <cellStyle name="Neutral 7" xfId="246" xr:uid="{00000000-0005-0000-0000-0000FB000000}"/>
    <cellStyle name="Normal" xfId="0" builtinId="0"/>
    <cellStyle name="Normal 10" xfId="247" xr:uid="{00000000-0005-0000-0000-0000FD000000}"/>
    <cellStyle name="Normal 10 2" xfId="248" xr:uid="{00000000-0005-0000-0000-0000FE000000}"/>
    <cellStyle name="Normal 10 3" xfId="249" xr:uid="{00000000-0005-0000-0000-0000FF000000}"/>
    <cellStyle name="Normal 10_(2) BOLETA FRUTAS Y HORTALIZAS TIENDONA Y CABECERAS  12 MARZO  2010" xfId="250" xr:uid="{00000000-0005-0000-0000-000000010000}"/>
    <cellStyle name="Normal 11" xfId="251" xr:uid="{00000000-0005-0000-0000-000001010000}"/>
    <cellStyle name="Normal 11 2" xfId="252" xr:uid="{00000000-0005-0000-0000-000002010000}"/>
    <cellStyle name="Normal 11 3" xfId="253" xr:uid="{00000000-0005-0000-0000-000003010000}"/>
    <cellStyle name="Normal 11_(2) BOLETA FRUTAS Y HORTALIZAS TIENDONA Y CABECERAS  12 MARZO  2010" xfId="254" xr:uid="{00000000-0005-0000-0000-000004010000}"/>
    <cellStyle name="Normal 12" xfId="255" xr:uid="{00000000-0005-0000-0000-000005010000}"/>
    <cellStyle name="Normal 12 2" xfId="256" xr:uid="{00000000-0005-0000-0000-000006010000}"/>
    <cellStyle name="Normal 12 3" xfId="257" xr:uid="{00000000-0005-0000-0000-000007010000}"/>
    <cellStyle name="Normal 13" xfId="258" xr:uid="{00000000-0005-0000-0000-000008010000}"/>
    <cellStyle name="Normal 13 2" xfId="259" xr:uid="{00000000-0005-0000-0000-000009010000}"/>
    <cellStyle name="Normal 13_(2) BOLETA FRUTAS Y HORTALIZAS TIENDONA Y CABECERAS  12 MARZO  2010" xfId="260" xr:uid="{00000000-0005-0000-0000-00000A010000}"/>
    <cellStyle name="Normal 14" xfId="261" xr:uid="{00000000-0005-0000-0000-00000B010000}"/>
    <cellStyle name="Normal 14 2" xfId="262" xr:uid="{00000000-0005-0000-0000-00000C010000}"/>
    <cellStyle name="Normal 14_(2) BOLETA FRUTAS Y HORTALIZAS TIENDONA Y CABECERAS  12 MARZO  2010" xfId="263" xr:uid="{00000000-0005-0000-0000-00000D010000}"/>
    <cellStyle name="Normal 15" xfId="264" xr:uid="{00000000-0005-0000-0000-00000E010000}"/>
    <cellStyle name="Normal 15 2" xfId="265" xr:uid="{00000000-0005-0000-0000-00000F010000}"/>
    <cellStyle name="Normal 15_(2) BOLETA FRUTAS Y HORTALIZAS TIENDONA Y CABECERAS  12 MARZO  2010" xfId="266" xr:uid="{00000000-0005-0000-0000-000010010000}"/>
    <cellStyle name="Normal 16" xfId="267" xr:uid="{00000000-0005-0000-0000-000011010000}"/>
    <cellStyle name="Normal 16 2" xfId="268" xr:uid="{00000000-0005-0000-0000-000012010000}"/>
    <cellStyle name="Normal 16_(2) BOLETA FRUTAS Y HORTALIZAS TIENDONA Y CABECERAS  12 MARZO  2010" xfId="269" xr:uid="{00000000-0005-0000-0000-000013010000}"/>
    <cellStyle name="Normal 17" xfId="270" xr:uid="{00000000-0005-0000-0000-000014010000}"/>
    <cellStyle name="Normal 17 2" xfId="271" xr:uid="{00000000-0005-0000-0000-000015010000}"/>
    <cellStyle name="Normal 17_(2) BOLETA FRUTAS Y HORTALIZAS TIENDONA Y CABECERAS  12 MARZO  2010" xfId="272" xr:uid="{00000000-0005-0000-0000-000016010000}"/>
    <cellStyle name="Normal 18" xfId="273" xr:uid="{00000000-0005-0000-0000-000017010000}"/>
    <cellStyle name="Normal 19" xfId="274" xr:uid="{00000000-0005-0000-0000-000018010000}"/>
    <cellStyle name="Normal 2" xfId="275" xr:uid="{00000000-0005-0000-0000-000019010000}"/>
    <cellStyle name="Normal 2 10" xfId="276" xr:uid="{00000000-0005-0000-0000-00001A010000}"/>
    <cellStyle name="Normal 2 11" xfId="277" xr:uid="{00000000-0005-0000-0000-00001B010000}"/>
    <cellStyle name="Normal 2 12" xfId="278" xr:uid="{00000000-0005-0000-0000-00001C010000}"/>
    <cellStyle name="Normal 2 13" xfId="279" xr:uid="{00000000-0005-0000-0000-00001D010000}"/>
    <cellStyle name="Normal 2 2" xfId="280" xr:uid="{00000000-0005-0000-0000-00001E010000}"/>
    <cellStyle name="Normal 2 2 2" xfId="281" xr:uid="{00000000-0005-0000-0000-00001F010000}"/>
    <cellStyle name="Normal 2 2 3" xfId="282" xr:uid="{00000000-0005-0000-0000-000020010000}"/>
    <cellStyle name="Normal 2 2_(2) BOLETA FRUTAS Y HORTALIZAS TIENDONA Y CABECERAS  12 MARZO  2010" xfId="283" xr:uid="{00000000-0005-0000-0000-000021010000}"/>
    <cellStyle name="Normal 2 3" xfId="284" xr:uid="{00000000-0005-0000-0000-000022010000}"/>
    <cellStyle name="Normal 2 3 2" xfId="285" xr:uid="{00000000-0005-0000-0000-000023010000}"/>
    <cellStyle name="Normal 2 3 3" xfId="286" xr:uid="{00000000-0005-0000-0000-000024010000}"/>
    <cellStyle name="Normal 2 3_(2) BOLETA FRUTAS Y HORTALIZAS TIENDONA Y CABECERAS  12 MARZO  2010" xfId="287" xr:uid="{00000000-0005-0000-0000-000025010000}"/>
    <cellStyle name="Normal 2 4" xfId="288" xr:uid="{00000000-0005-0000-0000-000026010000}"/>
    <cellStyle name="Normal 2 5" xfId="289" xr:uid="{00000000-0005-0000-0000-000027010000}"/>
    <cellStyle name="Normal 2 6" xfId="290" xr:uid="{00000000-0005-0000-0000-000028010000}"/>
    <cellStyle name="Normal 2 7" xfId="291" xr:uid="{00000000-0005-0000-0000-000029010000}"/>
    <cellStyle name="Normal 2 8" xfId="292" xr:uid="{00000000-0005-0000-0000-00002A010000}"/>
    <cellStyle name="Normal 2 9" xfId="293" xr:uid="{00000000-0005-0000-0000-00002B010000}"/>
    <cellStyle name="Normal 20" xfId="294" xr:uid="{00000000-0005-0000-0000-00002C010000}"/>
    <cellStyle name="Normal 21" xfId="295" xr:uid="{00000000-0005-0000-0000-00002D010000}"/>
    <cellStyle name="Normal 22" xfId="296" xr:uid="{00000000-0005-0000-0000-00002E010000}"/>
    <cellStyle name="Normal 23" xfId="297" xr:uid="{00000000-0005-0000-0000-00002F010000}"/>
    <cellStyle name="Normal 24" xfId="298" xr:uid="{00000000-0005-0000-0000-000030010000}"/>
    <cellStyle name="Normal 25" xfId="299" xr:uid="{00000000-0005-0000-0000-000031010000}"/>
    <cellStyle name="Normal 26" xfId="300" xr:uid="{00000000-0005-0000-0000-000032010000}"/>
    <cellStyle name="Normal 27" xfId="301" xr:uid="{00000000-0005-0000-0000-000033010000}"/>
    <cellStyle name="Normal 28" xfId="302" xr:uid="{00000000-0005-0000-0000-000034010000}"/>
    <cellStyle name="Normal 29" xfId="303" xr:uid="{00000000-0005-0000-0000-000035010000}"/>
    <cellStyle name="Normal 3" xfId="304" xr:uid="{00000000-0005-0000-0000-000036010000}"/>
    <cellStyle name="Normal 3 2" xfId="305" xr:uid="{00000000-0005-0000-0000-000037010000}"/>
    <cellStyle name="Normal 3 2 2" xfId="306" xr:uid="{00000000-0005-0000-0000-000038010000}"/>
    <cellStyle name="Normal 3 2 3" xfId="307" xr:uid="{00000000-0005-0000-0000-000039010000}"/>
    <cellStyle name="Normal 3 2_(2) BOLETA FRUTAS Y HORTALIZAS TIENDONA Y CABECERAS  12 MARZO  2010" xfId="308" xr:uid="{00000000-0005-0000-0000-00003A010000}"/>
    <cellStyle name="Normal 3 3" xfId="309" xr:uid="{00000000-0005-0000-0000-00003B010000}"/>
    <cellStyle name="Normal 3 4" xfId="310" xr:uid="{00000000-0005-0000-0000-00003C010000}"/>
    <cellStyle name="Normal 30" xfId="311" xr:uid="{00000000-0005-0000-0000-00003D010000}"/>
    <cellStyle name="Normal 31" xfId="312" xr:uid="{00000000-0005-0000-0000-00003E010000}"/>
    <cellStyle name="Normal 32" xfId="313" xr:uid="{00000000-0005-0000-0000-00003F010000}"/>
    <cellStyle name="Normal 33" xfId="314" xr:uid="{00000000-0005-0000-0000-000040010000}"/>
    <cellStyle name="Normal 34" xfId="315" xr:uid="{00000000-0005-0000-0000-000041010000}"/>
    <cellStyle name="Normal 35" xfId="316" xr:uid="{00000000-0005-0000-0000-000042010000}"/>
    <cellStyle name="Normal 36" xfId="317" xr:uid="{00000000-0005-0000-0000-000043010000}"/>
    <cellStyle name="Normal 37" xfId="318" xr:uid="{00000000-0005-0000-0000-000044010000}"/>
    <cellStyle name="Normal 38" xfId="319" xr:uid="{00000000-0005-0000-0000-000045010000}"/>
    <cellStyle name="Normal 39" xfId="320" xr:uid="{00000000-0005-0000-0000-000046010000}"/>
    <cellStyle name="Normal 4" xfId="321" xr:uid="{00000000-0005-0000-0000-000047010000}"/>
    <cellStyle name="Normal 40" xfId="322" xr:uid="{00000000-0005-0000-0000-000048010000}"/>
    <cellStyle name="Normal 41" xfId="323" xr:uid="{00000000-0005-0000-0000-000049010000}"/>
    <cellStyle name="Normal 42" xfId="324" xr:uid="{00000000-0005-0000-0000-00004A010000}"/>
    <cellStyle name="Normal 43" xfId="325" xr:uid="{00000000-0005-0000-0000-00004B010000}"/>
    <cellStyle name="Normal 44" xfId="326" xr:uid="{00000000-0005-0000-0000-00004C010000}"/>
    <cellStyle name="Normal 45" xfId="327" xr:uid="{00000000-0005-0000-0000-00004D010000}"/>
    <cellStyle name="Normal 46" xfId="328" xr:uid="{00000000-0005-0000-0000-00004E010000}"/>
    <cellStyle name="Normal 5" xfId="329" xr:uid="{00000000-0005-0000-0000-00004F010000}"/>
    <cellStyle name="Normal 6" xfId="330" xr:uid="{00000000-0005-0000-0000-000050010000}"/>
    <cellStyle name="Normal 7" xfId="331" xr:uid="{00000000-0005-0000-0000-000051010000}"/>
    <cellStyle name="Normal 8" xfId="332" xr:uid="{00000000-0005-0000-0000-000052010000}"/>
    <cellStyle name="Normal 8 2" xfId="333" xr:uid="{00000000-0005-0000-0000-000053010000}"/>
    <cellStyle name="Normal 8 3" xfId="334" xr:uid="{00000000-0005-0000-0000-000054010000}"/>
    <cellStyle name="Normal 8 4" xfId="335" xr:uid="{00000000-0005-0000-0000-000055010000}"/>
    <cellStyle name="Normal 8 5" xfId="404" xr:uid="{00000000-0005-0000-0000-000056010000}"/>
    <cellStyle name="Normal 8_(2) BOLETA FRUTAS Y HORTALIZAS TIENDONA Y CABECERAS  12 MARZO  2010" xfId="336" xr:uid="{00000000-0005-0000-0000-000057010000}"/>
    <cellStyle name="Normal 9" xfId="337" xr:uid="{00000000-0005-0000-0000-000058010000}"/>
    <cellStyle name="Normal 9 2" xfId="338" xr:uid="{00000000-0005-0000-0000-000059010000}"/>
    <cellStyle name="Normal 9 3" xfId="339" xr:uid="{00000000-0005-0000-0000-00005A010000}"/>
    <cellStyle name="Normal 9_(2) BOLETA FRUTAS Y HORTALIZAS TIENDONA Y CABECERAS  12 MARZO  2010" xfId="340" xr:uid="{00000000-0005-0000-0000-00005B010000}"/>
    <cellStyle name="Notas 2" xfId="341" xr:uid="{00000000-0005-0000-0000-00005C010000}"/>
    <cellStyle name="Notas 3" xfId="342" xr:uid="{00000000-0005-0000-0000-00005D010000}"/>
    <cellStyle name="Notas 4" xfId="343" xr:uid="{00000000-0005-0000-0000-00005E010000}"/>
    <cellStyle name="Notas 5" xfId="344" xr:uid="{00000000-0005-0000-0000-00005F010000}"/>
    <cellStyle name="Notas 6" xfId="345" xr:uid="{00000000-0005-0000-0000-000060010000}"/>
    <cellStyle name="Notas 7" xfId="346" xr:uid="{00000000-0005-0000-0000-000061010000}"/>
    <cellStyle name="Porcentaje" xfId="347" builtinId="5"/>
    <cellStyle name="Porcentaje 2" xfId="348" xr:uid="{00000000-0005-0000-0000-000063010000}"/>
    <cellStyle name="Porcentaje 3" xfId="349" xr:uid="{00000000-0005-0000-0000-000064010000}"/>
    <cellStyle name="Porcentaje 4" xfId="405" xr:uid="{00000000-0005-0000-0000-000065010000}"/>
    <cellStyle name="Porcentaje 5" xfId="408" xr:uid="{00000000-0005-0000-0000-000066010000}"/>
    <cellStyle name="Porcentaje 6" xfId="411" xr:uid="{00000000-0005-0000-0000-000067010000}"/>
    <cellStyle name="Porcentaje 7" xfId="414" xr:uid="{00000000-0005-0000-0000-000068010000}"/>
    <cellStyle name="Porcentual 4" xfId="350" xr:uid="{00000000-0005-0000-0000-000069010000}"/>
    <cellStyle name="Salida 2" xfId="351" xr:uid="{00000000-0005-0000-0000-00006A010000}"/>
    <cellStyle name="Salida 3" xfId="352" xr:uid="{00000000-0005-0000-0000-00006B010000}"/>
    <cellStyle name="Salida 4" xfId="353" xr:uid="{00000000-0005-0000-0000-00006C010000}"/>
    <cellStyle name="Salida 5" xfId="354" xr:uid="{00000000-0005-0000-0000-00006D010000}"/>
    <cellStyle name="Salida 6" xfId="355" xr:uid="{00000000-0005-0000-0000-00006E010000}"/>
    <cellStyle name="Salida 7" xfId="356" xr:uid="{00000000-0005-0000-0000-00006F010000}"/>
    <cellStyle name="TableStyleLight1" xfId="357" xr:uid="{00000000-0005-0000-0000-000070010000}"/>
    <cellStyle name="Texto de advertencia 2" xfId="358" xr:uid="{00000000-0005-0000-0000-000071010000}"/>
    <cellStyle name="Texto de advertencia 3" xfId="359" xr:uid="{00000000-0005-0000-0000-000072010000}"/>
    <cellStyle name="Texto de advertencia 4" xfId="360" xr:uid="{00000000-0005-0000-0000-000073010000}"/>
    <cellStyle name="Texto de advertencia 5" xfId="361" xr:uid="{00000000-0005-0000-0000-000074010000}"/>
    <cellStyle name="Texto de advertencia 6" xfId="362" xr:uid="{00000000-0005-0000-0000-000075010000}"/>
    <cellStyle name="Texto de advertencia 7" xfId="363" xr:uid="{00000000-0005-0000-0000-000076010000}"/>
    <cellStyle name="Texto explicativo 2" xfId="364" xr:uid="{00000000-0005-0000-0000-000077010000}"/>
    <cellStyle name="Texto explicativo 3" xfId="365" xr:uid="{00000000-0005-0000-0000-000078010000}"/>
    <cellStyle name="Texto explicativo 4" xfId="366" xr:uid="{00000000-0005-0000-0000-000079010000}"/>
    <cellStyle name="Texto explicativo 5" xfId="367" xr:uid="{00000000-0005-0000-0000-00007A010000}"/>
    <cellStyle name="Texto explicativo 6" xfId="368" xr:uid="{00000000-0005-0000-0000-00007B010000}"/>
    <cellStyle name="Texto explicativo 7" xfId="369" xr:uid="{00000000-0005-0000-0000-00007C010000}"/>
    <cellStyle name="Título" xfId="400" builtinId="15"/>
    <cellStyle name="Título 1 2" xfId="370" xr:uid="{00000000-0005-0000-0000-00007E010000}"/>
    <cellStyle name="Título 1 3" xfId="371" xr:uid="{00000000-0005-0000-0000-00007F010000}"/>
    <cellStyle name="Título 1 4" xfId="372" xr:uid="{00000000-0005-0000-0000-000080010000}"/>
    <cellStyle name="Título 1 5" xfId="373" xr:uid="{00000000-0005-0000-0000-000081010000}"/>
    <cellStyle name="Título 1 6" xfId="374" xr:uid="{00000000-0005-0000-0000-000082010000}"/>
    <cellStyle name="Título 1 7" xfId="375" xr:uid="{00000000-0005-0000-0000-000083010000}"/>
    <cellStyle name="Título 10" xfId="406" xr:uid="{00000000-0005-0000-0000-000084010000}"/>
    <cellStyle name="Título 11" xfId="409" xr:uid="{00000000-0005-0000-0000-000085010000}"/>
    <cellStyle name="Título 12" xfId="412" xr:uid="{00000000-0005-0000-0000-000086010000}"/>
    <cellStyle name="Título 13" xfId="415" xr:uid="{00000000-0005-0000-0000-000087010000}"/>
    <cellStyle name="Título 2 2" xfId="376" xr:uid="{00000000-0005-0000-0000-000088010000}"/>
    <cellStyle name="Título 2 3" xfId="377" xr:uid="{00000000-0005-0000-0000-000089010000}"/>
    <cellStyle name="Título 2 4" xfId="378" xr:uid="{00000000-0005-0000-0000-00008A010000}"/>
    <cellStyle name="Título 2 5" xfId="379" xr:uid="{00000000-0005-0000-0000-00008B010000}"/>
    <cellStyle name="Título 2 6" xfId="380" xr:uid="{00000000-0005-0000-0000-00008C010000}"/>
    <cellStyle name="Título 2 7" xfId="381" xr:uid="{00000000-0005-0000-0000-00008D010000}"/>
    <cellStyle name="Título 3 2" xfId="382" xr:uid="{00000000-0005-0000-0000-00008E010000}"/>
    <cellStyle name="Título 3 3" xfId="383" xr:uid="{00000000-0005-0000-0000-00008F010000}"/>
    <cellStyle name="Título 3 4" xfId="384" xr:uid="{00000000-0005-0000-0000-000090010000}"/>
    <cellStyle name="Título 3 5" xfId="385" xr:uid="{00000000-0005-0000-0000-000091010000}"/>
    <cellStyle name="Título 3 6" xfId="386" xr:uid="{00000000-0005-0000-0000-000092010000}"/>
    <cellStyle name="Título 3 7" xfId="387" xr:uid="{00000000-0005-0000-0000-000093010000}"/>
    <cellStyle name="Título 4" xfId="388" xr:uid="{00000000-0005-0000-0000-000094010000}"/>
    <cellStyle name="Título 5" xfId="389" xr:uid="{00000000-0005-0000-0000-000095010000}"/>
    <cellStyle name="Título 6" xfId="390" xr:uid="{00000000-0005-0000-0000-000096010000}"/>
    <cellStyle name="Título 7" xfId="391" xr:uid="{00000000-0005-0000-0000-000097010000}"/>
    <cellStyle name="Título 8" xfId="392" xr:uid="{00000000-0005-0000-0000-000098010000}"/>
    <cellStyle name="Título 9" xfId="393" xr:uid="{00000000-0005-0000-0000-000099010000}"/>
    <cellStyle name="Total 2" xfId="394" xr:uid="{00000000-0005-0000-0000-00009A010000}"/>
    <cellStyle name="Total 3" xfId="395" xr:uid="{00000000-0005-0000-0000-00009B010000}"/>
    <cellStyle name="Total 4" xfId="396" xr:uid="{00000000-0005-0000-0000-00009C010000}"/>
    <cellStyle name="Total 5" xfId="397" xr:uid="{00000000-0005-0000-0000-00009D010000}"/>
    <cellStyle name="Total 6" xfId="398" xr:uid="{00000000-0005-0000-0000-00009E010000}"/>
    <cellStyle name="Total 7" xfId="399" xr:uid="{00000000-0005-0000-0000-00009F010000}"/>
  </cellStyles>
  <dxfs count="461"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>
          <a:extLst>
            <a:ext uri="{FF2B5EF4-FFF2-40B4-BE49-F238E27FC236}">
              <a16:creationId xmlns:a16="http://schemas.microsoft.com/office/drawing/2014/main" id="{00000000-0008-0000-0000-00002D000000}"/>
            </a:ext>
          </a:extLst>
        </xdr:cNvPr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9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9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900-00000A000000}"/>
            </a:ext>
          </a:extLst>
        </xdr:cNvPr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>
          <a:extLst>
            <a:ext uri="{FF2B5EF4-FFF2-40B4-BE49-F238E27FC236}">
              <a16:creationId xmlns:a16="http://schemas.microsoft.com/office/drawing/2014/main" id="{00000000-0008-0000-0200-00000C000000}"/>
            </a:ext>
          </a:extLst>
        </xdr:cNvPr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8000000}"/>
            </a:ext>
          </a:extLst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3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3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300-000010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>
          <a:extLst>
            <a:ext uri="{FF2B5EF4-FFF2-40B4-BE49-F238E27FC236}">
              <a16:creationId xmlns:a16="http://schemas.microsoft.com/office/drawing/2014/main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>
          <a:extLst>
            <a:ext uri="{FF2B5EF4-FFF2-40B4-BE49-F238E27FC236}">
              <a16:creationId xmlns:a16="http://schemas.microsoft.com/office/drawing/2014/main" id="{00000000-0008-0000-0300-000012000000}"/>
            </a:ext>
          </a:extLst>
        </xdr:cNvPr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>
          <a:extLst>
            <a:ext uri="{FF2B5EF4-FFF2-40B4-BE49-F238E27FC236}">
              <a16:creationId xmlns:a16="http://schemas.microsoft.com/office/drawing/2014/main" id="{00000000-0008-0000-0300-000013000000}"/>
            </a:ext>
          </a:extLst>
        </xdr:cNvPr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 txBox="1"/>
      </xdr:nvSpPr>
      <xdr:spPr>
        <a:xfrm>
          <a:off x="1524000" y="190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 bwMode="auto">
        <a:xfrm flipH="1">
          <a:off x="18135599" y="3810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1524000" y="4019550"/>
          <a:ext cx="16487774" cy="39633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SpPr/>
      </xdr:nvSpPr>
      <xdr:spPr bwMode="auto">
        <a:xfrm flipH="1">
          <a:off x="18135599" y="4381500"/>
          <a:ext cx="1373661" cy="18097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0</xdr:row>
      <xdr:rowOff>57150</xdr:rowOff>
    </xdr:from>
    <xdr:ext cx="619125" cy="753283"/>
    <xdr:pic>
      <xdr:nvPicPr>
        <xdr:cNvPr id="6" name="Imagen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0575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CxnSpPr/>
      </xdr:nvCxnSpPr>
      <xdr:spPr>
        <a:xfrm flipH="1">
          <a:off x="1495425" y="10477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SpPr txBox="1"/>
      </xdr:nvSpPr>
      <xdr:spPr>
        <a:xfrm>
          <a:off x="1524001" y="16192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oneCellAnchor>
    <xdr:from>
      <xdr:col>1</xdr:col>
      <xdr:colOff>19050</xdr:colOff>
      <xdr:row>21</xdr:row>
      <xdr:rowOff>38100</xdr:rowOff>
    </xdr:from>
    <xdr:ext cx="619125" cy="753283"/>
    <xdr:pic>
      <xdr:nvPicPr>
        <xdr:cNvPr id="9" name="Imagen 8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1050" y="403860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CxnSpPr/>
      </xdr:nvCxnSpPr>
      <xdr:spPr>
        <a:xfrm flipH="1">
          <a:off x="1485900" y="4086225"/>
          <a:ext cx="6350" cy="426825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 txBox="1"/>
      </xdr:nvSpPr>
      <xdr:spPr>
        <a:xfrm>
          <a:off x="1524001" y="4143375"/>
          <a:ext cx="0" cy="342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Fernando Alexander Palacios Rivas" refreshedDate="45125.569252893518" createdVersion="7" refreshedVersion="7" minRefreshableVersion="3" recordCount="1429" xr:uid="{CF7A0208-A5DA-4A14-BCDA-D9A4445DFBA9}">
  <cacheSource type="worksheet">
    <worksheetSource ref="A1:AP1430" sheet="Hoja1"/>
  </cacheSource>
  <cacheFields count="42">
    <cacheField name="LLAVE" numFmtId="0">
      <sharedItems containsSemiMixedTypes="0" containsString="0" containsNumber="1" containsInteger="1" minValue="359403" maxValue="360225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3" maxValue="2023"/>
    </cacheField>
    <cacheField name="AÑO TRACKING" numFmtId="0">
      <sharedItems containsSemiMixedTypes="0" containsString="0" containsNumber="1" containsInteger="1" minValue="2023" maxValue="2023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335.75"/>
    </cacheField>
    <cacheField name="PRECIO CONSUMIDOR" numFmtId="0">
      <sharedItems containsString="0" containsBlank="1" containsNumber="1" minValue="0.15" maxValue="2.2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175">
        <n v="1"/>
        <n v="3"/>
        <n v="5"/>
        <n v="9"/>
        <n v="10"/>
        <n v="95"/>
        <n v="96"/>
        <n v="97"/>
        <n v="98"/>
        <n v="101"/>
        <n v="104"/>
        <n v="105"/>
        <n v="124"/>
        <n v="125"/>
        <n v="133"/>
        <n v="134"/>
        <n v="7"/>
        <n v="100"/>
        <n v="126"/>
        <n v="4"/>
        <n v="6"/>
        <n v="8"/>
        <n v="102"/>
        <n v="103"/>
        <n v="127"/>
        <n v="11"/>
        <n v="12"/>
        <n v="14"/>
        <n v="17"/>
        <n v="20"/>
        <n v="22"/>
        <n v="24"/>
        <n v="25"/>
        <n v="26"/>
        <n v="27"/>
        <n v="31"/>
        <n v="33"/>
        <n v="34"/>
        <n v="38"/>
        <n v="37"/>
        <n v="40"/>
        <n v="42"/>
        <n v="43"/>
        <n v="46"/>
        <n v="45"/>
        <n v="44"/>
        <n v="49"/>
        <n v="52"/>
        <n v="53"/>
        <n v="56"/>
        <n v="57"/>
        <n v="58"/>
        <n v="59"/>
        <n v="63"/>
        <n v="64"/>
        <n v="68"/>
        <n v="72"/>
        <n v="79"/>
        <n v="80"/>
        <n v="84"/>
        <n v="87"/>
        <n v="88"/>
        <n v="89"/>
        <n v="92"/>
        <n v="60"/>
        <n v="61"/>
        <n v="66"/>
        <n v="69"/>
        <n v="71"/>
        <n v="73"/>
        <n v="77"/>
        <n v="65"/>
        <n v="2"/>
        <n v="67"/>
        <n v="85"/>
        <n v="90"/>
        <n v="93"/>
        <n v="78"/>
        <n v="99"/>
        <n v="15"/>
        <n v="23"/>
        <n v="28"/>
        <n v="29"/>
        <n v="30"/>
        <n v="32"/>
        <n v="36"/>
        <n v="54"/>
        <n v="13"/>
        <n v="18"/>
        <n v="19"/>
        <n v="47"/>
        <n v="51"/>
        <n v="41"/>
        <n v="21"/>
        <n v="74"/>
        <n v="48"/>
        <n v="86"/>
        <n v="81"/>
        <n v="83"/>
        <n v="62"/>
        <n v="136"/>
        <n v="137"/>
        <n v="138"/>
        <n v="139"/>
        <n v="140"/>
        <n v="141"/>
        <n v="142"/>
        <n v="143"/>
        <n v="144"/>
        <n v="145"/>
        <n v="146"/>
        <n v="147"/>
        <n v="148"/>
        <n v="149"/>
        <n v="150"/>
        <n v="109"/>
        <n v="110"/>
        <n v="111"/>
        <n v="112"/>
        <n v="113"/>
        <n v="114"/>
        <n v="115"/>
        <n v="116"/>
        <n v="119"/>
        <n v="120"/>
        <n v="121"/>
        <n v="122"/>
        <n v="94"/>
        <n v="132"/>
        <n v="129"/>
        <n v="130"/>
        <n v="151"/>
        <n v="152"/>
        <n v="106"/>
        <n v="155"/>
        <n v="107"/>
        <n v="157"/>
        <n v="158"/>
        <n v="159"/>
        <n v="160"/>
        <n v="161"/>
        <n v="163"/>
        <n v="166"/>
        <n v="169"/>
        <n v="172"/>
        <n v="50"/>
        <n v="173"/>
        <n v="174"/>
        <n v="177"/>
        <n v="182"/>
        <n v="184"/>
        <n v="186"/>
        <n v="187"/>
        <n v="190"/>
        <n v="191"/>
        <n v="195"/>
        <n v="198"/>
        <n v="202"/>
        <n v="213"/>
        <n v="214"/>
        <n v="215"/>
        <n v="16"/>
        <n v="128"/>
        <n v="135"/>
        <n v="123"/>
        <n v="153"/>
        <n v="193"/>
        <n v="217"/>
        <n v="219"/>
        <n v="164"/>
        <n v="167"/>
        <n v="211"/>
        <n v="216"/>
        <n v="218"/>
        <n v="188"/>
      </sharedItems>
    </cacheField>
    <cacheField name="DESCRIPCION CPC" numFmtId="0">
      <sharedItems count="170">
        <s v="ARROZ ORO PRIMERA CLASE IMPORTADO"/>
        <s v="FRIJOL  ROJO DE SEDA IMPORTADO"/>
        <s v="FRIJOL  TINTO O CORRIENTE IMPORTADO"/>
        <s v="MAÍZ BLANCO"/>
        <s v="SORGO "/>
        <s v="AJONJOLÍ"/>
        <s v="AZÚCAR"/>
        <s v="CACAHUETE O MANI"/>
        <s v="CACAO "/>
        <s v="HARINA DE TRIGO SUAVE"/>
        <s v="PANELA SEGUNDA CLASE"/>
        <s v="SAL "/>
        <s v="MUSLO DE POLLO"/>
        <s v="PECHUGA DE POLLO"/>
        <s v="QUESO DURO BLANDO"/>
        <s v="QUESO DURO VIEJO"/>
        <s v="FRIJOL BLANCO"/>
        <s v="HARINA DE TRIGO FUERTE"/>
        <s v="HUEVO  GRANDE "/>
        <s v="FRIJOL  ROJO DE SEDA NACIONAL"/>
        <s v="FRIJOL  TINTO O CORRIENTE NACIONAL"/>
        <s v="FRIJOL NEGRO"/>
        <s v="MIEL DE ABEJA"/>
        <s v="PANELA PRIMERA CLASE"/>
        <s v="HUEVO  MEDIANO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MEDIANO"/>
        <s v="MELÓN GRANDE"/>
        <s v="PAPA SOLOMA GRANDE"/>
        <s v="PEPINO GRANDE"/>
        <s v="PEPINO MEDIANO"/>
        <s v="RÁBANO"/>
        <s v="PIPIAN MEDIANO"/>
        <s v="PIPIAN GRANDE"/>
        <s v="REPOLLO GRANDE"/>
        <s v="SANDIA REDONDA GRANDE"/>
        <s v="SANDIA REDONDA MEDIANA"/>
        <s v="TOMATE DE PASTA GRANDE"/>
        <s v="YUCA BLANCA"/>
        <s v="ZANAHORIA GRANDE"/>
        <s v="ZANAHORIA MEDIANA"/>
        <s v="AGUACATE HASS MEDIANO"/>
        <s v="BANANO MADURO GRANDE"/>
        <s v="GUAYABA GRANDE"/>
        <s v="LIMON PÉRSICO GRANDE"/>
        <s v="NARANJA PIÑA MEDIANA"/>
        <s v="NARANJA VALENCIA GRANDE"/>
        <s v="PAPAYA TAINUNG GRANDE"/>
        <s v="PIÑA GOLDEN MEDIANA"/>
        <s v="PIÑA HAWAIANA"/>
        <s v="PLÁTANO MADURO GRANDE"/>
        <s v="TAMARINDO SIN CÁSCARA"/>
        <s v="AGUACATE CRIOLLO GRANDE"/>
        <s v="AGUACATE CRIOLLO MEDIANO"/>
        <s v="COCO GRANDE"/>
        <s v="GUINEO DE SEDA"/>
        <s v="LIMON CRIOLLO"/>
        <s v="LIMON PÉRSICO MEDIANO"/>
        <s v="MANGO VERDE CRIOLLO MEDIANO"/>
        <s v="ARROZ ORO PRIMERA CLASE NACIONAL"/>
        <s v="FRESA"/>
        <s v="PAPAYA TAINUNG MEDIANA"/>
        <s v="PLÁTANO MADURO MEDIANO"/>
        <s v="ZAPOTE"/>
        <s v="MARACUYÁ REDONDA GRANDE"/>
        <s v="HARINA DE MAÍZ"/>
        <s v="AYOTE"/>
        <s v="CHILE  VERDE MEDIANO"/>
        <s v="EJOTE NACIONAL"/>
        <s v="ELOTE BLANCO GRANDE"/>
        <s v="GÜISQUIL VERDE MEDIANO"/>
        <s v="LOROCO"/>
        <s v="TOMATE  DE PASTA MEDIANO"/>
        <s v="APIO  MEDIANO"/>
        <s v="CEBOLLA BLANCA CON TALLO GRANDE"/>
        <s v="CEBOLLA BLANCA CON TALLO MEDIANA"/>
        <s v="REMOLACHA GRANDE"/>
        <s v="REPOLLO MEDIANO"/>
        <s v="PAPA SOLOMA MEDIANA"/>
        <s v="CEBOLLA BLANCA SIN TALLO MEDIANA"/>
        <s v="MANDARINA GRANDE"/>
        <s v="PIÑA GOLDEN GRANDE"/>
        <s v="NARANJA VALENCIA MEDIANA"/>
        <s v="PAPAYA RED LADY GRANDE"/>
        <s v="AGUACATE HASS GRANDE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 O FILETE DE DORAD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ACHIOTE EN GRANO"/>
        <s v="QUESILLO"/>
        <s v="HUEVO MEDIANO"/>
        <s v="CREMA"/>
        <s v="FINAL ENGORDE "/>
        <s v="INICIO ENGORDE "/>
        <s v="SOYA"/>
        <s v="POSTURA"/>
        <s v="TRIGO"/>
        <s v="LECHERO 15% "/>
        <s v="SUPERLECHERO 18% "/>
        <s v="SUPERLECHERO 22% "/>
        <s v="DESARROLLO"/>
        <s v="ENGORDE "/>
        <s v="INICIO "/>
        <s v="FÓRMULA 15-15-15 100 LBS"/>
        <s v="FÓRMULA 16-20-0 100 LBS"/>
        <s v="FÓRMULA 18-46-0  100 LBS"/>
        <s v="METALOZATO MULTIMINERAL"/>
        <s v="SULFATO DE AMONIO 21%N 100 LBS"/>
        <s v="UREA 46%N 100 LBS"/>
        <s v="MANCOZEB"/>
        <s v="PROPINEB"/>
        <s v="2,4-D"/>
        <s v="ATRAZINA"/>
        <s v="PARAQUAT"/>
        <s v="BETACIFLUTRINA+THIACLOPRID"/>
        <s v="METALDEHIDO+METIOCARB+METOMIL"/>
        <s v="SEMILLA DE CHILE"/>
        <s v="SEMILLA DE SANDÍA"/>
        <s v="BEBEDERO DE PISO"/>
        <s v="BOMBA DE MOCHILA 16 LITROS"/>
        <s v="COMEDERO DE PISO "/>
        <s v="BROCOLI  MEDIANO"/>
        <s v="HUEVO GRANDE"/>
        <s v="QUESO FRESCO"/>
        <s v="CARNE DE POLLO ENTERO"/>
        <s v="CIPERMETRINA"/>
        <s v="HUIZUTE O CHUZO"/>
        <s v="SERRUCHO DE PODA O COLA DE ZORRO"/>
        <s v="BAYFOLAN FORTE"/>
        <s v="FÓRMULA 15-15-15 200 LBS"/>
        <s v="AZADON"/>
        <s v="CUMA"/>
        <s v="MACHETE "/>
        <s v="FLUAZIFOP-P-BUTIL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 count="20">
        <s v="GRANOS BASICOS"/>
        <s v="AGRO INDUSTRIALES"/>
        <s v="CARNE DE POLLO"/>
        <s v="LACTEOS"/>
        <s v="PRODUCTOS AVICOLAS"/>
        <s v="HORTALIZAS"/>
        <s v="FRUTAS"/>
        <s v="PRODUCTOS PESQUEROS"/>
        <s v="CARNE BOVINO"/>
        <s v="CARNE PORCINO"/>
        <s v="POLLO ENGORDE"/>
        <s v="PONEDORAS"/>
        <s v="GANADO BOVINO"/>
        <s v="GANADO PORCINO"/>
        <s v="FERTILIZANTES"/>
        <s v="FUNGICIDAS"/>
        <s v="HERBICIDAS"/>
        <s v="INSECTICIDAS"/>
        <s v="SEMILLAS"/>
        <s v="APEROS AGRÍCOLAS"/>
      </sharedItems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8" maxValue="18"/>
    </cacheField>
    <cacheField name="MES2" numFmtId="0">
      <sharedItems containsSemiMixedTypes="0" containsString="0" containsNumber="1" containsInteger="1" minValue="7" maxValue="7"/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unt="6">
        <s v="SAN FRANCISCO GOTERA"/>
        <s v="TIENDONA"/>
        <s v="SONSONATE"/>
        <s v="USULUTAN"/>
        <s v="GERARDO BARRIOS "/>
        <s v="MERCADO CENTRAL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29"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231"/>
    <n v="1"/>
    <n v="48.5"/>
    <n v="0.6"/>
    <s v="Jul 18 2023  9:5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157"/>
    <n v="1"/>
    <n v="115"/>
    <n v="1.2"/>
    <s v="Jul 18 2023  9:53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157"/>
    <n v="1"/>
    <n v="112"/>
    <n v="1.2"/>
    <s v="Jul 18 2023  9:54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32.5"/>
    <n v="0.35"/>
    <s v="Jul 18 2023  9:5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28"/>
    <n v="0.3"/>
    <s v="Jul 18 2023  9:54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m/>
    <n v="1.5"/>
    <s v="Jul 18 2023  9:54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48"/>
    <n v="0.55000000000000004"/>
    <s v="Jul 18 2023  9:54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157"/>
    <n v="1"/>
    <m/>
    <n v="1"/>
    <s v="Jul 18 2023  9:55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157"/>
    <n v="1"/>
    <m/>
    <n v="2"/>
    <s v="Jul 18 2023  9:55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23.5"/>
    <n v="0.55000000000000004"/>
    <s v="Jul 18 2023  9:55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m/>
    <n v="1"/>
    <s v="Jul 18 2023  9:55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12"/>
    <n v="0.15"/>
    <s v="Jul 18 2023  9:56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1.25"/>
    <m/>
    <s v="Jul 18 2023  9:56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1.75"/>
    <m/>
    <s v="Jul 18 2023  9:56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4"/>
    <m/>
    <s v="Jul 18 2023  9:57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7"/>
    <x v="0"/>
  </r>
  <r>
    <n v="359674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3"/>
    <n v="2023"/>
    <n v="60"/>
    <n v="1"/>
    <n v="5"/>
    <m/>
    <s v="Jul 18 2023  9:57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231"/>
    <n v="1"/>
    <n v="49"/>
    <n v="0.6"/>
    <s v="Jul 18 2023  9:58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157"/>
    <n v="1"/>
    <n v="115"/>
    <n v="1.25"/>
    <s v="Jul 18 2023  9:58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33"/>
    <n v="0.35"/>
    <s v="Jul 18 2023  9:5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30"/>
    <n v="0.35"/>
    <s v="Jul 18 2023  9:59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m/>
    <n v="2"/>
    <s v="Jul 18 2023  9:59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m/>
    <n v="1.5"/>
    <s v="Jul 18 2023  9:59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m/>
    <n v="0.55000000000000004"/>
    <s v="Jul 18 2023  9:5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m/>
    <n v="2"/>
    <s v="Jul 18 2023  9:59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157"/>
    <n v="1"/>
    <m/>
    <n v="1"/>
    <s v="Jul 18 2023 10:00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24"/>
    <n v="0.6"/>
    <s v="Jul 18 2023 10:00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22.5"/>
    <n v="0.55000000000000004"/>
    <s v="Jul 18 2023 10:01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m/>
    <n v="1"/>
    <s v="Jul 18 2023 10:01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12"/>
    <n v="0.15"/>
    <s v="Jul 18 2023 10:01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1.25"/>
    <m/>
    <s v="Jul 18 2023 10:02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2"/>
    <m/>
    <s v="Jul 18 2023 10:02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7"/>
    <x v="0"/>
  </r>
  <r>
    <n v="35967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3"/>
    <n v="2023"/>
    <n v="60"/>
    <n v="1"/>
    <n v="4.5"/>
    <m/>
    <s v="Jul 18 2023 10:03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231"/>
    <n v="1"/>
    <m/>
    <n v="0.6"/>
    <s v="Jul 18 2023 10:0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60"/>
    <n v="1"/>
    <m/>
    <n v="1.3"/>
    <s v="Jul 18 2023 10:04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60"/>
    <n v="1"/>
    <m/>
    <n v="1.3"/>
    <s v="Jul 18 2023 10:04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60"/>
    <n v="1"/>
    <m/>
    <n v="2"/>
    <s v="Jul 18 2023 10:04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60"/>
    <n v="1"/>
    <m/>
    <n v="0.35"/>
    <s v="Jul 18 2023 10:0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6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3"/>
    <n v="2023"/>
    <n v="60"/>
    <n v="1"/>
    <m/>
    <n v="0.35"/>
    <s v="Jul 18 2023 10:04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231"/>
    <n v="1"/>
    <m/>
    <n v="0.6"/>
    <s v="Jul 18 2023 10:05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.3"/>
    <s v="Jul 18 2023 10:05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.35"/>
    <s v="Jul 18 2023 10:05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.25"/>
    <s v="Jul 18 2023 10:06AM"/>
    <x v="21"/>
    <x v="21"/>
    <n v="51"/>
    <s v="QUINTAL"/>
    <n v="1"/>
    <s v="PRODUCTOS AGROPECUARIOS"/>
    <n v="1"/>
    <x v="0"/>
    <n v="100"/>
    <n v="45.45"/>
    <s v="Frijol Negr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2"/>
    <s v="Jul 18 2023 10:06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0.35"/>
    <s v="Jul 18 2023 10:0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0.35"/>
    <s v="Jul 18 2023 10:06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.5"/>
    <s v="Jul 18 2023 10:07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0.6"/>
    <s v="Jul 18 2023 10:08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157"/>
    <n v="1"/>
    <m/>
    <n v="1.25"/>
    <s v="Jul 18 2023 10:08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157"/>
    <n v="1"/>
    <m/>
    <n v="2"/>
    <s v="Jul 18 2023 10:08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n v="5"/>
    <m/>
    <s v="Jul 18 2023 10:08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"/>
    <s v="Jul 18 2023 10:08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1.2"/>
    <s v="Jul 18 2023 10:08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7"/>
    <x v="0"/>
  </r>
  <r>
    <n v="359677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3"/>
    <n v="2023"/>
    <n v="60"/>
    <n v="1"/>
    <m/>
    <n v="0.15"/>
    <s v="Jul 18 2023 10:09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67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7"/>
    <s v="JULIO"/>
    <n v="3"/>
    <s v="ANA HERMYS OSORIO"/>
    <n v="2023"/>
    <n v="2023"/>
    <n v="60"/>
    <n v="1"/>
    <n v="34"/>
    <m/>
    <s v="Jul 18 2023 10:10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8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7"/>
    <s v="JULIO"/>
    <n v="3"/>
    <s v="ANA HERMYS OSORIO"/>
    <n v="2023"/>
    <n v="2023"/>
    <n v="60"/>
    <n v="1"/>
    <n v="30"/>
    <m/>
    <s v="Jul 18 2023 10:10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231"/>
    <n v="1"/>
    <n v="48"/>
    <n v="0.55000000000000004"/>
    <s v="Jul 18 2023 10:1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157"/>
    <n v="1"/>
    <n v="112"/>
    <n v="1.25"/>
    <s v="Jul 18 2023 10:13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157"/>
    <n v="1"/>
    <n v="112"/>
    <n v="1.25"/>
    <s v="Jul 18 2023 10:13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157"/>
    <n v="1"/>
    <m/>
    <n v="2"/>
    <s v="Jul 18 2023 10:13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34"/>
    <n v="0.35"/>
    <s v="Jul 18 2023 10:1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28.5"/>
    <n v="0.35"/>
    <s v="Jul 18 2023 10:14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m/>
    <n v="1.6"/>
    <s v="Jul 18 2023 10:15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48.1"/>
    <n v="0.6"/>
    <s v="Jul 18 2023 10:15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157"/>
    <n v="1"/>
    <m/>
    <n v="1.25"/>
    <s v="Jul 18 2023 10:16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157"/>
    <n v="1"/>
    <m/>
    <n v="2.1"/>
    <s v="Jul 18 2023 10:16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23"/>
    <n v="0.55000000000000004"/>
    <s v="Jul 18 2023 10:16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5"/>
    <m/>
    <s v="Jul 18 2023 10:16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12"/>
    <n v="0.15"/>
    <s v="Jul 18 2023 10:16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m/>
    <n v="1"/>
    <s v="Jul 18 2023 10:16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4.5"/>
    <m/>
    <s v="Jul 18 2023 10:17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7"/>
    <x v="0"/>
  </r>
  <r>
    <n v="35967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3"/>
    <n v="2023"/>
    <n v="60"/>
    <n v="1"/>
    <n v="4"/>
    <m/>
    <s v="Jul 18 2023 10:17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231"/>
    <n v="1"/>
    <n v="46"/>
    <n v="0.55000000000000004"/>
    <s v="Jul 18 2023 10:20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157"/>
    <n v="1"/>
    <n v="112"/>
    <n v="1.2"/>
    <s v="Jul 18 2023 10:20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157"/>
    <n v="1"/>
    <n v="112"/>
    <n v="1.2"/>
    <s v="Jul 18 2023 10:21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m/>
    <n v="1.75"/>
    <s v="Jul 18 2023 10:21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n v="32"/>
    <n v="0.35"/>
    <s v="Jul 18 2023 10:21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n v="28"/>
    <n v="0.35"/>
    <s v="Jul 18 2023 10:21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m/>
    <n v="1.4"/>
    <s v="Jul 18 2023 10:22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n v="49"/>
    <n v="0.55000000000000004"/>
    <s v="Jul 18 2023 10:22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157"/>
    <n v="1"/>
    <m/>
    <n v="1"/>
    <s v="Jul 18 2023 10:23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157"/>
    <n v="1"/>
    <m/>
    <n v="2"/>
    <s v="Jul 18 2023 10:23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m/>
    <n v="1"/>
    <s v="Jul 18 2023 10:24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m/>
    <n v="0.15"/>
    <s v="Jul 18 2023 10:24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n v="3.5"/>
    <m/>
    <s v="Jul 18 2023 10:25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7"/>
    <x v="0"/>
  </r>
  <r>
    <n v="359681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3"/>
    <n v="2023"/>
    <n v="60"/>
    <n v="1"/>
    <n v="4"/>
    <m/>
    <s v="Jul 18 2023 10:25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351"/>
    <n v="1"/>
    <n v="14"/>
    <m/>
    <s v="Jul 18 2023 10:27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6"/>
    <m/>
    <s v="Jul 18 2023 10:27AM"/>
    <x v="26"/>
    <x v="26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4"/>
    <m/>
    <s v="Jul 18 2023 10:29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2"/>
    <m/>
    <s v="Jul 18 2023 10:29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7"/>
    <m/>
    <s v="Jul 18 2023 10:30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7"/>
    <m/>
    <s v="Jul 18 2023 10:30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35"/>
    <m/>
    <s v="Jul 18 2023 10:30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4"/>
    <m/>
    <s v="Jul 18 2023 10:31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4"/>
    <m/>
    <s v="Jul 18 2023 10:31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4"/>
    <m/>
    <s v="Jul 18 2023 10:31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8"/>
    <m/>
    <s v="Jul 18 2023 10:32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35"/>
    <m/>
    <s v="Jul 18 2023 10:32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2"/>
    <m/>
    <s v="Jul 18 2023 10:32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50"/>
    <m/>
    <s v="Jul 18 2023 10:33AM"/>
    <x v="38"/>
    <x v="38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00"/>
    <m/>
    <s v="Jul 18 2023 10:33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38"/>
    <m/>
    <s v="Jul 18 2023 10:33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2"/>
    <m/>
    <s v="Jul 18 2023 10:34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6"/>
    <m/>
    <s v="Jul 18 2023 10:34AM"/>
    <x v="42"/>
    <x v="4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0"/>
    <m/>
    <s v="Jul 18 2023 10:34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2"/>
    <m/>
    <s v="Jul 18 2023 10:35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8"/>
    <m/>
    <s v="Jul 18 2023 10:35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0"/>
    <m/>
    <s v="Jul 18 2023 10:35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285"/>
    <m/>
    <s v="Jul 18 2023 10:36AM"/>
    <x v="47"/>
    <x v="47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85"/>
    <m/>
    <s v="Jul 18 2023 10:37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2"/>
    <m/>
    <s v="Jul 18 2023 10:37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55"/>
    <m/>
    <s v="Jul 18 2023 10:37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2"/>
    <m/>
    <s v="Jul 18 2023 10:37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2"/>
    <m/>
    <s v="Jul 18 2023 10:37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138"/>
    <n v="1"/>
    <n v="38"/>
    <m/>
    <s v="Jul 18 2023 10:38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4"/>
    <m/>
    <s v="Jul 18 2023 10:38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3"/>
    <m/>
    <s v="Jul 18 2023 10:39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60"/>
    <n v="1"/>
    <n v="10"/>
    <m/>
    <s v="Jul 18 2023 10:39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95"/>
    <n v="1"/>
    <n v="9"/>
    <m/>
    <s v="Jul 18 2023 10:39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95"/>
    <n v="1"/>
    <n v="14"/>
    <m/>
    <s v="Jul 18 2023 10:39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6"/>
    <m/>
    <s v="Jul 18 2023 10:39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48"/>
    <n v="1"/>
    <n v="185"/>
    <m/>
    <s v="Jul 18 2023 10:40AM"/>
    <x v="60"/>
    <x v="6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50"/>
    <m/>
    <s v="Jul 18 2023 10:40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26"/>
    <m/>
    <s v="Jul 18 2023 10:40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7"/>
    <x v="0"/>
  </r>
  <r>
    <n v="359682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3"/>
    <n v="2023"/>
    <n v="89"/>
    <n v="1"/>
    <n v="170"/>
    <m/>
    <s v="Jul 18 2023 10:41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231"/>
    <n v="1"/>
    <m/>
    <n v="0.6"/>
    <s v="Jul 18 2023 10:4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.35"/>
    <s v="Jul 18 2023 10:43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.35"/>
    <s v="Jul 18 2023 10:44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.25"/>
    <s v="Jul 18 2023 10:44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2"/>
    <s v="Jul 18 2023 10:44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n v="34"/>
    <n v="0.35"/>
    <s v="Jul 18 2023 10:4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n v="30"/>
    <n v="0.35"/>
    <s v="Jul 18 2023 10:45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0.6"/>
    <s v="Jul 18 2023 10:45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.5"/>
    <s v="Jul 18 2023 10:45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157"/>
    <n v="1"/>
    <m/>
    <n v="1.25"/>
    <s v="Jul 18 2023 10:45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157"/>
    <n v="1"/>
    <m/>
    <n v="2"/>
    <s v="Jul 18 2023 10:45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n v="5"/>
    <m/>
    <s v="Jul 18 2023 10:46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7"/>
    <x v="0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2"/>
    <m/>
    <s v="Jul 18 2023 10:46AM"/>
    <x v="64"/>
    <x v="64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24"/>
    <m/>
    <s v="Jul 18 2023 10:46AM"/>
    <x v="65"/>
    <x v="65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0"/>
    <m/>
    <s v="Jul 18 2023 10:46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10"/>
    <x v="1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"/>
    <s v="Jul 18 2023 10:46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2"/>
    <m/>
    <s v="Jul 18 2023 10:46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0"/>
    <x v="1"/>
  </r>
  <r>
    <n v="359683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3"/>
    <n v="2023"/>
    <n v="60"/>
    <n v="1"/>
    <m/>
    <n v="1.1000000000000001"/>
    <s v="Jul 18 2023 10:46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7"/>
    <x v="0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8"/>
    <m/>
    <s v="Jul 18 2023 10:46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4"/>
    <m/>
    <s v="Jul 18 2023 10:46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5"/>
    <m/>
    <s v="Jul 18 2023 10:46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3"/>
    <m/>
    <s v="Jul 18 2023 10:46AM"/>
    <x v="69"/>
    <x v="6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60"/>
    <n v="1"/>
    <n v="15"/>
    <m/>
    <s v="Jul 18 2023 10:47AM"/>
    <x v="70"/>
    <x v="70"/>
    <n v="32"/>
    <s v="CIENTO 25-30 LIBRAS"/>
    <n v="1"/>
    <s v="PRODUCTOS AGROPECUARIOS"/>
    <n v="3"/>
    <x v="6"/>
    <n v="27.5"/>
    <n v="12.5"/>
    <s v="Mango Verde Mediano"/>
    <m/>
    <n v="1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18 2023 10:47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0"/>
    <m/>
    <s v="Jul 18 2023 10:47AM"/>
    <x v="71"/>
    <x v="5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45"/>
    <n v="0.55000000000000004"/>
    <s v="Jul 18 2023 10:47AM"/>
    <x v="72"/>
    <x v="71"/>
    <n v="51"/>
    <s v="QUINTAL"/>
    <n v="1"/>
    <s v="PRODUCTOS AGROPECUARIOS"/>
    <n v="1"/>
    <x v="0"/>
    <n v="100"/>
    <n v="45.45"/>
    <s v="Arroz Nacional"/>
    <m/>
    <n v="1"/>
    <n v="18"/>
    <n v="7"/>
    <n v="5"/>
    <x v="2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35"/>
    <m/>
    <s v="Jul 18 2023 10:47AM"/>
    <x v="73"/>
    <x v="72"/>
    <n v="42"/>
    <s v="JABA 35-38 LIBRAS"/>
    <n v="1"/>
    <s v="PRODUCTOS AGROPECUARIOS"/>
    <n v="3"/>
    <x v="6"/>
    <n v="36.5"/>
    <n v="16.59"/>
    <s v="Fresa Grande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4"/>
    <m/>
    <s v="Jul 18 2023 10:47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2"/>
    <m/>
    <s v="Jul 18 2023 10:47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6"/>
    <m/>
    <s v="Jul 18 2023 10:47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157"/>
    <n v="1"/>
    <n v="110"/>
    <n v="1.25"/>
    <s v="Jul 18 2023 10:47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5"/>
    <x v="2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7"/>
    <m/>
    <s v="Jul 18 2023 10:47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0"/>
    <x v="1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150"/>
    <m/>
    <s v="Jul 18 2023 10:47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157"/>
    <n v="1"/>
    <n v="110"/>
    <n v="1.25"/>
    <s v="Jul 18 2023 10:47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5"/>
    <x v="2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89"/>
    <n v="1"/>
    <n v="25"/>
    <m/>
    <s v="Jul 18 2023 10:47AM"/>
    <x v="76"/>
    <x v="75"/>
    <n v="56"/>
    <s v="RED  45-50 UNIDADES                                  "/>
    <n v="1"/>
    <s v="PRODUCTOS AGROPECUARIOS"/>
    <n v="3"/>
    <x v="6"/>
    <n v="59"/>
    <n v="26.82"/>
    <s v="Zapote"/>
    <m/>
    <n v="0"/>
    <n v="18"/>
    <n v="7"/>
    <n v="10"/>
    <x v="1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231"/>
    <n v="1"/>
    <n v="48.5"/>
    <n v="0.6"/>
    <s v="Jul 18 2023 10:47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107"/>
    <n v="1.2"/>
    <s v="Jul 18 2023 10:48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5"/>
    <x v="2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38"/>
    <n v="1"/>
    <n v="42"/>
    <m/>
    <s v="Jul 18 2023 10:48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29"/>
    <n v="0.35"/>
    <s v="Jul 18 2023 10:4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24"/>
    <n v="0.3"/>
    <s v="Jul 18 2023 10:48AM"/>
    <x v="4"/>
    <x v="4"/>
    <n v="51"/>
    <s v="QUINTAL"/>
    <n v="1"/>
    <s v="PRODUCTOS AGROPECUARIOS"/>
    <n v="1"/>
    <x v="0"/>
    <n v="100"/>
    <n v="45.45"/>
    <s v="Sorgo"/>
    <m/>
    <n v="0"/>
    <n v="18"/>
    <n v="7"/>
    <n v="5"/>
    <x v="2"/>
  </r>
  <r>
    <n v="360031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3"/>
    <n v="2023"/>
    <n v="157"/>
    <n v="1"/>
    <n v="35"/>
    <m/>
    <s v="Jul 18 2023 10:48AM"/>
    <x v="77"/>
    <x v="7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231"/>
    <n v="1"/>
    <n v="29"/>
    <m/>
    <s v="Jul 18 2023 10:4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m/>
    <n v="2"/>
    <s v="Jul 18 2023 10:49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n v="33"/>
    <n v="0.35"/>
    <s v="Jul 18 2023 10:4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n v="28"/>
    <n v="0.35"/>
    <s v="Jul 18 2023 10:49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30"/>
    <m/>
    <s v="Jul 18 2023 10:49AM"/>
    <x v="64"/>
    <x v="64"/>
    <n v="31"/>
    <s v="CIENTO  100 UNIDADES                                                "/>
    <n v="1"/>
    <s v="PRODUCTOS AGROPECUARIOS"/>
    <n v="3"/>
    <x v="6"/>
    <n v="62.67"/>
    <n v="28.49"/>
    <s v="Aguacate Criollo Grande"/>
    <m/>
    <n v="1"/>
    <n v="18"/>
    <n v="7"/>
    <n v="10"/>
    <x v="1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24"/>
    <m/>
    <s v="Jul 18 2023 10:49AM"/>
    <x v="65"/>
    <x v="65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49"/>
    <n v="0.6"/>
    <s v="Jul 18 2023 10:4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5"/>
    <x v="2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18 2023 10:49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35"/>
    <m/>
    <s v="Jul 18 2023 10:49AM"/>
    <x v="73"/>
    <x v="72"/>
    <n v="42"/>
    <s v="JABA 35-38 LIBRAS"/>
    <n v="1"/>
    <s v="PRODUCTOS AGROPECUARIOS"/>
    <n v="3"/>
    <x v="6"/>
    <n v="36.5"/>
    <n v="16.59"/>
    <s v="Fresa Grande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28"/>
    <m/>
    <s v="Jul 18 2023 10:49AM"/>
    <x v="78"/>
    <x v="77"/>
    <n v="13"/>
    <s v="BOLSA 50 LB"/>
    <n v="1"/>
    <s v="PRODUCTOS AGROPECUARIOS"/>
    <n v="4"/>
    <x v="1"/>
    <n v="50"/>
    <n v="22.73"/>
    <s v="Harina de maíz MASECA"/>
    <m/>
    <n v="0"/>
    <n v="18"/>
    <n v="7"/>
    <n v="5"/>
    <x v="2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"/>
    <m/>
    <s v="Jul 18 2023 10:49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2"/>
    <m/>
    <s v="Jul 18 2023 10:49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m/>
    <n v="1.5"/>
    <s v="Jul 18 2023 10:49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145"/>
    <m/>
    <s v="Jul 18 2023 10:49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0"/>
    <x v="1"/>
  </r>
  <r>
    <n v="359411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3"/>
    <n v="2023"/>
    <n v="60"/>
    <n v="1"/>
    <n v="10"/>
    <n v="0.15"/>
    <s v="Jul 18 2023 10:49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5"/>
    <x v="2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89"/>
    <n v="1"/>
    <n v="25"/>
    <m/>
    <s v="Jul 18 2023 10:49AM"/>
    <x v="76"/>
    <x v="75"/>
    <n v="56"/>
    <s v="RED  45-50 UNIDADES                                  "/>
    <n v="1"/>
    <s v="PRODUCTOS AGROPECUARIOS"/>
    <n v="3"/>
    <x v="6"/>
    <n v="59"/>
    <n v="26.82"/>
    <s v="Zapote"/>
    <m/>
    <n v="0"/>
    <n v="18"/>
    <n v="7"/>
    <n v="10"/>
    <x v="1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n v="49"/>
    <n v="0.55000000000000004"/>
    <s v="Jul 18 2023 10:50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6"/>
    <m/>
    <s v="Jul 18 2023 10:50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0"/>
    <x v="1"/>
  </r>
  <r>
    <n v="36003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3"/>
    <n v="2023"/>
    <n v="60"/>
    <n v="1"/>
    <n v="4"/>
    <m/>
    <s v="Jul 18 2023 10:50AM"/>
    <x v="69"/>
    <x v="6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8"/>
    <n v="7"/>
    <n v="10"/>
    <x v="1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157"/>
    <n v="1"/>
    <m/>
    <n v="1.75"/>
    <s v="Jul 18 2023 10:50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157"/>
    <n v="1"/>
    <m/>
    <n v="1.1000000000000001"/>
    <s v="Jul 18 2023 10:50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n v="23"/>
    <n v="0.55000000000000004"/>
    <s v="Jul 18 2023 10:50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n v="24"/>
    <n v="0.55000000000000004"/>
    <s v="Jul 18 2023 10:50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m/>
    <n v="1"/>
    <s v="Jul 18 2023 10:50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60"/>
    <n v="1"/>
    <m/>
    <n v="0.15"/>
    <s v="Jul 18 2023 10:51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65"/>
    <m/>
    <s v="Jul 18 2023 10:51AM"/>
    <x v="79"/>
    <x v="78"/>
    <n v="34"/>
    <s v="CIENTO 50-60 LB"/>
    <n v="1"/>
    <s v="PRODUCTOS AGROPECUARIOS"/>
    <n v="2"/>
    <x v="5"/>
    <n v="55"/>
    <n v="25"/>
    <s v="Ayote Tierno Grande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60"/>
    <n v="1"/>
    <n v="46"/>
    <n v="0.55000000000000004"/>
    <s v="Jul 18 2023 10:51AM"/>
    <x v="72"/>
    <x v="71"/>
    <n v="51"/>
    <s v="QUINTAL"/>
    <n v="1"/>
    <s v="PRODUCTOS AGROPECUARIOS"/>
    <n v="1"/>
    <x v="0"/>
    <n v="100"/>
    <n v="45.45"/>
    <s v="Arroz Nacional"/>
    <m/>
    <n v="1"/>
    <n v="18"/>
    <n v="7"/>
    <n v="5"/>
    <x v="2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7"/>
    <m/>
    <s v="Jul 18 2023 10:51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5"/>
    <m/>
    <s v="Jul 18 2023 10:51AM"/>
    <x v="80"/>
    <x v="79"/>
    <n v="70"/>
    <s v="SACO 170-190 UNIDADES"/>
    <n v="1"/>
    <s v="PRODUCTOS AGROPECUARIOS"/>
    <n v="2"/>
    <x v="5"/>
    <n v="36.4"/>
    <n v="16.55"/>
    <s v="Chile  Verde Mediano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60"/>
    <n v="1"/>
    <n v="105"/>
    <n v="1.2"/>
    <s v="Jul 18 2023 10:51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5"/>
    <x v="2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2"/>
    <m/>
    <s v="Jul 18 2023 10:51AM"/>
    <x v="81"/>
    <x v="80"/>
    <n v="12"/>
    <s v="BOLSA 35-40 LIBRAS"/>
    <n v="1"/>
    <s v="PRODUCTOS AGROPECUARIOS"/>
    <n v="2"/>
    <x v="5"/>
    <n v="37.19"/>
    <n v="16.899999999999999"/>
    <s v="Ejote Nacional"/>
    <m/>
    <n v="1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60"/>
    <n v="1"/>
    <m/>
    <n v="1.75"/>
    <s v="Jul 18 2023 10:51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5"/>
    <x v="2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8"/>
    <m/>
    <s v="Jul 18 2023 10:51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48"/>
    <m/>
    <s v="Jul 18 2023 10:51AM"/>
    <x v="83"/>
    <x v="81"/>
    <n v="55"/>
    <s v="RED  300-350 UNIDADES           "/>
    <n v="1"/>
    <s v="PRODUCTOS AGROPECUARIOS"/>
    <n v="2"/>
    <x v="5"/>
    <n v="300"/>
    <n v="136.36000000000001"/>
    <s v="Elote Blanco Grande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60"/>
    <n v="1"/>
    <n v="29"/>
    <n v="0.35"/>
    <s v="Jul 18 2023 10:51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0"/>
    <m/>
    <s v="Jul 18 2023 10:51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8"/>
    <m/>
    <s v="Jul 18 2023 10:51AM"/>
    <x v="84"/>
    <x v="8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60"/>
    <m/>
    <s v="Jul 18 2023 10:52AM"/>
    <x v="85"/>
    <x v="83"/>
    <n v="41"/>
    <s v="JABA 30-40 LIBRAS"/>
    <n v="1"/>
    <s v="PRODUCTOS AGROPECUARIOS"/>
    <n v="2"/>
    <x v="5"/>
    <n v="35"/>
    <n v="15.91"/>
    <s v="Loroco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30"/>
    <m/>
    <s v="Jul 18 2023 10:52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60"/>
    <n v="1"/>
    <n v="24"/>
    <n v="0.3"/>
    <s v="Jul 18 2023 10:52AM"/>
    <x v="4"/>
    <x v="4"/>
    <n v="51"/>
    <s v="QUINTAL"/>
    <n v="1"/>
    <s v="PRODUCTOS AGROPECUARIOS"/>
    <n v="1"/>
    <x v="0"/>
    <n v="100"/>
    <n v="45.45"/>
    <s v="Sorgo"/>
    <m/>
    <n v="0"/>
    <n v="18"/>
    <n v="7"/>
    <n v="5"/>
    <x v="2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28"/>
    <m/>
    <s v="Jul 18 2023 10:52AM"/>
    <x v="42"/>
    <x v="4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2"/>
    <m/>
    <s v="Jul 18 2023 10:52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10"/>
    <m/>
    <s v="Jul 18 2023 10:52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60"/>
    <n v="1"/>
    <n v="50"/>
    <m/>
    <s v="Jul 18 2023 10:52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157"/>
    <n v="1"/>
    <n v="110"/>
    <n v="1.25"/>
    <s v="Jul 18 2023 10:52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5"/>
    <x v="2"/>
  </r>
  <r>
    <n v="359684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3"/>
    <n v="2023"/>
    <n v="157"/>
    <n v="1"/>
    <n v="112"/>
    <n v="1.25"/>
    <s v="Jul 18 2023 10:52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35"/>
    <m/>
    <s v="Jul 18 2023 10:52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4"/>
    <m/>
    <s v="Jul 18 2023 10:5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89"/>
    <n v="1"/>
    <n v="16"/>
    <m/>
    <s v="Jul 18 2023 10:5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3"/>
    <m/>
    <s v="Jul 18 2023 10:5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37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3"/>
    <n v="2023"/>
    <n v="95"/>
    <n v="1"/>
    <n v="15"/>
    <m/>
    <s v="Jul 18 2023 10:5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157"/>
    <n v="1"/>
    <n v="110"/>
    <n v="1.25"/>
    <s v="Jul 18 2023 10:53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5"/>
    <x v="2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351"/>
    <n v="1"/>
    <n v="14"/>
    <m/>
    <s v="Jul 18 2023 10:53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5"/>
    <m/>
    <s v="Jul 18 2023 10:53AM"/>
    <x v="80"/>
    <x v="79"/>
    <n v="70"/>
    <s v="SACO 170-190 UNIDADES"/>
    <n v="1"/>
    <s v="PRODUCTOS AGROPECUARIOS"/>
    <n v="2"/>
    <x v="5"/>
    <n v="36.4"/>
    <n v="16.55"/>
    <s v="Chile  Verde Mediano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60"/>
    <n v="1"/>
    <n v="27"/>
    <m/>
    <s v="Jul 18 2023 10:53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0"/>
    <x v="1"/>
  </r>
  <r>
    <n v="359426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3"/>
    <n v="2023"/>
    <n v="225"/>
    <n v="1"/>
    <n v="29"/>
    <m/>
    <s v="Jul 18 2023 10:53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3"/>
    <m/>
    <s v="Jul 18 2023 10:54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95"/>
    <n v="1"/>
    <n v="15"/>
    <m/>
    <s v="Jul 18 2023 10:54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8 2023 10:54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6"/>
    <m/>
    <s v="Jul 18 2023 10:54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50"/>
    <m/>
    <s v="Jul 18 2023 10:54AM"/>
    <x v="87"/>
    <x v="85"/>
    <n v="59"/>
    <s v="RED 25 MANOJOS                                           "/>
    <n v="1"/>
    <s v="PRODUCTOS AGROPECUARIOS"/>
    <n v="2"/>
    <x v="5"/>
    <n v="135.94"/>
    <n v="61.79"/>
    <s v="Apio  Mediano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18 2023 10:54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9"/>
    <m/>
    <s v="Jul 18 2023 10:55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18 2023 10:55AM"/>
    <x v="88"/>
    <x v="8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6"/>
    <m/>
    <s v="Jul 18 2023 10:55AM"/>
    <x v="89"/>
    <x v="8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5"/>
    <m/>
    <s v="Jul 18 2023 10:55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5"/>
    <m/>
    <s v="Jul 18 2023 10:55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8 2023 10:55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231"/>
    <n v="1"/>
    <n v="49"/>
    <n v="0.6"/>
    <s v="Jul 18 2023 10:55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30"/>
    <m/>
    <s v="Jul 18 2023 10:56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2"/>
    <m/>
    <s v="Jul 18 2023 10:56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9"/>
    <m/>
    <s v="Jul 18 2023 10:56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157"/>
    <n v="1"/>
    <n v="115"/>
    <n v="1.25"/>
    <s v="Jul 18 2023 10:5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4"/>
    <m/>
    <s v="Jul 18 2023 10:56AM"/>
    <x v="90"/>
    <x v="88"/>
    <n v="75"/>
    <s v="SACO 90-100 LB"/>
    <n v="1"/>
    <s v="PRODUCTOS AGROPECUARIOS"/>
    <n v="2"/>
    <x v="5"/>
    <n v="100"/>
    <n v="45.45"/>
    <s v="Remolacha Grande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n v="32"/>
    <n v="0.35"/>
    <s v="Jul 18 2023 10:5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n v="27"/>
    <n v="0.3"/>
    <s v="Jul 18 2023 10:56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8"/>
    <m/>
    <s v="Jul 18 2023 10:56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5"/>
    <m/>
    <s v="Jul 18 2023 10:56AM"/>
    <x v="91"/>
    <x v="8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17"/>
    <m/>
    <s v="Jul 18 2023 10:56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60046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3"/>
    <n v="2023"/>
    <n v="89"/>
    <n v="1"/>
    <n v="8"/>
    <m/>
    <s v="Jul 18 2023 10:56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46"/>
    <n v="0.55000000000000004"/>
    <s v="Jul 18 2023 10:57AM"/>
    <x v="72"/>
    <x v="71"/>
    <n v="51"/>
    <s v="QUINTAL"/>
    <n v="1"/>
    <s v="PRODUCTOS AGROPECUARIOS"/>
    <n v="1"/>
    <x v="0"/>
    <n v="100"/>
    <n v="45.45"/>
    <s v="Arroz Nacional"/>
    <m/>
    <n v="1"/>
    <n v="18"/>
    <n v="7"/>
    <n v="5"/>
    <x v="2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2"/>
    <m/>
    <s v="Jul 18 2023 10:57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n v="48"/>
    <n v="0.55000000000000004"/>
    <s v="Jul 18 2023 10:57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4"/>
    <m/>
    <s v="Jul 18 2023 10:57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n v="23"/>
    <n v="0.6"/>
    <s v="Jul 18 2023 10:57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7"/>
    <x v="0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3"/>
    <m/>
    <s v="Jul 18 2023 10:57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n v="5"/>
    <m/>
    <s v="Jul 18 2023 10:57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7"/>
    <x v="0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0"/>
    <m/>
    <s v="Jul 18 2023 10:57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m/>
    <n v="1"/>
    <s v="Jul 18 2023 10:57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107"/>
    <n v="1.2"/>
    <s v="Jul 18 2023 10:57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5"/>
    <x v="2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2"/>
    <m/>
    <s v="Jul 18 2023 10:57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6"/>
    <m/>
    <s v="Jul 18 2023 10:57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34"/>
    <m/>
    <s v="Jul 18 2023 10:58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59685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3"/>
    <n v="2023"/>
    <n v="60"/>
    <n v="1"/>
    <m/>
    <n v="0.2"/>
    <s v="Jul 18 2023 10:58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9"/>
    <m/>
    <s v="Jul 18 2023 10:58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8"/>
    <m/>
    <s v="Jul 18 2023 10:58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5"/>
    <m/>
    <s v="Jul 18 2023 10:58AM"/>
    <x v="91"/>
    <x v="8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18"/>
    <m/>
    <s v="Jul 18 2023 10:58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89"/>
    <n v="1"/>
    <n v="8"/>
    <m/>
    <s v="Jul 18 2023 10:58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3"/>
    <m/>
    <s v="Jul 18 2023 10:58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2"/>
    <m/>
    <s v="Jul 18 2023 10:58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60038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3"/>
    <n v="2023"/>
    <n v="138"/>
    <n v="1"/>
    <n v="23"/>
    <m/>
    <s v="Jul 18 2023 10:58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351"/>
    <n v="1"/>
    <n v="14"/>
    <m/>
    <s v="Jul 18 2023 10:59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7"/>
    <m/>
    <s v="Jul 18 2023 10:59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89"/>
    <n v="1"/>
    <n v="34"/>
    <m/>
    <s v="Jul 18 2023 10:59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18 2023 10:59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3"/>
    <m/>
    <s v="Jul 18 2023 10:59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60028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3"/>
    <n v="2023"/>
    <n v="138"/>
    <n v="1"/>
    <n v="24"/>
    <m/>
    <s v="Jul 18 2023 10:59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28"/>
    <n v="0.35"/>
    <s v="Jul 18 2023 10:5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25"/>
    <n v="0.3"/>
    <s v="Jul 18 2023 10:59AM"/>
    <x v="4"/>
    <x v="4"/>
    <n v="51"/>
    <s v="QUINTAL"/>
    <n v="1"/>
    <s v="PRODUCTOS AGROPECUARIOS"/>
    <n v="1"/>
    <x v="0"/>
    <n v="100"/>
    <n v="45.45"/>
    <s v="Sorgo"/>
    <m/>
    <n v="0"/>
    <n v="18"/>
    <n v="7"/>
    <n v="5"/>
    <x v="2"/>
  </r>
  <r>
    <n v="3600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351"/>
    <n v="1"/>
    <n v="14"/>
    <m/>
    <s v="Jul 18 2023 10:59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0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60"/>
    <n v="1"/>
    <n v="20"/>
    <m/>
    <s v="Jul 18 2023 11:00AM"/>
    <x v="26"/>
    <x v="26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8"/>
    <n v="7"/>
    <n v="10"/>
    <x v="1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231"/>
    <n v="1"/>
    <n v="28"/>
    <m/>
    <s v="Jul 18 2023 11:00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6"/>
    <m/>
    <s v="Jul 18 2023 11:00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351"/>
    <n v="1"/>
    <n v="14"/>
    <m/>
    <s v="Jul 18 2023 11:00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7"/>
    <x v="0"/>
  </r>
  <r>
    <n v="360023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3"/>
    <n v="2023"/>
    <n v="89"/>
    <n v="1"/>
    <n v="34"/>
    <m/>
    <s v="Jul 18 2023 11:00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60"/>
    <n v="1"/>
    <n v="14"/>
    <m/>
    <s v="Jul 18 2023 11:00AM"/>
    <x v="26"/>
    <x v="26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8"/>
    <n v="7"/>
    <n v="17"/>
    <x v="0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49"/>
    <n v="0.6"/>
    <s v="Jul 18 2023 11:00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3"/>
    <m/>
    <s v="Jul 18 2023 11:00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0"/>
    <m/>
    <s v="Jul 18 2023 11:00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6"/>
    <m/>
    <s v="Jul 18 2023 11:00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7"/>
    <x v="0"/>
  </r>
  <r>
    <n v="359410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3"/>
    <n v="2023"/>
    <n v="60"/>
    <n v="1"/>
    <n v="10"/>
    <n v="0.15"/>
    <s v="Jul 18 2023 11:00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6"/>
    <m/>
    <s v="Jul 18 2023 11:00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7"/>
    <x v="0"/>
  </r>
  <r>
    <n v="3600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00"/>
    <m/>
    <s v="Jul 18 2023 11:00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32"/>
    <m/>
    <s v="Jul 18 2023 11:01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7"/>
    <x v="0"/>
  </r>
  <r>
    <n v="3600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80"/>
    <m/>
    <s v="Jul 18 2023 11:01AM"/>
    <x v="38"/>
    <x v="38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2"/>
    <m/>
    <s v="Jul 18 2023 11:01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7"/>
    <x v="0"/>
  </r>
  <r>
    <n v="3600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275"/>
    <m/>
    <s v="Jul 18 2023 11:01AM"/>
    <x v="47"/>
    <x v="47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4"/>
    <m/>
    <s v="Jul 18 2023 11:01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7"/>
    <x v="0"/>
  </r>
  <r>
    <n v="360032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3"/>
    <n v="2023"/>
    <n v="89"/>
    <n v="1"/>
    <n v="150"/>
    <m/>
    <s v="Jul 18 2023 11:01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5"/>
    <m/>
    <s v="Jul 18 2023 11:01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35"/>
    <m/>
    <s v="Jul 18 2023 11:01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1"/>
    <m/>
    <s v="Jul 18 2023 11:01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7"/>
    <x v="0"/>
  </r>
  <r>
    <n v="3600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8"/>
    <m/>
    <s v="Jul 18 2023 11:01AM"/>
    <x v="88"/>
    <x v="8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8"/>
    <n v="7"/>
    <n v="10"/>
    <x v="1"/>
  </r>
  <r>
    <n v="3600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89"/>
    <n v="1"/>
    <n v="6"/>
    <m/>
    <s v="Jul 18 2023 11:01AM"/>
    <x v="89"/>
    <x v="8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8"/>
    <n v="7"/>
    <n v="10"/>
    <x v="1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60"/>
    <n v="1"/>
    <n v="45"/>
    <n v="0.55000000000000004"/>
    <s v="Jul 18 2023 11:01AM"/>
    <x v="72"/>
    <x v="71"/>
    <n v="51"/>
    <s v="QUINTAL"/>
    <n v="1"/>
    <s v="PRODUCTOS AGROPECUARIOS"/>
    <n v="1"/>
    <x v="0"/>
    <n v="100"/>
    <n v="45.45"/>
    <s v="Arroz Nacional"/>
    <m/>
    <n v="1"/>
    <n v="18"/>
    <n v="7"/>
    <n v="5"/>
    <x v="2"/>
  </r>
  <r>
    <n v="3600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18 2023 11:01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600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2"/>
    <m/>
    <s v="Jul 18 2023 11:02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90"/>
    <m/>
    <s v="Jul 18 2023 11:02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7"/>
    <x v="0"/>
  </r>
  <r>
    <n v="36004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3"/>
    <n v="2023"/>
    <n v="138"/>
    <n v="1"/>
    <n v="23"/>
    <m/>
    <s v="Jul 18 2023 11:02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60"/>
    <n v="1"/>
    <n v="105"/>
    <n v="1.2"/>
    <s v="Jul 18 2023 11:02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50"/>
    <m/>
    <s v="Jul 18 2023 11:02AM"/>
    <x v="38"/>
    <x v="38"/>
    <n v="31"/>
    <s v="CIENTO  100 UNIDADES                                                "/>
    <n v="1"/>
    <s v="PRODUCTOS AGROPECUARIOS"/>
    <n v="2"/>
    <x v="5"/>
    <n v="303.83"/>
    <n v="138.1"/>
    <s v="Melón Mediano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60"/>
    <n v="1"/>
    <n v="29"/>
    <n v="0.35"/>
    <s v="Jul 18 2023 11:02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1"/>
    <m/>
    <s v="Jul 18 2023 11:0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38"/>
    <m/>
    <s v="Jul 18 2023 11:02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7"/>
    <x v="0"/>
  </r>
  <r>
    <n v="36004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3"/>
    <n v="2023"/>
    <n v="95"/>
    <n v="1"/>
    <n v="13"/>
    <m/>
    <s v="Jul 18 2023 11:0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0"/>
    <m/>
    <s v="Jul 18 2023 11:02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60"/>
    <n v="1"/>
    <n v="25"/>
    <n v="0.3"/>
    <s v="Jul 18 2023 11:02AM"/>
    <x v="4"/>
    <x v="4"/>
    <n v="51"/>
    <s v="QUINTAL"/>
    <n v="1"/>
    <s v="PRODUCTOS AGROPECUARIOS"/>
    <n v="1"/>
    <x v="0"/>
    <n v="100"/>
    <n v="45.45"/>
    <s v="Sorgo"/>
    <m/>
    <n v="0"/>
    <n v="18"/>
    <n v="7"/>
    <n v="5"/>
    <x v="2"/>
  </r>
  <r>
    <n v="3600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3"/>
    <m/>
    <s v="Jul 18 2023 11:0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60"/>
    <n v="1"/>
    <n v="12"/>
    <m/>
    <s v="Jul 18 2023 11:02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7"/>
    <x v="0"/>
  </r>
  <r>
    <n v="36004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3"/>
    <n v="2023"/>
    <n v="95"/>
    <n v="1"/>
    <n v="15"/>
    <m/>
    <s v="Jul 18 2023 11:0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9"/>
    <m/>
    <s v="Jul 18 2023 11:03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8"/>
    <m/>
    <s v="Jul 18 2023 11:03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7"/>
    <x v="0"/>
  </r>
  <r>
    <n v="36004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1"/>
    <m/>
    <s v="Jul 18 2023 11:03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45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3"/>
    <n v="2023"/>
    <n v="95"/>
    <n v="1"/>
    <n v="13"/>
    <m/>
    <s v="Jul 18 2023 11:03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95"/>
    <n v="1"/>
    <n v="180"/>
    <m/>
    <s v="Jul 18 2023 11:03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2"/>
    <m/>
    <s v="Jul 18 2023 11:03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7"/>
    <x v="0"/>
  </r>
  <r>
    <n v="36004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1"/>
    <m/>
    <s v="Jul 18 2023 11:03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044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3"/>
    <n v="2023"/>
    <n v="95"/>
    <n v="1"/>
    <n v="13"/>
    <m/>
    <s v="Jul 18 2023 11:03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60"/>
    <n v="1"/>
    <n v="52"/>
    <m/>
    <s v="Jul 18 2023 11:03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17"/>
    <x v="0"/>
  </r>
  <r>
    <n v="3600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351"/>
    <n v="1"/>
    <n v="14"/>
    <m/>
    <s v="Jul 18 2023 11:03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0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18 2023 11:04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600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2"/>
    <m/>
    <s v="Jul 18 2023 11:04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0"/>
    <m/>
    <s v="Jul 18 2023 11:04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7"/>
    <x v="0"/>
  </r>
  <r>
    <n v="36004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3"/>
    <n v="2023"/>
    <n v="138"/>
    <n v="1"/>
    <n v="23"/>
    <m/>
    <s v="Jul 18 2023 11:04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0"/>
    <m/>
    <s v="Jul 18 2023 11:04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7"/>
    <x v="0"/>
  </r>
  <r>
    <n v="3600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25"/>
    <m/>
    <s v="Jul 18 2023 11:04AM"/>
    <x v="80"/>
    <x v="79"/>
    <n v="70"/>
    <s v="SACO 170-190 UNIDADES"/>
    <n v="1"/>
    <s v="PRODUCTOS AGROPECUARIOS"/>
    <n v="2"/>
    <x v="5"/>
    <n v="36.4"/>
    <n v="16.55"/>
    <s v="Chile  Verde Mediano"/>
    <m/>
    <n v="0"/>
    <n v="18"/>
    <n v="7"/>
    <n v="10"/>
    <x v="1"/>
  </r>
  <r>
    <n v="3600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60"/>
    <n v="1"/>
    <n v="27"/>
    <m/>
    <s v="Jul 18 2023 11:04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0"/>
    <x v="1"/>
  </r>
  <r>
    <n v="36003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3"/>
    <n v="2023"/>
    <n v="89"/>
    <n v="1"/>
    <n v="32"/>
    <m/>
    <s v="Jul 18 2023 11:05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5"/>
    <m/>
    <s v="Jul 18 2023 11:05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157"/>
    <n v="1"/>
    <n v="112"/>
    <n v="1.25"/>
    <s v="Jul 18 2023 11:0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8"/>
    <m/>
    <s v="Jul 18 2023 11:06AM"/>
    <x v="71"/>
    <x v="5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30"/>
    <m/>
    <s v="Jul 18 2023 11:06AM"/>
    <x v="73"/>
    <x v="72"/>
    <n v="42"/>
    <s v="JABA 35-38 LIBRAS"/>
    <n v="1"/>
    <s v="PRODUCTOS AGROPECUARIOS"/>
    <n v="3"/>
    <x v="6"/>
    <n v="36.5"/>
    <n v="16.59"/>
    <s v="Fresa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60"/>
    <n v="1"/>
    <n v="13"/>
    <m/>
    <s v="Jul 18 2023 11:06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157"/>
    <n v="1"/>
    <n v="112"/>
    <n v="1.25"/>
    <s v="Jul 18 2023 11:06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60"/>
    <n v="1"/>
    <n v="9"/>
    <m/>
    <s v="Jul 18 2023 11:06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157"/>
    <n v="1"/>
    <n v="50"/>
    <n v="0.6"/>
    <s v="Jul 18 2023 11:06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2"/>
    <m/>
    <s v="Jul 18 2023 11:06AM"/>
    <x v="94"/>
    <x v="92"/>
    <n v="31"/>
    <s v="CIENTO  100 UNIDADES                                                "/>
    <n v="1"/>
    <s v="PRODUCTOS AGROPECUARIOS"/>
    <n v="3"/>
    <x v="6"/>
    <n v="38"/>
    <n v="17.27"/>
    <s v="Mandarina Grande"/>
    <m/>
    <n v="0"/>
    <n v="18"/>
    <n v="7"/>
    <n v="17"/>
    <x v="0"/>
  </r>
  <r>
    <n v="360036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3"/>
    <n v="2023"/>
    <n v="60"/>
    <n v="1"/>
    <n v="60"/>
    <m/>
    <s v="Jul 18 2023 11:06AM"/>
    <x v="85"/>
    <x v="83"/>
    <n v="41"/>
    <s v="JABA 30-40 LIBRAS"/>
    <n v="1"/>
    <s v="PRODUCTOS AGROPECUARIOS"/>
    <n v="2"/>
    <x v="5"/>
    <n v="35"/>
    <n v="15.91"/>
    <s v="Loroco"/>
    <m/>
    <n v="0"/>
    <n v="18"/>
    <n v="7"/>
    <n v="10"/>
    <x v="1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157"/>
    <n v="1"/>
    <m/>
    <n v="1"/>
    <s v="Jul 18 2023 11:06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95"/>
    <n v="1"/>
    <n v="9"/>
    <m/>
    <s v="Jul 18 2023 11:06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17"/>
    <x v="0"/>
  </r>
  <r>
    <n v="35940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3"/>
    <n v="2023"/>
    <n v="157"/>
    <n v="1"/>
    <n v="12"/>
    <n v="0.15"/>
    <s v="Jul 18 2023 11:07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95"/>
    <n v="1"/>
    <n v="15"/>
    <m/>
    <s v="Jul 18 2023 11:07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17"/>
    <x v="0"/>
  </r>
  <r>
    <n v="3600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80"/>
    <m/>
    <s v="Jul 18 2023 11:07AM"/>
    <x v="95"/>
    <x v="46"/>
    <n v="36"/>
    <s v="CIENTO 800-1000 LIBRAS"/>
    <n v="1"/>
    <s v="PRODUCTOS AGROPECUARIOS"/>
    <n v="2"/>
    <x v="5"/>
    <n v="900"/>
    <n v="409.09"/>
    <s v="Repollo Verde Grande"/>
    <m/>
    <n v="0"/>
    <n v="18"/>
    <n v="7"/>
    <n v="10"/>
    <x v="1"/>
  </r>
  <r>
    <n v="360026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3"/>
    <n v="2023"/>
    <n v="60"/>
    <n v="1"/>
    <n v="15"/>
    <m/>
    <s v="Jul 18 2023 11:07AM"/>
    <x v="91"/>
    <x v="8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6"/>
    <m/>
    <s v="Jul 18 2023 11:07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48"/>
    <n v="1"/>
    <n v="200"/>
    <m/>
    <s v="Jul 18 2023 11:07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17"/>
    <x v="0"/>
  </r>
  <r>
    <n v="3600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50"/>
    <m/>
    <s v="Jul 18 2023 11:07AM"/>
    <x v="87"/>
    <x v="85"/>
    <n v="59"/>
    <s v="RED 25 MANOJOS                                           "/>
    <n v="1"/>
    <s v="PRODUCTOS AGROPECUARIOS"/>
    <n v="2"/>
    <x v="5"/>
    <n v="135.94"/>
    <n v="61.79"/>
    <s v="Apio  Mediano"/>
    <m/>
    <n v="0"/>
    <n v="18"/>
    <n v="7"/>
    <n v="10"/>
    <x v="1"/>
  </r>
  <r>
    <n v="360024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3"/>
    <n v="2023"/>
    <n v="89"/>
    <n v="1"/>
    <n v="13"/>
    <m/>
    <s v="Jul 18 2023 11:07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48"/>
    <n v="1"/>
    <n v="180"/>
    <m/>
    <s v="Jul 18 2023 11:07AM"/>
    <x v="60"/>
    <x v="6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50"/>
    <m/>
    <s v="Jul 18 2023 11:08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17"/>
    <x v="0"/>
  </r>
  <r>
    <n v="3600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1"/>
    <m/>
    <s v="Jul 18 2023 11:08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6"/>
    <m/>
    <s v="Jul 18 2023 11:08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7"/>
    <x v="0"/>
  </r>
  <r>
    <n v="360022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3"/>
    <n v="2023"/>
    <n v="95"/>
    <n v="1"/>
    <n v="13"/>
    <m/>
    <s v="Jul 18 2023 11:08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20"/>
    <m/>
    <s v="Jul 18 2023 11:08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7"/>
    <x v="0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231"/>
    <n v="1"/>
    <n v="48"/>
    <n v="0.6"/>
    <s v="Jul 18 2023 11:08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5"/>
    <x v="2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89"/>
    <n v="1"/>
    <n v="175"/>
    <m/>
    <s v="Jul 18 2023 11:08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7"/>
    <x v="0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231"/>
    <n v="1"/>
    <n v="29"/>
    <m/>
    <s v="Jul 18 2023 11:0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18 2023 11:08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600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4"/>
    <m/>
    <s v="Jul 18 2023 11:08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157"/>
    <n v="1"/>
    <n v="112"/>
    <n v="1.25"/>
    <s v="Jul 18 2023 11:08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5"/>
    <x v="2"/>
  </r>
  <r>
    <n v="3600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89"/>
    <n v="1"/>
    <n v="12"/>
    <m/>
    <s v="Jul 18 2023 11:08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60029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3"/>
    <n v="2023"/>
    <n v="138"/>
    <n v="1"/>
    <n v="42"/>
    <m/>
    <s v="Jul 18 2023 11:08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157"/>
    <n v="1"/>
    <n v="112"/>
    <n v="1.25"/>
    <s v="Jul 18 2023 11:09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5"/>
    <x v="2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108"/>
    <n v="1.2"/>
    <s v="Jul 18 2023 11:09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5"/>
    <x v="2"/>
  </r>
  <r>
    <n v="3600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0"/>
    <m/>
    <s v="Jul 18 2023 11:09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10"/>
    <x v="1"/>
  </r>
  <r>
    <n v="3600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8"/>
    <m/>
    <s v="Jul 18 2023 11:09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m/>
    <n v="1.75"/>
    <s v="Jul 18 2023 11:09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5"/>
    <x v="2"/>
  </r>
  <r>
    <n v="360025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3"/>
    <n v="2023"/>
    <n v="95"/>
    <n v="1"/>
    <n v="16"/>
    <m/>
    <s v="Jul 18 2023 11:09AM"/>
    <x v="97"/>
    <x v="94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29"/>
    <n v="0.3"/>
    <s v="Jul 18 2023 11:0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5"/>
    <x v="2"/>
  </r>
  <r>
    <n v="360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2"/>
    <m/>
    <s v="Jul 18 2023 11:10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60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0"/>
    <m/>
    <s v="Jul 18 2023 11:10AM"/>
    <x v="71"/>
    <x v="5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25"/>
    <n v="0.3"/>
    <s v="Jul 18 2023 11:10AM"/>
    <x v="4"/>
    <x v="4"/>
    <n v="51"/>
    <s v="QUINTAL"/>
    <n v="1"/>
    <s v="PRODUCTOS AGROPECUARIOS"/>
    <n v="1"/>
    <x v="0"/>
    <n v="100"/>
    <n v="45.45"/>
    <s v="Sorgo"/>
    <m/>
    <n v="0"/>
    <n v="18"/>
    <n v="7"/>
    <n v="5"/>
    <x v="2"/>
  </r>
  <r>
    <n v="360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24"/>
    <m/>
    <s v="Jul 18 2023 11:10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120"/>
    <n v="1.5"/>
    <s v="Jul 18 2023 11:10AM"/>
    <x v="5"/>
    <x v="5"/>
    <n v="51"/>
    <s v="QUINTAL"/>
    <n v="1"/>
    <s v="PRODUCTOS AGROPECUARIOS"/>
    <n v="4"/>
    <x v="1"/>
    <n v="100"/>
    <n v="45.45"/>
    <s v="Ajonjolí"/>
    <m/>
    <n v="0"/>
    <n v="18"/>
    <n v="7"/>
    <n v="5"/>
    <x v="2"/>
  </r>
  <r>
    <n v="360030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3"/>
    <n v="2023"/>
    <n v="89"/>
    <n v="1"/>
    <n v="15"/>
    <m/>
    <s v="Jul 18 2023 11:10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49"/>
    <n v="0.5"/>
    <s v="Jul 18 2023 11:10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5"/>
    <x v="2"/>
  </r>
  <r>
    <n v="36003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200"/>
    <m/>
    <s v="Jul 18 2023 11:10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10"/>
    <x v="1"/>
  </r>
  <r>
    <n v="36003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50"/>
    <m/>
    <s v="Jul 18 2023 11:11AM"/>
    <x v="60"/>
    <x v="6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8"/>
    <n v="7"/>
    <n v="10"/>
    <x v="1"/>
  </r>
  <r>
    <n v="360035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3"/>
    <n v="2023"/>
    <n v="89"/>
    <n v="1"/>
    <n v="125"/>
    <m/>
    <s v="Jul 18 2023 11:11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95"/>
    <n v="1.2"/>
    <s v="Jul 18 2023 11:11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5"/>
    <x v="2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60"/>
    <n v="1"/>
    <n v="160"/>
    <n v="2"/>
    <s v="Jul 18 2023 11:11AM"/>
    <x v="8"/>
    <x v="8"/>
    <n v="51"/>
    <s v="QUINTAL"/>
    <n v="1"/>
    <s v="PRODUCTOS AGROPECUARIOS"/>
    <n v="4"/>
    <x v="1"/>
    <n v="100"/>
    <n v="45.45"/>
    <s v="Cacao "/>
    <m/>
    <n v="0"/>
    <n v="18"/>
    <n v="7"/>
    <n v="5"/>
    <x v="2"/>
  </r>
  <r>
    <n v="360033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3"/>
    <n v="2023"/>
    <n v="157"/>
    <n v="1"/>
    <n v="35"/>
    <m/>
    <s v="Jul 18 2023 11:11AM"/>
    <x v="77"/>
    <x v="7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8"/>
    <n v="7"/>
    <n v="10"/>
    <x v="1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2"/>
    <n v="1"/>
    <m/>
    <n v="1"/>
    <s v="Jul 18 2023 11:11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5"/>
    <x v="2"/>
  </r>
  <r>
    <n v="36002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3"/>
    <n v="2023"/>
    <n v="60"/>
    <n v="1"/>
    <n v="18"/>
    <m/>
    <s v="Jul 18 2023 11:11AM"/>
    <x v="98"/>
    <x v="95"/>
    <n v="40"/>
    <s v="JABA 12 UNIDADES"/>
    <n v="1"/>
    <s v="PRODUCTOS AGROPECUARIOS"/>
    <n v="3"/>
    <x v="6"/>
    <n v="47.04"/>
    <n v="21.38"/>
    <s v="Papaya Red Lady Grande"/>
    <m/>
    <n v="0"/>
    <n v="18"/>
    <n v="7"/>
    <n v="10"/>
    <x v="1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138"/>
    <n v="1"/>
    <n v="34"/>
    <m/>
    <s v="Jul 18 2023 11:11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7"/>
    <x v="0"/>
  </r>
  <r>
    <n v="35968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3"/>
    <n v="2023"/>
    <n v="138"/>
    <n v="1"/>
    <n v="38"/>
    <m/>
    <s v="Jul 18 2023 11:11AM"/>
    <x v="99"/>
    <x v="96"/>
    <n v="23"/>
    <s v="CAJA 10 KG 50- 60 UNIDADES"/>
    <n v="1"/>
    <s v="PRODUCTOS AGROPECUARIOS"/>
    <n v="3"/>
    <x v="6"/>
    <n v="22"/>
    <n v="10"/>
    <s v="Aguacate Hass Grande"/>
    <m/>
    <n v="0"/>
    <n v="18"/>
    <n v="7"/>
    <n v="17"/>
    <x v="0"/>
  </r>
  <r>
    <n v="359403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3"/>
    <n v="2023"/>
    <n v="2"/>
    <n v="1"/>
    <n v="10"/>
    <n v="0.15"/>
    <s v="Jul 18 2023 11:12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5"/>
    <x v="2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2.5"/>
    <m/>
    <s v="Jul 18 2023 11:12AM"/>
    <x v="100"/>
    <x v="97"/>
    <n v="45"/>
    <s v="LIBRA"/>
    <n v="1"/>
    <s v="PRODUCTOS AGROPECUARIOS"/>
    <n v="10"/>
    <x v="7"/>
    <n v="1"/>
    <n v="0.45"/>
    <s v="Bagre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3.75"/>
    <m/>
    <s v="Jul 18 2023 11:12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6"/>
    <m/>
    <s v="Jul 18 2023 11:12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3.5"/>
    <m/>
    <s v="Jul 18 2023 11:12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8"/>
    <m/>
    <s v="Jul 18 2023 11:12A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5"/>
    <m/>
    <s v="Jul 18 2023 11:12A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2.25"/>
    <m/>
    <s v="Jul 18 2023 11:13A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3"/>
    <m/>
    <s v="Jul 18 2023 11:13AM"/>
    <x v="107"/>
    <x v="104"/>
    <n v="45"/>
    <s v="LIBRA"/>
    <n v="1"/>
    <s v="PRODUCTOS AGROPECUARIOS"/>
    <n v="10"/>
    <x v="7"/>
    <n v="1"/>
    <n v="0.45"/>
    <s v="Corvina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4"/>
    <m/>
    <s v="Jul 18 2023 11:13AM"/>
    <x v="108"/>
    <x v="105"/>
    <n v="45"/>
    <s v="LIBRA"/>
    <n v="1"/>
    <s v="PRODUCTOS AGROPECUARIOS"/>
    <n v="10"/>
    <x v="7"/>
    <n v="1"/>
    <n v="0.45"/>
    <s v="Lonja de dorado"/>
    <m/>
    <n v="0"/>
    <n v="18"/>
    <n v="7"/>
    <n v="10"/>
    <x v="1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231"/>
    <n v="1"/>
    <n v="50"/>
    <n v="0.65"/>
    <s v="Jul 18 2023 11:1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7"/>
    <x v="0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5"/>
    <m/>
    <s v="Jul 18 2023 11:13AM"/>
    <x v="109"/>
    <x v="106"/>
    <n v="45"/>
    <s v="LIBRA"/>
    <n v="1"/>
    <s v="PRODUCTOS AGROPECUARIOS"/>
    <n v="10"/>
    <x v="7"/>
    <n v="1"/>
    <n v="0.45"/>
    <s v="Lonja de boca colorada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4"/>
    <m/>
    <s v="Jul 18 2023 11:13AM"/>
    <x v="110"/>
    <x v="107"/>
    <n v="45"/>
    <s v="LIBRA"/>
    <n v="1"/>
    <s v="PRODUCTOS AGROPECUARIOS"/>
    <n v="10"/>
    <x v="7"/>
    <n v="1"/>
    <n v="0.45"/>
    <s v="Lonja de tiburón"/>
    <m/>
    <n v="0"/>
    <n v="18"/>
    <n v="7"/>
    <n v="10"/>
    <x v="1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351"/>
    <n v="1"/>
    <n v="14"/>
    <m/>
    <s v="Jul 18 2023 11:13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5"/>
    <x v="2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2"/>
    <m/>
    <s v="Jul 18 2023 11:13AM"/>
    <x v="111"/>
    <x v="108"/>
    <n v="45"/>
    <s v="LIBRA"/>
    <n v="1"/>
    <s v="PRODUCTOS AGROPECUARIOS"/>
    <n v="10"/>
    <x v="7"/>
    <n v="1"/>
    <n v="0.45"/>
    <s v="Macarela"/>
    <m/>
    <n v="0"/>
    <n v="18"/>
    <n v="7"/>
    <n v="10"/>
    <x v="1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157"/>
    <n v="1"/>
    <n v="115"/>
    <n v="1.3"/>
    <s v="Jul 18 2023 11:13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7"/>
    <x v="0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5"/>
    <m/>
    <s v="Jul 18 2023 11:13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2.75"/>
    <m/>
    <s v="Jul 18 2023 11:13A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10"/>
    <x v="1"/>
  </r>
  <r>
    <n v="360043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3"/>
    <n v="2023"/>
    <n v="60"/>
    <n v="1"/>
    <n v="1"/>
    <m/>
    <s v="Jul 18 2023 11:13AM"/>
    <x v="114"/>
    <x v="111"/>
    <n v="45"/>
    <s v="LIBRA"/>
    <n v="1"/>
    <s v="PRODUCTOS AGROPECUARIOS"/>
    <n v="10"/>
    <x v="7"/>
    <n v="1"/>
    <n v="0.45"/>
    <s v="Tilapia"/>
    <m/>
    <n v="0"/>
    <n v="18"/>
    <n v="7"/>
    <n v="10"/>
    <x v="1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157"/>
    <n v="1"/>
    <n v="110"/>
    <n v="1.3"/>
    <s v="Jul 18 2023 11:13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5"/>
    <m/>
    <s v="Jul 18 2023 11:13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5"/>
    <x v="2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m/>
    <n v="1.75"/>
    <s v="Jul 18 2023 11:13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7"/>
    <x v="0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34"/>
    <n v="0.35"/>
    <s v="Jul 18 2023 11:1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29"/>
    <n v="0.35"/>
    <s v="Jul 18 2023 11:14AM"/>
    <x v="4"/>
    <x v="4"/>
    <n v="51"/>
    <s v="QUINTAL"/>
    <n v="1"/>
    <s v="PRODUCTOS AGROPECUARIOS"/>
    <n v="1"/>
    <x v="0"/>
    <n v="100"/>
    <n v="45.45"/>
    <s v="Sorgo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2"/>
    <m/>
    <s v="Jul 18 2023 11:14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5"/>
    <x v="2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5"/>
    <m/>
    <s v="Jul 18 2023 11:14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5"/>
    <m/>
    <s v="Jul 18 2023 11:14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5"/>
    <m/>
    <s v="Jul 18 2023 11:14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0"/>
    <m/>
    <s v="Jul 18 2023 11:14AM"/>
    <x v="88"/>
    <x v="8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8"/>
    <n v="7"/>
    <n v="5"/>
    <x v="2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4"/>
    <m/>
    <s v="Jul 18 2023 11:14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4.5"/>
    <m/>
    <s v="Jul 18 2023 11:14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4.5"/>
    <m/>
    <s v="Jul 18 2023 11:14AM"/>
    <x v="120"/>
    <x v="117"/>
    <n v="45"/>
    <s v="LIBRA"/>
    <n v="1"/>
    <s v="PRODUCTOS AGROPECUARIOS"/>
    <n v="5"/>
    <x v="8"/>
    <n v="1"/>
    <n v="0.45"/>
    <s v="Puyazo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34"/>
    <m/>
    <s v="Jul 18 2023 11:14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5"/>
    <x v="2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4"/>
    <m/>
    <s v="Jul 18 2023 11:14AM"/>
    <x v="121"/>
    <x v="118"/>
    <n v="45"/>
    <s v="LIBRA"/>
    <n v="1"/>
    <s v="PRODUCTOS AGROPECUARIOS"/>
    <n v="5"/>
    <x v="8"/>
    <n v="1"/>
    <n v="0.45"/>
    <s v="Salon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4"/>
    <m/>
    <s v="Jul 18 2023 11:14AM"/>
    <x v="122"/>
    <x v="119"/>
    <n v="45"/>
    <s v="LIBRA"/>
    <n v="1"/>
    <s v="PRODUCTOS AGROPECUARIOS"/>
    <n v="5"/>
    <x v="8"/>
    <n v="1"/>
    <n v="0.45"/>
    <s v="Solomo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20"/>
    <m/>
    <s v="Jul 18 2023 11:15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5"/>
    <x v="2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6"/>
    <m/>
    <s v="Jul 18 2023 11:15AM"/>
    <x v="123"/>
    <x v="120"/>
    <n v="45"/>
    <s v="LIBRA"/>
    <n v="1"/>
    <s v="PRODUCTOS AGROPECUARIOS"/>
    <n v="6"/>
    <x v="9"/>
    <n v="1"/>
    <n v="0.45"/>
    <s v="Chicharron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6"/>
    <m/>
    <s v="Jul 18 2023 11:15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5"/>
    <x v="2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3.5"/>
    <m/>
    <s v="Jul 18 2023 11:15AM"/>
    <x v="124"/>
    <x v="121"/>
    <n v="45"/>
    <s v="LIBRA"/>
    <n v="1"/>
    <s v="PRODUCTOS AGROPECUARIOS"/>
    <n v="6"/>
    <x v="9"/>
    <n v="1"/>
    <n v="0.45"/>
    <s v="Costilla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3.5"/>
    <m/>
    <s v="Jul 18 2023 11:15AM"/>
    <x v="125"/>
    <x v="122"/>
    <n v="45"/>
    <s v="LIBRA"/>
    <n v="1"/>
    <s v="PRODUCTOS AGROPECUARIOS"/>
    <n v="6"/>
    <x v="9"/>
    <n v="1"/>
    <n v="0.45"/>
    <s v="Lomo"/>
    <m/>
    <n v="0"/>
    <n v="18"/>
    <n v="7"/>
    <n v="15"/>
    <x v="3"/>
  </r>
  <r>
    <n v="359576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3"/>
    <n v="2023"/>
    <n v="60"/>
    <n v="1"/>
    <n v="3.5"/>
    <m/>
    <s v="Jul 18 2023 11:15AM"/>
    <x v="126"/>
    <x v="123"/>
    <n v="45"/>
    <s v="LIBRA"/>
    <n v="1"/>
    <s v="PRODUCTOS AGROPECUARIOS"/>
    <n v="6"/>
    <x v="9"/>
    <n v="1"/>
    <n v="0.45"/>
    <s v="Posta"/>
    <m/>
    <n v="0"/>
    <n v="18"/>
    <n v="7"/>
    <n v="15"/>
    <x v="3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m/>
    <n v="1.65"/>
    <s v="Jul 18 2023 11:15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4"/>
    <m/>
    <s v="Jul 18 2023 11:15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5"/>
    <x v="2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49"/>
    <n v="0.55000000000000004"/>
    <s v="Jul 18 2023 11:15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7"/>
    <x v="0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157"/>
    <n v="1"/>
    <m/>
    <n v="1.25"/>
    <s v="Jul 18 2023 11:15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36"/>
    <m/>
    <s v="Jul 18 2023 11:15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5"/>
    <x v="2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157"/>
    <n v="1"/>
    <m/>
    <n v="2"/>
    <s v="Jul 18 2023 11:15AM"/>
    <x v="8"/>
    <x v="8"/>
    <n v="51"/>
    <s v="QUINTAL"/>
    <n v="1"/>
    <s v="PRODUCTOS AGROPECUARIOS"/>
    <n v="4"/>
    <x v="1"/>
    <n v="100"/>
    <n v="45.45"/>
    <s v="Cacao 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2"/>
    <m/>
    <s v="Jul 18 2023 11:15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5"/>
    <x v="2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m/>
    <n v="1"/>
    <s v="Jul 18 2023 11:16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7"/>
    <x v="0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m/>
    <n v="0.15"/>
    <s v="Jul 18 2023 11:16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35"/>
    <m/>
    <s v="Jul 18 2023 11:16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5"/>
    <x v="2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46"/>
    <m/>
    <s v="Jul 18 2023 11:16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2"/>
    <m/>
    <s v="Jul 18 2023 11:1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231"/>
    <n v="1"/>
    <n v="30"/>
    <m/>
    <s v="Jul 18 2023 11:1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7"/>
    <x v="0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10"/>
    <m/>
    <s v="Jul 18 2023 11:16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231"/>
    <n v="1"/>
    <n v="48"/>
    <n v="0.55000000000000004"/>
    <s v="Jul 18 2023 11:16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30"/>
    <m/>
    <s v="Jul 18 2023 11:1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22"/>
    <m/>
    <s v="Jul 18 2023 11:16AM"/>
    <x v="90"/>
    <x v="88"/>
    <n v="75"/>
    <s v="SACO 90-100 LB"/>
    <n v="1"/>
    <s v="PRODUCTOS AGROPECUARIOS"/>
    <n v="2"/>
    <x v="5"/>
    <n v="100"/>
    <n v="45.45"/>
    <s v="Remolacha Grande"/>
    <m/>
    <n v="0"/>
    <n v="18"/>
    <n v="7"/>
    <n v="5"/>
    <x v="2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28"/>
    <m/>
    <s v="Jul 18 2023 11:16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1.25"/>
    <m/>
    <s v="Jul 18 2023 11:16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7"/>
    <x v="0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231"/>
    <n v="1"/>
    <n v="28.5"/>
    <n v="0.4"/>
    <s v="Jul 18 2023 11:1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231"/>
    <n v="1"/>
    <n v="28"/>
    <m/>
    <s v="Jul 18 2023 11:1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1.85"/>
    <m/>
    <s v="Jul 18 2023 11:16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7"/>
    <x v="0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00"/>
    <m/>
    <s v="Jul 18 2023 11:16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8"/>
    <x v="4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4"/>
    <m/>
    <s v="Jul 18 2023 11:16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9"/>
    <m/>
    <s v="Jul 18 2023 11:17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5"/>
    <x v="2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60"/>
    <n v="1"/>
    <n v="48"/>
    <m/>
    <s v="Jul 18 2023 11:17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157"/>
    <n v="1"/>
    <n v="110"/>
    <n v="1.2"/>
    <s v="Jul 18 2023 11:17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5"/>
    <x v="3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3"/>
    <m/>
    <s v="Jul 18 2023 11:17AM"/>
    <x v="128"/>
    <x v="125"/>
    <n v="45"/>
    <s v="LIBRA"/>
    <n v="1"/>
    <s v="PRODUCTOS AGROPECUARIOS"/>
    <n v="9"/>
    <x v="3"/>
    <n v="1"/>
    <n v="0.45"/>
    <s v="Quesillo"/>
    <m/>
    <n v="0"/>
    <n v="18"/>
    <n v="7"/>
    <n v="17"/>
    <x v="0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75"/>
    <m/>
    <s v="Jul 18 2023 11:17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687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3"/>
    <n v="2023"/>
    <n v="60"/>
    <n v="1"/>
    <n v="4"/>
    <m/>
    <s v="Jul 18 2023 11:17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7"/>
    <x v="0"/>
  </r>
  <r>
    <n v="360220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3"/>
    <n v="2023"/>
    <n v="157"/>
    <n v="1"/>
    <n v="155"/>
    <m/>
    <s v="Jul 18 2023 11:17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m/>
    <n v="1.3"/>
    <s v="Jul 18 2023 11:17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8"/>
    <m/>
    <s v="Jul 18 2023 11:17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5"/>
    <x v="2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m/>
    <n v="1.25"/>
    <s v="Jul 18 2023 11:17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22"/>
    <m/>
    <s v="Jul 18 2023 11:17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5"/>
    <x v="2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46"/>
    <m/>
    <s v="Jul 18 2023 11:17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10"/>
    <m/>
    <s v="Jul 18 2023 11:17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157"/>
    <n v="1"/>
    <n v="105"/>
    <m/>
    <s v="Jul 18 2023 11:17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8.5"/>
    <m/>
    <s v="Jul 18 2023 11:1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60"/>
    <n v="1"/>
    <n v="26"/>
    <m/>
    <s v="Jul 18 2023 11:18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60219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3"/>
    <n v="2023"/>
    <n v="231"/>
    <n v="1"/>
    <n v="28"/>
    <m/>
    <s v="Jul 18 2023 11:1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5"/>
    <m/>
    <s v="Jul 18 2023 11:18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5"/>
    <m/>
    <s v="Jul 18 2023 11:18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4"/>
    <m/>
    <s v="Jul 18 2023 11:18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3.5"/>
    <m/>
    <s v="Jul 18 2023 11:18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4"/>
    <m/>
    <s v="Jul 18 2023 11:18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4"/>
    <m/>
    <s v="Jul 18 2023 11:18AM"/>
    <x v="120"/>
    <x v="117"/>
    <n v="45"/>
    <s v="LIBRA"/>
    <n v="1"/>
    <s v="PRODUCTOS AGROPECUARIOS"/>
    <n v="5"/>
    <x v="8"/>
    <n v="1"/>
    <n v="0.45"/>
    <s v="Puyazo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4"/>
    <m/>
    <s v="Jul 18 2023 11:18AM"/>
    <x v="121"/>
    <x v="118"/>
    <n v="45"/>
    <s v="LIBRA"/>
    <n v="1"/>
    <s v="PRODUCTOS AGROPECUARIOS"/>
    <n v="5"/>
    <x v="8"/>
    <n v="1"/>
    <n v="0.45"/>
    <s v="Salon"/>
    <m/>
    <n v="0"/>
    <n v="18"/>
    <n v="7"/>
    <n v="17"/>
    <x v="0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31"/>
    <n v="0.4"/>
    <s v="Jul 18 2023 11:1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4"/>
    <m/>
    <s v="Jul 18 2023 11:18AM"/>
    <x v="122"/>
    <x v="119"/>
    <n v="45"/>
    <s v="LIBRA"/>
    <n v="1"/>
    <s v="PRODUCTOS AGROPECUARIOS"/>
    <n v="5"/>
    <x v="8"/>
    <n v="1"/>
    <n v="0.45"/>
    <s v="Solomo"/>
    <m/>
    <n v="0"/>
    <n v="18"/>
    <n v="7"/>
    <n v="17"/>
    <x v="0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46"/>
    <n v="0.5"/>
    <s v="Jul 18 2023 11:18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50"/>
    <m/>
    <s v="Jul 18 2023 11:18AM"/>
    <x v="79"/>
    <x v="78"/>
    <n v="34"/>
    <s v="CIENTO 50-60 LB"/>
    <n v="1"/>
    <s v="PRODUCTOS AGROPECUARIOS"/>
    <n v="2"/>
    <x v="5"/>
    <n v="55"/>
    <n v="25"/>
    <s v="Ayote Tierno Grande"/>
    <m/>
    <n v="0"/>
    <n v="18"/>
    <n v="7"/>
    <n v="5"/>
    <x v="2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26"/>
    <n v="0.35"/>
    <s v="Jul 18 2023 11:18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7"/>
    <m/>
    <s v="Jul 18 2023 11:19AM"/>
    <x v="123"/>
    <x v="120"/>
    <n v="45"/>
    <s v="LIBRA"/>
    <n v="1"/>
    <s v="PRODUCTOS AGROPECUARIOS"/>
    <n v="6"/>
    <x v="9"/>
    <n v="1"/>
    <n v="0.45"/>
    <s v="Chicharron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20"/>
    <m/>
    <s v="Jul 18 2023 11:19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5"/>
    <x v="2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3.5"/>
    <m/>
    <s v="Jul 18 2023 11:19AM"/>
    <x v="125"/>
    <x v="122"/>
    <n v="45"/>
    <s v="LIBRA"/>
    <n v="1"/>
    <s v="PRODUCTOS AGROPECUARIOS"/>
    <n v="6"/>
    <x v="9"/>
    <n v="1"/>
    <n v="0.45"/>
    <s v="Lomo"/>
    <m/>
    <n v="0"/>
    <n v="18"/>
    <n v="7"/>
    <n v="17"/>
    <x v="0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10"/>
    <n v="1.2"/>
    <s v="Jul 18 2023 11:19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3.5"/>
    <m/>
    <s v="Jul 18 2023 11:19AM"/>
    <x v="124"/>
    <x v="121"/>
    <n v="45"/>
    <s v="LIBRA"/>
    <n v="1"/>
    <s v="PRODUCTOS AGROPECUARIOS"/>
    <n v="6"/>
    <x v="9"/>
    <n v="1"/>
    <n v="0.45"/>
    <s v="Costilla"/>
    <m/>
    <n v="0"/>
    <n v="18"/>
    <n v="7"/>
    <n v="17"/>
    <x v="0"/>
  </r>
  <r>
    <n v="359688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3"/>
    <n v="2023"/>
    <n v="60"/>
    <n v="1"/>
    <n v="3.5"/>
    <m/>
    <s v="Jul 18 2023 11:19AM"/>
    <x v="126"/>
    <x v="123"/>
    <n v="45"/>
    <s v="LIBRA"/>
    <n v="1"/>
    <s v="PRODUCTOS AGROPECUARIOS"/>
    <n v="6"/>
    <x v="9"/>
    <n v="1"/>
    <n v="0.45"/>
    <s v="Posta"/>
    <m/>
    <n v="0"/>
    <n v="18"/>
    <n v="7"/>
    <n v="17"/>
    <x v="0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8"/>
    <n v="1.1499999999999999"/>
    <s v="Jul 18 2023 11:19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17"/>
    <m/>
    <s v="Jul 18 2023 11:19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5"/>
    <x v="2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157"/>
    <n v="1"/>
    <m/>
    <n v="1.5"/>
    <s v="Jul 18 2023 11:19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5"/>
    <x v="3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8.5"/>
    <n v="0.35"/>
    <s v="Jul 18 2023 11:1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157"/>
    <n v="1"/>
    <m/>
    <n v="1.1000000000000001"/>
    <s v="Jul 18 2023 11:19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5"/>
    <x v="3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157"/>
    <n v="1"/>
    <m/>
    <n v="2"/>
    <s v="Jul 18 2023 11:19AM"/>
    <x v="8"/>
    <x v="8"/>
    <n v="51"/>
    <s v="QUINTAL"/>
    <n v="1"/>
    <s v="PRODUCTOS AGROPECUARIOS"/>
    <n v="4"/>
    <x v="1"/>
    <n v="100"/>
    <n v="45.45"/>
    <s v="Cacao "/>
    <m/>
    <n v="0"/>
    <n v="18"/>
    <n v="7"/>
    <n v="15"/>
    <x v="3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27"/>
    <n v="0.4"/>
    <s v="Jul 18 2023 11:19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20"/>
    <m/>
    <s v="Jul 18 2023 11:19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5"/>
    <x v="2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231"/>
    <n v="1"/>
    <n v="28"/>
    <n v="0.35"/>
    <s v="Jul 18 2023 11:1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50"/>
    <n v="0.6"/>
    <s v="Jul 18 2023 11:1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17"/>
    <m/>
    <s v="Jul 18 2023 11:19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5"/>
    <x v="2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00"/>
    <n v="1.1000000000000001"/>
    <s v="Jul 18 2023 11:20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5"/>
    <m/>
    <s v="Jul 18 2023 11:20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5"/>
    <x v="3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12"/>
    <n v="0.2"/>
    <s v="Jul 18 2023 11:20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48"/>
    <n v="0.55000000000000004"/>
    <s v="Jul 18 2023 11:20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5"/>
    <m/>
    <s v="Jul 18 2023 11:20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17"/>
    <x v="0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138"/>
    <n v="1"/>
    <n v="25"/>
    <m/>
    <s v="Jul 18 2023 11:20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5"/>
    <x v="2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4"/>
    <m/>
    <s v="Jul 18 2023 11:20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17"/>
    <x v="0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75"/>
    <n v="0.8"/>
    <s v="Jul 18 2023 11:20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4.75"/>
    <m/>
    <s v="Jul 18 2023 11:20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157"/>
    <n v="1"/>
    <n v="155"/>
    <n v="1.75"/>
    <s v="Jul 18 2023 11:20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3.5"/>
    <m/>
    <s v="Jul 18 2023 11:20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17"/>
    <x v="0"/>
  </r>
  <r>
    <n v="359577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3"/>
    <n v="2023"/>
    <n v="60"/>
    <n v="1"/>
    <n v="50"/>
    <m/>
    <s v="Jul 18 2023 11:20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138"/>
    <n v="1"/>
    <n v="28"/>
    <m/>
    <s v="Jul 18 2023 11:20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5"/>
    <x v="2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4"/>
    <m/>
    <s v="Jul 18 2023 11:20AM"/>
    <x v="120"/>
    <x v="117"/>
    <n v="45"/>
    <s v="LIBRA"/>
    <n v="1"/>
    <s v="PRODUCTOS AGROPECUARIOS"/>
    <n v="5"/>
    <x v="8"/>
    <n v="1"/>
    <n v="0.45"/>
    <s v="Puyazo"/>
    <m/>
    <n v="0"/>
    <n v="18"/>
    <n v="7"/>
    <n v="17"/>
    <x v="0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4"/>
    <m/>
    <s v="Jul 18 2023 11:20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17"/>
    <x v="0"/>
  </r>
  <r>
    <n v="360218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3"/>
    <n v="2023"/>
    <n v="60"/>
    <n v="1"/>
    <n v="14"/>
    <n v="0.2"/>
    <s v="Jul 18 2023 11:20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22"/>
    <m/>
    <s v="Jul 18 2023 11:21AM"/>
    <x v="65"/>
    <x v="65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8"/>
    <n v="7"/>
    <n v="5"/>
    <x v="2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57"/>
    <m/>
    <s v="Jul 18 2023 11:21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5"/>
    <x v="2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46"/>
    <n v="0.5"/>
    <s v="Jul 18 2023 11:21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5"/>
    <m/>
    <s v="Jul 18 2023 11:21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17"/>
    <x v="0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5"/>
    <n v="1.2"/>
    <s v="Jul 18 2023 11:21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7"/>
    <m/>
    <s v="Jul 18 2023 11:21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5"/>
    <x v="2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10"/>
    <n v="1.1499999999999999"/>
    <s v="Jul 18 2023 11:21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3"/>
    <m/>
    <s v="Jul 18 2023 11:21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5"/>
    <x v="2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60"/>
    <n v="1"/>
    <n v="7"/>
    <m/>
    <s v="Jul 18 2023 11:21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5"/>
    <x v="2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30"/>
    <n v="0.35"/>
    <s v="Jul 18 2023 11:22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7"/>
    <m/>
    <s v="Jul 18 2023 11:22AM"/>
    <x v="123"/>
    <x v="120"/>
    <n v="45"/>
    <s v="LIBRA"/>
    <n v="1"/>
    <s v="PRODUCTOS AGROPECUARIOS"/>
    <n v="6"/>
    <x v="9"/>
    <n v="1"/>
    <n v="0.45"/>
    <s v="Chicharron"/>
    <m/>
    <n v="0"/>
    <n v="18"/>
    <n v="7"/>
    <n v="17"/>
    <x v="0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27"/>
    <n v="0.4"/>
    <s v="Jul 18 2023 11:22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231"/>
    <n v="1"/>
    <n v="49"/>
    <n v="0.55000000000000004"/>
    <s v="Jul 18 2023 11:22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231"/>
    <n v="1"/>
    <n v="28"/>
    <n v="0.35"/>
    <s v="Jul 18 2023 11:22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3.5"/>
    <m/>
    <s v="Jul 18 2023 11:22AM"/>
    <x v="124"/>
    <x v="121"/>
    <n v="45"/>
    <s v="LIBRA"/>
    <n v="1"/>
    <s v="PRODUCTOS AGROPECUARIOS"/>
    <n v="6"/>
    <x v="9"/>
    <n v="1"/>
    <n v="0.45"/>
    <s v="Costilla"/>
    <m/>
    <n v="0"/>
    <n v="18"/>
    <n v="7"/>
    <n v="17"/>
    <x v="0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3.5"/>
    <m/>
    <s v="Jul 18 2023 11:22AM"/>
    <x v="125"/>
    <x v="122"/>
    <n v="45"/>
    <s v="LIBRA"/>
    <n v="1"/>
    <s v="PRODUCTOS AGROPECUARIOS"/>
    <n v="6"/>
    <x v="9"/>
    <n v="1"/>
    <n v="0.45"/>
    <s v="Lomo"/>
    <m/>
    <n v="0"/>
    <n v="18"/>
    <n v="7"/>
    <n v="17"/>
    <x v="0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3.5"/>
    <m/>
    <s v="Jul 18 2023 11:22AM"/>
    <x v="126"/>
    <x v="123"/>
    <n v="45"/>
    <s v="LIBRA"/>
    <n v="1"/>
    <s v="PRODUCTOS AGROPECUARIOS"/>
    <n v="6"/>
    <x v="9"/>
    <n v="1"/>
    <n v="0.45"/>
    <s v="Posta"/>
    <m/>
    <n v="0"/>
    <n v="18"/>
    <n v="7"/>
    <n v="17"/>
    <x v="0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48"/>
    <n v="0.55000000000000004"/>
    <s v="Jul 18 2023 11:22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0"/>
    <m/>
    <s v="Jul 18 2023 11:22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5"/>
    <x v="2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231"/>
    <n v="1"/>
    <n v="30"/>
    <n v="0.4"/>
    <s v="Jul 18 2023 11:22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75"/>
    <n v="0.8"/>
    <s v="Jul 18 2023 11:22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157"/>
    <n v="1"/>
    <n v="155"/>
    <n v="1.7"/>
    <s v="Jul 18 2023 11:22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13"/>
    <m/>
    <s v="Jul 18 2023 11:22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5"/>
    <x v="2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89"/>
    <n v="1"/>
    <n v="25"/>
    <m/>
    <s v="Jul 18 2023 11:22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5"/>
    <x v="2"/>
  </r>
  <r>
    <n v="360216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3"/>
    <n v="2023"/>
    <n v="60"/>
    <n v="1"/>
    <n v="14"/>
    <n v="0.2"/>
    <s v="Jul 18 2023 11:22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157"/>
    <n v="1"/>
    <n v="115"/>
    <n v="1.25"/>
    <s v="Jul 18 2023 11:22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5"/>
    <x v="3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60"/>
    <n v="1"/>
    <m/>
    <n v="1.3"/>
    <s v="Jul 18 2023 11:23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5"/>
    <x v="3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60"/>
    <n v="1"/>
    <n v="32"/>
    <n v="0.4"/>
    <s v="Jul 18 2023 11:23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95"/>
    <n v="1"/>
    <n v="18"/>
    <m/>
    <s v="Jul 18 2023 11:23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5"/>
    <x v="2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60"/>
    <n v="1"/>
    <n v="26"/>
    <n v="0.4"/>
    <s v="Jul 18 2023 11:23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46"/>
    <n v="0.5"/>
    <s v="Jul 18 2023 11:2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417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3"/>
    <n v="2023"/>
    <n v="95"/>
    <n v="1"/>
    <n v="12"/>
    <m/>
    <s v="Jul 18 2023 11:23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5"/>
    <x v="2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15"/>
    <n v="1.25"/>
    <s v="Jul 18 2023 11:23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60"/>
    <n v="1"/>
    <n v="51"/>
    <n v="0.55000000000000004"/>
    <s v="Jul 18 2023 11:23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12"/>
    <n v="1.2"/>
    <s v="Jul 18 2023 11:23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30"/>
    <n v="0.35"/>
    <s v="Jul 18 2023 11:23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157"/>
    <n v="1"/>
    <n v="80"/>
    <n v="1"/>
    <s v="Jul 18 2023 11:23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5"/>
    <x v="3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28"/>
    <n v="0.4"/>
    <s v="Jul 18 2023 11:23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157"/>
    <n v="1"/>
    <n v="165"/>
    <n v="2"/>
    <s v="Jul 18 2023 11:24AM"/>
    <x v="8"/>
    <x v="8"/>
    <n v="51"/>
    <s v="QUINTAL"/>
    <n v="1"/>
    <s v="PRODUCTOS AGROPECUARIOS"/>
    <n v="4"/>
    <x v="1"/>
    <n v="100"/>
    <n v="45.45"/>
    <s v="Cacao "/>
    <m/>
    <n v="0"/>
    <n v="18"/>
    <n v="7"/>
    <n v="15"/>
    <x v="3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231"/>
    <n v="1"/>
    <n v="28"/>
    <n v="0.35"/>
    <s v="Jul 18 2023 11:2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351"/>
    <n v="1"/>
    <n v="14"/>
    <m/>
    <s v="Jul 18 2023 11:2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48"/>
    <n v="0.55000000000000004"/>
    <s v="Jul 18 2023 11:24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8 2023 11:24AM"/>
    <x v="26"/>
    <x v="26"/>
    <n v="48"/>
    <s v="MANOJO  60 CABEZAS                                          "/>
    <n v="1"/>
    <s v="PRODUCTOS AGROPECUARIOS"/>
    <n v="2"/>
    <x v="5"/>
    <n v="4.01"/>
    <n v="1.82"/>
    <s v="Ajo Criollo Mediano"/>
    <m/>
    <n v="1"/>
    <n v="18"/>
    <n v="7"/>
    <n v="10"/>
    <x v="1"/>
  </r>
  <r>
    <n v="359587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3"/>
    <n v="2023"/>
    <n v="60"/>
    <n v="1"/>
    <n v="13"/>
    <n v="0.2"/>
    <s v="Jul 18 2023 11:24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50"/>
    <m/>
    <s v="Jul 18 2023 11:24AM"/>
    <x v="87"/>
    <x v="85"/>
    <n v="59"/>
    <s v="RED 25 MANOJOS                                           "/>
    <n v="1"/>
    <s v="PRODUCTOS AGROPECUARIOS"/>
    <n v="2"/>
    <x v="5"/>
    <n v="135.94"/>
    <n v="61.79"/>
    <s v="Apio  Mediano"/>
    <m/>
    <n v="0"/>
    <n v="18"/>
    <n v="7"/>
    <n v="10"/>
    <x v="1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72"/>
    <n v="0.8"/>
    <s v="Jul 18 2023 11:24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18 2023 11:24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18 2023 11:24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8"/>
    <m/>
    <s v="Jul 18 2023 11:24AM"/>
    <x v="88"/>
    <x v="8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8"/>
    <n v="7"/>
    <n v="10"/>
    <x v="1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157"/>
    <n v="1"/>
    <n v="155"/>
    <n v="1.75"/>
    <s v="Jul 18 2023 11:24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6"/>
    <m/>
    <s v="Jul 18 2023 11:24AM"/>
    <x v="89"/>
    <x v="87"/>
    <n v="50"/>
    <s v="MANOJO 50 UNIDADES                                                 "/>
    <n v="1"/>
    <s v="PRODUCTOS AGROPECUARIOS"/>
    <n v="2"/>
    <x v="5"/>
    <n v="15.71"/>
    <n v="7.14"/>
    <s v="Cebolla Blanca Con Tallo Mediana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5"/>
    <m/>
    <s v="Jul 18 2023 11:24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18 2023 11:24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60215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3"/>
    <n v="2023"/>
    <n v="60"/>
    <n v="1"/>
    <n v="14"/>
    <n v="0.2"/>
    <s v="Jul 18 2023 11:24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3"/>
    <m/>
    <s v="Jul 18 2023 11:24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4"/>
    <m/>
    <s v="Jul 18 2023 11:24AM"/>
    <x v="121"/>
    <x v="118"/>
    <n v="45"/>
    <s v="LIBRA"/>
    <n v="1"/>
    <s v="PRODUCTOS AGROPECUARIOS"/>
    <n v="5"/>
    <x v="8"/>
    <n v="1"/>
    <n v="0.45"/>
    <s v="Salon"/>
    <m/>
    <n v="0"/>
    <n v="18"/>
    <n v="7"/>
    <n v="17"/>
    <x v="0"/>
  </r>
  <r>
    <n v="3595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3"/>
    <n v="2023"/>
    <n v="231"/>
    <n v="1"/>
    <n v="48"/>
    <n v="0.6"/>
    <s v="Jul 18 2023 11:24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59689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3"/>
    <n v="2023"/>
    <n v="60"/>
    <n v="1"/>
    <n v="4"/>
    <m/>
    <s v="Jul 18 2023 11:24AM"/>
    <x v="122"/>
    <x v="119"/>
    <n v="45"/>
    <s v="LIBRA"/>
    <n v="1"/>
    <s v="PRODUCTOS AGROPECUARIOS"/>
    <n v="5"/>
    <x v="8"/>
    <n v="1"/>
    <n v="0.45"/>
    <s v="Solomo"/>
    <m/>
    <n v="0"/>
    <n v="18"/>
    <n v="7"/>
    <n v="17"/>
    <x v="0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69"/>
    <n v="1"/>
    <n v="10"/>
    <m/>
    <s v="Jul 18 2023 11:24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5"/>
    <x v="2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30"/>
    <m/>
    <s v="Jul 18 2023 11:24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0"/>
    <x v="1"/>
  </r>
  <r>
    <n v="3595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3"/>
    <n v="2023"/>
    <n v="231"/>
    <n v="1"/>
    <n v="29"/>
    <n v="0.4"/>
    <s v="Jul 18 2023 11:2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2"/>
    <m/>
    <s v="Jul 18 2023 11:24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9"/>
    <m/>
    <s v="Jul 18 2023 11:25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595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3"/>
    <n v="2023"/>
    <n v="60"/>
    <n v="1"/>
    <n v="31"/>
    <n v="0.4"/>
    <s v="Jul 18 2023 11:25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4"/>
    <m/>
    <s v="Jul 18 2023 11:25AM"/>
    <x v="90"/>
    <x v="88"/>
    <n v="75"/>
    <s v="SACO 90-100 LB"/>
    <n v="1"/>
    <s v="PRODUCTOS AGROPECUARIOS"/>
    <n v="2"/>
    <x v="5"/>
    <n v="100"/>
    <n v="45.45"/>
    <s v="Remolacha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8"/>
    <m/>
    <s v="Jul 18 2023 11:25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6"/>
    <m/>
    <s v="Jul 18 2023 11:25AM"/>
    <x v="91"/>
    <x v="8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8"/>
    <n v="7"/>
    <n v="10"/>
    <x v="1"/>
  </r>
  <r>
    <n v="359584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3"/>
    <n v="2023"/>
    <n v="60"/>
    <n v="1"/>
    <n v="29"/>
    <n v="0.35"/>
    <s v="Jul 18 2023 11:25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17"/>
    <m/>
    <s v="Jul 18 2023 11:25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89"/>
    <n v="1"/>
    <n v="7"/>
    <m/>
    <s v="Jul 18 2023 11:25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46"/>
    <m/>
    <s v="Jul 18 2023 11:25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3"/>
    <m/>
    <s v="Jul 18 2023 11:25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15"/>
    <m/>
    <s v="Jul 18 2023 11:25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95"/>
    <n v="1"/>
    <n v="15"/>
    <m/>
    <s v="Jul 18 2023 11:25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157"/>
    <n v="1"/>
    <n v="110"/>
    <m/>
    <s v="Jul 18 2023 11:25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5"/>
    <m/>
    <s v="Jul 18 2023 11:25AM"/>
    <x v="79"/>
    <x v="78"/>
    <n v="34"/>
    <s v="CIENTO 50-60 LB"/>
    <n v="1"/>
    <s v="PRODUCTOS AGROPECUARIOS"/>
    <n v="2"/>
    <x v="5"/>
    <n v="55"/>
    <n v="25"/>
    <s v="Ayote Tierno Grande"/>
    <m/>
    <n v="0"/>
    <n v="18"/>
    <n v="7"/>
    <n v="10"/>
    <x v="1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29"/>
    <m/>
    <s v="Jul 18 2023 11:25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5"/>
    <m/>
    <s v="Jul 18 2023 11:25AM"/>
    <x v="80"/>
    <x v="79"/>
    <n v="70"/>
    <s v="SACO 170-190 UNIDADES"/>
    <n v="1"/>
    <s v="PRODUCTOS AGROPECUARIOS"/>
    <n v="2"/>
    <x v="5"/>
    <n v="36.4"/>
    <n v="16.55"/>
    <s v="Chile  Verde Mediano"/>
    <m/>
    <n v="0"/>
    <n v="18"/>
    <n v="7"/>
    <n v="10"/>
    <x v="1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60"/>
    <n v="1"/>
    <n v="27"/>
    <m/>
    <s v="Jul 18 2023 11:25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7"/>
    <m/>
    <s v="Jul 18 2023 11:25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0"/>
    <x v="1"/>
  </r>
  <r>
    <n v="35969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3"/>
    <n v="2023"/>
    <n v="60"/>
    <n v="1"/>
    <n v="7"/>
    <m/>
    <s v="Jul 18 2023 11:25AM"/>
    <x v="123"/>
    <x v="120"/>
    <n v="45"/>
    <s v="LIBRA"/>
    <n v="1"/>
    <s v="PRODUCTOS AGROPECUARIOS"/>
    <n v="6"/>
    <x v="9"/>
    <n v="1"/>
    <n v="0.45"/>
    <s v="Chicharron"/>
    <m/>
    <n v="0"/>
    <n v="18"/>
    <n v="7"/>
    <n v="17"/>
    <x v="0"/>
  </r>
  <r>
    <n v="360213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3"/>
    <n v="2023"/>
    <n v="231"/>
    <n v="1"/>
    <n v="28"/>
    <m/>
    <s v="Jul 18 2023 11:25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8 2023 11:25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10"/>
    <x v="1"/>
  </r>
  <r>
    <n v="35969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3"/>
    <n v="2023"/>
    <n v="60"/>
    <n v="1"/>
    <n v="3.5"/>
    <m/>
    <s v="Jul 18 2023 11:25AM"/>
    <x v="124"/>
    <x v="121"/>
    <n v="45"/>
    <s v="LIBRA"/>
    <n v="1"/>
    <s v="PRODUCTOS AGROPECUARIOS"/>
    <n v="6"/>
    <x v="9"/>
    <n v="1"/>
    <n v="0.45"/>
    <s v="Costilla"/>
    <m/>
    <n v="0"/>
    <n v="18"/>
    <n v="7"/>
    <n v="17"/>
    <x v="0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0"/>
    <m/>
    <s v="Jul 18 2023 11:25AM"/>
    <x v="83"/>
    <x v="81"/>
    <n v="55"/>
    <s v="RED  300-350 UNIDADES           "/>
    <n v="1"/>
    <s v="PRODUCTOS AGROPECUARIOS"/>
    <n v="2"/>
    <x v="5"/>
    <n v="300"/>
    <n v="136.36000000000001"/>
    <s v="Elote Blanco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0"/>
    <m/>
    <s v="Jul 18 2023 11:26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10"/>
    <x v="1"/>
  </r>
  <r>
    <n v="35969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3"/>
    <n v="2023"/>
    <n v="60"/>
    <n v="1"/>
    <n v="3.5"/>
    <m/>
    <s v="Jul 18 2023 11:26AM"/>
    <x v="125"/>
    <x v="122"/>
    <n v="45"/>
    <s v="LIBRA"/>
    <n v="1"/>
    <s v="PRODUCTOS AGROPECUARIOS"/>
    <n v="6"/>
    <x v="9"/>
    <n v="1"/>
    <n v="0.45"/>
    <s v="Lomo"/>
    <m/>
    <n v="0"/>
    <n v="18"/>
    <n v="7"/>
    <n v="17"/>
    <x v="0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8"/>
    <m/>
    <s v="Jul 18 2023 11:26AM"/>
    <x v="84"/>
    <x v="8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8"/>
    <n v="7"/>
    <n v="10"/>
    <x v="1"/>
  </r>
  <r>
    <n v="359690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3"/>
    <n v="2023"/>
    <n v="60"/>
    <n v="1"/>
    <n v="3"/>
    <m/>
    <s v="Jul 18 2023 11:26AM"/>
    <x v="126"/>
    <x v="123"/>
    <n v="45"/>
    <s v="LIBRA"/>
    <n v="1"/>
    <s v="PRODUCTOS AGROPECUARIOS"/>
    <n v="6"/>
    <x v="9"/>
    <n v="1"/>
    <n v="0.45"/>
    <s v="Posta"/>
    <m/>
    <n v="0"/>
    <n v="18"/>
    <n v="7"/>
    <n v="17"/>
    <x v="0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60"/>
    <m/>
    <s v="Jul 18 2023 11:26AM"/>
    <x v="85"/>
    <x v="83"/>
    <n v="41"/>
    <s v="JABA 30-40 LIBRAS"/>
    <n v="1"/>
    <s v="PRODUCTOS AGROPECUARIOS"/>
    <n v="2"/>
    <x v="5"/>
    <n v="35"/>
    <n v="15.91"/>
    <s v="Loroco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30"/>
    <m/>
    <s v="Jul 18 2023 11:26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28"/>
    <m/>
    <s v="Jul 18 2023 11:26AM"/>
    <x v="42"/>
    <x v="4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8"/>
    <n v="7"/>
    <n v="10"/>
    <x v="1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1.25"/>
    <m/>
    <s v="Jul 18 2023 11:26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2"/>
    <m/>
    <s v="Jul 18 2023 11:26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10"/>
    <x v="1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10"/>
    <m/>
    <s v="Jul 18 2023 11:26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0"/>
    <x v="1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2"/>
    <m/>
    <s v="Jul 18 2023 11:26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231"/>
    <n v="1"/>
    <n v="46"/>
    <n v="0.5"/>
    <s v="Jul 18 2023 11:26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852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3"/>
    <n v="2023"/>
    <n v="60"/>
    <n v="1"/>
    <n v="52"/>
    <m/>
    <s v="Jul 18 2023 11:26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10"/>
    <x v="1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5"/>
    <m/>
    <s v="Jul 18 2023 11:26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3"/>
    <m/>
    <s v="Jul 18 2023 11:26AM"/>
    <x v="130"/>
    <x v="127"/>
    <n v="16"/>
    <s v="BOTELLA"/>
    <n v="1"/>
    <s v="PRODUCTOS AGROPECUARIOS"/>
    <n v="9"/>
    <x v="3"/>
    <n v="1.6"/>
    <n v="0.73"/>
    <s v="Crema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15"/>
    <n v="1.25"/>
    <s v="Jul 18 2023 11:2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12"/>
    <n v="1.2"/>
    <s v="Jul 18 2023 11:26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157"/>
    <n v="1"/>
    <n v="3"/>
    <m/>
    <s v="Jul 18 2023 11:26AM"/>
    <x v="128"/>
    <x v="125"/>
    <n v="45"/>
    <s v="LIBRA"/>
    <n v="1"/>
    <s v="PRODUCTOS AGROPECUARIOS"/>
    <n v="9"/>
    <x v="3"/>
    <n v="1"/>
    <n v="0.45"/>
    <s v="Quesillo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30"/>
    <n v="0.35"/>
    <s v="Jul 18 2023 11:2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157"/>
    <n v="1"/>
    <n v="4.5"/>
    <m/>
    <s v="Jul 18 2023 11:26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5"/>
    <x v="3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157"/>
    <n v="1"/>
    <n v="6"/>
    <m/>
    <s v="Jul 18 2023 11:26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28"/>
    <n v="0.4"/>
    <s v="Jul 18 2023 11:26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231"/>
    <n v="1"/>
    <n v="29"/>
    <n v="0.35"/>
    <s v="Jul 18 2023 11:27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1.5"/>
    <m/>
    <s v="Jul 18 2023 11:27AM"/>
    <x v="100"/>
    <x v="97"/>
    <n v="45"/>
    <s v="LIBRA"/>
    <n v="1"/>
    <s v="PRODUCTOS AGROPECUARIOS"/>
    <n v="10"/>
    <x v="7"/>
    <n v="1"/>
    <n v="0.45"/>
    <s v="Bagre"/>
    <m/>
    <n v="0"/>
    <n v="18"/>
    <n v="7"/>
    <n v="15"/>
    <x v="3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5"/>
    <m/>
    <s v="Jul 18 2023 11:27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48"/>
    <n v="0.55000000000000004"/>
    <s v="Jul 18 2023 11:27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3.5"/>
    <m/>
    <s v="Jul 18 2023 11:27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15"/>
    <x v="3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10"/>
    <m/>
    <s v="Jul 18 2023 11:27A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75"/>
    <n v="0.8"/>
    <s v="Jul 18 2023 11:27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5"/>
    <m/>
    <s v="Jul 18 2023 11:27AM"/>
    <x v="109"/>
    <x v="106"/>
    <n v="45"/>
    <s v="LIBRA"/>
    <n v="1"/>
    <s v="PRODUCTOS AGROPECUARIOS"/>
    <n v="10"/>
    <x v="7"/>
    <n v="1"/>
    <n v="0.45"/>
    <s v="Lonja de boca colorada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157"/>
    <n v="1"/>
    <n v="160"/>
    <n v="1.75"/>
    <s v="Jul 18 2023 11:27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7"/>
    <m/>
    <s v="Jul 18 2023 11:27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15"/>
    <x v="3"/>
  </r>
  <r>
    <n v="359614"/>
    <n v="941"/>
    <n v="11"/>
    <s v=" USULUTAN"/>
    <n v="23"/>
    <s v="USULUTAN"/>
    <s v="USUARIO USULUTAN 01"/>
    <s v="(en blanco)"/>
    <s v="USUARIO USULUTAN 01"/>
    <m/>
    <s v="USUARIO USULUTAN 01"/>
    <m/>
    <n v="3"/>
    <s v="TERCERA SEMANA"/>
    <n v="7"/>
    <s v="JULIO"/>
    <n v="2"/>
    <s v="CARLOS MORALES"/>
    <n v="2023"/>
    <n v="2023"/>
    <n v="60"/>
    <n v="1"/>
    <n v="2"/>
    <m/>
    <s v="Jul 18 2023 11:27AM"/>
    <x v="114"/>
    <x v="111"/>
    <n v="45"/>
    <s v="LIBRA"/>
    <n v="1"/>
    <s v="PRODUCTOS AGROPECUARIOS"/>
    <n v="10"/>
    <x v="7"/>
    <n v="1"/>
    <n v="0.45"/>
    <s v="Tilapia"/>
    <m/>
    <n v="0"/>
    <n v="18"/>
    <n v="7"/>
    <n v="15"/>
    <x v="3"/>
  </r>
  <r>
    <n v="360209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3"/>
    <n v="2023"/>
    <n v="60"/>
    <n v="1"/>
    <n v="14"/>
    <n v="0.2"/>
    <s v="Jul 18 2023 11:27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89"/>
    <n v="1"/>
    <n v="25"/>
    <m/>
    <s v="Jul 18 2023 11:27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5"/>
    <x v="2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231"/>
    <n v="1"/>
    <n v="46"/>
    <n v="0.5"/>
    <s v="Jul 18 2023 11:28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89"/>
    <n v="1"/>
    <n v="125"/>
    <m/>
    <s v="Jul 18 2023 11:28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5"/>
    <x v="2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10"/>
    <n v="1.2"/>
    <s v="Jul 18 2023 11:28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08"/>
    <n v="1.1499999999999999"/>
    <s v="Jul 18 2023 11:28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m/>
    <n v="0.8"/>
    <s v="Jul 18 2023 11:28AM"/>
    <x v="21"/>
    <x v="21"/>
    <n v="51"/>
    <s v="QUINTAL"/>
    <n v="1"/>
    <s v="PRODUCTOS AGROPECUARIOS"/>
    <n v="1"/>
    <x v="0"/>
    <n v="100"/>
    <n v="45.45"/>
    <s v="Frijol Negro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351"/>
    <n v="1"/>
    <n v="15"/>
    <m/>
    <s v="Jul 18 2023 11:2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5"/>
    <x v="3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60"/>
    <n v="1"/>
    <n v="57"/>
    <m/>
    <s v="Jul 18 2023 11:28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5"/>
    <m/>
    <s v="Jul 18 2023 11:28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5"/>
    <x v="3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60"/>
    <n v="1"/>
    <n v="7"/>
    <m/>
    <s v="Jul 18 2023 11:28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9"/>
    <m/>
    <s v="Jul 18 2023 11:28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5"/>
    <x v="3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60"/>
    <n v="1"/>
    <n v="3"/>
    <m/>
    <s v="Jul 18 2023 11:28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138"/>
    <n v="1"/>
    <n v="26"/>
    <m/>
    <s v="Jul 18 2023 11:29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5"/>
    <x v="3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60"/>
    <n v="1"/>
    <n v="8"/>
    <m/>
    <s v="Jul 18 2023 11:29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138"/>
    <n v="1"/>
    <n v="26"/>
    <m/>
    <s v="Jul 18 2023 11:29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5"/>
    <x v="3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28.5"/>
    <n v="0.35"/>
    <s v="Jul 18 2023 11:29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25"/>
    <n v="0.4"/>
    <s v="Jul 18 2023 11:29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"/>
    <m/>
    <s v="Jul 18 2023 11:29AM"/>
    <x v="100"/>
    <x v="97"/>
    <n v="45"/>
    <s v="LIBRA"/>
    <n v="1"/>
    <s v="PRODUCTOS AGROPECUARIOS"/>
    <n v="10"/>
    <x v="7"/>
    <n v="1"/>
    <n v="0.45"/>
    <s v="Bagre"/>
    <m/>
    <n v="0"/>
    <n v="18"/>
    <n v="7"/>
    <n v="17"/>
    <x v="0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35"/>
    <m/>
    <s v="Jul 18 2023 11:29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5"/>
    <x v="3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48"/>
    <n v="0.55000000000000004"/>
    <s v="Jul 18 2023 11:2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.5"/>
    <m/>
    <s v="Jul 18 2023 11:29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17"/>
    <x v="0"/>
  </r>
  <r>
    <n v="3598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3"/>
    <m/>
    <s v="Jul 18 2023 11:29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60"/>
    <n v="1"/>
    <n v="20"/>
    <m/>
    <s v="Jul 18 2023 11:29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5"/>
    <x v="3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75"/>
    <n v="0.8"/>
    <s v="Jul 18 2023 11:29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95"/>
    <n v="1"/>
    <n v="12"/>
    <m/>
    <s v="Jul 18 2023 11:29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5"/>
    <x v="2"/>
  </r>
  <r>
    <n v="3598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1"/>
    <m/>
    <s v="Jul 18 2023 11:29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59854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3"/>
    <n v="2023"/>
    <n v="138"/>
    <n v="1"/>
    <n v="24"/>
    <m/>
    <s v="Jul 18 2023 11:29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5"/>
    <m/>
    <s v="Jul 18 2023 11:29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17"/>
    <x v="0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157"/>
    <n v="1"/>
    <n v="155"/>
    <n v="1.75"/>
    <s v="Jul 18 2023 11:29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95"/>
    <n v="1"/>
    <n v="18"/>
    <m/>
    <s v="Jul 18 2023 11:29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5"/>
    <x v="2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"/>
    <m/>
    <s v="Jul 18 2023 11:29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17"/>
    <x v="0"/>
  </r>
  <r>
    <n v="360208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3"/>
    <n v="2023"/>
    <n v="60"/>
    <n v="1"/>
    <n v="14"/>
    <n v="0.2"/>
    <s v="Jul 18 2023 11:29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6"/>
    <m/>
    <s v="Jul 18 2023 11:29A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17"/>
    <x v="0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8"/>
    <m/>
    <s v="Jul 18 2023 11:30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"/>
    <m/>
    <s v="Jul 18 2023 11:30A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17"/>
    <x v="0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8"/>
    <m/>
    <s v="Jul 18 2023 11:30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5"/>
    <x v="3"/>
  </r>
  <r>
    <n v="3598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3"/>
    <m/>
    <s v="Jul 18 2023 11:30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8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8"/>
    <m/>
    <s v="Jul 18 2023 11:30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.5"/>
    <m/>
    <s v="Jul 18 2023 11:30AM"/>
    <x v="107"/>
    <x v="104"/>
    <n v="45"/>
    <s v="LIBRA"/>
    <n v="1"/>
    <s v="PRODUCTOS AGROPECUARIOS"/>
    <n v="10"/>
    <x v="7"/>
    <n v="1"/>
    <n v="0.45"/>
    <s v="Corvina"/>
    <m/>
    <n v="0"/>
    <n v="18"/>
    <n v="7"/>
    <n v="17"/>
    <x v="0"/>
  </r>
  <r>
    <n v="3598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4"/>
    <m/>
    <s v="Jul 18 2023 11:30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598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3"/>
    <m/>
    <s v="Jul 18 2023 11:30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424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3"/>
    <n v="2023"/>
    <n v="48"/>
    <n v="1"/>
    <n v="250"/>
    <m/>
    <s v="Jul 18 2023 11:30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5"/>
    <x v="2"/>
  </r>
  <r>
    <n v="359853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3"/>
    <n v="2023"/>
    <n v="89"/>
    <n v="1"/>
    <n v="12"/>
    <m/>
    <s v="Jul 18 2023 11:30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231"/>
    <n v="1"/>
    <n v="46"/>
    <n v="0.5"/>
    <s v="Jul 18 2023 11:30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"/>
    <m/>
    <s v="Jul 18 2023 11:30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17"/>
    <x v="0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15"/>
    <n v="1.25"/>
    <s v="Jul 18 2023 11:30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"/>
    <m/>
    <s v="Jul 18 2023 11:30A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17"/>
    <x v="0"/>
  </r>
  <r>
    <n v="3598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1"/>
    <m/>
    <s v="Jul 18 2023 11:30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10"/>
    <n v="1.2"/>
    <s v="Jul 18 2023 11:30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8"/>
    <x v="4"/>
  </r>
  <r>
    <n v="35985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3"/>
    <n v="2023"/>
    <n v="95"/>
    <n v="1"/>
    <n v="13"/>
    <m/>
    <s v="Jul 18 2023 11:30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"/>
    <m/>
    <s v="Jul 18 2023 11:30AM"/>
    <x v="114"/>
    <x v="111"/>
    <n v="45"/>
    <s v="LIBRA"/>
    <n v="1"/>
    <s v="PRODUCTOS AGROPECUARIOS"/>
    <n v="10"/>
    <x v="7"/>
    <n v="1"/>
    <n v="0.45"/>
    <s v="Tilapia"/>
    <m/>
    <n v="0"/>
    <n v="18"/>
    <n v="7"/>
    <n v="17"/>
    <x v="0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30"/>
    <n v="0.35"/>
    <s v="Jul 18 2023 11:30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35"/>
    <m/>
    <s v="Jul 18 2023 11:30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5"/>
    <x v="3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27"/>
    <n v="0.4"/>
    <s v="Jul 18 2023 11:30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1"/>
    <m/>
    <s v="Jul 18 2023 11:30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5"/>
    <x v="3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351"/>
    <n v="1"/>
    <n v="14"/>
    <m/>
    <s v="Jul 18 2023 11:30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0"/>
    <x v="1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231"/>
    <n v="1"/>
    <n v="29"/>
    <n v="0.35"/>
    <s v="Jul 18 2023 11:31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25"/>
    <m/>
    <s v="Jul 18 2023 11:31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5"/>
    <x v="3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18 2023 11:31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8"/>
    <m/>
    <s v="Jul 18 2023 11:31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48"/>
    <n v="0.55000000000000004"/>
    <s v="Jul 18 2023 11:31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35"/>
    <m/>
    <s v="Jul 18 2023 11:31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36"/>
    <m/>
    <s v="Jul 18 2023 11:31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1.75"/>
    <m/>
    <s v="Jul 18 2023 11:31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7"/>
    <x v="0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4"/>
    <m/>
    <s v="Jul 18 2023 11:31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3"/>
    <m/>
    <s v="Jul 18 2023 11:31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"/>
    <m/>
    <s v="Jul 18 2023 11:31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7"/>
    <x v="0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157"/>
    <n v="1"/>
    <n v="72"/>
    <n v="0.8"/>
    <s v="Jul 18 2023 11:31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60"/>
    <n v="1"/>
    <n v="26"/>
    <m/>
    <s v="Jul 18 2023 11:31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5"/>
    <x v="3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157"/>
    <n v="1"/>
    <n v="155"/>
    <n v="1.75"/>
    <s v="Jul 18 2023 11:31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28"/>
    <m/>
    <s v="Jul 18 2023 11:31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2"/>
    <m/>
    <s v="Jul 18 2023 11:31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9"/>
    <m/>
    <s v="Jul 18 2023 11:31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0"/>
    <m/>
    <s v="Jul 18 2023 11:31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.3499999999999996"/>
    <m/>
    <s v="Jul 18 2023 11:31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7"/>
    <x v="0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8"/>
    <m/>
    <s v="Jul 18 2023 11:31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5"/>
    <m/>
    <s v="Jul 18 2023 11:31AM"/>
    <x v="91"/>
    <x v="89"/>
    <n v="54"/>
    <s v="RED  14-15 UNIDADES                                              "/>
    <n v="1"/>
    <s v="PRODUCTOS AGROPECUARIOS"/>
    <n v="2"/>
    <x v="5"/>
    <n v="84.68"/>
    <n v="38.49"/>
    <s v="Repollo Verde Mediano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7"/>
    <m/>
    <s v="Jul 18 2023 11:31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5"/>
    <x v="3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17"/>
    <m/>
    <s v="Jul 18 2023 11:31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5984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3"/>
    <n v="2023"/>
    <n v="89"/>
    <n v="1"/>
    <n v="7"/>
    <m/>
    <s v="Jul 18 2023 11:31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.5"/>
    <m/>
    <s v="Jul 18 2023 11:31AM"/>
    <x v="130"/>
    <x v="127"/>
    <n v="16"/>
    <s v="BOTELLA"/>
    <n v="1"/>
    <s v="PRODUCTOS AGROPECUARIOS"/>
    <n v="9"/>
    <x v="3"/>
    <n v="1.6"/>
    <n v="0.73"/>
    <s v="Crema"/>
    <m/>
    <n v="0"/>
    <n v="18"/>
    <n v="7"/>
    <n v="17"/>
    <x v="0"/>
  </r>
  <r>
    <n v="360207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3"/>
    <n v="2023"/>
    <n v="60"/>
    <n v="1"/>
    <n v="14"/>
    <n v="0.2"/>
    <s v="Jul 18 2023 11:31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"/>
    <m/>
    <s v="Jul 18 2023 11:31AM"/>
    <x v="128"/>
    <x v="125"/>
    <n v="45"/>
    <s v="LIBRA"/>
    <n v="1"/>
    <s v="PRODUCTOS AGROPECUARIOS"/>
    <n v="9"/>
    <x v="3"/>
    <n v="1"/>
    <n v="0.45"/>
    <s v="Quesillo"/>
    <m/>
    <n v="0"/>
    <n v="18"/>
    <n v="7"/>
    <n v="17"/>
    <x v="0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70"/>
    <m/>
    <s v="Jul 18 2023 11:31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.5"/>
    <m/>
    <s v="Jul 18 2023 11:31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7"/>
    <x v="0"/>
  </r>
  <r>
    <n v="3598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3"/>
    <m/>
    <s v="Jul 18 2023 11:32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7"/>
    <m/>
    <s v="Jul 18 2023 11:3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5"/>
    <x v="3"/>
  </r>
  <r>
    <n v="3598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1"/>
    <m/>
    <s v="Jul 18 2023 11:32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5.75"/>
    <m/>
    <s v="Jul 18 2023 11:32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7"/>
    <x v="0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26"/>
    <m/>
    <s v="Jul 18 2023 11:32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5"/>
    <x v="3"/>
  </r>
  <r>
    <n v="359847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3"/>
    <n v="2023"/>
    <n v="138"/>
    <n v="1"/>
    <n v="24"/>
    <m/>
    <s v="Jul 18 2023 11:32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60"/>
    <n v="1"/>
    <n v="20"/>
    <m/>
    <s v="Jul 18 2023 11:32AM"/>
    <x v="65"/>
    <x v="65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4"/>
    <m/>
    <s v="Jul 18 2023 11:32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5"/>
    <x v="3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60"/>
    <n v="1"/>
    <n v="55"/>
    <m/>
    <s v="Jul 18 2023 11:32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60"/>
    <n v="1"/>
    <n v="13"/>
    <m/>
    <s v="Jul 18 2023 11:32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5"/>
    <x v="3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85"/>
    <m/>
    <s v="Jul 18 2023 11:32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8"/>
    <x v="4"/>
  </r>
  <r>
    <n v="3598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4"/>
    <m/>
    <s v="Jul 18 2023 11:3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60"/>
    <n v="1"/>
    <n v="6"/>
    <m/>
    <s v="Jul 18 2023 11:32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5"/>
    <x v="3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60"/>
    <n v="1"/>
    <n v="7"/>
    <m/>
    <s v="Jul 18 2023 11:32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5"/>
    <x v="2"/>
  </r>
  <r>
    <n v="359846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3"/>
    <n v="2023"/>
    <n v="89"/>
    <n v="1"/>
    <n v="16"/>
    <m/>
    <s v="Jul 18 2023 11:32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0"/>
    <x v="1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105"/>
    <m/>
    <s v="Jul 18 2023 11:32AM"/>
    <x v="5"/>
    <x v="5"/>
    <n v="51"/>
    <s v="QUINTAL"/>
    <n v="1"/>
    <s v="PRODUCTOS AGROPECUARIOS"/>
    <n v="4"/>
    <x v="1"/>
    <n v="100"/>
    <n v="45.45"/>
    <s v="Ajonjolí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60"/>
    <n v="1"/>
    <n v="10"/>
    <m/>
    <s v="Jul 18 2023 11:32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5"/>
    <x v="3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60"/>
    <n v="1"/>
    <n v="48"/>
    <m/>
    <s v="Jul 18 2023 11:32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60"/>
    <n v="1"/>
    <n v="3"/>
    <m/>
    <s v="Jul 18 2023 11:32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5"/>
    <x v="2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6"/>
    <m/>
    <s v="Jul 18 2023 11:32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5"/>
    <x v="3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75"/>
    <m/>
    <s v="Jul 18 2023 11:32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8.049999999999997"/>
    <m/>
    <s v="Jul 18 2023 11:32AM"/>
    <x v="131"/>
    <x v="128"/>
    <n v="51"/>
    <s v="QUINTAL"/>
    <n v="2"/>
    <s v="INSUMOS AGRICOLAS"/>
    <n v="11"/>
    <x v="10"/>
    <n v="0"/>
    <n v="0"/>
    <m/>
    <s v="FINAL ENGORDE "/>
    <n v="0"/>
    <n v="18"/>
    <n v="7"/>
    <n v="17"/>
    <x v="0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150"/>
    <m/>
    <s v="Jul 18 2023 11:32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48"/>
    <n v="1"/>
    <n v="215"/>
    <m/>
    <s v="Jul 18 2023 11:33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8.5"/>
    <m/>
    <s v="Jul 18 2023 11:33AM"/>
    <x v="132"/>
    <x v="129"/>
    <n v="51"/>
    <s v="QUINTAL"/>
    <n v="2"/>
    <s v="INSUMOS AGRICOLAS"/>
    <n v="11"/>
    <x v="10"/>
    <n v="0"/>
    <n v="0"/>
    <m/>
    <s v="INICIO ENGORDE "/>
    <n v="0"/>
    <n v="18"/>
    <n v="7"/>
    <n v="17"/>
    <x v="0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48"/>
    <m/>
    <s v="Jul 18 2023 11:33AM"/>
    <x v="133"/>
    <x v="130"/>
    <n v="51"/>
    <s v="QUINTAL"/>
    <n v="1"/>
    <s v="PRODUCTOS AGROPECUARIOS"/>
    <n v="4"/>
    <x v="1"/>
    <n v="100"/>
    <n v="45.45"/>
    <s v="Soya"/>
    <m/>
    <n v="0"/>
    <n v="18"/>
    <n v="7"/>
    <n v="8"/>
    <x v="4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28"/>
    <m/>
    <s v="Jul 18 2023 11:33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1.25"/>
    <m/>
    <s v="Jul 18 2023 11:33A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17"/>
    <x v="0"/>
  </r>
  <r>
    <n v="35983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20"/>
    <m/>
    <s v="Jul 18 2023 11:33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10"/>
    <x v="1"/>
  </r>
  <r>
    <n v="360206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3"/>
    <n v="2023"/>
    <n v="157"/>
    <n v="1"/>
    <n v="40"/>
    <m/>
    <s v="Jul 18 2023 11:33AM"/>
    <x v="135"/>
    <x v="132"/>
    <n v="51"/>
    <s v="QUINTAL"/>
    <n v="1"/>
    <s v="PRODUCTOS AGROPECUARIOS"/>
    <n v="4"/>
    <x v="1"/>
    <n v="100"/>
    <n v="45.45"/>
    <s v="Trigo"/>
    <m/>
    <n v="0"/>
    <n v="18"/>
    <n v="7"/>
    <n v="8"/>
    <x v="4"/>
  </r>
  <r>
    <n v="359835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3"/>
    <n v="2023"/>
    <n v="60"/>
    <n v="1"/>
    <n v="50"/>
    <m/>
    <s v="Jul 18 2023 11:33AM"/>
    <x v="83"/>
    <x v="81"/>
    <n v="55"/>
    <s v="RED  300-350 UNIDADES           "/>
    <n v="1"/>
    <s v="PRODUCTOS AGROPECUARIOS"/>
    <n v="2"/>
    <x v="5"/>
    <n v="300"/>
    <n v="136.36000000000001"/>
    <s v="Elote Blanco Grande"/>
    <m/>
    <n v="0"/>
    <n v="18"/>
    <n v="7"/>
    <n v="10"/>
    <x v="1"/>
  </r>
  <r>
    <n v="359570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3"/>
    <n v="2023"/>
    <n v="89"/>
    <n v="1"/>
    <n v="175"/>
    <m/>
    <s v="Jul 18 2023 11:33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2"/>
    <m/>
    <s v="Jul 18 2023 11:33AM"/>
    <x v="136"/>
    <x v="133"/>
    <n v="51"/>
    <s v="QUINTAL"/>
    <n v="2"/>
    <s v="INSUMOS AGRICOLAS"/>
    <n v="13"/>
    <x v="12"/>
    <n v="0"/>
    <n v="0"/>
    <m/>
    <s v="ALILECHERO 15%"/>
    <n v="0"/>
    <n v="18"/>
    <n v="7"/>
    <n v="17"/>
    <x v="0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89"/>
    <n v="1"/>
    <n v="10"/>
    <m/>
    <s v="Jul 18 2023 11:33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5"/>
    <x v="2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1.9"/>
    <m/>
    <s v="Jul 18 2023 11:33AM"/>
    <x v="137"/>
    <x v="134"/>
    <n v="51"/>
    <s v="QUINTAL"/>
    <n v="2"/>
    <s v="INSUMOS AGRICOLAS"/>
    <n v="13"/>
    <x v="12"/>
    <n v="0"/>
    <n v="0"/>
    <m/>
    <s v="HIPERLECHERO 18%"/>
    <n v="0"/>
    <n v="18"/>
    <n v="7"/>
    <n v="17"/>
    <x v="0"/>
  </r>
  <r>
    <n v="3598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6"/>
    <m/>
    <s v="Jul 18 2023 11:33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8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3"/>
    <n v="2023"/>
    <n v="89"/>
    <n v="1"/>
    <n v="34"/>
    <m/>
    <s v="Jul 18 2023 11:33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6.95"/>
    <m/>
    <s v="Jul 18 2023 11:33AM"/>
    <x v="138"/>
    <x v="135"/>
    <n v="51"/>
    <s v="QUINTAL"/>
    <n v="2"/>
    <s v="INSUMOS AGRICOLAS"/>
    <n v="13"/>
    <x v="12"/>
    <n v="0"/>
    <n v="0"/>
    <m/>
    <s v="HIPERLECHERO 22%"/>
    <n v="0"/>
    <n v="18"/>
    <n v="7"/>
    <n v="17"/>
    <x v="0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89"/>
    <n v="1"/>
    <n v="13"/>
    <m/>
    <s v="Jul 18 2023 11:33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5"/>
    <x v="2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43"/>
    <m/>
    <s v="Jul 18 2023 11:33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110"/>
    <m/>
    <s v="Jul 18 2023 11:33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8"/>
    <x v="4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108"/>
    <m/>
    <s v="Jul 18 2023 11:33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8"/>
    <x v="4"/>
  </r>
  <r>
    <n v="3598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6"/>
    <m/>
    <s v="Jul 18 2023 11:33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89"/>
    <n v="1"/>
    <n v="125"/>
    <m/>
    <s v="Jul 18 2023 11:33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5"/>
    <x v="2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4.5"/>
    <m/>
    <s v="Jul 18 2023 11:33AM"/>
    <x v="139"/>
    <x v="136"/>
    <n v="51"/>
    <s v="QUINTAL"/>
    <n v="2"/>
    <s v="INSUMOS AGRICOLAS"/>
    <n v="14"/>
    <x v="13"/>
    <n v="0"/>
    <n v="0"/>
    <m/>
    <s v="VITA CERDO 2"/>
    <n v="0"/>
    <n v="18"/>
    <n v="7"/>
    <n v="17"/>
    <x v="0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8.5"/>
    <m/>
    <s v="Jul 18 2023 11:33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832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3"/>
    <n v="2023"/>
    <n v="89"/>
    <n v="1"/>
    <n v="34"/>
    <m/>
    <s v="Jul 18 2023 11:33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24"/>
    <m/>
    <s v="Jul 18 2023 11:34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4.35"/>
    <m/>
    <s v="Jul 18 2023 11:34AM"/>
    <x v="140"/>
    <x v="137"/>
    <n v="51"/>
    <s v="QUINTAL"/>
    <n v="2"/>
    <s v="INSUMOS AGRICOLAS"/>
    <n v="14"/>
    <x v="13"/>
    <n v="0"/>
    <n v="0"/>
    <m/>
    <s v="VITA CERDO 3"/>
    <n v="0"/>
    <n v="18"/>
    <n v="7"/>
    <n v="17"/>
    <x v="0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231"/>
    <n v="1"/>
    <n v="28"/>
    <m/>
    <s v="Jul 18 2023 11:34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89"/>
    <n v="1"/>
    <n v="25"/>
    <m/>
    <s v="Jul 18 2023 11:34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5"/>
    <x v="2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48"/>
    <m/>
    <s v="Jul 18 2023 11:34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3"/>
    <m/>
    <s v="Jul 18 2023 11:34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157"/>
    <n v="1"/>
    <n v="72"/>
    <m/>
    <s v="Jul 18 2023 11:34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8"/>
    <x v="4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8"/>
    <m/>
    <s v="Jul 18 2023 11:34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7.25"/>
    <m/>
    <s v="Jul 18 2023 11:34AM"/>
    <x v="141"/>
    <x v="138"/>
    <n v="51"/>
    <s v="QUINTAL"/>
    <n v="2"/>
    <s v="INSUMOS AGRICOLAS"/>
    <n v="14"/>
    <x v="13"/>
    <n v="0"/>
    <n v="0"/>
    <m/>
    <s v="VITA CERDO 1"/>
    <n v="0"/>
    <n v="18"/>
    <n v="7"/>
    <n v="17"/>
    <x v="0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157"/>
    <n v="1"/>
    <n v="148"/>
    <m/>
    <s v="Jul 18 2023 11:34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4"/>
    <m/>
    <s v="Jul 18 2023 11:34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3"/>
    <m/>
    <s v="Jul 18 2023 11:34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6020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3"/>
    <n v="2023"/>
    <n v="60"/>
    <n v="1"/>
    <n v="14"/>
    <m/>
    <s v="Jul 18 2023 11:34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351"/>
    <n v="1"/>
    <n v="14"/>
    <m/>
    <s v="Jul 18 2023 11:34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5"/>
    <x v="3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2"/>
    <m/>
    <s v="Jul 18 2023 11:34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9"/>
    <m/>
    <s v="Jul 18 2023 11:34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7.75"/>
    <m/>
    <s v="Jul 18 2023 11:34A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17"/>
    <x v="0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4"/>
    <m/>
    <s v="Jul 18 2023 11:34AM"/>
    <x v="90"/>
    <x v="88"/>
    <n v="75"/>
    <s v="SACO 90-100 LB"/>
    <n v="1"/>
    <s v="PRODUCTOS AGROPECUARIOS"/>
    <n v="2"/>
    <x v="5"/>
    <n v="100"/>
    <n v="45.45"/>
    <s v="Remolacha Grande"/>
    <m/>
    <n v="0"/>
    <n v="18"/>
    <n v="7"/>
    <n v="10"/>
    <x v="1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17"/>
    <m/>
    <s v="Jul 18 2023 11:34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59827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3"/>
    <n v="2023"/>
    <n v="89"/>
    <n v="1"/>
    <n v="7"/>
    <m/>
    <s v="Jul 18 2023 11:34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0.15"/>
    <m/>
    <s v="Jul 18 2023 11:34A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17"/>
    <x v="0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138"/>
    <n v="1"/>
    <n v="25"/>
    <m/>
    <s v="Jul 18 2023 11:34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5"/>
    <x v="3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231"/>
    <n v="1"/>
    <n v="46"/>
    <m/>
    <s v="Jul 18 2023 11:34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138"/>
    <n v="1"/>
    <n v="25"/>
    <m/>
    <s v="Jul 18 2023 11:34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5"/>
    <x v="3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157"/>
    <n v="1"/>
    <n v="110"/>
    <m/>
    <s v="Jul 18 2023 11:34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53.25"/>
    <m/>
    <s v="Jul 18 2023 11:34AM"/>
    <x v="144"/>
    <x v="141"/>
    <n v="65"/>
    <s v="SACO 100 LBS"/>
    <n v="2"/>
    <s v="INSUMOS AGRICOLAS"/>
    <n v="15"/>
    <x v="14"/>
    <n v="0"/>
    <n v="0"/>
    <m/>
    <s v="FÓRMULA 18-46-0  100 LBS"/>
    <n v="0"/>
    <n v="18"/>
    <n v="7"/>
    <n v="17"/>
    <x v="0"/>
  </r>
  <r>
    <n v="3598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80"/>
    <m/>
    <s v="Jul 18 2023 11:34AM"/>
    <x v="95"/>
    <x v="46"/>
    <n v="36"/>
    <s v="CIENTO 800-1000 LIBRAS"/>
    <n v="1"/>
    <s v="PRODUCTOS AGROPECUARIOS"/>
    <n v="2"/>
    <x v="5"/>
    <n v="900"/>
    <n v="409.09"/>
    <s v="Repollo Verde Grande"/>
    <m/>
    <n v="0"/>
    <n v="18"/>
    <n v="7"/>
    <n v="10"/>
    <x v="1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157"/>
    <n v="1"/>
    <n v="108"/>
    <m/>
    <s v="Jul 18 2023 11:34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826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3"/>
    <n v="2023"/>
    <n v="60"/>
    <n v="1"/>
    <n v="125"/>
    <m/>
    <s v="Jul 18 2023 11:35AM"/>
    <x v="145"/>
    <x v="89"/>
    <n v="35"/>
    <s v="CIENTO 600-700 LIBRAS"/>
    <n v="1"/>
    <s v="PRODUCTOS AGROPECUARIOS"/>
    <n v="2"/>
    <x v="5"/>
    <n v="650"/>
    <n v="295.45"/>
    <s v="Repollo Verde Mediano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60"/>
    <n v="1"/>
    <n v="23"/>
    <m/>
    <s v="Jul 18 2023 11:35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7"/>
    <m/>
    <s v="Jul 18 2023 11:35A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17"/>
    <x v="0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30"/>
    <m/>
    <s v="Jul 18 2023 11:35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25"/>
    <m/>
    <s v="Jul 18 2023 11:35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17.3"/>
    <m/>
    <s v="Jul 18 2023 11:35A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17"/>
    <x v="0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11"/>
    <m/>
    <s v="Jul 18 2023 11:35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5"/>
    <x v="3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231"/>
    <n v="1"/>
    <n v="27"/>
    <m/>
    <s v="Jul 18 2023 11:35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425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3"/>
    <n v="2023"/>
    <n v="95"/>
    <n v="1"/>
    <n v="18"/>
    <m/>
    <s v="Jul 18 2023 11:35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5"/>
    <x v="2"/>
  </r>
  <r>
    <n v="3598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5"/>
    <m/>
    <s v="Jul 18 2023 11:35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4.5"/>
    <m/>
    <s v="Jul 18 2023 11:35A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17"/>
    <x v="0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140"/>
    <m/>
    <s v="Jul 18 2023 11:35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5"/>
    <x v="3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48"/>
    <m/>
    <s v="Jul 18 2023 11:35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8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89"/>
    <n v="1"/>
    <n v="33"/>
    <m/>
    <s v="Jul 18 2023 11:35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60202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3"/>
    <n v="2023"/>
    <n v="60"/>
    <n v="1"/>
    <n v="14"/>
    <m/>
    <s v="Jul 18 2023 11:35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38"/>
    <m/>
    <s v="Jul 18 2023 11:35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5"/>
    <x v="3"/>
  </r>
  <r>
    <n v="3598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3"/>
    <m/>
    <s v="Jul 18 2023 11:35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598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1"/>
    <m/>
    <s v="Jul 18 2023 11:35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20"/>
    <m/>
    <s v="Jul 18 2023 11:35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15"/>
    <x v="3"/>
  </r>
  <r>
    <n v="35982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3"/>
    <n v="2023"/>
    <n v="138"/>
    <n v="1"/>
    <n v="24"/>
    <m/>
    <s v="Jul 18 2023 11:35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200"/>
    <m/>
    <s v="Jul 18 2023 11:35AM"/>
    <x v="47"/>
    <x v="47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7.5"/>
    <m/>
    <s v="Jul 18 2023 11:35AM"/>
    <x v="149"/>
    <x v="145"/>
    <n v="15"/>
    <s v="BOLSA DE 400 GR"/>
    <n v="2"/>
    <s v="INSUMOS AGRICOLAS"/>
    <n v="16"/>
    <x v="15"/>
    <n v="0"/>
    <n v="0"/>
    <m/>
    <s v="MANCOZEB"/>
    <n v="0"/>
    <n v="18"/>
    <n v="7"/>
    <n v="17"/>
    <x v="0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160"/>
    <m/>
    <s v="Jul 18 2023 11:35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5"/>
    <x v="3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46"/>
    <n v="0.5"/>
    <s v="Jul 18 2023 11:35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8"/>
    <x v="4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50"/>
    <m/>
    <s v="Jul 18 2023 11:35AM"/>
    <x v="87"/>
    <x v="85"/>
    <n v="59"/>
    <s v="RED 25 MANOJOS                                           "/>
    <n v="1"/>
    <s v="PRODUCTOS AGROPECUARIOS"/>
    <n v="2"/>
    <x v="5"/>
    <n v="135.94"/>
    <n v="61.79"/>
    <s v="Apio  Mediano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13.75"/>
    <m/>
    <s v="Jul 18 2023 11:35AM"/>
    <x v="150"/>
    <x v="146"/>
    <n v="84"/>
    <s v="SOBRE 750 GRAMOS"/>
    <n v="2"/>
    <s v="INSUMOS AGRICOLAS"/>
    <n v="16"/>
    <x v="15"/>
    <n v="0"/>
    <n v="0"/>
    <m/>
    <s v="ANTRACOL 70 WP"/>
    <n v="0"/>
    <n v="18"/>
    <n v="7"/>
    <n v="17"/>
    <x v="0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15"/>
    <m/>
    <s v="Jul 18 2023 11:35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5"/>
    <x v="3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18 2023 11:35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10"/>
    <x v="1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8"/>
    <m/>
    <s v="Jul 18 2023 11:35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0"/>
    <x v="1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4"/>
    <m/>
    <s v="Jul 18 2023 11:36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10"/>
    <x v="1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5"/>
    <n v="1.25"/>
    <s v="Jul 18 2023 11:3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4.95"/>
    <m/>
    <s v="Jul 18 2023 11:36AM"/>
    <x v="151"/>
    <x v="147"/>
    <n v="47"/>
    <s v="LITRO"/>
    <n v="2"/>
    <s v="INSUMOS AGRICOLAS"/>
    <n v="17"/>
    <x v="16"/>
    <n v="0"/>
    <n v="0"/>
    <m/>
    <s v="HEDONAL 60 SL"/>
    <n v="0"/>
    <n v="18"/>
    <n v="7"/>
    <n v="17"/>
    <x v="0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3"/>
    <m/>
    <s v="Jul 18 2023 11:36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0"/>
    <x v="1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2"/>
    <m/>
    <s v="Jul 18 2023 11:36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0"/>
    <x v="1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12"/>
    <n v="1.2"/>
    <s v="Jul 18 2023 11:36AM"/>
    <x v="2"/>
    <x v="2"/>
    <n v="51"/>
    <s v="QUINTAL"/>
    <n v="1"/>
    <s v="PRODUCTOS AGROPECUARIOS"/>
    <n v="1"/>
    <x v="0"/>
    <n v="100"/>
    <n v="45.45"/>
    <s v="Frijol Tinto Importado"/>
    <m/>
    <n v="0"/>
    <n v="18"/>
    <n v="7"/>
    <n v="8"/>
    <x v="4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60"/>
    <n v="1"/>
    <n v="10"/>
    <m/>
    <s v="Jul 18 2023 11:36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7.5"/>
    <m/>
    <s v="Jul 18 2023 11:36A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17"/>
    <x v="0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6"/>
    <m/>
    <s v="Jul 18 2023 11:36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34"/>
    <m/>
    <s v="Jul 18 2023 11:36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60"/>
    <n v="1"/>
    <n v="6"/>
    <m/>
    <s v="Jul 18 2023 11:36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5.25"/>
    <m/>
    <s v="Jul 18 2023 11:36A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9"/>
    <m/>
    <s v="Jul 18 2023 11:36AM"/>
    <x v="43"/>
    <x v="43"/>
    <n v="8"/>
    <s v="BOLSA 25-30 LIBRAS"/>
    <n v="1"/>
    <s v="PRODUCTOS AGROPECUARIOS"/>
    <n v="2"/>
    <x v="5"/>
    <n v="26.3"/>
    <n v="11.95"/>
    <s v="Rábano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60"/>
    <n v="1"/>
    <n v="8"/>
    <m/>
    <s v="Jul 18 2023 11:36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5"/>
    <x v="3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17"/>
    <m/>
    <s v="Jul 18 2023 11:36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10"/>
    <x v="1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25"/>
    <n v="1.5"/>
    <s v="Jul 18 2023 11:36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8"/>
    <x v="4"/>
  </r>
  <r>
    <n v="359822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3"/>
    <n v="2023"/>
    <n v="89"/>
    <n v="1"/>
    <n v="7"/>
    <m/>
    <s v="Jul 18 2023 11:36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1.25"/>
    <m/>
    <s v="Jul 18 2023 11:36AM"/>
    <x v="154"/>
    <x v="150"/>
    <n v="2"/>
    <s v="1/2  LITRO"/>
    <n v="2"/>
    <s v="INSUMOS AGRICOLAS"/>
    <n v="18"/>
    <x v="17"/>
    <n v="0"/>
    <n v="0"/>
    <m/>
    <s v="MONARCA 11.25 SE"/>
    <n v="0"/>
    <n v="18"/>
    <n v="7"/>
    <n v="17"/>
    <x v="0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30"/>
    <n v="0.35"/>
    <s v="Jul 18 2023 11:3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89"/>
    <n v="1"/>
    <n v="16"/>
    <m/>
    <s v="Jul 18 2023 11:36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"/>
    <m/>
    <s v="Jul 18 2023 11:36AM"/>
    <x v="155"/>
    <x v="151"/>
    <n v="45"/>
    <s v="LIBRA"/>
    <n v="2"/>
    <s v="INSUMOS AGRICOLAS"/>
    <n v="18"/>
    <x v="17"/>
    <n v="0"/>
    <n v="0"/>
    <m/>
    <s v="CARACOLEX 5.95 RB"/>
    <n v="0"/>
    <n v="18"/>
    <n v="7"/>
    <n v="17"/>
    <x v="0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28"/>
    <n v="0.4"/>
    <s v="Jul 18 2023 11:36AM"/>
    <x v="4"/>
    <x v="4"/>
    <n v="51"/>
    <s v="QUINTAL"/>
    <n v="1"/>
    <s v="PRODUCTOS AGROPECUARIOS"/>
    <n v="1"/>
    <x v="0"/>
    <n v="100"/>
    <n v="45.45"/>
    <s v="Sorgo"/>
    <m/>
    <n v="0"/>
    <n v="18"/>
    <n v="7"/>
    <n v="8"/>
    <x v="4"/>
  </r>
  <r>
    <n v="3598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3"/>
    <m/>
    <s v="Jul 18 2023 11:36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0"/>
    <x v="1"/>
  </r>
  <r>
    <n v="359615"/>
    <n v="942"/>
    <n v="11"/>
    <s v=" USULUTAN"/>
    <n v="23"/>
    <s v="USULUTAN"/>
    <s v="USUARIO USULUTAN 02"/>
    <s v="(en blanco)"/>
    <s v="USUARIO USULUTAN 02"/>
    <m/>
    <s v="USUARIO USULUTAN 02"/>
    <m/>
    <n v="3"/>
    <s v="TERCERA SEMANA"/>
    <n v="7"/>
    <s v="JULIO"/>
    <n v="2"/>
    <s v="CARLOS MORALES"/>
    <n v="2023"/>
    <n v="2023"/>
    <n v="48"/>
    <n v="1"/>
    <n v="230"/>
    <m/>
    <s v="Jul 18 2023 11:36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15"/>
    <x v="3"/>
  </r>
  <r>
    <n v="3598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1"/>
    <m/>
    <s v="Jul 18 2023 11:36AM"/>
    <x v="93"/>
    <x v="91"/>
    <n v="63"/>
    <s v="SACO  240-250 UNIDADES"/>
    <n v="1"/>
    <s v="PRODUCTOS AGROPECUARIOS"/>
    <n v="2"/>
    <x v="5"/>
    <n v="49.43"/>
    <n v="22.47"/>
    <s v="Cebolla Blanca Sin Tallo Mediana"/>
    <m/>
    <n v="0"/>
    <n v="18"/>
    <n v="7"/>
    <n v="10"/>
    <x v="1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231"/>
    <n v="1"/>
    <n v="29"/>
    <n v="0.35"/>
    <s v="Jul 18 2023 11:3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335.75"/>
    <m/>
    <s v="Jul 18 2023 11:36AM"/>
    <x v="156"/>
    <x v="152"/>
    <n v="83"/>
    <s v="SOBRE 5,000 SEMILLAS"/>
    <n v="2"/>
    <s v="INSUMOS AGRICOLAS"/>
    <n v="19"/>
    <x v="18"/>
    <n v="0"/>
    <n v="0"/>
    <m/>
    <m/>
    <n v="0"/>
    <n v="18"/>
    <n v="7"/>
    <n v="17"/>
    <x v="0"/>
  </r>
  <r>
    <n v="359820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3"/>
    <n v="2023"/>
    <n v="138"/>
    <n v="1"/>
    <n v="24"/>
    <m/>
    <s v="Jul 18 2023 11:36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0"/>
    <x v="1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48"/>
    <n v="0.55000000000000004"/>
    <s v="Jul 18 2023 11:36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28.25"/>
    <m/>
    <s v="Jul 18 2023 11:36AM"/>
    <x v="157"/>
    <x v="153"/>
    <n v="45"/>
    <s v="LIBRA"/>
    <n v="2"/>
    <s v="INSUMOS AGRICOLAS"/>
    <n v="19"/>
    <x v="18"/>
    <n v="0"/>
    <n v="0"/>
    <m/>
    <m/>
    <n v="0"/>
    <n v="18"/>
    <n v="7"/>
    <n v="17"/>
    <x v="0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351"/>
    <n v="1"/>
    <n v="14"/>
    <m/>
    <s v="Jul 18 2023 11:37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5"/>
    <x v="2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157"/>
    <n v="1"/>
    <n v="155"/>
    <n v="1.75"/>
    <s v="Jul 18 2023 11:37AM"/>
    <x v="8"/>
    <x v="8"/>
    <n v="51"/>
    <s v="QUINTAL"/>
    <n v="1"/>
    <s v="PRODUCTOS AGROPECUARIOS"/>
    <n v="4"/>
    <x v="1"/>
    <n v="100"/>
    <n v="45.45"/>
    <s v="Cacao "/>
    <m/>
    <n v="0"/>
    <n v="18"/>
    <n v="7"/>
    <n v="8"/>
    <x v="4"/>
  </r>
  <r>
    <n v="360201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3"/>
    <n v="2023"/>
    <n v="60"/>
    <n v="1"/>
    <n v="14"/>
    <n v="0.2"/>
    <s v="Jul 18 2023 11:37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8"/>
    <x v="4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6.75"/>
    <m/>
    <s v="Jul 18 2023 11:37AM"/>
    <x v="158"/>
    <x v="154"/>
    <n v="85"/>
    <s v="UNIDAD"/>
    <n v="3"/>
    <s v="MAQUINARIA Y EQUIPO"/>
    <n v="21"/>
    <x v="19"/>
    <n v="0"/>
    <n v="0"/>
    <m/>
    <m/>
    <n v="0"/>
    <n v="18"/>
    <n v="7"/>
    <n v="17"/>
    <x v="0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5"/>
    <m/>
    <s v="Jul 18 2023 11:37AM"/>
    <x v="27"/>
    <x v="27"/>
    <n v="20"/>
    <s v="CAJA  18-22 TALLOS"/>
    <n v="1"/>
    <s v="PRODUCTOS AGROPECUARIOS"/>
    <n v="2"/>
    <x v="5"/>
    <n v="61.86"/>
    <n v="28.12"/>
    <s v="Apio Grande"/>
    <m/>
    <n v="0"/>
    <n v="18"/>
    <n v="7"/>
    <n v="5"/>
    <x v="2"/>
  </r>
  <r>
    <n v="3598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6"/>
    <m/>
    <s v="Jul 18 2023 11:37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0"/>
    <x v="1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70"/>
    <m/>
    <s v="Jul 18 2023 11:37AM"/>
    <x v="159"/>
    <x v="155"/>
    <n v="85"/>
    <s v="UNIDAD"/>
    <n v="3"/>
    <s v="MAQUINARIA Y EQUIPO"/>
    <n v="21"/>
    <x v="19"/>
    <n v="0"/>
    <n v="0"/>
    <m/>
    <m/>
    <n v="0"/>
    <n v="18"/>
    <n v="7"/>
    <n v="17"/>
    <x v="0"/>
  </r>
  <r>
    <n v="359817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3"/>
    <n v="2023"/>
    <n v="89"/>
    <n v="1"/>
    <n v="34"/>
    <m/>
    <s v="Jul 18 2023 11:37AM"/>
    <x v="92"/>
    <x v="90"/>
    <n v="51"/>
    <s v="QUINTAL"/>
    <n v="1"/>
    <s v="PRODUCTOS AGROPECUARIOS"/>
    <n v="2"/>
    <x v="5"/>
    <n v="100"/>
    <n v="45.45"/>
    <s v="Papa Soloma Mediana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m/>
    <n v="1.35"/>
    <s v="Jul 18 2023 11:37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5"/>
    <x v="3"/>
  </r>
  <r>
    <n v="359744"/>
    <n v="956"/>
    <n v="13"/>
    <s v=" MORAZAN"/>
    <n v="19"/>
    <s v="SAN FRANCISCO GOTERA"/>
    <s v="USUARIO SAN FRANCISCO GOTERA 01"/>
    <s v="(en blanco)"/>
    <s v="USUARIO SAN FRANCISCO GOTERA 01"/>
    <m/>
    <s v="USUARIO SAN FRANCISCO GOTERA 01"/>
    <m/>
    <n v="3"/>
    <s v="TERCERA SEMANA"/>
    <n v="7"/>
    <s v="JULIO"/>
    <n v="3"/>
    <s v="ANA HERMYS OSORIO"/>
    <n v="2023"/>
    <n v="2023"/>
    <n v="60"/>
    <n v="1"/>
    <n v="6.5"/>
    <m/>
    <s v="Jul 18 2023 11:37AM"/>
    <x v="160"/>
    <x v="156"/>
    <n v="85"/>
    <s v="UNIDAD"/>
    <n v="3"/>
    <s v="MAQUINARIA Y EQUIPO"/>
    <n v="21"/>
    <x v="19"/>
    <n v="0"/>
    <n v="0"/>
    <m/>
    <m/>
    <n v="0"/>
    <n v="18"/>
    <n v="7"/>
    <n v="17"/>
    <x v="0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3"/>
    <m/>
    <s v="Jul 18 2023 11:37AM"/>
    <x v="161"/>
    <x v="157"/>
    <n v="7"/>
    <s v="BOLSA  14-16 UNIDADES"/>
    <n v="1"/>
    <s v="PRODUCTOS AGROPECUARIOS"/>
    <n v="2"/>
    <x v="5"/>
    <n v="30.62"/>
    <n v="13.92"/>
    <s v="Brocoli  Mediano"/>
    <m/>
    <n v="0"/>
    <n v="18"/>
    <n v="7"/>
    <n v="5"/>
    <x v="2"/>
  </r>
  <r>
    <n v="36019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7"/>
    <s v="JULIO"/>
    <n v="6"/>
    <s v="GILBERTO RECINOS"/>
    <n v="2023"/>
    <n v="2023"/>
    <n v="60"/>
    <n v="1"/>
    <n v="24"/>
    <m/>
    <s v="Jul 18 2023 11:37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8"/>
    <x v="4"/>
  </r>
  <r>
    <n v="360191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7"/>
    <s v="JULIO"/>
    <n v="6"/>
    <s v="GILBERTO RECINOS"/>
    <n v="2023"/>
    <n v="2023"/>
    <n v="60"/>
    <n v="1"/>
    <n v="23"/>
    <m/>
    <s v="Jul 18 2023 11:37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8"/>
    <x v="4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65"/>
    <m/>
    <s v="Jul 18 2023 11:37AM"/>
    <x v="79"/>
    <x v="78"/>
    <n v="34"/>
    <s v="CIENTO 50-60 LB"/>
    <n v="1"/>
    <s v="PRODUCTOS AGROPECUARIOS"/>
    <n v="2"/>
    <x v="5"/>
    <n v="55"/>
    <n v="25"/>
    <s v="Ayote Tierno Grande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8"/>
    <m/>
    <s v="Jul 18 2023 11:37AM"/>
    <x v="88"/>
    <x v="86"/>
    <n v="49"/>
    <s v="MANOJO 50 UNIDADES                                          "/>
    <n v="1"/>
    <s v="PRODUCTOS AGROPECUARIOS"/>
    <n v="2"/>
    <x v="5"/>
    <n v="17.54"/>
    <n v="7.97"/>
    <s v="Cebolla Blanca Con Tallo Grande"/>
    <m/>
    <n v="0"/>
    <n v="18"/>
    <n v="7"/>
    <n v="5"/>
    <x v="2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5"/>
    <m/>
    <s v="Jul 18 2023 11:37AM"/>
    <x v="80"/>
    <x v="79"/>
    <n v="70"/>
    <s v="SACO 170-190 UNIDADES"/>
    <n v="1"/>
    <s v="PRODUCTOS AGROPECUARIOS"/>
    <n v="2"/>
    <x v="5"/>
    <n v="36.4"/>
    <n v="16.55"/>
    <s v="Chile  Verde Mediano"/>
    <m/>
    <n v="0"/>
    <n v="18"/>
    <n v="7"/>
    <n v="10"/>
    <x v="1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7"/>
    <m/>
    <s v="Jul 18 2023 11:37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0"/>
    <x v="1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0"/>
    <m/>
    <s v="Jul 18 2023 11:38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10"/>
    <x v="1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8"/>
    <m/>
    <s v="Jul 18 2023 11:38AM"/>
    <x v="84"/>
    <x v="82"/>
    <n v="9"/>
    <s v="BOLSA  50 UNIDADES                                           "/>
    <n v="1"/>
    <s v="PRODUCTOS AGROPECUARIOS"/>
    <n v="2"/>
    <x v="5"/>
    <n v="28.22"/>
    <n v="12.83"/>
    <s v="Güisquil Verde Mediano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34"/>
    <m/>
    <s v="Jul 18 2023 11:38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5"/>
    <x v="2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30"/>
    <m/>
    <s v="Jul 18 2023 11:38AM"/>
    <x v="41"/>
    <x v="41"/>
    <n v="60"/>
    <s v="SACO   145-155 UNIDADES"/>
    <n v="1"/>
    <s v="PRODUCTOS AGROPECUARIOS"/>
    <n v="2"/>
    <x v="5"/>
    <n v="139.57"/>
    <n v="63.44"/>
    <s v="Pepino Grande"/>
    <m/>
    <n v="0"/>
    <n v="18"/>
    <n v="7"/>
    <n v="10"/>
    <x v="1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28"/>
    <m/>
    <s v="Jul 18 2023 11:38AM"/>
    <x v="42"/>
    <x v="42"/>
    <n v="61"/>
    <s v="SACO   200-225 UNIDADES                                            "/>
    <n v="1"/>
    <s v="PRODUCTOS AGROPECUARIOS"/>
    <n v="2"/>
    <x v="5"/>
    <n v="107.99"/>
    <n v="49.09"/>
    <s v="Pepino Mediano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22"/>
    <m/>
    <s v="Jul 18 2023 11:38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5"/>
    <x v="2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2"/>
    <m/>
    <s v="Jul 18 2023 11:38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10"/>
    <x v="1"/>
  </r>
  <r>
    <n v="36017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7"/>
    <s v="JULIO"/>
    <n v="6"/>
    <s v="GILBERTO RECINOS"/>
    <n v="2023"/>
    <n v="2023"/>
    <n v="60"/>
    <n v="1"/>
    <n v="25"/>
    <m/>
    <s v="Jul 18 2023 11:38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8"/>
    <x v="4"/>
  </r>
  <r>
    <n v="35981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3"/>
    <n v="2023"/>
    <n v="60"/>
    <n v="1"/>
    <n v="10"/>
    <m/>
    <s v="Jul 18 2023 11:38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0"/>
    <x v="1"/>
  </r>
  <r>
    <n v="360179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7"/>
    <s v="JULIO"/>
    <n v="6"/>
    <s v="GILBERTO RECINOS"/>
    <n v="2023"/>
    <n v="2023"/>
    <n v="60"/>
    <n v="1"/>
    <n v="24"/>
    <m/>
    <s v="Jul 18 2023 11:38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8"/>
    <x v="4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30"/>
    <n v="0.4"/>
    <s v="Jul 18 2023 11:38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6"/>
    <m/>
    <s v="Jul 18 2023 11:38AM"/>
    <x v="33"/>
    <x v="33"/>
    <n v="53"/>
    <s v="RED   12 UNIDADES"/>
    <n v="1"/>
    <s v="PRODUCTOS AGROPECUARIOS"/>
    <n v="2"/>
    <x v="5"/>
    <n v="46.19"/>
    <n v="21"/>
    <s v="Coliflor  Grande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30"/>
    <n v="0.4"/>
    <s v="Jul 18 2023 11:38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36"/>
    <m/>
    <s v="Jul 18 2023 11:38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5"/>
    <x v="2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1"/>
    <m/>
    <s v="Jul 18 2023 11:38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351"/>
    <n v="1"/>
    <n v="15"/>
    <m/>
    <s v="Jul 18 2023 11:38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15"/>
    <x v="3"/>
  </r>
  <r>
    <n v="3598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4"/>
    <m/>
    <s v="Jul 18 2023 11:38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10"/>
    <x v="1"/>
  </r>
  <r>
    <n v="36021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3"/>
    <n v="2023"/>
    <n v="60"/>
    <n v="1"/>
    <n v="4.2"/>
    <m/>
    <s v="Jul 18 2023 11:39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598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5"/>
    <m/>
    <s v="Jul 18 2023 11:39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0"/>
    <x v="1"/>
  </r>
  <r>
    <n v="36021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3"/>
    <n v="2023"/>
    <n v="60"/>
    <n v="1"/>
    <n v="4"/>
    <m/>
    <s v="Jul 18 2023 11:39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59848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3"/>
    <n v="2023"/>
    <n v="60"/>
    <n v="1"/>
    <n v="3"/>
    <m/>
    <s v="Jul 18 2023 11:39AM"/>
    <x v="69"/>
    <x v="6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9"/>
    <m/>
    <s v="Jul 18 2023 11:39AM"/>
    <x v="28"/>
    <x v="28"/>
    <n v="19"/>
    <s v="CAJA  10-12 UNIDADES                                              "/>
    <n v="1"/>
    <s v="PRODUCTOS AGROPECUARIOS"/>
    <n v="2"/>
    <x v="5"/>
    <n v="27.31"/>
    <n v="12.41"/>
    <s v="Brocoli Grande"/>
    <m/>
    <n v="0"/>
    <n v="18"/>
    <n v="7"/>
    <n v="15"/>
    <x v="3"/>
  </r>
  <r>
    <n v="36021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3"/>
    <n v="2023"/>
    <n v="60"/>
    <n v="1"/>
    <n v="50"/>
    <m/>
    <s v="Jul 18 2023 11:39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38"/>
    <m/>
    <s v="Jul 18 2023 11:39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5"/>
    <x v="2"/>
  </r>
  <r>
    <n v="360212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3"/>
    <n v="2023"/>
    <n v="60"/>
    <n v="1"/>
    <n v="47"/>
    <m/>
    <s v="Jul 18 2023 11:39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138"/>
    <n v="1"/>
    <n v="25"/>
    <m/>
    <s v="Jul 18 2023 11:39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15"/>
    <x v="3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138"/>
    <n v="1"/>
    <n v="25"/>
    <m/>
    <s v="Jul 18 2023 11:39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15"/>
    <x v="3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22"/>
    <m/>
    <s v="Jul 18 2023 11:39AM"/>
    <x v="90"/>
    <x v="88"/>
    <n v="75"/>
    <s v="SACO 90-100 LB"/>
    <n v="1"/>
    <s v="PRODUCTOS AGROPECUARIOS"/>
    <n v="2"/>
    <x v="5"/>
    <n v="100"/>
    <n v="45.45"/>
    <s v="Remolacha Grande"/>
    <m/>
    <n v="0"/>
    <n v="18"/>
    <n v="7"/>
    <n v="5"/>
    <x v="2"/>
  </r>
  <r>
    <n v="359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12"/>
    <m/>
    <s v="Jul 18 2023 11:39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0"/>
    <x v="1"/>
  </r>
  <r>
    <n v="359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60"/>
    <n v="1"/>
    <n v="7"/>
    <m/>
    <s v="Jul 18 2023 11:39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23"/>
    <m/>
    <s v="Jul 18 2023 11:39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15"/>
    <x v="3"/>
  </r>
  <r>
    <n v="359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18 2023 11:39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8"/>
    <m/>
    <s v="Jul 18 2023 11:39AM"/>
    <x v="46"/>
    <x v="46"/>
    <n v="57"/>
    <s v="RED 10-12 UNIDADES                                              "/>
    <n v="1"/>
    <s v="PRODUCTOS AGROPECUARIOS"/>
    <n v="2"/>
    <x v="5"/>
    <n v="92.47"/>
    <n v="42.03"/>
    <s v="Repollo Verde Grande"/>
    <m/>
    <n v="0"/>
    <n v="18"/>
    <n v="7"/>
    <n v="5"/>
    <x v="2"/>
  </r>
  <r>
    <n v="359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2"/>
    <m/>
    <s v="Jul 18 2023 11:39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59840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3"/>
    <n v="2023"/>
    <n v="89"/>
    <n v="1"/>
    <n v="14"/>
    <m/>
    <s v="Jul 18 2023 11:39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.8"/>
    <m/>
    <s v="Jul 18 2023 11:39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9"/>
    <x v="5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19"/>
    <m/>
    <s v="Jul 18 2023 11:39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5"/>
    <x v="2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.7"/>
    <m/>
    <s v="Jul 18 2023 11:39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9"/>
    <x v="5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.7"/>
    <m/>
    <s v="Jul 18 2023 11:40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9"/>
    <x v="5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89"/>
    <n v="1"/>
    <n v="22"/>
    <m/>
    <s v="Jul 18 2023 11:40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5"/>
    <x v="2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"/>
    <m/>
    <s v="Jul 18 2023 11:40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9"/>
    <x v="5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"/>
    <m/>
    <s v="Jul 18 2023 11:40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9"/>
    <x v="5"/>
  </r>
  <r>
    <n v="35983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0"/>
    <m/>
    <s v="Jul 18 2023 11:40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10"/>
    <x v="1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"/>
    <m/>
    <s v="Jul 18 2023 11:40AM"/>
    <x v="120"/>
    <x v="117"/>
    <n v="45"/>
    <s v="LIBRA"/>
    <n v="1"/>
    <s v="PRODUCTOS AGROPECUARIOS"/>
    <n v="5"/>
    <x v="8"/>
    <n v="1"/>
    <n v="0.45"/>
    <s v="Puyazo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15"/>
    <m/>
    <s v="Jul 18 2023 11:40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15"/>
    <x v="3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"/>
    <m/>
    <s v="Jul 18 2023 11:40AM"/>
    <x v="121"/>
    <x v="118"/>
    <n v="45"/>
    <s v="LIBRA"/>
    <n v="1"/>
    <s v="PRODUCTOS AGROPECUARIOS"/>
    <n v="5"/>
    <x v="8"/>
    <n v="1"/>
    <n v="0.45"/>
    <s v="Salon"/>
    <m/>
    <n v="0"/>
    <n v="18"/>
    <n v="7"/>
    <n v="9"/>
    <x v="5"/>
  </r>
  <r>
    <n v="35983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8"/>
    <m/>
    <s v="Jul 18 2023 11:40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10"/>
    <x v="1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4"/>
    <m/>
    <s v="Jul 18 2023 11:40AM"/>
    <x v="122"/>
    <x v="119"/>
    <n v="45"/>
    <s v="LIBRA"/>
    <n v="1"/>
    <s v="PRODUCTOS AGROPECUARIOS"/>
    <n v="5"/>
    <x v="8"/>
    <n v="1"/>
    <n v="0.45"/>
    <s v="Solomo"/>
    <m/>
    <n v="0"/>
    <n v="18"/>
    <n v="7"/>
    <n v="9"/>
    <x v="5"/>
  </r>
  <r>
    <n v="359839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3"/>
    <n v="2023"/>
    <n v="95"/>
    <n v="1"/>
    <n v="16"/>
    <m/>
    <s v="Jul 18 2023 11:40AM"/>
    <x v="97"/>
    <x v="94"/>
    <n v="31"/>
    <s v="CIENTO  100 UNIDADES                                                "/>
    <n v="1"/>
    <s v="PRODUCTOS AGROPECUARIOS"/>
    <n v="3"/>
    <x v="6"/>
    <n v="47.56"/>
    <n v="21.62"/>
    <s v="Naranja Valencia Mediana"/>
    <m/>
    <n v="0"/>
    <n v="18"/>
    <n v="7"/>
    <n v="10"/>
    <x v="1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6"/>
    <m/>
    <s v="Jul 18 2023 11:40AM"/>
    <x v="123"/>
    <x v="120"/>
    <n v="45"/>
    <s v="LIBRA"/>
    <n v="1"/>
    <s v="PRODUCTOS AGROPECUARIOS"/>
    <n v="6"/>
    <x v="9"/>
    <n v="1"/>
    <n v="0.45"/>
    <s v="Chicharron"/>
    <m/>
    <n v="0"/>
    <n v="18"/>
    <n v="7"/>
    <n v="9"/>
    <x v="5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60"/>
    <n v="1"/>
    <n v="55"/>
    <m/>
    <s v="Jul 18 2023 11:40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5"/>
    <x v="2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3"/>
    <m/>
    <s v="Jul 18 2023 11:40AM"/>
    <x v="124"/>
    <x v="121"/>
    <n v="45"/>
    <s v="LIBRA"/>
    <n v="1"/>
    <s v="PRODUCTOS AGROPECUARIOS"/>
    <n v="6"/>
    <x v="9"/>
    <n v="1"/>
    <n v="0.45"/>
    <s v="Costilla"/>
    <m/>
    <n v="0"/>
    <n v="18"/>
    <n v="7"/>
    <n v="9"/>
    <x v="5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3"/>
    <m/>
    <s v="Jul 18 2023 11:40AM"/>
    <x v="125"/>
    <x v="122"/>
    <n v="45"/>
    <s v="LIBRA"/>
    <n v="1"/>
    <s v="PRODUCTOS AGROPECUARIOS"/>
    <n v="6"/>
    <x v="9"/>
    <n v="1"/>
    <n v="0.45"/>
    <s v="Lomo"/>
    <m/>
    <n v="0"/>
    <n v="18"/>
    <n v="7"/>
    <n v="9"/>
    <x v="5"/>
  </r>
  <r>
    <n v="360211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3"/>
    <n v="2023"/>
    <n v="60"/>
    <n v="1"/>
    <n v="3"/>
    <m/>
    <s v="Jul 18 2023 11:40AM"/>
    <x v="126"/>
    <x v="123"/>
    <n v="45"/>
    <s v="LIBRA"/>
    <n v="1"/>
    <s v="PRODUCTOS AGROPECUARIOS"/>
    <n v="6"/>
    <x v="9"/>
    <n v="1"/>
    <n v="0.45"/>
    <s v="Posta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5"/>
    <m/>
    <s v="Jul 18 2023 11:40AM"/>
    <x v="34"/>
    <x v="34"/>
    <n v="69"/>
    <s v="SACO 15-20 LIBRAS"/>
    <n v="1"/>
    <s v="PRODUCTOS AGROPECUARIOS"/>
    <n v="2"/>
    <x v="5"/>
    <n v="17.149999999999999"/>
    <n v="7.8"/>
    <s v="Ejote  Importado"/>
    <m/>
    <n v="0"/>
    <n v="18"/>
    <n v="7"/>
    <n v="15"/>
    <x v="3"/>
  </r>
  <r>
    <n v="359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5"/>
    <m/>
    <s v="Jul 18 2023 11:40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59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89"/>
    <n v="1"/>
    <n v="13"/>
    <m/>
    <s v="Jul 18 2023 11:40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35"/>
    <m/>
    <s v="Jul 18 2023 11:40AM"/>
    <x v="36"/>
    <x v="36"/>
    <n v="76"/>
    <s v="SACO 90-100 UNIDADES                        "/>
    <n v="1"/>
    <s v="PRODUCTOS AGROPECUARIOS"/>
    <n v="2"/>
    <x v="5"/>
    <n v="119.38"/>
    <n v="54.26"/>
    <s v="Guisquil Oscuro Grande"/>
    <m/>
    <n v="0"/>
    <n v="18"/>
    <n v="7"/>
    <n v="15"/>
    <x v="3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60"/>
    <n v="1"/>
    <n v="20"/>
    <m/>
    <s v="Jul 18 2023 11:40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5"/>
    <x v="2"/>
  </r>
  <r>
    <n v="35983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3"/>
    <n v="2023"/>
    <n v="138"/>
    <n v="1"/>
    <n v="43"/>
    <m/>
    <s v="Jul 18 2023 11:40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0"/>
    <m/>
    <s v="Jul 18 2023 11:40AM"/>
    <x v="37"/>
    <x v="37"/>
    <n v="26"/>
    <s v="CAJA 18-20 UNIDADES                                                 "/>
    <n v="1"/>
    <s v="PRODUCTOS AGROPECUARIOS"/>
    <n v="2"/>
    <x v="5"/>
    <n v="45.01"/>
    <n v="20.46"/>
    <s v="Lechuga de Cabeza Grande Caja"/>
    <m/>
    <n v="0"/>
    <n v="18"/>
    <n v="7"/>
    <n v="15"/>
    <x v="3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50"/>
    <m/>
    <s v="Jul 18 2023 11:40AM"/>
    <x v="39"/>
    <x v="39"/>
    <n v="31"/>
    <s v="CIENTO  100 UNIDADES                                                "/>
    <n v="1"/>
    <s v="PRODUCTOS AGROPECUARIOS"/>
    <n v="2"/>
    <x v="5"/>
    <n v="409.89"/>
    <n v="186.31"/>
    <s v="Melón Grande"/>
    <m/>
    <n v="0"/>
    <n v="18"/>
    <n v="7"/>
    <n v="15"/>
    <x v="3"/>
  </r>
  <r>
    <n v="359837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3"/>
    <n v="2023"/>
    <n v="60"/>
    <n v="1"/>
    <n v="50"/>
    <m/>
    <s v="Jul 18 2023 11:40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60"/>
    <n v="1"/>
    <n v="17"/>
    <m/>
    <s v="Jul 18 2023 11:41AM"/>
    <x v="35"/>
    <x v="35"/>
    <n v="9"/>
    <s v="BOLSA  50 UNIDADES                                           "/>
    <n v="1"/>
    <s v="PRODUCTOS AGROPECUARIOS"/>
    <n v="2"/>
    <x v="5"/>
    <n v="79.599999999999994"/>
    <n v="36.18"/>
    <s v="Güisquil Verde Grande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35"/>
    <m/>
    <s v="Jul 18 2023 11:41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15"/>
    <x v="3"/>
  </r>
  <r>
    <n v="36020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3"/>
    <n v="2023"/>
    <n v="60"/>
    <n v="1"/>
    <n v="3"/>
    <m/>
    <s v="Jul 18 2023 11:41AM"/>
    <x v="130"/>
    <x v="127"/>
    <n v="16"/>
    <s v="BOTELLA"/>
    <n v="1"/>
    <s v="PRODUCTOS AGROPECUARIOS"/>
    <n v="9"/>
    <x v="3"/>
    <n v="1.6"/>
    <n v="0.73"/>
    <s v="Crema"/>
    <m/>
    <n v="0"/>
    <n v="18"/>
    <n v="7"/>
    <n v="9"/>
    <x v="5"/>
  </r>
  <r>
    <n v="36020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3"/>
    <n v="2023"/>
    <n v="157"/>
    <n v="1"/>
    <n v="2.5"/>
    <m/>
    <s v="Jul 18 2023 11:41AM"/>
    <x v="128"/>
    <x v="125"/>
    <n v="45"/>
    <s v="LIBRA"/>
    <n v="1"/>
    <s v="PRODUCTOS AGROPECUARIOS"/>
    <n v="9"/>
    <x v="3"/>
    <n v="1"/>
    <n v="0.45"/>
    <s v="Quesillo"/>
    <m/>
    <n v="0"/>
    <n v="18"/>
    <n v="7"/>
    <n v="9"/>
    <x v="5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60"/>
    <n v="1"/>
    <n v="20"/>
    <m/>
    <s v="Jul 18 2023 11:41AM"/>
    <x v="45"/>
    <x v="45"/>
    <n v="31"/>
    <s v="CIENTO  100 UNIDADES                                                "/>
    <n v="1"/>
    <s v="PRODUCTOS AGROPECUARIOS"/>
    <n v="2"/>
    <x v="5"/>
    <n v="65.33"/>
    <n v="29.7"/>
    <s v="Pipian Grande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8"/>
    <m/>
    <s v="Jul 18 2023 11:41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5"/>
    <x v="3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0"/>
    <m/>
    <s v="Jul 18 2023 11:41AM"/>
    <x v="66"/>
    <x v="66"/>
    <n v="31"/>
    <s v="CIENTO  100 UNIDADES                                                "/>
    <n v="1"/>
    <s v="PRODUCTOS AGROPECUARIOS"/>
    <n v="3"/>
    <x v="6"/>
    <n v="525"/>
    <n v="238.64"/>
    <s v="Coco Verde Grande"/>
    <m/>
    <n v="0"/>
    <n v="18"/>
    <n v="7"/>
    <n v="10"/>
    <x v="1"/>
  </r>
  <r>
    <n v="36020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3"/>
    <n v="2023"/>
    <n v="157"/>
    <n v="1"/>
    <n v="3.8"/>
    <m/>
    <s v="Jul 18 2023 11:41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9"/>
    <x v="5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12"/>
    <m/>
    <s v="Jul 18 2023 11:41AM"/>
    <x v="55"/>
    <x v="55"/>
    <n v="10"/>
    <s v="BOLSA 25-30 LIBRAS"/>
    <n v="1"/>
    <s v="PRODUCTOS AGROPECUARIOS"/>
    <n v="3"/>
    <x v="6"/>
    <n v="27.5"/>
    <n v="12.5"/>
    <s v="Guayaba Grande"/>
    <m/>
    <n v="0"/>
    <n v="18"/>
    <n v="7"/>
    <n v="10"/>
    <x v="1"/>
  </r>
  <r>
    <n v="36020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3"/>
    <n v="2023"/>
    <n v="157"/>
    <n v="1"/>
    <n v="6"/>
    <m/>
    <s v="Jul 18 2023 11:41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9"/>
    <x v="5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7"/>
    <m/>
    <s v="Jul 18 2023 11:41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0"/>
    <x v="1"/>
  </r>
  <r>
    <n v="359414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3"/>
    <n v="2023"/>
    <n v="60"/>
    <n v="1"/>
    <n v="17"/>
    <m/>
    <s v="Jul 18 2023 11:41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5"/>
    <x v="2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4"/>
    <m/>
    <s v="Jul 18 2023 11:41AM"/>
    <x v="68"/>
    <x v="68"/>
    <n v="31"/>
    <s v="CIENTO  100 UNIDADES                                                "/>
    <n v="1"/>
    <s v="PRODUCTOS AGROPECUARIOS"/>
    <n v="3"/>
    <x v="6"/>
    <n v="11.5"/>
    <n v="5.23"/>
    <s v="Limon Criollo"/>
    <m/>
    <n v="1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95"/>
    <n v="1"/>
    <n v="200"/>
    <m/>
    <s v="Jul 18 2023 11:41AM"/>
    <x v="47"/>
    <x v="47"/>
    <n v="31"/>
    <s v="CIENTO  100 UNIDADES                                                "/>
    <n v="1"/>
    <s v="PRODUCTOS AGROPECUARIOS"/>
    <n v="2"/>
    <x v="5"/>
    <n v="1279.17"/>
    <n v="581.44000000000005"/>
    <s v="Sandia Redonda Grande"/>
    <m/>
    <n v="0"/>
    <n v="18"/>
    <n v="7"/>
    <n v="15"/>
    <x v="3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5"/>
    <m/>
    <s v="Jul 18 2023 11:41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0"/>
    <x v="1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60"/>
    <n v="1"/>
    <n v="3"/>
    <m/>
    <s v="Jul 18 2023 11:41AM"/>
    <x v="69"/>
    <x v="69"/>
    <n v="31"/>
    <s v="CIENTO  100 UNIDADES                                                "/>
    <n v="1"/>
    <s v="PRODUCTOS AGROPECUARIOS"/>
    <n v="3"/>
    <x v="6"/>
    <n v="12.86"/>
    <n v="5.85"/>
    <s v="Limon Pérsico Mediano"/>
    <m/>
    <n v="0"/>
    <n v="18"/>
    <n v="7"/>
    <n v="10"/>
    <x v="1"/>
  </r>
  <r>
    <n v="360203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3"/>
    <n v="2023"/>
    <n v="60"/>
    <n v="1"/>
    <n v="1.75"/>
    <m/>
    <s v="Jul 18 2023 11:41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95"/>
    <n v="1"/>
    <n v="175"/>
    <m/>
    <s v="Jul 18 2023 11:41AM"/>
    <x v="48"/>
    <x v="48"/>
    <n v="31"/>
    <s v="CIENTO  100 UNIDADES                                                "/>
    <n v="1"/>
    <s v="PRODUCTOS AGROPECUARIOS"/>
    <n v="2"/>
    <x v="5"/>
    <n v="933.61"/>
    <n v="424.37"/>
    <s v="Sandia Redonda Mediana"/>
    <m/>
    <n v="0"/>
    <n v="18"/>
    <n v="7"/>
    <n v="15"/>
    <x v="3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18 2023 11:41AM"/>
    <x v="54"/>
    <x v="54"/>
    <n v="27"/>
    <s v="CAJA 40 LIBRAS 90-100 UNIDADES"/>
    <n v="1"/>
    <s v="PRODUCTOS AGROPECUARIOS"/>
    <n v="3"/>
    <x v="6"/>
    <n v="40"/>
    <n v="18.18"/>
    <s v="Banano Maduro Grande Caja"/>
    <m/>
    <n v="0"/>
    <n v="18"/>
    <n v="7"/>
    <n v="10"/>
    <x v="1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0"/>
    <m/>
    <s v="Jul 18 2023 11:41AM"/>
    <x v="71"/>
    <x v="5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8"/>
    <n v="7"/>
    <n v="10"/>
    <x v="1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2"/>
    <m/>
    <s v="Jul 18 2023 11:41AM"/>
    <x v="100"/>
    <x v="97"/>
    <n v="45"/>
    <s v="LIBRA"/>
    <n v="1"/>
    <s v="PRODUCTOS AGROPECUARIOS"/>
    <n v="10"/>
    <x v="7"/>
    <n v="1"/>
    <n v="0.45"/>
    <s v="Bagre"/>
    <m/>
    <n v="0"/>
    <n v="18"/>
    <n v="7"/>
    <n v="17"/>
    <x v="0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35"/>
    <m/>
    <s v="Jul 18 2023 11:41AM"/>
    <x v="73"/>
    <x v="72"/>
    <n v="42"/>
    <s v="JABA 35-38 LIBRAS"/>
    <n v="1"/>
    <s v="PRODUCTOS AGROPECUARIOS"/>
    <n v="3"/>
    <x v="6"/>
    <n v="36.5"/>
    <n v="16.59"/>
    <s v="Fresa Grande"/>
    <m/>
    <n v="0"/>
    <n v="18"/>
    <n v="7"/>
    <n v="10"/>
    <x v="1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.5"/>
    <m/>
    <s v="Jul 18 2023 11:41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17"/>
    <x v="0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4"/>
    <m/>
    <s v="Jul 18 2023 11:41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0"/>
    <x v="1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12"/>
    <m/>
    <s v="Jul 18 2023 11:41AM"/>
    <x v="74"/>
    <x v="73"/>
    <n v="39"/>
    <s v="JABA  13-15 UNIDADES"/>
    <n v="1"/>
    <s v="PRODUCTOS AGROPECUARIOS"/>
    <n v="3"/>
    <x v="6"/>
    <n v="35.19"/>
    <n v="16"/>
    <s v="Papaya Tainung Mediana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5"/>
    <m/>
    <s v="Jul 18 2023 11:41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15"/>
    <x v="3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89"/>
    <n v="1"/>
    <n v="25"/>
    <m/>
    <s v="Jul 18 2023 11:41AM"/>
    <x v="76"/>
    <x v="75"/>
    <n v="56"/>
    <s v="RED  45-50 UNIDADES                                  "/>
    <n v="1"/>
    <s v="PRODUCTOS AGROPECUARIOS"/>
    <n v="3"/>
    <x v="6"/>
    <n v="59"/>
    <n v="26.82"/>
    <s v="Zapote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4"/>
    <m/>
    <s v="Jul 18 2023 11:42AM"/>
    <x v="86"/>
    <x v="84"/>
    <n v="18"/>
    <s v="CAJA   325-350 UNIDADES"/>
    <n v="1"/>
    <s v="PRODUCTOS AGROPECUARIOS"/>
    <n v="2"/>
    <x v="5"/>
    <n v="55.32"/>
    <n v="25.15"/>
    <s v="Tomate de Pasta"/>
    <m/>
    <n v="0"/>
    <n v="18"/>
    <n v="7"/>
    <n v="15"/>
    <x v="3"/>
  </r>
  <r>
    <n v="360199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3"/>
    <n v="2023"/>
    <n v="60"/>
    <n v="1"/>
    <n v="1.4"/>
    <m/>
    <s v="Jul 18 2023 11:42AM"/>
    <x v="164"/>
    <x v="160"/>
    <n v="45"/>
    <s v="LIBRA"/>
    <n v="1"/>
    <s v="PRODUCTOS AGROPECUARIOS"/>
    <n v="7"/>
    <x v="2"/>
    <n v="1"/>
    <n v="0.45"/>
    <s v="Pollo Entero( sin menudos)"/>
    <m/>
    <n v="0"/>
    <n v="18"/>
    <n v="7"/>
    <n v="9"/>
    <x v="5"/>
  </r>
  <r>
    <n v="360199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3"/>
    <n v="2023"/>
    <n v="60"/>
    <n v="1"/>
    <n v="1.2"/>
    <m/>
    <s v="Jul 18 2023 11:42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9"/>
    <x v="5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38"/>
    <n v="1"/>
    <n v="43"/>
    <m/>
    <s v="Jul 18 2023 11:42AM"/>
    <x v="53"/>
    <x v="53"/>
    <n v="24"/>
    <s v="CAJA 10 KG 60-70 UNIDADES"/>
    <n v="1"/>
    <s v="PRODUCTOS AGROPECUARIOS"/>
    <n v="3"/>
    <x v="6"/>
    <n v="22"/>
    <n v="10"/>
    <s v="Aguacate Hass Mediano"/>
    <m/>
    <n v="0"/>
    <n v="18"/>
    <n v="7"/>
    <n v="10"/>
    <x v="1"/>
  </r>
  <r>
    <n v="360199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3"/>
    <n v="2023"/>
    <n v="60"/>
    <n v="1"/>
    <n v="1.75"/>
    <m/>
    <s v="Jul 18 2023 11:42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5"/>
    <m/>
    <s v="Jul 18 2023 11:42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17"/>
    <x v="0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35"/>
    <m/>
    <s v="Jul 18 2023 11:42AM"/>
    <x v="77"/>
    <x v="76"/>
    <n v="31"/>
    <s v="CIENTO  100 UNIDADES                                                "/>
    <n v="1"/>
    <s v="PRODUCTOS AGROPECUARIOS"/>
    <n v="3"/>
    <x v="6"/>
    <n v="37.5"/>
    <n v="17.05"/>
    <s v="Maracuyá Redonda Grande"/>
    <m/>
    <n v="0"/>
    <n v="18"/>
    <n v="7"/>
    <n v="10"/>
    <x v="1"/>
  </r>
  <r>
    <n v="359833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3"/>
    <n v="2023"/>
    <n v="157"/>
    <n v="1"/>
    <n v="145"/>
    <m/>
    <s v="Jul 18 2023 11:42AM"/>
    <x v="63"/>
    <x v="63"/>
    <n v="52"/>
    <s v="QUINTAL "/>
    <n v="1"/>
    <s v="PRODUCTOS AGROPECUARIOS"/>
    <n v="3"/>
    <x v="6"/>
    <n v="100"/>
    <n v="45.45"/>
    <s v="Tamarindo sin Cáscara"/>
    <m/>
    <n v="0"/>
    <n v="18"/>
    <n v="7"/>
    <n v="10"/>
    <x v="1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4.5"/>
    <m/>
    <s v="Jul 18 2023 11:42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17"/>
    <x v="0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7"/>
    <m/>
    <s v="Jul 18 2023 11:42A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17"/>
    <x v="0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7"/>
    <m/>
    <s v="Jul 18 2023 11:42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6"/>
    <m/>
    <s v="Jul 18 2023 11:42A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17"/>
    <x v="0"/>
  </r>
  <r>
    <n v="3598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26"/>
    <m/>
    <s v="Jul 18 2023 11:42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0"/>
    <x v="1"/>
  </r>
  <r>
    <n v="359821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3"/>
    <n v="2023"/>
    <n v="89"/>
    <n v="1"/>
    <n v="17"/>
    <m/>
    <s v="Jul 18 2023 11:42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0"/>
    <x v="1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"/>
    <m/>
    <s v="Jul 18 2023 11:42AM"/>
    <x v="107"/>
    <x v="104"/>
    <n v="45"/>
    <s v="LIBRA"/>
    <n v="1"/>
    <s v="PRODUCTOS AGROPECUARIOS"/>
    <n v="10"/>
    <x v="7"/>
    <n v="1"/>
    <n v="0.45"/>
    <s v="Corvina"/>
    <m/>
    <n v="0"/>
    <n v="18"/>
    <n v="7"/>
    <n v="17"/>
    <x v="0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.25"/>
    <m/>
    <s v="Jul 18 2023 11:42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5"/>
    <x v="2"/>
  </r>
  <r>
    <n v="36019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3"/>
    <n v="2023"/>
    <n v="60"/>
    <n v="1"/>
    <n v="4.2"/>
    <m/>
    <s v="Jul 18 2023 11:42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6019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3"/>
    <n v="2023"/>
    <n v="60"/>
    <n v="1"/>
    <n v="4"/>
    <m/>
    <s v="Jul 18 2023 11:42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35"/>
    <m/>
    <s v="Jul 18 2023 11:42AM"/>
    <x v="65"/>
    <x v="65"/>
    <n v="31"/>
    <s v="CIENTO  100 UNIDADES                                                "/>
    <n v="1"/>
    <s v="PRODUCTOS AGROPECUARIOS"/>
    <n v="3"/>
    <x v="6"/>
    <n v="42.67"/>
    <n v="19.399999999999999"/>
    <s v="Aguacate Criollo Mediano"/>
    <m/>
    <n v="1"/>
    <n v="18"/>
    <n v="7"/>
    <n v="15"/>
    <x v="3"/>
  </r>
  <r>
    <n v="3598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26"/>
    <m/>
    <s v="Jul 18 2023 11:42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0"/>
    <x v="1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.25"/>
    <m/>
    <s v="Jul 18 2023 11:42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5"/>
    <x v="2"/>
  </r>
  <r>
    <n v="36019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3"/>
    <n v="2023"/>
    <n v="60"/>
    <n v="1"/>
    <n v="48"/>
    <m/>
    <s v="Jul 18 2023 11:42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59818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3"/>
    <n v="2023"/>
    <n v="89"/>
    <n v="1"/>
    <n v="17"/>
    <m/>
    <s v="Jul 18 2023 11:42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0"/>
    <x v="1"/>
  </r>
  <r>
    <n v="360190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3"/>
    <n v="2023"/>
    <n v="60"/>
    <n v="1"/>
    <n v="46"/>
    <m/>
    <s v="Jul 18 2023 11:42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2.5"/>
    <m/>
    <s v="Jul 18 2023 11:42AM"/>
    <x v="111"/>
    <x v="108"/>
    <n v="45"/>
    <s v="LIBRA"/>
    <n v="1"/>
    <s v="PRODUCTOS AGROPECUARIOS"/>
    <n v="10"/>
    <x v="7"/>
    <n v="1"/>
    <n v="0.45"/>
    <s v="Macarela"/>
    <m/>
    <n v="0"/>
    <n v="18"/>
    <n v="7"/>
    <n v="17"/>
    <x v="0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.25"/>
    <m/>
    <s v="Jul 18 2023 11:43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9"/>
    <m/>
    <s v="Jul 18 2023 11:43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4"/>
    <m/>
    <s v="Jul 18 2023 11:43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17"/>
    <x v="0"/>
  </r>
  <r>
    <n v="3598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200"/>
    <m/>
    <s v="Jul 18 2023 11:43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10"/>
    <x v="1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3.75"/>
    <m/>
    <s v="Jul 18 2023 11:43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5"/>
    <x v="2"/>
  </r>
  <r>
    <n v="3598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50"/>
    <m/>
    <s v="Jul 18 2023 11:43AM"/>
    <x v="60"/>
    <x v="60"/>
    <n v="31"/>
    <s v="CIENTO  100 UNIDADES                                                "/>
    <n v="1"/>
    <s v="PRODUCTOS AGROPECUARIOS"/>
    <n v="3"/>
    <x v="6"/>
    <n v="402.53"/>
    <n v="182.97"/>
    <s v="Piña Golden Mediana"/>
    <m/>
    <n v="0"/>
    <n v="18"/>
    <n v="7"/>
    <n v="10"/>
    <x v="1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95"/>
    <n v="1"/>
    <n v="13"/>
    <m/>
    <s v="Jul 18 2023 11:43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15"/>
    <x v="3"/>
  </r>
  <r>
    <n v="359815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3"/>
    <n v="2023"/>
    <n v="89"/>
    <n v="1"/>
    <n v="125"/>
    <m/>
    <s v="Jul 18 2023 11:43AM"/>
    <x v="61"/>
    <x v="61"/>
    <n v="31"/>
    <s v="CIENTO  100 UNIDADES                                                "/>
    <n v="1"/>
    <s v="PRODUCTOS AGROPECUARIOS"/>
    <n v="3"/>
    <x v="6"/>
    <n v="550"/>
    <n v="250"/>
    <s v="Piña Hawaiana Grande"/>
    <m/>
    <n v="0"/>
    <n v="18"/>
    <n v="7"/>
    <n v="10"/>
    <x v="1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"/>
    <m/>
    <s v="Jul 18 2023 11:43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5"/>
    <x v="2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"/>
    <m/>
    <s v="Jul 18 2023 11:43A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17"/>
    <x v="0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"/>
    <m/>
    <s v="Jul 18 2023 11:43AM"/>
    <x v="120"/>
    <x v="117"/>
    <n v="45"/>
    <s v="LIBRA"/>
    <n v="1"/>
    <s v="PRODUCTOS AGROPECUARIOS"/>
    <n v="5"/>
    <x v="8"/>
    <n v="1"/>
    <n v="0.45"/>
    <s v="Puyazo"/>
    <m/>
    <n v="0"/>
    <n v="18"/>
    <n v="7"/>
    <n v="5"/>
    <x v="2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60"/>
    <n v="1"/>
    <n v="12"/>
    <m/>
    <s v="Jul 18 2023 11:43AM"/>
    <x v="98"/>
    <x v="95"/>
    <n v="40"/>
    <s v="JABA 12 UNIDADES"/>
    <n v="1"/>
    <s v="PRODUCTOS AGROPECUARIOS"/>
    <n v="3"/>
    <x v="6"/>
    <n v="47.04"/>
    <n v="21.38"/>
    <s v="Papaya Red Lady Grande"/>
    <m/>
    <n v="0"/>
    <n v="18"/>
    <n v="7"/>
    <n v="15"/>
    <x v="3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"/>
    <m/>
    <s v="Jul 18 2023 11:43AM"/>
    <x v="121"/>
    <x v="118"/>
    <n v="45"/>
    <s v="LIBRA"/>
    <n v="1"/>
    <s v="PRODUCTOS AGROPECUARIOS"/>
    <n v="5"/>
    <x v="8"/>
    <n v="1"/>
    <n v="0.45"/>
    <s v="Salon"/>
    <m/>
    <n v="0"/>
    <n v="18"/>
    <n v="7"/>
    <n v="5"/>
    <x v="2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2.25"/>
    <m/>
    <s v="Jul 18 2023 11:43AM"/>
    <x v="114"/>
    <x v="111"/>
    <n v="45"/>
    <s v="LIBRA"/>
    <n v="1"/>
    <s v="PRODUCTOS AGROPECUARIOS"/>
    <n v="10"/>
    <x v="7"/>
    <n v="1"/>
    <n v="0.45"/>
    <s v="Tilapia"/>
    <m/>
    <n v="0"/>
    <n v="18"/>
    <n v="7"/>
    <n v="17"/>
    <x v="0"/>
  </r>
  <r>
    <n v="3598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26"/>
    <m/>
    <s v="Jul 18 2023 11:43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0"/>
    <x v="1"/>
  </r>
  <r>
    <n v="359812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3"/>
    <n v="2023"/>
    <n v="89"/>
    <n v="1"/>
    <n v="17"/>
    <m/>
    <s v="Jul 18 2023 11:43AM"/>
    <x v="75"/>
    <x v="74"/>
    <n v="31"/>
    <s v="CIENTO  100 UNIDADES                                                "/>
    <n v="1"/>
    <s v="PRODUCTOS AGROPECUARIOS"/>
    <n v="3"/>
    <x v="6"/>
    <n v="66.02"/>
    <n v="30.01"/>
    <s v="Plátano Maduro Mediano"/>
    <m/>
    <n v="0"/>
    <n v="18"/>
    <n v="7"/>
    <n v="10"/>
    <x v="1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4"/>
    <m/>
    <s v="Jul 18 2023 11:43AM"/>
    <x v="122"/>
    <x v="119"/>
    <n v="45"/>
    <s v="LIBRA"/>
    <n v="1"/>
    <s v="PRODUCTOS AGROPECUARIOS"/>
    <n v="5"/>
    <x v="8"/>
    <n v="1"/>
    <n v="0.45"/>
    <s v="Solomo"/>
    <m/>
    <n v="0"/>
    <n v="18"/>
    <n v="7"/>
    <n v="5"/>
    <x v="2"/>
  </r>
  <r>
    <n v="36018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3"/>
    <n v="2023"/>
    <n v="60"/>
    <n v="1"/>
    <n v="4"/>
    <m/>
    <s v="Jul 18 2023 11:43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6018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3"/>
    <n v="2023"/>
    <n v="60"/>
    <n v="1"/>
    <n v="3.85"/>
    <m/>
    <s v="Jul 18 2023 11:43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6018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3"/>
    <n v="2023"/>
    <n v="60"/>
    <n v="1"/>
    <n v="48"/>
    <m/>
    <s v="Jul 18 2023 11:43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28"/>
    <m/>
    <s v="Jul 18 2023 11:43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15"/>
    <x v="3"/>
  </r>
  <r>
    <n v="36018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3"/>
    <n v="2023"/>
    <n v="60"/>
    <n v="1"/>
    <n v="45"/>
    <m/>
    <s v="Jul 18 2023 11:43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59616"/>
    <n v="943"/>
    <n v="11"/>
    <s v=" USULUTAN"/>
    <n v="23"/>
    <s v="USULUTAN"/>
    <s v="USUARIO USULUTAN 03"/>
    <s v="(en blanco)"/>
    <s v="USUARIO USULUTAN 03"/>
    <m/>
    <s v="USUARIO USULUTAN 03"/>
    <m/>
    <n v="3"/>
    <s v="TERCERA SEMANA"/>
    <n v="7"/>
    <s v="JULIO"/>
    <n v="2"/>
    <s v="CARLOS MORALES"/>
    <n v="2023"/>
    <n v="2023"/>
    <n v="89"/>
    <n v="1"/>
    <n v="15"/>
    <m/>
    <s v="Jul 18 2023 11:43AM"/>
    <x v="59"/>
    <x v="59"/>
    <n v="38"/>
    <s v="JABA  10-12 UNIDADES"/>
    <n v="1"/>
    <s v="PRODUCTOS AGROPECUARIOS"/>
    <n v="3"/>
    <x v="6"/>
    <n v="35.04"/>
    <n v="15.93"/>
    <s v="Papaya Tainung Grande"/>
    <m/>
    <n v="0"/>
    <n v="18"/>
    <n v="7"/>
    <n v="15"/>
    <x v="3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5"/>
    <m/>
    <s v="Jul 18 2023 11:43AM"/>
    <x v="123"/>
    <x v="120"/>
    <n v="45"/>
    <s v="LIBRA"/>
    <n v="1"/>
    <s v="PRODUCTOS AGROPECUARIOS"/>
    <n v="6"/>
    <x v="9"/>
    <n v="1"/>
    <n v="0.45"/>
    <s v="Chicharron"/>
    <m/>
    <n v="0"/>
    <n v="18"/>
    <n v="7"/>
    <n v="5"/>
    <x v="2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3"/>
    <m/>
    <s v="Jul 18 2023 11:44AM"/>
    <x v="124"/>
    <x v="121"/>
    <n v="45"/>
    <s v="LIBRA"/>
    <n v="1"/>
    <s v="PRODUCTOS AGROPECUARIOS"/>
    <n v="6"/>
    <x v="9"/>
    <n v="1"/>
    <n v="0.45"/>
    <s v="Costilla"/>
    <m/>
    <n v="0"/>
    <n v="18"/>
    <n v="7"/>
    <n v="5"/>
    <x v="2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3"/>
    <m/>
    <s v="Jul 18 2023 11:44AM"/>
    <x v="125"/>
    <x v="122"/>
    <n v="45"/>
    <s v="LIBRA"/>
    <n v="1"/>
    <s v="PRODUCTOS AGROPECUARIOS"/>
    <n v="6"/>
    <x v="9"/>
    <n v="1"/>
    <n v="0.45"/>
    <s v="Lomo"/>
    <m/>
    <n v="0"/>
    <n v="18"/>
    <n v="7"/>
    <n v="5"/>
    <x v="2"/>
  </r>
  <r>
    <n v="359418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3"/>
    <n v="2023"/>
    <n v="60"/>
    <n v="1"/>
    <n v="3"/>
    <m/>
    <s v="Jul 18 2023 11:44AM"/>
    <x v="126"/>
    <x v="123"/>
    <n v="45"/>
    <s v="LIBRA"/>
    <n v="1"/>
    <s v="PRODUCTOS AGROPECUARIOS"/>
    <n v="6"/>
    <x v="9"/>
    <n v="1"/>
    <n v="0.45"/>
    <s v="Posta"/>
    <m/>
    <n v="0"/>
    <n v="18"/>
    <n v="7"/>
    <n v="5"/>
    <x v="2"/>
  </r>
  <r>
    <n v="36018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3"/>
    <n v="2023"/>
    <n v="60"/>
    <n v="1"/>
    <n v="1.45"/>
    <m/>
    <s v="Jul 18 2023 11:44AM"/>
    <x v="164"/>
    <x v="160"/>
    <n v="45"/>
    <s v="LIBRA"/>
    <n v="1"/>
    <s v="PRODUCTOS AGROPECUARIOS"/>
    <n v="7"/>
    <x v="2"/>
    <n v="1"/>
    <n v="0.45"/>
    <s v="Pollo Entero( sin menudos)"/>
    <m/>
    <n v="0"/>
    <n v="18"/>
    <n v="7"/>
    <n v="9"/>
    <x v="5"/>
  </r>
  <r>
    <n v="36018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3"/>
    <n v="2023"/>
    <n v="60"/>
    <n v="1"/>
    <n v="1.25"/>
    <m/>
    <s v="Jul 18 2023 11:44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9"/>
    <x v="5"/>
  </r>
  <r>
    <n v="36018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3"/>
    <n v="2023"/>
    <n v="60"/>
    <n v="1"/>
    <n v="1.75"/>
    <m/>
    <s v="Jul 18 2023 11:44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2.5"/>
    <m/>
    <s v="Jul 18 2023 11:44AM"/>
    <x v="130"/>
    <x v="127"/>
    <n v="16"/>
    <s v="BOTELLA"/>
    <n v="1"/>
    <s v="PRODUCTOS AGROPECUARIOS"/>
    <n v="9"/>
    <x v="3"/>
    <n v="1.6"/>
    <n v="0.73"/>
    <s v="Crema"/>
    <m/>
    <n v="0"/>
    <n v="18"/>
    <n v="7"/>
    <n v="17"/>
    <x v="0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"/>
    <m/>
    <s v="Jul 18 2023 11:44AM"/>
    <x v="128"/>
    <x v="125"/>
    <n v="45"/>
    <s v="LIBRA"/>
    <n v="1"/>
    <s v="PRODUCTOS AGROPECUARIOS"/>
    <n v="9"/>
    <x v="3"/>
    <n v="1"/>
    <n v="0.45"/>
    <s v="Quesillo"/>
    <m/>
    <n v="0"/>
    <n v="18"/>
    <n v="7"/>
    <n v="17"/>
    <x v="0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4"/>
    <m/>
    <s v="Jul 18 2023 11:44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7"/>
    <x v="0"/>
  </r>
  <r>
    <n v="359589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3"/>
    <n v="2023"/>
    <n v="60"/>
    <n v="1"/>
    <n v="40"/>
    <m/>
    <s v="Jul 18 2023 11:44AM"/>
    <x v="79"/>
    <x v="78"/>
    <n v="34"/>
    <s v="CIENTO 50-60 LB"/>
    <n v="1"/>
    <s v="PRODUCTOS AGROPECUARIOS"/>
    <n v="2"/>
    <x v="5"/>
    <n v="55"/>
    <n v="25"/>
    <s v="Ayote Tierno Grande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5.75"/>
    <m/>
    <s v="Jul 18 2023 11:44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7"/>
    <x v="0"/>
  </r>
  <r>
    <n v="359589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3"/>
    <n v="2023"/>
    <n v="60"/>
    <n v="1"/>
    <n v="14"/>
    <m/>
    <s v="Jul 18 2023 11:45AM"/>
    <x v="82"/>
    <x v="81"/>
    <n v="30"/>
    <s v="CIENTO  100 UNIDADES       "/>
    <n v="1"/>
    <s v="PRODUCTOS AGROPECUARIOS"/>
    <n v="2"/>
    <x v="5"/>
    <n v="100"/>
    <n v="45.45"/>
    <s v="Elote Blanco Grande"/>
    <m/>
    <n v="0"/>
    <n v="18"/>
    <n v="7"/>
    <n v="15"/>
    <x v="3"/>
  </r>
  <r>
    <n v="359589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3"/>
    <n v="2023"/>
    <n v="60"/>
    <n v="1"/>
    <n v="40"/>
    <m/>
    <s v="Jul 18 2023 11:45AM"/>
    <x v="83"/>
    <x v="81"/>
    <n v="55"/>
    <s v="RED  300-350 UNIDADES           "/>
    <n v="1"/>
    <s v="PRODUCTOS AGROPECUARIOS"/>
    <n v="2"/>
    <x v="5"/>
    <n v="300"/>
    <n v="136.36000000000001"/>
    <s v="Elote Blanco Grande"/>
    <m/>
    <n v="0"/>
    <n v="18"/>
    <n v="7"/>
    <n v="15"/>
    <x v="3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2"/>
    <m/>
    <s v="Jul 18 2023 11:45AM"/>
    <x v="100"/>
    <x v="97"/>
    <n v="45"/>
    <s v="LIBRA"/>
    <n v="1"/>
    <s v="PRODUCTOS AGROPECUARIOS"/>
    <n v="10"/>
    <x v="7"/>
    <n v="1"/>
    <n v="0.45"/>
    <s v="Bagre"/>
    <m/>
    <n v="0"/>
    <n v="18"/>
    <n v="7"/>
    <n v="9"/>
    <x v="5"/>
  </r>
  <r>
    <n v="359589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3"/>
    <n v="2023"/>
    <n v="60"/>
    <n v="1"/>
    <n v="8"/>
    <m/>
    <s v="Jul 18 2023 11:45AM"/>
    <x v="44"/>
    <x v="44"/>
    <n v="31"/>
    <s v="CIENTO  100 UNIDADES                                                "/>
    <n v="1"/>
    <s v="PRODUCTOS AGROPECUARIOS"/>
    <n v="2"/>
    <x v="5"/>
    <n v="37.03"/>
    <n v="16.829999999999998"/>
    <s v="Pipian Mediano"/>
    <m/>
    <n v="0"/>
    <n v="18"/>
    <n v="7"/>
    <n v="15"/>
    <x v="3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4.5"/>
    <m/>
    <s v="Jul 18 2023 11:45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.3"/>
    <m/>
    <s v="Jul 18 2023 11:45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5"/>
    <x v="2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6"/>
    <m/>
    <s v="Jul 18 2023 11:45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9"/>
    <x v="5"/>
  </r>
  <r>
    <n v="359589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3"/>
    <n v="2023"/>
    <n v="60"/>
    <n v="1"/>
    <n v="40"/>
    <m/>
    <s v="Jul 18 2023 11:45AM"/>
    <x v="50"/>
    <x v="50"/>
    <n v="66"/>
    <s v="SACO 133-135 LIBRAS"/>
    <n v="1"/>
    <s v="PRODUCTOS AGROPECUARIOS"/>
    <n v="2"/>
    <x v="5"/>
    <n v="134"/>
    <n v="60.91"/>
    <s v="Yuca Blanca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9.1"/>
    <m/>
    <s v="Jul 18 2023 11:45AM"/>
    <x v="131"/>
    <x v="128"/>
    <n v="51"/>
    <s v="QUINTAL"/>
    <n v="2"/>
    <s v="INSUMOS AGRICOLAS"/>
    <n v="11"/>
    <x v="10"/>
    <n v="0"/>
    <n v="0"/>
    <m/>
    <s v="FINAL ENGORDE "/>
    <n v="0"/>
    <n v="18"/>
    <n v="7"/>
    <n v="17"/>
    <x v="0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4"/>
    <m/>
    <s v="Jul 18 2023 11:45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.3"/>
    <m/>
    <s v="Jul 18 2023 11:45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5"/>
    <x v="2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10"/>
    <m/>
    <s v="Jul 18 2023 11:45A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9.549999999999997"/>
    <m/>
    <s v="Jul 18 2023 11:45AM"/>
    <x v="132"/>
    <x v="129"/>
    <n v="51"/>
    <s v="QUINTAL"/>
    <n v="2"/>
    <s v="INSUMOS AGRICOLAS"/>
    <n v="11"/>
    <x v="10"/>
    <n v="0"/>
    <n v="0"/>
    <m/>
    <s v="INICIO ENGORDE "/>
    <n v="0"/>
    <n v="18"/>
    <n v="7"/>
    <n v="17"/>
    <x v="0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.3"/>
    <m/>
    <s v="Jul 18 2023 11:45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5"/>
    <x v="2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5"/>
    <m/>
    <s v="Jul 18 2023 11:45A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9"/>
    <x v="5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4"/>
    <m/>
    <s v="Jul 18 2023 11:45A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9"/>
    <x v="5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3"/>
    <m/>
    <s v="Jul 18 2023 11:45AM"/>
    <x v="107"/>
    <x v="104"/>
    <n v="45"/>
    <s v="LIBRA"/>
    <n v="1"/>
    <s v="PRODUCTOS AGROPECUARIOS"/>
    <n v="10"/>
    <x v="7"/>
    <n v="1"/>
    <n v="0.45"/>
    <s v="Corvina"/>
    <m/>
    <n v="0"/>
    <n v="18"/>
    <n v="7"/>
    <n v="9"/>
    <x v="5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6"/>
    <m/>
    <s v="Jul 18 2023 11:45AM"/>
    <x v="108"/>
    <x v="105"/>
    <n v="45"/>
    <s v="LIBRA"/>
    <n v="1"/>
    <s v="PRODUCTOS AGROPECUARIOS"/>
    <n v="10"/>
    <x v="7"/>
    <n v="1"/>
    <n v="0.45"/>
    <s v="Lonja de dorado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3.75"/>
    <m/>
    <s v="Jul 18 2023 11:45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5"/>
    <x v="2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5"/>
    <m/>
    <s v="Jul 18 2023 11:45AM"/>
    <x v="109"/>
    <x v="106"/>
    <n v="45"/>
    <s v="LIBRA"/>
    <n v="1"/>
    <s v="PRODUCTOS AGROPECUARIOS"/>
    <n v="10"/>
    <x v="7"/>
    <n v="1"/>
    <n v="0.45"/>
    <s v="Lonja de boca colorada"/>
    <m/>
    <n v="0"/>
    <n v="18"/>
    <n v="7"/>
    <n v="9"/>
    <x v="5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4.5"/>
    <m/>
    <s v="Jul 18 2023 11:45AM"/>
    <x v="110"/>
    <x v="107"/>
    <n v="45"/>
    <s v="LIBRA"/>
    <n v="1"/>
    <s v="PRODUCTOS AGROPECUARIOS"/>
    <n v="10"/>
    <x v="7"/>
    <n v="1"/>
    <n v="0.45"/>
    <s v="Lonja de tiburón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6.35"/>
    <m/>
    <s v="Jul 18 2023 11:45AM"/>
    <x v="165"/>
    <x v="136"/>
    <n v="51"/>
    <s v="QUINTAL"/>
    <n v="2"/>
    <s v="INSUMOS AGRICOLAS"/>
    <n v="12"/>
    <x v="11"/>
    <n v="0"/>
    <n v="0"/>
    <m/>
    <s v="DESARROLLO POLLA"/>
    <n v="0"/>
    <n v="18"/>
    <n v="7"/>
    <n v="17"/>
    <x v="0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2"/>
    <m/>
    <s v="Jul 18 2023 11:45AM"/>
    <x v="111"/>
    <x v="108"/>
    <n v="45"/>
    <s v="LIBRA"/>
    <n v="1"/>
    <s v="PRODUCTOS AGROPECUARIOS"/>
    <n v="10"/>
    <x v="7"/>
    <n v="1"/>
    <n v="0.45"/>
    <s v="Macarela"/>
    <m/>
    <n v="0"/>
    <n v="18"/>
    <n v="7"/>
    <n v="9"/>
    <x v="5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5"/>
    <m/>
    <s v="Jul 18 2023 11:45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6.35"/>
    <m/>
    <s v="Jul 18 2023 11:46A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17"/>
    <x v="0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3"/>
    <m/>
    <s v="Jul 18 2023 11:46A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"/>
    <m/>
    <s v="Jul 18 2023 11:46AM"/>
    <x v="121"/>
    <x v="118"/>
    <n v="45"/>
    <s v="LIBRA"/>
    <n v="1"/>
    <s v="PRODUCTOS AGROPECUARIOS"/>
    <n v="5"/>
    <x v="8"/>
    <n v="1"/>
    <n v="0.45"/>
    <s v="Salon"/>
    <m/>
    <n v="0"/>
    <n v="18"/>
    <n v="7"/>
    <n v="5"/>
    <x v="2"/>
  </r>
  <r>
    <n v="360198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3"/>
    <n v="2023"/>
    <n v="60"/>
    <n v="1"/>
    <n v="1.5"/>
    <m/>
    <s v="Jul 18 2023 11:46AM"/>
    <x v="114"/>
    <x v="111"/>
    <n v="45"/>
    <s v="LIBRA"/>
    <n v="1"/>
    <s v="PRODUCTOS AGROPECUARIOS"/>
    <n v="10"/>
    <x v="7"/>
    <n v="1"/>
    <n v="0.45"/>
    <s v="Tilapia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231"/>
    <n v="1"/>
    <n v="48"/>
    <n v="0.55000000000000004"/>
    <s v="Jul 18 2023 11:46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"/>
    <m/>
    <s v="Jul 18 2023 11:46AM"/>
    <x v="122"/>
    <x v="119"/>
    <n v="45"/>
    <s v="LIBRA"/>
    <n v="1"/>
    <s v="PRODUCTOS AGROPECUARIOS"/>
    <n v="5"/>
    <x v="8"/>
    <n v="1"/>
    <n v="0.45"/>
    <s v="Solomo"/>
    <m/>
    <n v="0"/>
    <n v="18"/>
    <n v="7"/>
    <n v="5"/>
    <x v="2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42.25"/>
    <m/>
    <s v="Jul 18 2023 11:46A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45"/>
    <n v="0.5"/>
    <s v="Jul 18 2023 11:46AM"/>
    <x v="72"/>
    <x v="71"/>
    <n v="51"/>
    <s v="QUINTAL"/>
    <n v="1"/>
    <s v="PRODUCTOS AGROPECUARIOS"/>
    <n v="1"/>
    <x v="0"/>
    <n v="100"/>
    <n v="45.45"/>
    <s v="Arroz Nacional"/>
    <m/>
    <n v="1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31.25"/>
    <m/>
    <s v="Jul 18 2023 11:46A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17"/>
    <x v="0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"/>
    <m/>
    <s v="Jul 18 2023 11:46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5"/>
    <x v="2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231"/>
    <n v="1"/>
    <n v="29"/>
    <n v="0.4"/>
    <s v="Jul 18 2023 11:4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17.55"/>
    <m/>
    <s v="Jul 18 2023 11:46A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157"/>
    <n v="1"/>
    <n v="110"/>
    <n v="1.25"/>
    <s v="Jul 18 2023 11:46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351"/>
    <n v="1"/>
    <n v="13"/>
    <m/>
    <s v="Jul 18 2023 11:46AM"/>
    <x v="25"/>
    <x v="25"/>
    <n v="28"/>
    <s v="CAJA 45-55 UNIDADES                                   "/>
    <n v="1"/>
    <s v="PRODUCTOS AGROPECUARIOS"/>
    <n v="2"/>
    <x v="5"/>
    <n v="11.2"/>
    <n v="5.09"/>
    <s v="Ajo Chino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4"/>
    <m/>
    <s v="Jul 18 2023 11:47AM"/>
    <x v="120"/>
    <x v="117"/>
    <n v="45"/>
    <s v="LIBRA"/>
    <n v="1"/>
    <s v="PRODUCTOS AGROPECUARIOS"/>
    <n v="5"/>
    <x v="8"/>
    <n v="1"/>
    <n v="0.45"/>
    <s v="Puyazo"/>
    <m/>
    <n v="0"/>
    <n v="18"/>
    <n v="7"/>
    <n v="5"/>
    <x v="2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138"/>
    <n v="1"/>
    <n v="24"/>
    <m/>
    <s v="Jul 18 2023 11:47AM"/>
    <x v="29"/>
    <x v="29"/>
    <n v="68"/>
    <s v="SACO 150 UNIDADES"/>
    <n v="1"/>
    <s v="PRODUCTOS AGROPECUARIOS"/>
    <n v="2"/>
    <x v="5"/>
    <n v="57.5"/>
    <n v="26.14"/>
    <s v="Cebolla blanca Sin  tallo grande"/>
    <m/>
    <n v="0"/>
    <n v="18"/>
    <n v="7"/>
    <n v="9"/>
    <x v="5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138"/>
    <n v="1"/>
    <n v="22"/>
    <m/>
    <s v="Jul 18 2023 11:47AM"/>
    <x v="30"/>
    <x v="30"/>
    <n v="72"/>
    <s v="SACO 215-225 UNIDADES                                            "/>
    <n v="1"/>
    <s v="PRODUCTOS AGROPECUARIOS"/>
    <n v="2"/>
    <x v="5"/>
    <n v="50.9"/>
    <n v="23.14"/>
    <s v="Cebolla Morada Sin Tallo 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120"/>
    <n v="1.4"/>
    <s v="Jul 18 2023 11:47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5"/>
    <x v="3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m/>
    <n v="2"/>
    <s v="Jul 18 2023 11:47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30"/>
    <m/>
    <s v="Jul 18 2023 11:47AM"/>
    <x v="31"/>
    <x v="31"/>
    <n v="74"/>
    <s v="SACO 35-40 LIBRAS"/>
    <n v="1"/>
    <s v="PRODUCTOS AGROPECUARIOS"/>
    <n v="2"/>
    <x v="5"/>
    <n v="38.590000000000003"/>
    <n v="17.54"/>
    <s v="Chile Jalapeño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31"/>
    <n v="0.4"/>
    <s v="Jul 18 2023 11:47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20"/>
    <m/>
    <s v="Jul 18 2023 11:47AM"/>
    <x v="32"/>
    <x v="32"/>
    <n v="62"/>
    <s v="SACO  140-150 UNIDADES                                                "/>
    <n v="1"/>
    <s v="PRODUCTOS AGROPECUARIOS"/>
    <n v="2"/>
    <x v="5"/>
    <n v="37.17"/>
    <n v="16.899999999999999"/>
    <s v="Chile Verde Grande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28"/>
    <n v="0.35"/>
    <s v="Jul 18 2023 11:47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6.25"/>
    <m/>
    <s v="Jul 18 2023 11:47AM"/>
    <x v="151"/>
    <x v="147"/>
    <n v="47"/>
    <s v="LITRO"/>
    <n v="2"/>
    <s v="INSUMOS AGRICOLAS"/>
    <n v="17"/>
    <x v="16"/>
    <n v="0"/>
    <n v="0"/>
    <m/>
    <s v="HEDONAL 60 SL"/>
    <n v="0"/>
    <n v="18"/>
    <n v="7"/>
    <n v="17"/>
    <x v="0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35"/>
    <m/>
    <s v="Jul 18 2023 11:47AM"/>
    <x v="40"/>
    <x v="40"/>
    <n v="51"/>
    <s v="QUINTAL"/>
    <n v="1"/>
    <s v="PRODUCTOS AGROPECUARIOS"/>
    <n v="2"/>
    <x v="5"/>
    <n v="100"/>
    <n v="45.45"/>
    <s v="Papa Soloma Grande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5"/>
    <m/>
    <s v="Jul 18 2023 11:47A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5"/>
    <m/>
    <s v="Jul 18 2023 11:47AM"/>
    <x v="123"/>
    <x v="120"/>
    <n v="45"/>
    <s v="LIBRA"/>
    <n v="1"/>
    <s v="PRODUCTOS AGROPECUARIOS"/>
    <n v="6"/>
    <x v="9"/>
    <n v="1"/>
    <n v="0.45"/>
    <s v="Chicharron"/>
    <m/>
    <n v="0"/>
    <n v="18"/>
    <n v="7"/>
    <n v="5"/>
    <x v="2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15"/>
    <m/>
    <s v="Jul 18 2023 11:47AM"/>
    <x v="49"/>
    <x v="49"/>
    <n v="21"/>
    <s v="CAJA  275-300 UNIDADES"/>
    <n v="1"/>
    <s v="PRODUCTOS AGROPECUARIOS"/>
    <n v="2"/>
    <x v="5"/>
    <n v="56.65"/>
    <n v="25.75"/>
    <s v="Tomate de Pasta"/>
    <m/>
    <n v="0"/>
    <n v="18"/>
    <n v="7"/>
    <n v="9"/>
    <x v="5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18"/>
    <m/>
    <s v="Jul 18 2023 11:47AM"/>
    <x v="51"/>
    <x v="51"/>
    <n v="51"/>
    <s v="QUINTAL"/>
    <n v="1"/>
    <s v="PRODUCTOS AGROPECUARIOS"/>
    <n v="2"/>
    <x v="5"/>
    <n v="100"/>
    <n v="45.45"/>
    <s v="Zanahoria Grande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3"/>
    <m/>
    <s v="Jul 18 2023 11:47AM"/>
    <x v="124"/>
    <x v="121"/>
    <n v="45"/>
    <s v="LIBRA"/>
    <n v="1"/>
    <s v="PRODUCTOS AGROPECUARIOS"/>
    <n v="6"/>
    <x v="9"/>
    <n v="1"/>
    <n v="0.45"/>
    <s v="Costilla"/>
    <m/>
    <n v="0"/>
    <n v="18"/>
    <n v="7"/>
    <n v="5"/>
    <x v="2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8"/>
    <m/>
    <s v="Jul 18 2023 11:47AM"/>
    <x v="52"/>
    <x v="52"/>
    <n v="11"/>
    <s v="BOLSA 33-36 LIBRAS"/>
    <n v="1"/>
    <s v="PRODUCTOS AGROPECUARIOS"/>
    <n v="2"/>
    <x v="5"/>
    <n v="34.94"/>
    <n v="15.88"/>
    <s v="Zanahoria Mediana"/>
    <m/>
    <n v="0"/>
    <n v="18"/>
    <n v="7"/>
    <n v="9"/>
    <x v="5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3"/>
    <m/>
    <s v="Jul 18 2023 11:47AM"/>
    <x v="125"/>
    <x v="122"/>
    <n v="45"/>
    <s v="LIBRA"/>
    <n v="1"/>
    <s v="PRODUCTOS AGROPECUARIOS"/>
    <n v="6"/>
    <x v="9"/>
    <n v="1"/>
    <n v="0.45"/>
    <s v="Lomo"/>
    <m/>
    <n v="0"/>
    <n v="18"/>
    <n v="7"/>
    <n v="5"/>
    <x v="2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157"/>
    <n v="1"/>
    <m/>
    <n v="1.6"/>
    <s v="Jul 18 2023 11:47AM"/>
    <x v="5"/>
    <x v="5"/>
    <n v="51"/>
    <s v="QUINTAL"/>
    <n v="1"/>
    <s v="PRODUCTOS AGROPECUARIOS"/>
    <n v="4"/>
    <x v="1"/>
    <n v="100"/>
    <n v="45.45"/>
    <s v="Ajonjolí"/>
    <m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89"/>
    <n v="1"/>
    <n v="4.5"/>
    <m/>
    <s v="Jul 18 2023 11:47A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157"/>
    <n v="1"/>
    <m/>
    <n v="1.1000000000000001"/>
    <s v="Jul 18 2023 11:47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5"/>
    <x v="3"/>
  </r>
  <r>
    <n v="359419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3"/>
    <n v="2023"/>
    <n v="60"/>
    <n v="1"/>
    <n v="3"/>
    <m/>
    <s v="Jul 18 2023 11:47AM"/>
    <x v="126"/>
    <x v="123"/>
    <n v="45"/>
    <s v="LIBRA"/>
    <n v="1"/>
    <s v="PRODUCTOS AGROPECUARIOS"/>
    <n v="6"/>
    <x v="9"/>
    <n v="1"/>
    <n v="0.45"/>
    <s v="Posta"/>
    <m/>
    <n v="0"/>
    <n v="18"/>
    <n v="7"/>
    <n v="5"/>
    <x v="2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138"/>
    <n v="1"/>
    <n v="40"/>
    <m/>
    <s v="Jul 18 2023 11:47AM"/>
    <x v="99"/>
    <x v="96"/>
    <n v="23"/>
    <s v="CAJA 10 KG 50- 60 UNIDADES"/>
    <n v="1"/>
    <s v="PRODUCTOS AGROPECUARIOS"/>
    <n v="3"/>
    <x v="6"/>
    <n v="22"/>
    <n v="10"/>
    <s v="Aguacate Hass Grande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157"/>
    <n v="1"/>
    <m/>
    <n v="2"/>
    <s v="Jul 18 2023 11:47AM"/>
    <x v="8"/>
    <x v="8"/>
    <n v="51"/>
    <s v="QUINTAL"/>
    <n v="1"/>
    <s v="PRODUCTOS AGROPECUARIOS"/>
    <n v="4"/>
    <x v="1"/>
    <n v="100"/>
    <n v="45.45"/>
    <s v="Cacao "/>
    <m/>
    <n v="0"/>
    <n v="18"/>
    <n v="7"/>
    <n v="15"/>
    <x v="3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157"/>
    <n v="1"/>
    <m/>
    <n v="0.8"/>
    <s v="Jul 18 2023 11:47AM"/>
    <x v="135"/>
    <x v="132"/>
    <n v="51"/>
    <s v="QUINTAL"/>
    <n v="1"/>
    <s v="PRODUCTOS AGROPECUARIOS"/>
    <n v="4"/>
    <x v="1"/>
    <n v="100"/>
    <n v="45.45"/>
    <s v="Trigo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10"/>
    <m/>
    <s v="Jul 18 2023 11:48AM"/>
    <x v="71"/>
    <x v="54"/>
    <n v="31"/>
    <s v="CIENTO  100 UNIDADES                                                "/>
    <n v="1"/>
    <s v="PRODUCTOS AGROPECUARIOS"/>
    <n v="3"/>
    <x v="6"/>
    <n v="49.63"/>
    <n v="22.56"/>
    <s v="Banano Maduro Grande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49"/>
    <n v="0.55000000000000004"/>
    <s v="Jul 18 2023 11:48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60"/>
    <n v="1"/>
    <n v="8"/>
    <m/>
    <s v="Jul 18 2023 11:48AM"/>
    <x v="67"/>
    <x v="67"/>
    <n v="31"/>
    <s v="CIENTO  100 UNIDADES                                                "/>
    <n v="1"/>
    <s v="PRODUCTOS AGROPECUARIOS"/>
    <n v="3"/>
    <x v="6"/>
    <n v="28.31"/>
    <n v="12.87"/>
    <s v="Guineo de Seda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13"/>
    <m/>
    <s v="Jul 18 2023 11:48AM"/>
    <x v="166"/>
    <x v="161"/>
    <n v="47"/>
    <s v="LITRO"/>
    <n v="2"/>
    <s v="INSUMOS AGRICOLAS"/>
    <n v="18"/>
    <x v="17"/>
    <n v="0"/>
    <n v="0"/>
    <m/>
    <s v="CIPERMETRINA 25 EC"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m/>
    <n v="0.6"/>
    <s v="Jul 18 2023 11:48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60"/>
    <n v="1"/>
    <n v="6"/>
    <m/>
    <s v="Jul 18 2023 11:48AM"/>
    <x v="56"/>
    <x v="56"/>
    <n v="31"/>
    <s v="CIENTO  100 UNIDADES                                                "/>
    <n v="1"/>
    <s v="PRODUCTOS AGROPECUARIOS"/>
    <n v="3"/>
    <x v="6"/>
    <n v="25.5"/>
    <n v="11.59"/>
    <s v="Limon Pérsico Grande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m/>
    <n v="1.1000000000000001"/>
    <s v="Jul 18 2023 11:48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60"/>
    <n v="1"/>
    <n v="12"/>
    <m/>
    <s v="Jul 18 2023 11:48AM"/>
    <x v="57"/>
    <x v="57"/>
    <n v="31"/>
    <s v="CIENTO  100 UNIDADES                                                "/>
    <n v="1"/>
    <s v="PRODUCTOS AGROPECUARIOS"/>
    <n v="3"/>
    <x v="6"/>
    <n v="42.21"/>
    <n v="19.190000000000001"/>
    <s v="Naranja Piña Mediana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m/>
    <n v="1"/>
    <s v="Jul 18 2023 11:48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60"/>
    <n v="1"/>
    <n v="16"/>
    <m/>
    <s v="Jul 18 2023 11:48AM"/>
    <x v="58"/>
    <x v="58"/>
    <n v="31"/>
    <s v="CIENTO  100 UNIDADES                                                "/>
    <n v="1"/>
    <s v="PRODUCTOS AGROPECUARIOS"/>
    <n v="3"/>
    <x v="6"/>
    <n v="66.48"/>
    <n v="30.22"/>
    <s v="Naranja Valencia Grande"/>
    <m/>
    <n v="0"/>
    <n v="18"/>
    <n v="7"/>
    <n v="9"/>
    <x v="5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13"/>
    <n v="0.2"/>
    <s v="Jul 18 2023 11:48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4.75"/>
    <m/>
    <s v="Jul 18 2023 11:48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200"/>
    <m/>
    <s v="Jul 18 2023 11:48AM"/>
    <x v="96"/>
    <x v="93"/>
    <n v="31"/>
    <s v="CIENTO  100 UNIDADES                                                "/>
    <n v="1"/>
    <s v="PRODUCTOS AGROPECUARIOS"/>
    <n v="3"/>
    <x v="6"/>
    <n v="634.41999999999996"/>
    <n v="288.37"/>
    <s v="Piña Golden Grande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7.75"/>
    <m/>
    <s v="Jul 18 2023 11:48AM"/>
    <x v="158"/>
    <x v="154"/>
    <n v="85"/>
    <s v="UNIDAD"/>
    <n v="3"/>
    <s v="MAQUINARIA Y EQUIPO"/>
    <n v="21"/>
    <x v="19"/>
    <n v="0"/>
    <n v="0"/>
    <m/>
    <m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50"/>
    <m/>
    <s v="Jul 18 2023 11:48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15"/>
    <x v="3"/>
  </r>
  <r>
    <n v="360221"/>
    <n v="901"/>
    <n v="6"/>
    <s v=" SAN SALVADOR"/>
    <n v="14"/>
    <s v="SAN SALVADOR"/>
    <s v="USUARIO MERCADO CENTRAL 11"/>
    <s v="(en blanco)"/>
    <s v="USUARIO MERCADO CENTRAL 11"/>
    <m/>
    <s v="USUARIO MERCADO CENTRAL 11"/>
    <m/>
    <n v="3"/>
    <s v="TERCERA SEMANA"/>
    <n v="7"/>
    <s v="JULIO"/>
    <n v="6"/>
    <s v="GILBERTO RECINOS"/>
    <n v="2023"/>
    <n v="2023"/>
    <n v="89"/>
    <n v="1"/>
    <n v="24"/>
    <m/>
    <s v="Jul 18 2023 11:48AM"/>
    <x v="62"/>
    <x v="62"/>
    <n v="31"/>
    <s v="CIENTO  100 UNIDADES                                                "/>
    <n v="1"/>
    <s v="PRODUCTOS AGROPECUARIOS"/>
    <n v="3"/>
    <x v="6"/>
    <n v="87.09"/>
    <n v="39.590000000000003"/>
    <s v="Plátano Maduro Grande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.25"/>
    <m/>
    <s v="Jul 18 2023 11:48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5"/>
    <x v="2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9.8000000000000007"/>
    <m/>
    <s v="Jul 18 2023 11:48AM"/>
    <x v="160"/>
    <x v="156"/>
    <n v="85"/>
    <s v="UNIDAD"/>
    <n v="3"/>
    <s v="MAQUINARIA Y EQUIPO"/>
    <n v="21"/>
    <x v="19"/>
    <n v="0"/>
    <n v="0"/>
    <m/>
    <m/>
    <n v="0"/>
    <n v="18"/>
    <n v="7"/>
    <n v="17"/>
    <x v="0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35"/>
    <m/>
    <s v="Jul 18 2023 11:48AM"/>
    <x v="131"/>
    <x v="128"/>
    <n v="51"/>
    <s v="QUINTAL"/>
    <n v="2"/>
    <s v="INSUMOS AGRICOLAS"/>
    <n v="11"/>
    <x v="10"/>
    <n v="0"/>
    <n v="0"/>
    <m/>
    <s v="FINAL ENGORDE "/>
    <n v="0"/>
    <n v="18"/>
    <n v="7"/>
    <n v="15"/>
    <x v="3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.25"/>
    <m/>
    <s v="Jul 18 2023 11:48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5"/>
    <x v="2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40"/>
    <m/>
    <s v="Jul 18 2023 11:48AM"/>
    <x v="132"/>
    <x v="129"/>
    <n v="51"/>
    <s v="QUINTAL"/>
    <n v="2"/>
    <s v="INSUMOS AGRICOLAS"/>
    <n v="11"/>
    <x v="10"/>
    <n v="0"/>
    <n v="0"/>
    <m/>
    <s v="INICIO ENGORDE "/>
    <n v="0"/>
    <n v="18"/>
    <n v="7"/>
    <n v="15"/>
    <x v="3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.25"/>
    <m/>
    <s v="Jul 18 2023 11:49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5"/>
    <x v="2"/>
  </r>
  <r>
    <n v="359586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3"/>
    <n v="2023"/>
    <n v="60"/>
    <n v="1"/>
    <n v="31"/>
    <m/>
    <s v="Jul 18 2023 11:49A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15"/>
    <x v="3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4"/>
    <m/>
    <s v="Jul 18 2023 11:49AM"/>
    <x v="167"/>
    <x v="162"/>
    <n v="85"/>
    <s v="UNIDAD"/>
    <n v="3"/>
    <s v="MAQUINARIA Y EQUIPO"/>
    <n v="21"/>
    <x v="19"/>
    <n v="0"/>
    <n v="0"/>
    <m/>
    <m/>
    <n v="0"/>
    <n v="18"/>
    <n v="7"/>
    <n v="17"/>
    <x v="0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3.75"/>
    <m/>
    <s v="Jul 18 2023 11:49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5"/>
    <x v="2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"/>
    <m/>
    <s v="Jul 18 2023 11:49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85"/>
    <n v="1"/>
    <s v="Jul 18 2023 11:49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"/>
    <m/>
    <s v="Jul 18 2023 11:49AM"/>
    <x v="121"/>
    <x v="118"/>
    <n v="45"/>
    <s v="LIBRA"/>
    <n v="1"/>
    <s v="PRODUCTOS AGROPECUARIOS"/>
    <n v="5"/>
    <x v="8"/>
    <n v="1"/>
    <n v="0.45"/>
    <s v="Salon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100"/>
    <n v="1.1000000000000001"/>
    <s v="Jul 18 2023 11:49AM"/>
    <x v="5"/>
    <x v="5"/>
    <n v="51"/>
    <s v="QUINTAL"/>
    <n v="1"/>
    <s v="PRODUCTOS AGROPECUARIOS"/>
    <n v="4"/>
    <x v="1"/>
    <n v="100"/>
    <n v="45.45"/>
    <s v="Ajonjolí"/>
    <m/>
    <n v="0"/>
    <n v="18"/>
    <n v="7"/>
    <n v="9"/>
    <x v="5"/>
  </r>
  <r>
    <n v="359745"/>
    <n v="957"/>
    <n v="13"/>
    <s v=" MORAZAN"/>
    <n v="19"/>
    <s v="SAN FRANCISCO GOTERA"/>
    <s v="USUARIO SAN FRANCISCO GOTERA 02"/>
    <s v="(en blanco)"/>
    <s v="USUARIO SAN FRANCISCO GOTERA 02"/>
    <m/>
    <s v="USUARIO SAN FRANCISCO GOTERA 02"/>
    <m/>
    <n v="3"/>
    <s v="TERCERA SEMANA"/>
    <n v="7"/>
    <s v="JULIO"/>
    <n v="3"/>
    <s v="ANA HERMYS OSORIO"/>
    <n v="2023"/>
    <n v="2023"/>
    <n v="60"/>
    <n v="1"/>
    <n v="10"/>
    <m/>
    <s v="Jul 18 2023 11:49AM"/>
    <x v="168"/>
    <x v="163"/>
    <n v="85"/>
    <s v="UNIDAD"/>
    <n v="3"/>
    <s v="MAQUINARIA Y EQUIPO"/>
    <n v="21"/>
    <x v="19"/>
    <n v="0"/>
    <n v="0"/>
    <m/>
    <m/>
    <n v="0"/>
    <n v="18"/>
    <n v="7"/>
    <n v="17"/>
    <x v="0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"/>
    <m/>
    <s v="Jul 18 2023 11:49AM"/>
    <x v="120"/>
    <x v="117"/>
    <n v="45"/>
    <s v="LIBRA"/>
    <n v="1"/>
    <s v="PRODUCTOS AGROPECUARIOS"/>
    <n v="5"/>
    <x v="8"/>
    <n v="1"/>
    <n v="0.45"/>
    <s v="Puyazo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48"/>
    <n v="0.55000000000000004"/>
    <s v="Jul 18 2023 11:4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4"/>
    <m/>
    <s v="Jul 18 2023 11:49AM"/>
    <x v="122"/>
    <x v="119"/>
    <n v="45"/>
    <s v="LIBRA"/>
    <n v="1"/>
    <s v="PRODUCTOS AGROPECUARIOS"/>
    <n v="5"/>
    <x v="8"/>
    <n v="1"/>
    <n v="0.45"/>
    <s v="Solomo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75"/>
    <n v="0.8"/>
    <s v="Jul 18 2023 11:49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5"/>
    <m/>
    <s v="Jul 18 2023 11:49AM"/>
    <x v="123"/>
    <x v="120"/>
    <n v="45"/>
    <s v="LIBRA"/>
    <n v="1"/>
    <s v="PRODUCTOS AGROPECUARIOS"/>
    <n v="6"/>
    <x v="9"/>
    <n v="1"/>
    <n v="0.45"/>
    <s v="Chicharron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150"/>
    <n v="1.75"/>
    <s v="Jul 18 2023 11:50AM"/>
    <x v="8"/>
    <x v="8"/>
    <n v="51"/>
    <s v="QUINTAL"/>
    <n v="1"/>
    <s v="PRODUCTOS AGROPECUARIOS"/>
    <n v="4"/>
    <x v="1"/>
    <n v="100"/>
    <n v="45.45"/>
    <s v="Cacao 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3"/>
    <m/>
    <s v="Jul 18 2023 11:50AM"/>
    <x v="124"/>
    <x v="121"/>
    <n v="45"/>
    <s v="LIBRA"/>
    <n v="1"/>
    <s v="PRODUCTOS AGROPECUARIOS"/>
    <n v="6"/>
    <x v="9"/>
    <n v="1"/>
    <n v="0.45"/>
    <s v="Costilla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26"/>
    <m/>
    <s v="Jul 18 2023 11:50AM"/>
    <x v="78"/>
    <x v="77"/>
    <n v="13"/>
    <s v="BOLSA 50 LB"/>
    <n v="1"/>
    <s v="PRODUCTOS AGROPECUARIOS"/>
    <n v="4"/>
    <x v="1"/>
    <n v="50"/>
    <n v="22.73"/>
    <s v="Harina de maíz MASECA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3"/>
    <m/>
    <s v="Jul 18 2023 11:50AM"/>
    <x v="126"/>
    <x v="123"/>
    <n v="45"/>
    <s v="LIBRA"/>
    <n v="1"/>
    <s v="PRODUCTOS AGROPECUARIOS"/>
    <n v="6"/>
    <x v="9"/>
    <n v="1"/>
    <n v="0.45"/>
    <s v="Posta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25"/>
    <m/>
    <s v="Jul 18 2023 11:50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231"/>
    <n v="1"/>
    <n v="48"/>
    <n v="0.55000000000000004"/>
    <s v="Jul 18 2023 11:50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24"/>
    <m/>
    <s v="Jul 18 2023 11:50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9"/>
    <x v="5"/>
  </r>
  <r>
    <n v="359420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3"/>
    <n v="2023"/>
    <n v="60"/>
    <n v="1"/>
    <n v="3"/>
    <m/>
    <s v="Jul 18 2023 11:50AM"/>
    <x v="125"/>
    <x v="122"/>
    <n v="45"/>
    <s v="LIBRA"/>
    <n v="1"/>
    <s v="PRODUCTOS AGROPECUARIOS"/>
    <n v="6"/>
    <x v="9"/>
    <n v="1"/>
    <n v="0.45"/>
    <s v="Lomo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5"/>
    <m/>
    <s v="Jul 18 2023 11:50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80"/>
    <n v="1"/>
    <s v="Jul 18 2023 11:50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157"/>
    <n v="1"/>
    <n v="105"/>
    <n v="1.25"/>
    <s v="Jul 18 2023 11:50A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75"/>
    <n v="0.85"/>
    <s v="Jul 18 2023 11:50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14"/>
    <n v="0.2"/>
    <s v="Jul 18 2023 11:50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49.5"/>
    <n v="0.55000000000000004"/>
    <s v="Jul 18 2023 11:50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50"/>
    <n v="0.8"/>
    <s v="Jul 18 2023 11:50AM"/>
    <x v="133"/>
    <x v="130"/>
    <n v="51"/>
    <s v="QUINTAL"/>
    <n v="1"/>
    <s v="PRODUCTOS AGROPECUARIOS"/>
    <n v="4"/>
    <x v="1"/>
    <n v="100"/>
    <n v="45.45"/>
    <s v="Soya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40"/>
    <n v="0.6"/>
    <s v="Jul 18 2023 11:51AM"/>
    <x v="135"/>
    <x v="132"/>
    <n v="51"/>
    <s v="QUINTAL"/>
    <n v="1"/>
    <s v="PRODUCTOS AGROPECUARIOS"/>
    <n v="4"/>
    <x v="1"/>
    <n v="100"/>
    <n v="45.45"/>
    <s v="Trigo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23"/>
    <n v="0.5"/>
    <s v="Jul 18 2023 11:51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1.4"/>
    <m/>
    <s v="Jul 18 2023 11:51AM"/>
    <x v="164"/>
    <x v="160"/>
    <n v="45"/>
    <s v="LIBRA"/>
    <n v="1"/>
    <s v="PRODUCTOS AGROPECUARIOS"/>
    <n v="7"/>
    <x v="2"/>
    <n v="1"/>
    <n v="0.45"/>
    <s v="Pollo Entero( sin menudos)"/>
    <m/>
    <n v="0"/>
    <n v="18"/>
    <n v="7"/>
    <n v="9"/>
    <x v="5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2"/>
    <m/>
    <s v="Jul 18 2023 11:51AM"/>
    <x v="100"/>
    <x v="97"/>
    <n v="45"/>
    <s v="LIBRA"/>
    <n v="1"/>
    <s v="PRODUCTOS AGROPECUARIOS"/>
    <n v="10"/>
    <x v="7"/>
    <n v="1"/>
    <n v="0.45"/>
    <s v="Bagre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1.2"/>
    <m/>
    <s v="Jul 18 2023 11:51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22.5"/>
    <n v="0.5"/>
    <s v="Jul 18 2023 11:51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1.75"/>
    <m/>
    <s v="Jul 18 2023 11:51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4"/>
    <m/>
    <s v="Jul 18 2023 11:51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5.5"/>
    <m/>
    <s v="Jul 18 2023 11:51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5"/>
    <x v="2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3.9"/>
    <m/>
    <s v="Jul 18 2023 11:51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m/>
    <n v="1"/>
    <s v="Jul 18 2023 11:51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48"/>
    <m/>
    <s v="Jul 18 2023 11:51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46"/>
    <m/>
    <s v="Jul 18 2023 11:51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12"/>
    <n v="0.2"/>
    <s v="Jul 18 2023 11:51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3"/>
    <m/>
    <s v="Jul 18 2023 11:51AM"/>
    <x v="130"/>
    <x v="127"/>
    <n v="16"/>
    <s v="BOTELLA"/>
    <n v="1"/>
    <s v="PRODUCTOS AGROPECUARIOS"/>
    <n v="9"/>
    <x v="3"/>
    <n v="1.6"/>
    <n v="0.73"/>
    <s v="Crema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2.6"/>
    <m/>
    <s v="Jul 18 2023 11:51AM"/>
    <x v="128"/>
    <x v="125"/>
    <n v="45"/>
    <s v="LIBRA"/>
    <n v="1"/>
    <s v="PRODUCTOS AGROPECUARIOS"/>
    <n v="9"/>
    <x v="3"/>
    <n v="1"/>
    <n v="0.45"/>
    <s v="Quesillo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3.85"/>
    <m/>
    <s v="Jul 18 2023 11:51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9"/>
    <x v="5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157"/>
    <n v="1"/>
    <n v="5"/>
    <m/>
    <s v="Jul 18 2023 11:51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1.2"/>
    <m/>
    <s v="Jul 18 2023 11:52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1.9"/>
    <m/>
    <s v="Jul 18 2023 11:52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60225"/>
    <n v="905"/>
    <n v="6"/>
    <s v=" SAN SALVADOR"/>
    <n v="14"/>
    <s v="SAN SALVADOR"/>
    <s v="USUARIO MERCADO CENTRAL 15"/>
    <s v="(en blanco)"/>
    <s v="USUARIO MERCADO CENTRAL 15"/>
    <m/>
    <s v="USUARIO MERCADO CENTRAL 15"/>
    <m/>
    <n v="3"/>
    <s v="TERCERA SEMANA"/>
    <n v="7"/>
    <s v="JULIO"/>
    <n v="6"/>
    <s v="GILBERTO RECINOS"/>
    <n v="2023"/>
    <n v="2023"/>
    <n v="60"/>
    <n v="1"/>
    <n v="1.75"/>
    <m/>
    <s v="Jul 18 2023 11:52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9"/>
    <x v="5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3"/>
    <m/>
    <s v="Jul 18 2023 11:52AM"/>
    <x v="130"/>
    <x v="127"/>
    <n v="16"/>
    <s v="BOTELLA"/>
    <n v="1"/>
    <s v="PRODUCTOS AGROPECUARIOS"/>
    <n v="9"/>
    <x v="3"/>
    <n v="1.6"/>
    <n v="0.73"/>
    <s v="Crema"/>
    <m/>
    <n v="0"/>
    <n v="18"/>
    <n v="7"/>
    <n v="15"/>
    <x v="3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157"/>
    <n v="1"/>
    <n v="3"/>
    <m/>
    <s v="Jul 18 2023 11:52AM"/>
    <x v="128"/>
    <x v="125"/>
    <n v="45"/>
    <s v="LIBRA"/>
    <n v="1"/>
    <s v="PRODUCTOS AGROPECUARIOS"/>
    <n v="9"/>
    <x v="3"/>
    <n v="1"/>
    <n v="0.45"/>
    <s v="Quesillo"/>
    <m/>
    <n v="0"/>
    <n v="18"/>
    <n v="7"/>
    <n v="15"/>
    <x v="3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6"/>
    <m/>
    <s v="Jul 18 2023 11:52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5"/>
    <x v="2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157"/>
    <n v="1"/>
    <n v="4"/>
    <m/>
    <s v="Jul 18 2023 11:52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5"/>
    <x v="3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12"/>
    <m/>
    <s v="Jul 18 2023 11:52AM"/>
    <x v="169"/>
    <x v="164"/>
    <n v="47"/>
    <s v="LITRO"/>
    <n v="2"/>
    <s v="INSUMOS AGRICOLAS"/>
    <n v="15"/>
    <x v="14"/>
    <n v="0"/>
    <n v="0"/>
    <m/>
    <s v="BAYFOLAN FORTE"/>
    <n v="0"/>
    <n v="18"/>
    <n v="7"/>
    <n v="17"/>
    <x v="0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157"/>
    <n v="1"/>
    <n v="6"/>
    <m/>
    <s v="Jul 18 2023 11:52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5"/>
    <x v="3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38"/>
    <m/>
    <s v="Jul 18 2023 11:52A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17"/>
    <x v="0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3.5"/>
    <m/>
    <s v="Jul 18 2023 11:52A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5"/>
    <x v="2"/>
  </r>
  <r>
    <n v="359617"/>
    <n v="944"/>
    <n v="11"/>
    <s v=" USULUTAN"/>
    <n v="23"/>
    <s v="USULUTAN"/>
    <s v="USUARIO USULUTAN 04"/>
    <s v="(en blanco)"/>
    <s v="USUARIO USULUTAN 04"/>
    <m/>
    <s v="USUARIO USULUTAN 04"/>
    <m/>
    <n v="3"/>
    <s v="TERCERA SEMANA"/>
    <n v="7"/>
    <s v="JULIO"/>
    <n v="2"/>
    <s v="CARLOS MORALES"/>
    <n v="2023"/>
    <n v="2023"/>
    <n v="60"/>
    <n v="1"/>
    <n v="2.15"/>
    <m/>
    <s v="Jul 18 2023 11:52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15"/>
    <x v="3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30"/>
    <m/>
    <s v="Jul 18 2023 11:52A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55"/>
    <m/>
    <s v="Jul 18 2023 11:52AM"/>
    <x v="144"/>
    <x v="141"/>
    <n v="65"/>
    <s v="SACO 100 LBS"/>
    <n v="2"/>
    <s v="INSUMOS AGRICOLAS"/>
    <n v="15"/>
    <x v="14"/>
    <n v="0"/>
    <n v="0"/>
    <m/>
    <s v="FÓRMULA 18-46-0  100 LBS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28"/>
    <m/>
    <s v="Jul 18 2023 11:52A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17"/>
    <x v="0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2.25"/>
    <m/>
    <s v="Jul 18 2023 11:52AM"/>
    <x v="111"/>
    <x v="108"/>
    <n v="45"/>
    <s v="LIBRA"/>
    <n v="1"/>
    <s v="PRODUCTOS AGROPECUARIOS"/>
    <n v="10"/>
    <x v="7"/>
    <n v="1"/>
    <n v="0.45"/>
    <s v="Macarela"/>
    <m/>
    <n v="0"/>
    <n v="18"/>
    <n v="7"/>
    <n v="5"/>
    <x v="2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19"/>
    <m/>
    <s v="Jul 18 2023 11:52A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35"/>
    <m/>
    <s v="Jul 18 2023 11:52A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17"/>
    <x v="0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2.25"/>
    <m/>
    <s v="Jul 18 2023 11:53AM"/>
    <x v="107"/>
    <x v="104"/>
    <n v="45"/>
    <s v="LIBRA"/>
    <n v="1"/>
    <s v="PRODUCTOS AGROPECUARIOS"/>
    <n v="10"/>
    <x v="7"/>
    <n v="1"/>
    <n v="0.45"/>
    <s v="Corvina"/>
    <m/>
    <n v="0"/>
    <n v="18"/>
    <n v="7"/>
    <n v="5"/>
    <x v="2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85"/>
    <n v="1"/>
    <s v="Jul 18 2023 11:53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8"/>
    <m/>
    <s v="Jul 18 2023 11:53AM"/>
    <x v="149"/>
    <x v="145"/>
    <n v="15"/>
    <s v="BOLSA DE 400 GR"/>
    <n v="2"/>
    <s v="INSUMOS AGRICOLAS"/>
    <n v="16"/>
    <x v="15"/>
    <n v="0"/>
    <n v="0"/>
    <m/>
    <s v="MANCOZEB"/>
    <n v="0"/>
    <n v="18"/>
    <n v="7"/>
    <n v="17"/>
    <x v="0"/>
  </r>
  <r>
    <n v="359423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3"/>
    <n v="2023"/>
    <n v="60"/>
    <n v="1"/>
    <n v="4"/>
    <m/>
    <s v="Jul 18 2023 11:53AM"/>
    <x v="110"/>
    <x v="107"/>
    <n v="45"/>
    <s v="LIBRA"/>
    <n v="1"/>
    <s v="PRODUCTOS AGROPECUARIOS"/>
    <n v="10"/>
    <x v="7"/>
    <n v="1"/>
    <n v="0.45"/>
    <s v="Lonja de tiburón"/>
    <m/>
    <n v="0"/>
    <n v="18"/>
    <n v="7"/>
    <n v="5"/>
    <x v="2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14"/>
    <m/>
    <s v="Jul 18 2023 11:53AM"/>
    <x v="150"/>
    <x v="146"/>
    <n v="84"/>
    <s v="SOBRE 750 GRAMOS"/>
    <n v="2"/>
    <s v="INSUMOS AGRICOLAS"/>
    <n v="16"/>
    <x v="15"/>
    <n v="0"/>
    <n v="0"/>
    <m/>
    <s v="ANTRACOL 70 WP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5"/>
    <m/>
    <s v="Jul 18 2023 11:53AM"/>
    <x v="151"/>
    <x v="147"/>
    <n v="47"/>
    <s v="LITRO"/>
    <n v="2"/>
    <s v="INSUMOS AGRICOLAS"/>
    <n v="17"/>
    <x v="16"/>
    <n v="0"/>
    <n v="0"/>
    <m/>
    <s v="HEDONAL 60 SL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6"/>
    <m/>
    <s v="Jul 18 2023 11:53A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105"/>
    <n v="1.1000000000000001"/>
    <s v="Jul 18 2023 11:53AM"/>
    <x v="5"/>
    <x v="5"/>
    <n v="51"/>
    <s v="QUINTAL"/>
    <n v="1"/>
    <s v="PRODUCTOS AGROPECUARIOS"/>
    <n v="4"/>
    <x v="1"/>
    <n v="100"/>
    <n v="45.45"/>
    <s v="Ajonjolí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5.5"/>
    <m/>
    <s v="Jul 18 2023 11:53A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48"/>
    <n v="0.55000000000000004"/>
    <s v="Jul 18 2023 11:53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75"/>
    <n v="0.8"/>
    <s v="Jul 18 2023 11:53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25"/>
    <m/>
    <s v="Jul 18 2023 11:53AM"/>
    <x v="154"/>
    <x v="150"/>
    <n v="2"/>
    <s v="1/2  LITRO"/>
    <n v="2"/>
    <s v="INSUMOS AGRICOLAS"/>
    <n v="18"/>
    <x v="17"/>
    <n v="0"/>
    <n v="0"/>
    <m/>
    <s v="MONARCA 11.25 SE"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155"/>
    <n v="1.75"/>
    <s v="Jul 18 2023 11:53AM"/>
    <x v="8"/>
    <x v="8"/>
    <n v="51"/>
    <s v="QUINTAL"/>
    <n v="1"/>
    <s v="PRODUCTOS AGROPECUARIOS"/>
    <n v="4"/>
    <x v="1"/>
    <n v="100"/>
    <n v="45.45"/>
    <s v="Cacao 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12"/>
    <m/>
    <s v="Jul 18 2023 11:54AM"/>
    <x v="166"/>
    <x v="161"/>
    <n v="47"/>
    <s v="LITRO"/>
    <n v="2"/>
    <s v="INSUMOS AGRICOLAS"/>
    <n v="18"/>
    <x v="17"/>
    <n v="0"/>
    <n v="0"/>
    <m/>
    <s v="CIPERMETRINA 25 EC"/>
    <n v="0"/>
    <n v="18"/>
    <n v="7"/>
    <n v="17"/>
    <x v="0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3.5"/>
    <m/>
    <s v="Jul 18 2023 11:54AM"/>
    <x v="155"/>
    <x v="151"/>
    <n v="45"/>
    <s v="LIBRA"/>
    <n v="2"/>
    <s v="INSUMOS AGRICOLAS"/>
    <n v="18"/>
    <x v="17"/>
    <n v="0"/>
    <n v="0"/>
    <m/>
    <s v="CARACOLEX 5.95 RB"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24"/>
    <m/>
    <s v="Jul 18 2023 11:54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23"/>
    <m/>
    <s v="Jul 18 2023 11:54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5"/>
    <m/>
    <s v="Jul 18 2023 11:54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m/>
    <n v="1.25"/>
    <s v="Jul 18 2023 11:54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7"/>
    <m/>
    <s v="Jul 18 2023 11:54AM"/>
    <x v="158"/>
    <x v="154"/>
    <n v="85"/>
    <s v="UNIDAD"/>
    <n v="3"/>
    <s v="MAQUINARIA Y EQUIPO"/>
    <n v="21"/>
    <x v="19"/>
    <n v="0"/>
    <n v="0"/>
    <m/>
    <m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14"/>
    <n v="0.2"/>
    <s v="Jul 18 2023 11:54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9"/>
    <x v="5"/>
  </r>
  <r>
    <n v="359746"/>
    <n v="958"/>
    <n v="13"/>
    <s v=" MORAZAN"/>
    <n v="19"/>
    <s v="SAN FRANCISCO GOTERA"/>
    <s v="USUARIO SAN FRANCISCO GOTERA 03"/>
    <s v="(en blanco)"/>
    <s v="USUARIO SAN FRANCISCO GOTERA 03"/>
    <m/>
    <s v="USUARIO SAN FRANCISCO GOTERA 03"/>
    <m/>
    <n v="3"/>
    <s v="TERCERA SEMANA"/>
    <n v="7"/>
    <s v="JULIO"/>
    <n v="3"/>
    <s v="ANA HERMYS OSORIO"/>
    <n v="2023"/>
    <n v="2023"/>
    <n v="60"/>
    <n v="1"/>
    <n v="15"/>
    <m/>
    <s v="Jul 18 2023 11:54AM"/>
    <x v="160"/>
    <x v="156"/>
    <n v="85"/>
    <s v="UNIDAD"/>
    <n v="3"/>
    <s v="MAQUINARIA Y EQUIPO"/>
    <n v="21"/>
    <x v="19"/>
    <n v="0"/>
    <n v="0"/>
    <m/>
    <m/>
    <n v="0"/>
    <n v="18"/>
    <n v="7"/>
    <n v="17"/>
    <x v="0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55"/>
    <n v="0.8"/>
    <s v="Jul 18 2023 11:54AM"/>
    <x v="133"/>
    <x v="130"/>
    <n v="51"/>
    <s v="QUINTAL"/>
    <n v="1"/>
    <s v="PRODUCTOS AGROPECUARIOS"/>
    <n v="4"/>
    <x v="1"/>
    <n v="100"/>
    <n v="45.45"/>
    <s v="Soya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45"/>
    <n v="0.6"/>
    <s v="Jul 18 2023 11:54AM"/>
    <x v="135"/>
    <x v="132"/>
    <n v="51"/>
    <s v="QUINTAL"/>
    <n v="1"/>
    <s v="PRODUCTOS AGROPECUARIOS"/>
    <n v="4"/>
    <x v="1"/>
    <n v="100"/>
    <n v="45.45"/>
    <s v="Trigo"/>
    <m/>
    <n v="0"/>
    <n v="18"/>
    <n v="7"/>
    <n v="9"/>
    <x v="5"/>
  </r>
  <r>
    <n v="35942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3"/>
    <n v="2023"/>
    <n v="60"/>
    <n v="1"/>
    <n v="3.5"/>
    <m/>
    <s v="Jul 18 2023 11:54AM"/>
    <x v="130"/>
    <x v="127"/>
    <n v="16"/>
    <s v="BOTELLA"/>
    <n v="1"/>
    <s v="PRODUCTOS AGROPECUARIOS"/>
    <n v="9"/>
    <x v="3"/>
    <n v="1.6"/>
    <n v="0.73"/>
    <s v="Crema"/>
    <m/>
    <n v="0"/>
    <n v="18"/>
    <n v="7"/>
    <n v="5"/>
    <x v="2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4.2"/>
    <m/>
    <s v="Jul 18 2023 11:55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4"/>
    <m/>
    <s v="Jul 18 2023 11:55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50"/>
    <m/>
    <s v="Jul 18 2023 11:55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5942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3"/>
    <n v="2023"/>
    <n v="60"/>
    <n v="1"/>
    <n v="1.6"/>
    <m/>
    <s v="Jul 18 2023 11:55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5"/>
    <x v="2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47"/>
    <m/>
    <s v="Jul 18 2023 11:55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3"/>
    <m/>
    <s v="Jul 18 2023 11:55AM"/>
    <x v="130"/>
    <x v="127"/>
    <n v="16"/>
    <s v="BOTELLA"/>
    <n v="1"/>
    <s v="PRODUCTOS AGROPECUARIOS"/>
    <n v="9"/>
    <x v="3"/>
    <n v="1.6"/>
    <n v="0.73"/>
    <s v="Crema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2.6"/>
    <m/>
    <s v="Jul 18 2023 11:55AM"/>
    <x v="128"/>
    <x v="125"/>
    <n v="45"/>
    <s v="LIBRA"/>
    <n v="1"/>
    <s v="PRODUCTOS AGROPECUARIOS"/>
    <n v="9"/>
    <x v="3"/>
    <n v="1"/>
    <n v="0.45"/>
    <s v="Quesillo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3.85"/>
    <m/>
    <s v="Jul 18 2023 11:55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9"/>
    <x v="5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157"/>
    <n v="1"/>
    <n v="5"/>
    <m/>
    <s v="Jul 18 2023 11:55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9"/>
    <x v="5"/>
  </r>
  <r>
    <n v="35942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3"/>
    <n v="2023"/>
    <n v="157"/>
    <n v="1"/>
    <n v="4.25"/>
    <m/>
    <s v="Jul 18 2023 11:55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5"/>
    <x v="2"/>
  </r>
  <r>
    <n v="360224"/>
    <n v="904"/>
    <n v="6"/>
    <s v=" SAN SALVADOR"/>
    <n v="14"/>
    <s v="SAN SALVADOR"/>
    <s v="USUARIO MERCADO CENTRAL 14"/>
    <s v="(en blanco)"/>
    <s v="USUARIO MERCADO CENTRAL 14"/>
    <m/>
    <s v="USUARIO MERCADO CENTRAL 14"/>
    <m/>
    <n v="3"/>
    <s v="TERCERA SEMANA"/>
    <n v="7"/>
    <s v="JULIO"/>
    <n v="6"/>
    <s v="GILBERTO RECINOS"/>
    <n v="2023"/>
    <n v="2023"/>
    <n v="60"/>
    <n v="1"/>
    <n v="1.8"/>
    <m/>
    <s v="Jul 18 2023 11:55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9"/>
    <x v="5"/>
  </r>
  <r>
    <n v="359421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3"/>
    <n v="2023"/>
    <n v="157"/>
    <n v="1"/>
    <n v="2.8"/>
    <m/>
    <s v="Jul 18 2023 11:55AM"/>
    <x v="128"/>
    <x v="125"/>
    <n v="45"/>
    <s v="LIBRA"/>
    <n v="1"/>
    <s v="PRODUCTOS AGROPECUARIOS"/>
    <n v="9"/>
    <x v="3"/>
    <n v="1"/>
    <n v="0.45"/>
    <s v="Quesillo"/>
    <m/>
    <n v="0"/>
    <n v="18"/>
    <n v="7"/>
    <n v="5"/>
    <x v="2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231"/>
    <n v="1"/>
    <n v="46"/>
    <n v="0.55000000000000004"/>
    <s v="Jul 18 2023 11:56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120"/>
    <n v="1.3"/>
    <s v="Jul 18 2023 11:56A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m/>
    <n v="1.25"/>
    <s v="Jul 18 2023 11:56A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m/>
    <n v="1.75"/>
    <s v="Jul 18 2023 11:56A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30"/>
    <n v="0.4"/>
    <s v="Jul 18 2023 11:56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30"/>
    <n v="0.35"/>
    <s v="Jul 18 2023 11:56A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.75"/>
    <m/>
    <s v="Jul 18 2023 11:56A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.7"/>
    <m/>
    <s v="Jul 18 2023 11:56A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.7"/>
    <m/>
    <s v="Jul 18 2023 11:56A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7.799999999999997"/>
    <m/>
    <s v="Jul 18 2023 11:56AM"/>
    <x v="131"/>
    <x v="128"/>
    <n v="51"/>
    <s v="QUINTAL"/>
    <n v="2"/>
    <s v="INSUMOS AGRICOLAS"/>
    <n v="11"/>
    <x v="10"/>
    <n v="0"/>
    <n v="0"/>
    <m/>
    <s v="FINAL ENGORDE 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6A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6AM"/>
    <x v="119"/>
    <x v="116"/>
    <n v="45"/>
    <s v="LIBRA"/>
    <n v="1"/>
    <s v="PRODUCTOS AGROPECUARIOS"/>
    <n v="5"/>
    <x v="8"/>
    <n v="1"/>
    <n v="0.45"/>
    <s v="Posta Negra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8.200000000000003"/>
    <m/>
    <s v="Jul 18 2023 11:56AM"/>
    <x v="132"/>
    <x v="129"/>
    <n v="51"/>
    <s v="QUINTAL"/>
    <n v="2"/>
    <s v="INSUMOS AGRICOLAS"/>
    <n v="11"/>
    <x v="10"/>
    <n v="0"/>
    <n v="0"/>
    <m/>
    <s v="INICIO ENGORDE 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7AM"/>
    <x v="120"/>
    <x v="117"/>
    <n v="45"/>
    <s v="LIBRA"/>
    <n v="1"/>
    <s v="PRODUCTOS AGROPECUARIOS"/>
    <n v="5"/>
    <x v="8"/>
    <n v="1"/>
    <n v="0.45"/>
    <s v="Puyazo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7AM"/>
    <x v="121"/>
    <x v="118"/>
    <n v="45"/>
    <s v="LIBRA"/>
    <n v="1"/>
    <s v="PRODUCTOS AGROPECUARIOS"/>
    <n v="5"/>
    <x v="8"/>
    <n v="1"/>
    <n v="0.45"/>
    <s v="Salon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231"/>
    <n v="1"/>
    <n v="29"/>
    <n v="0.35"/>
    <s v="Jul 18 2023 11:57A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7AM"/>
    <x v="122"/>
    <x v="119"/>
    <n v="45"/>
    <s v="LIBRA"/>
    <n v="1"/>
    <s v="PRODUCTOS AGROPECUARIOS"/>
    <n v="5"/>
    <x v="8"/>
    <n v="1"/>
    <n v="0.45"/>
    <s v="Solomo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5"/>
    <m/>
    <s v="Jul 18 2023 11:57AM"/>
    <x v="123"/>
    <x v="120"/>
    <n v="45"/>
    <s v="LIBRA"/>
    <n v="1"/>
    <s v="PRODUCTOS AGROPECUARIOS"/>
    <n v="6"/>
    <x v="9"/>
    <n v="1"/>
    <n v="0.45"/>
    <s v="Chicharron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3"/>
    <m/>
    <s v="Jul 18 2023 11:57AM"/>
    <x v="124"/>
    <x v="121"/>
    <n v="45"/>
    <s v="LIBRA"/>
    <n v="1"/>
    <s v="PRODUCTOS AGROPECUARIOS"/>
    <n v="6"/>
    <x v="9"/>
    <n v="1"/>
    <n v="0.45"/>
    <s v="Costilla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3"/>
    <m/>
    <s v="Jul 18 2023 11:57AM"/>
    <x v="125"/>
    <x v="122"/>
    <n v="45"/>
    <s v="LIBRA"/>
    <n v="1"/>
    <s v="PRODUCTOS AGROPECUARIOS"/>
    <n v="6"/>
    <x v="9"/>
    <n v="1"/>
    <n v="0.45"/>
    <s v="Lomo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1"/>
    <m/>
    <s v="Jul 18 2023 11:57A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2.6"/>
    <m/>
    <s v="Jul 18 2023 11:57AM"/>
    <x v="126"/>
    <x v="123"/>
    <n v="45"/>
    <s v="LIBRA"/>
    <n v="1"/>
    <s v="PRODUCTOS AGROPECUARIOS"/>
    <n v="6"/>
    <x v="9"/>
    <n v="1"/>
    <n v="0.45"/>
    <s v="Posta"/>
    <m/>
    <n v="0"/>
    <n v="18"/>
    <n v="7"/>
    <n v="9"/>
    <x v="5"/>
  </r>
  <r>
    <n v="359422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7"/>
    <s v="JULIO"/>
    <n v="1"/>
    <s v="ADELMO URBINA"/>
    <n v="2023"/>
    <n v="2023"/>
    <n v="60"/>
    <n v="1"/>
    <n v="1.3"/>
    <m/>
    <s v="Jul 18 2023 11:57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5"/>
    <x v="2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1.5"/>
    <s v="Jul 18 2023 11:57AM"/>
    <x v="127"/>
    <x v="124"/>
    <n v="51"/>
    <s v="QUINTAL"/>
    <n v="1"/>
    <s v="PRODUCTOS AGROPECUARIOS"/>
    <n v="4"/>
    <x v="1"/>
    <n v="100"/>
    <n v="45.45"/>
    <s v="Achiote"/>
    <m/>
    <n v="0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0.6"/>
    <s v="Jul 18 2023 11:57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1.45"/>
    <m/>
    <s v="Jul 18 2023 11:57AM"/>
    <x v="164"/>
    <x v="160"/>
    <n v="45"/>
    <s v="LIBRA"/>
    <n v="1"/>
    <s v="PRODUCTOS AGROPECUARIOS"/>
    <n v="7"/>
    <x v="2"/>
    <n v="1"/>
    <n v="0.45"/>
    <s v="Pollo Entero( sin menudos)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21.85"/>
    <m/>
    <s v="Jul 18 2023 11:57AM"/>
    <x v="137"/>
    <x v="134"/>
    <n v="51"/>
    <s v="QUINTAL"/>
    <n v="2"/>
    <s v="INSUMOS AGRICOLAS"/>
    <n v="13"/>
    <x v="12"/>
    <n v="0"/>
    <n v="0"/>
    <m/>
    <s v="HIPERLECHERO 18%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1"/>
    <s v="Jul 18 2023 11:57A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5"/>
    <x v="3"/>
  </r>
  <r>
    <n v="359422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7"/>
    <s v="JULIO"/>
    <n v="1"/>
    <s v="ADELMO URBINA"/>
    <n v="2023"/>
    <n v="2023"/>
    <n v="60"/>
    <n v="1"/>
    <n v="1.7"/>
    <m/>
    <s v="Jul 18 2023 11:57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5"/>
    <x v="2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1.2"/>
    <m/>
    <s v="Jul 18 2023 11:57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25"/>
    <m/>
    <s v="Jul 18 2023 11:57AM"/>
    <x v="138"/>
    <x v="135"/>
    <n v="51"/>
    <s v="QUINTAL"/>
    <n v="2"/>
    <s v="INSUMOS AGRICOLAS"/>
    <n v="13"/>
    <x v="12"/>
    <n v="0"/>
    <n v="0"/>
    <m/>
    <s v="HIPERLECHERO 22%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2.25"/>
    <s v="Jul 18 2023 11:57AM"/>
    <x v="8"/>
    <x v="8"/>
    <n v="51"/>
    <s v="QUINTAL"/>
    <n v="1"/>
    <s v="PRODUCTOS AGROPECUARIOS"/>
    <n v="4"/>
    <x v="1"/>
    <n v="100"/>
    <n v="45.45"/>
    <s v="Cacao "/>
    <m/>
    <n v="0"/>
    <n v="18"/>
    <n v="7"/>
    <n v="15"/>
    <x v="3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1.75"/>
    <m/>
    <s v="Jul 18 2023 11:57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"/>
    <m/>
    <s v="Jul 18 2023 11:57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1.5"/>
    <s v="Jul 18 2023 11:57AM"/>
    <x v="133"/>
    <x v="130"/>
    <n v="51"/>
    <s v="QUINTAL"/>
    <n v="1"/>
    <s v="PRODUCTOS AGROPECUARIOS"/>
    <n v="4"/>
    <x v="1"/>
    <n v="100"/>
    <n v="45.45"/>
    <s v="Soya"/>
    <m/>
    <n v="0"/>
    <n v="18"/>
    <n v="7"/>
    <n v="15"/>
    <x v="3"/>
  </r>
  <r>
    <n v="359422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7"/>
    <s v="JULIO"/>
    <n v="1"/>
    <s v="ADELMO URBINA"/>
    <n v="2023"/>
    <n v="2023"/>
    <n v="60"/>
    <n v="1"/>
    <n v="4"/>
    <m/>
    <s v="Jul 18 2023 11:57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5"/>
    <x v="2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3.9"/>
    <m/>
    <s v="Jul 18 2023 11:57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157"/>
    <n v="1"/>
    <m/>
    <n v="0.75"/>
    <s v="Jul 18 2023 11:57AM"/>
    <x v="135"/>
    <x v="132"/>
    <n v="51"/>
    <s v="QUINTAL"/>
    <n v="1"/>
    <s v="PRODUCTOS AGROPECUARIOS"/>
    <n v="4"/>
    <x v="1"/>
    <n v="100"/>
    <n v="45.45"/>
    <s v="Trigo"/>
    <m/>
    <n v="0"/>
    <n v="18"/>
    <n v="7"/>
    <n v="15"/>
    <x v="3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8"/>
    <m/>
    <s v="Jul 18 2023 11:57A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7.25"/>
    <m/>
    <s v="Jul 18 2023 11:57AM"/>
    <x v="139"/>
    <x v="136"/>
    <n v="51"/>
    <s v="QUINTAL"/>
    <n v="2"/>
    <s v="INSUMOS AGRICOLAS"/>
    <n v="14"/>
    <x v="13"/>
    <n v="0"/>
    <n v="0"/>
    <m/>
    <s v="VITA CERDO 2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46"/>
    <m/>
    <s v="Jul 18 2023 11:57A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9"/>
    <x v="5"/>
  </r>
  <r>
    <n v="359422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7"/>
    <s v="JULIO"/>
    <n v="1"/>
    <s v="ADELMO URBINA"/>
    <n v="2023"/>
    <n v="2023"/>
    <n v="60"/>
    <n v="1"/>
    <n v="3.75"/>
    <m/>
    <s v="Jul 18 2023 11:57A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5"/>
    <x v="2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3"/>
    <m/>
    <s v="Jul 18 2023 11:57AM"/>
    <x v="130"/>
    <x v="127"/>
    <n v="16"/>
    <s v="BOTELLA"/>
    <n v="1"/>
    <s v="PRODUCTOS AGROPECUARIOS"/>
    <n v="9"/>
    <x v="3"/>
    <n v="1.6"/>
    <n v="0.73"/>
    <s v="Crema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4"/>
    <m/>
    <s v="Jul 18 2023 11:57AM"/>
    <x v="140"/>
    <x v="137"/>
    <n v="51"/>
    <s v="QUINTAL"/>
    <n v="2"/>
    <s v="INSUMOS AGRICOLAS"/>
    <n v="14"/>
    <x v="13"/>
    <n v="0"/>
    <n v="0"/>
    <m/>
    <s v="VITA CERDO 3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157"/>
    <n v="1"/>
    <n v="2.5"/>
    <m/>
    <s v="Jul 18 2023 11:57AM"/>
    <x v="128"/>
    <x v="125"/>
    <n v="45"/>
    <s v="LIBRA"/>
    <n v="1"/>
    <s v="PRODUCTOS AGROPECUARIOS"/>
    <n v="9"/>
    <x v="3"/>
    <n v="1"/>
    <n v="0.45"/>
    <s v="Quesillo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49"/>
    <n v="0.55000000000000004"/>
    <s v="Jul 18 2023 11:58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3.75"/>
    <m/>
    <s v="Jul 18 2023 11:58AM"/>
    <x v="141"/>
    <x v="138"/>
    <n v="51"/>
    <s v="QUINTAL"/>
    <n v="2"/>
    <s v="INSUMOS AGRICOLAS"/>
    <n v="14"/>
    <x v="13"/>
    <n v="0"/>
    <n v="0"/>
    <m/>
    <s v="VITA CERDO 1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157"/>
    <n v="1"/>
    <n v="3.85"/>
    <m/>
    <s v="Jul 18 2023 11:58A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9"/>
    <x v="5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157"/>
    <n v="1"/>
    <n v="5"/>
    <m/>
    <s v="Jul 18 2023 11:58A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m/>
    <n v="0.6"/>
    <s v="Jul 18 2023 11:58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7.5"/>
    <m/>
    <s v="Jul 18 2023 11:58AM"/>
    <x v="170"/>
    <x v="165"/>
    <n v="71"/>
    <s v="SACO 200 LB"/>
    <n v="2"/>
    <s v="INSUMOS AGRICOLAS"/>
    <n v="15"/>
    <x v="14"/>
    <n v="0"/>
    <n v="0"/>
    <m/>
    <s v="FÓRMULA 15-15-15 200 LBS"/>
    <n v="0"/>
    <n v="18"/>
    <n v="7"/>
    <n v="17"/>
    <x v="0"/>
  </r>
  <r>
    <n v="360223"/>
    <n v="903"/>
    <n v="6"/>
    <s v=" SAN SALVADOR"/>
    <n v="14"/>
    <s v="SAN SALVADOR"/>
    <s v="USUARIO MERCADO CENTRAL 13"/>
    <s v="(en blanco)"/>
    <s v="USUARIO MERCADO CENTRAL 13"/>
    <m/>
    <s v="USUARIO MERCADO CENTRAL 13"/>
    <m/>
    <n v="3"/>
    <s v="TERCERA SEMANA"/>
    <n v="7"/>
    <s v="JULIO"/>
    <n v="6"/>
    <s v="GILBERTO RECINOS"/>
    <n v="2023"/>
    <n v="2023"/>
    <n v="60"/>
    <n v="1"/>
    <n v="1.75"/>
    <m/>
    <s v="Jul 18 2023 11:58A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5.5"/>
    <m/>
    <s v="Jul 18 2023 11:58AM"/>
    <x v="22"/>
    <x v="22"/>
    <n v="16"/>
    <s v="BOTELLA"/>
    <n v="1"/>
    <s v="PRODUCTOS AGROPECUARIOS"/>
    <n v="4"/>
    <x v="1"/>
    <n v="2.6"/>
    <n v="1.18"/>
    <s v="Miel de abeja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0.5"/>
    <m/>
    <s v="Jul 18 2023 11:58A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m/>
    <n v="1.25"/>
    <s v="Jul 18 2023 11:58A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5"/>
    <x v="3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m/>
    <n v="1"/>
    <s v="Jul 18 2023 11:58AM"/>
    <x v="10"/>
    <x v="10"/>
    <n v="6"/>
    <s v="96 UNIDADES 150 LB"/>
    <n v="1"/>
    <s v="PRODUCTOS AGROPECUARIOS"/>
    <n v="4"/>
    <x v="1"/>
    <n v="150"/>
    <n v="68.180000000000007"/>
    <s v="Panela de segunda clase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17.399999999999999"/>
    <m/>
    <s v="Jul 18 2023 11:58A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12"/>
    <n v="0.15"/>
    <s v="Jul 18 2023 11:58A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34"/>
    <m/>
    <s v="Jul 18 2023 11:58A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4.75"/>
    <m/>
    <s v="Jul 18 2023 11:58A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5.75"/>
    <m/>
    <s v="Jul 18 2023 11:58AM"/>
    <x v="151"/>
    <x v="147"/>
    <n v="47"/>
    <s v="LITRO"/>
    <n v="2"/>
    <s v="INSUMOS AGRICOLAS"/>
    <n v="17"/>
    <x v="16"/>
    <n v="0"/>
    <n v="0"/>
    <m/>
    <s v="HEDONAL 60 SL"/>
    <n v="0"/>
    <n v="18"/>
    <n v="7"/>
    <n v="17"/>
    <x v="0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1.1000000000000001"/>
    <m/>
    <s v="Jul 18 2023 11:58A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8.5"/>
    <m/>
    <s v="Jul 18 2023 11:58A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17"/>
    <x v="0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2"/>
    <m/>
    <s v="Jul 18 2023 11:59AM"/>
    <x v="100"/>
    <x v="97"/>
    <n v="45"/>
    <s v="LIBRA"/>
    <n v="1"/>
    <s v="PRODUCTOS AGROPECUARIOS"/>
    <n v="10"/>
    <x v="7"/>
    <n v="1"/>
    <n v="0.45"/>
    <s v="Bagre"/>
    <m/>
    <n v="0"/>
    <n v="18"/>
    <n v="7"/>
    <n v="9"/>
    <x v="5"/>
  </r>
  <r>
    <n v="359585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3"/>
    <n v="2023"/>
    <n v="60"/>
    <n v="1"/>
    <n v="1.8"/>
    <m/>
    <s v="Jul 18 2023 11:59A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5"/>
    <m/>
    <s v="Jul 18 2023 11:59A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4.5"/>
    <m/>
    <s v="Jul 18 2023 11:59A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6"/>
    <m/>
    <s v="Jul 18 2023 11:59A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4.5"/>
    <m/>
    <s v="Jul 18 2023 11:59A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10"/>
    <m/>
    <s v="Jul 18 2023 11:59A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5"/>
    <m/>
    <s v="Jul 18 2023 11:59A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9"/>
    <x v="5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6.5"/>
    <m/>
    <s v="Jul 18 2023 11:59AM"/>
    <x v="158"/>
    <x v="154"/>
    <n v="85"/>
    <s v="UNIDAD"/>
    <n v="3"/>
    <s v="MAQUINARIA Y EQUIPO"/>
    <n v="21"/>
    <x v="19"/>
    <n v="0"/>
    <n v="0"/>
    <m/>
    <m/>
    <n v="0"/>
    <n v="18"/>
    <n v="7"/>
    <n v="17"/>
    <x v="0"/>
  </r>
  <r>
    <n v="359747"/>
    <n v="959"/>
    <n v="13"/>
    <s v=" MORAZAN"/>
    <n v="19"/>
    <s v="SAN FRANCISCO GOTERA"/>
    <s v="USUARIO SAN FRANCISCO GOTERA 04"/>
    <s v="(en blanco)"/>
    <s v="USUARIO SAN FRANCISCO GOTERA 04"/>
    <m/>
    <s v="USUARIO SAN FRANCISCO GOTERA 04"/>
    <m/>
    <n v="3"/>
    <s v="TERCERA SEMANA"/>
    <n v="7"/>
    <s v="JULIO"/>
    <n v="3"/>
    <s v="ANA HERMYS OSORIO"/>
    <n v="2023"/>
    <n v="2023"/>
    <n v="60"/>
    <n v="1"/>
    <n v="7"/>
    <m/>
    <s v="Jul 18 2023 11:59AM"/>
    <x v="160"/>
    <x v="156"/>
    <n v="85"/>
    <s v="UNIDAD"/>
    <n v="3"/>
    <s v="MAQUINARIA Y EQUIPO"/>
    <n v="21"/>
    <x v="19"/>
    <n v="0"/>
    <n v="0"/>
    <m/>
    <m/>
    <n v="0"/>
    <n v="18"/>
    <n v="7"/>
    <n v="17"/>
    <x v="0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4.25"/>
    <m/>
    <s v="Jul 18 2023 11:59A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9"/>
    <x v="5"/>
  </r>
  <r>
    <n v="35940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3"/>
    <n v="2023"/>
    <n v="60"/>
    <n v="1"/>
    <n v="49"/>
    <n v="0.6"/>
    <s v="Jul 18 2023 11:59A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5"/>
    <x v="2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3"/>
    <m/>
    <s v="Jul 18 2023 11:59AM"/>
    <x v="107"/>
    <x v="104"/>
    <n v="45"/>
    <s v="LIBRA"/>
    <n v="1"/>
    <s v="PRODUCTOS AGROPECUARIOS"/>
    <n v="10"/>
    <x v="7"/>
    <n v="1"/>
    <n v="0.45"/>
    <s v="Corvina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6"/>
    <m/>
    <s v="Jul 18 2023 11:59AM"/>
    <x v="108"/>
    <x v="105"/>
    <n v="45"/>
    <s v="LIBRA"/>
    <n v="1"/>
    <s v="PRODUCTOS AGROPECUARIOS"/>
    <n v="10"/>
    <x v="7"/>
    <n v="1"/>
    <n v="0.45"/>
    <s v="Lonja de dorado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5"/>
    <m/>
    <s v="Jul 18 2023 11:59AM"/>
    <x v="109"/>
    <x v="106"/>
    <n v="45"/>
    <s v="LIBRA"/>
    <n v="1"/>
    <s v="PRODUCTOS AGROPECUARIOS"/>
    <n v="10"/>
    <x v="7"/>
    <n v="1"/>
    <n v="0.45"/>
    <s v="Lonja de boca colorada"/>
    <m/>
    <n v="0"/>
    <n v="18"/>
    <n v="7"/>
    <n v="9"/>
    <x v="5"/>
  </r>
  <r>
    <n v="35940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3"/>
    <n v="2023"/>
    <n v="60"/>
    <n v="1"/>
    <n v="24.5"/>
    <m/>
    <s v="Jul 18 2023 11:59AM"/>
    <x v="17"/>
    <x v="17"/>
    <n v="13"/>
    <s v="BOLSA 50 LB"/>
    <n v="1"/>
    <s v="PRODUCTOS AGROPECUARIOS"/>
    <n v="4"/>
    <x v="1"/>
    <n v="50"/>
    <n v="22.73"/>
    <s v="Harina de trigo fuerte"/>
    <m/>
    <n v="0"/>
    <n v="18"/>
    <n v="7"/>
    <n v="5"/>
    <x v="2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4.5"/>
    <m/>
    <s v="Jul 18 2023 11:59AM"/>
    <x v="110"/>
    <x v="107"/>
    <n v="45"/>
    <s v="LIBRA"/>
    <n v="1"/>
    <s v="PRODUCTOS AGROPECUARIOS"/>
    <n v="10"/>
    <x v="7"/>
    <n v="1"/>
    <n v="0.45"/>
    <s v="Lonja de tiburón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2"/>
    <m/>
    <s v="Jul 18 2023 11:59AM"/>
    <x v="111"/>
    <x v="108"/>
    <n v="45"/>
    <s v="LIBRA"/>
    <n v="1"/>
    <s v="PRODUCTOS AGROPECUARIOS"/>
    <n v="10"/>
    <x v="7"/>
    <n v="1"/>
    <n v="0.45"/>
    <s v="Macarela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5"/>
    <m/>
    <s v="Jul 18 2023 11:59A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9"/>
    <x v="5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3"/>
    <m/>
    <s v="Jul 18 2023 11:59A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9"/>
    <x v="5"/>
  </r>
  <r>
    <n v="35940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3"/>
    <n v="2023"/>
    <n v="60"/>
    <n v="1"/>
    <n v="23"/>
    <m/>
    <s v="Jul 18 2023 11:59A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5"/>
    <x v="2"/>
  </r>
  <r>
    <n v="360222"/>
    <n v="902"/>
    <n v="6"/>
    <s v=" SAN SALVADOR"/>
    <n v="14"/>
    <s v="SAN SALVADOR"/>
    <s v="USUARIO MERCADO CENTRAL 12"/>
    <s v="(en blanco)"/>
    <s v="USUARIO MERCADO CENTRAL 12"/>
    <m/>
    <s v="USUARIO MERCADO CENTRAL 12"/>
    <m/>
    <n v="3"/>
    <s v="TERCERA SEMANA"/>
    <n v="7"/>
    <s v="JULIO"/>
    <n v="6"/>
    <s v="GILBERTO RECINOS"/>
    <n v="2023"/>
    <n v="2023"/>
    <n v="60"/>
    <n v="1"/>
    <n v="1.5"/>
    <m/>
    <s v="Jul 18 2023 11:59AM"/>
    <x v="114"/>
    <x v="111"/>
    <n v="45"/>
    <s v="LIBRA"/>
    <n v="1"/>
    <s v="PRODUCTOS AGROPECUARIOS"/>
    <n v="10"/>
    <x v="7"/>
    <n v="1"/>
    <n v="0.45"/>
    <s v="Tilapia"/>
    <m/>
    <n v="0"/>
    <n v="18"/>
    <n v="7"/>
    <n v="9"/>
    <x v="5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231"/>
    <n v="1"/>
    <n v="51"/>
    <n v="0.6"/>
    <s v="Jul 18 2023 11:59A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59407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3"/>
    <n v="2023"/>
    <n v="60"/>
    <n v="1"/>
    <m/>
    <n v="1"/>
    <s v="Jul 18 2023 12:00P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231"/>
    <n v="1"/>
    <n v="30"/>
    <n v="0.4"/>
    <s v="Jul 18 2023 12:00P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120"/>
    <n v="1.4"/>
    <s v="Jul 18 2023 12:00PM"/>
    <x v="20"/>
    <x v="20"/>
    <n v="51"/>
    <s v="QUINTAL"/>
    <n v="1"/>
    <s v="PRODUCTOS AGROPECUARIOS"/>
    <n v="1"/>
    <x v="0"/>
    <n v="100"/>
    <n v="45.45"/>
    <s v="Frijol Tinto Nacional"/>
    <m/>
    <n v="1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160"/>
    <n v="2"/>
    <s v="Jul 18 2023 12:00PM"/>
    <x v="16"/>
    <x v="16"/>
    <n v="51"/>
    <s v="QUINTAL"/>
    <n v="1"/>
    <s v="PRODUCTOS AGROPECUARIOS"/>
    <n v="1"/>
    <x v="0"/>
    <n v="100"/>
    <n v="45.45"/>
    <s v="Frijol Blanco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32"/>
    <n v="0.4"/>
    <s v="Jul 18 2023 12:00PM"/>
    <x v="3"/>
    <x v="3"/>
    <n v="51"/>
    <s v="QUINTAL"/>
    <n v="1"/>
    <s v="PRODUCTOS AGROPECUARIOS"/>
    <n v="1"/>
    <x v="0"/>
    <n v="100"/>
    <n v="45.45"/>
    <s v="Maíz Blanco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30"/>
    <n v="0.4"/>
    <s v="Jul 18 2023 12:00PM"/>
    <x v="4"/>
    <x v="4"/>
    <n v="51"/>
    <s v="QUINTAL"/>
    <n v="1"/>
    <s v="PRODUCTOS AGROPECUARIOS"/>
    <n v="1"/>
    <x v="0"/>
    <n v="100"/>
    <n v="45.45"/>
    <s v="Sorgo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157"/>
    <n v="1"/>
    <n v="150"/>
    <n v="1.75"/>
    <s v="Jul 18 2023 12:00PM"/>
    <x v="5"/>
    <x v="5"/>
    <n v="51"/>
    <s v="QUINTAL"/>
    <n v="1"/>
    <s v="PRODUCTOS AGROPECUARIOS"/>
    <n v="4"/>
    <x v="1"/>
    <n v="100"/>
    <n v="45.45"/>
    <s v="Ajonjolí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157"/>
    <n v="1"/>
    <n v="82"/>
    <n v="1.1000000000000001"/>
    <s v="Jul 18 2023 12:00PM"/>
    <x v="7"/>
    <x v="7"/>
    <n v="51"/>
    <s v="QUINTAL"/>
    <n v="1"/>
    <s v="PRODUCTOS AGROPECUARIOS"/>
    <n v="4"/>
    <x v="1"/>
    <n v="100"/>
    <n v="45.45"/>
    <s v="Cacahuete Crudo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157"/>
    <n v="1"/>
    <n v="150"/>
    <n v="2"/>
    <s v="Jul 18 2023 12:01PM"/>
    <x v="8"/>
    <x v="8"/>
    <n v="51"/>
    <s v="QUINTAL"/>
    <n v="1"/>
    <s v="PRODUCTOS AGROPECUARIOS"/>
    <n v="4"/>
    <x v="1"/>
    <n v="100"/>
    <n v="45.45"/>
    <s v="Cacao "/>
    <m/>
    <n v="0"/>
    <n v="18"/>
    <n v="7"/>
    <n v="15"/>
    <x v="3"/>
  </r>
  <r>
    <n v="35942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3"/>
    <n v="2023"/>
    <n v="60"/>
    <n v="1"/>
    <n v="4"/>
    <m/>
    <s v="Jul 18 2023 12:01P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50"/>
    <n v="0.6"/>
    <s v="Jul 18 2023 12:01P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5942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3"/>
    <n v="2023"/>
    <n v="60"/>
    <n v="1"/>
    <n v="3.75"/>
    <m/>
    <s v="Jul 18 2023 12:01P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23"/>
    <n v="0.6"/>
    <s v="Jul 18 2023 12:01PM"/>
    <x v="9"/>
    <x v="9"/>
    <n v="13"/>
    <s v="BOLSA 50 LB"/>
    <n v="1"/>
    <s v="PRODUCTOS AGROPECUARIOS"/>
    <n v="4"/>
    <x v="1"/>
    <n v="50"/>
    <n v="22.73"/>
    <s v="Harina de trigo suave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m/>
    <n v="1.1000000000000001"/>
    <s v="Jul 18 2023 12:01PM"/>
    <x v="23"/>
    <x v="23"/>
    <n v="1"/>
    <s v="96 UNIDADES 144 LB"/>
    <n v="1"/>
    <s v="PRODUCTOS AGROPECUARIOS"/>
    <n v="4"/>
    <x v="1"/>
    <n v="144"/>
    <n v="65.45"/>
    <s v="Panela de primera clase"/>
    <m/>
    <n v="0"/>
    <n v="18"/>
    <n v="7"/>
    <n v="15"/>
    <x v="3"/>
  </r>
  <r>
    <n v="35942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3"/>
    <n v="2023"/>
    <n v="60"/>
    <n v="1"/>
    <n v="3.5"/>
    <m/>
    <s v="Jul 18 2023 12:01PM"/>
    <x v="130"/>
    <x v="127"/>
    <n v="16"/>
    <s v="BOTELLA"/>
    <n v="1"/>
    <s v="PRODUCTOS AGROPECUARIOS"/>
    <n v="9"/>
    <x v="3"/>
    <n v="1.6"/>
    <n v="0.73"/>
    <s v="Crema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12"/>
    <n v="0.2"/>
    <s v="Jul 18 2023 12:01P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5942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3"/>
    <n v="2023"/>
    <n v="60"/>
    <n v="1"/>
    <n v="1.6"/>
    <m/>
    <s v="Jul 18 2023 12:01PM"/>
    <x v="163"/>
    <x v="159"/>
    <n v="45"/>
    <s v="LIBRA"/>
    <n v="1"/>
    <s v="PRODUCTOS AGROPECUARIOS"/>
    <n v="9"/>
    <x v="3"/>
    <n v="1"/>
    <n v="0.45"/>
    <s v="Queso Fresco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1.2"/>
    <m/>
    <s v="Jul 18 2023 12:02P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427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3"/>
    <n v="2023"/>
    <n v="157"/>
    <n v="1"/>
    <n v="2.8"/>
    <m/>
    <s v="Jul 18 2023 12:02PM"/>
    <x v="128"/>
    <x v="125"/>
    <n v="45"/>
    <s v="LIBRA"/>
    <n v="1"/>
    <s v="PRODUCTOS AGROPECUARIOS"/>
    <n v="9"/>
    <x v="3"/>
    <n v="1"/>
    <n v="0.45"/>
    <s v="Quesillo"/>
    <m/>
    <n v="0"/>
    <n v="18"/>
    <n v="7"/>
    <n v="5"/>
    <x v="2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1.8"/>
    <m/>
    <s v="Jul 18 2023 12:02P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59569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3"/>
    <n v="2023"/>
    <n v="60"/>
    <n v="1"/>
    <n v="4.5"/>
    <m/>
    <s v="Jul 18 2023 12:02P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8.5"/>
    <m/>
    <s v="Jul 18 2023 12:02PM"/>
    <x v="131"/>
    <x v="128"/>
    <n v="51"/>
    <s v="QUINTAL"/>
    <n v="2"/>
    <s v="INSUMOS AGRICOLAS"/>
    <n v="11"/>
    <x v="10"/>
    <n v="0"/>
    <n v="0"/>
    <m/>
    <s v="FINAL ENGORDE 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9"/>
    <m/>
    <s v="Jul 18 2023 12:02PM"/>
    <x v="132"/>
    <x v="129"/>
    <n v="51"/>
    <s v="QUINTAL"/>
    <n v="2"/>
    <s v="INSUMOS AGRICOLAS"/>
    <n v="11"/>
    <x v="10"/>
    <n v="0"/>
    <n v="0"/>
    <m/>
    <s v="INICIO ENGORDE 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2"/>
    <m/>
    <s v="Jul 18 2023 12:02P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7"/>
    <m/>
    <s v="Jul 18 2023 12:02PM"/>
    <x v="165"/>
    <x v="136"/>
    <n v="51"/>
    <s v="QUINTAL"/>
    <n v="2"/>
    <s v="INSUMOS AGRICOLAS"/>
    <n v="12"/>
    <x v="11"/>
    <n v="0"/>
    <n v="0"/>
    <m/>
    <s v="DESARROLLO POLLA"/>
    <n v="0"/>
    <n v="18"/>
    <n v="7"/>
    <n v="17"/>
    <x v="0"/>
  </r>
  <r>
    <n v="3595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3"/>
    <n v="2023"/>
    <n v="60"/>
    <n v="1"/>
    <n v="10"/>
    <m/>
    <s v="Jul 18 2023 12:03PM"/>
    <x v="171"/>
    <x v="166"/>
    <n v="85"/>
    <s v="UNIDAD"/>
    <n v="3"/>
    <s v="MAQUINARIA Y EQUIPO"/>
    <n v="21"/>
    <x v="19"/>
    <n v="0"/>
    <n v="0"/>
    <m/>
    <m/>
    <n v="0"/>
    <n v="18"/>
    <n v="7"/>
    <n v="15"/>
    <x v="3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21.75"/>
    <m/>
    <s v="Jul 18 2023 12:03PM"/>
    <x v="136"/>
    <x v="133"/>
    <n v="51"/>
    <s v="QUINTAL"/>
    <n v="2"/>
    <s v="INSUMOS AGRICOLAS"/>
    <n v="13"/>
    <x v="12"/>
    <n v="0"/>
    <n v="0"/>
    <m/>
    <s v="ALILECHERO 15%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25.75"/>
    <m/>
    <s v="Jul 18 2023 12:03PM"/>
    <x v="138"/>
    <x v="135"/>
    <n v="51"/>
    <s v="QUINTAL"/>
    <n v="2"/>
    <s v="INSUMOS AGRICOLAS"/>
    <n v="13"/>
    <x v="12"/>
    <n v="0"/>
    <n v="0"/>
    <m/>
    <s v="HIPERLECHERO 22%"/>
    <n v="0"/>
    <n v="18"/>
    <n v="7"/>
    <n v="17"/>
    <x v="0"/>
  </r>
  <r>
    <n v="3595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3"/>
    <n v="2023"/>
    <n v="60"/>
    <n v="1"/>
    <n v="7.5"/>
    <m/>
    <s v="Jul 18 2023 12:03PM"/>
    <x v="172"/>
    <x v="167"/>
    <n v="85"/>
    <s v="UNIDAD"/>
    <n v="3"/>
    <s v="MAQUINARIA Y EQUIPO"/>
    <n v="21"/>
    <x v="19"/>
    <n v="0"/>
    <n v="0"/>
    <m/>
    <m/>
    <n v="0"/>
    <n v="18"/>
    <n v="7"/>
    <n v="15"/>
    <x v="3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33.5"/>
    <m/>
    <s v="Jul 18 2023 12:03PM"/>
    <x v="131"/>
    <x v="128"/>
    <n v="51"/>
    <s v="QUINTAL"/>
    <n v="2"/>
    <s v="INSUMOS AGRICOLAS"/>
    <n v="11"/>
    <x v="10"/>
    <n v="0"/>
    <n v="0"/>
    <m/>
    <s v="FINAL ENGORDE "/>
    <n v="0"/>
    <n v="18"/>
    <n v="7"/>
    <n v="5"/>
    <x v="2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34"/>
    <m/>
    <s v="Jul 18 2023 12:04PM"/>
    <x v="132"/>
    <x v="129"/>
    <n v="51"/>
    <s v="QUINTAL"/>
    <n v="2"/>
    <s v="INSUMOS AGRICOLAS"/>
    <n v="11"/>
    <x v="10"/>
    <n v="0"/>
    <n v="0"/>
    <m/>
    <s v="INICIO ENGORDE "/>
    <n v="0"/>
    <n v="18"/>
    <n v="7"/>
    <n v="5"/>
    <x v="2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19.75"/>
    <m/>
    <s v="Jul 18 2023 12:04PM"/>
    <x v="137"/>
    <x v="134"/>
    <n v="51"/>
    <s v="QUINTAL"/>
    <n v="2"/>
    <s v="INSUMOS AGRICOLAS"/>
    <n v="13"/>
    <x v="12"/>
    <n v="0"/>
    <n v="0"/>
    <m/>
    <s v="HIPERLECHERO 18%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5.25"/>
    <m/>
    <s v="Jul 18 2023 12:04PM"/>
    <x v="139"/>
    <x v="136"/>
    <n v="51"/>
    <s v="QUINTAL"/>
    <n v="2"/>
    <s v="INSUMOS AGRICOLAS"/>
    <n v="14"/>
    <x v="13"/>
    <n v="0"/>
    <n v="0"/>
    <m/>
    <s v="VITA CERDO 2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5.5"/>
    <m/>
    <s v="Jul 18 2023 12:04PM"/>
    <x v="140"/>
    <x v="137"/>
    <n v="51"/>
    <s v="QUINTAL"/>
    <n v="2"/>
    <s v="INSUMOS AGRICOLAS"/>
    <n v="14"/>
    <x v="13"/>
    <n v="0"/>
    <n v="0"/>
    <m/>
    <s v="VITA CERDO 3"/>
    <n v="0"/>
    <n v="18"/>
    <n v="7"/>
    <n v="17"/>
    <x v="0"/>
  </r>
  <r>
    <n v="3595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3"/>
    <n v="2023"/>
    <n v="60"/>
    <n v="1"/>
    <n v="3.5"/>
    <m/>
    <s v="Jul 18 2023 12:04PM"/>
    <x v="167"/>
    <x v="162"/>
    <n v="85"/>
    <s v="UNIDAD"/>
    <n v="3"/>
    <s v="MAQUINARIA Y EQUIPO"/>
    <n v="21"/>
    <x v="19"/>
    <n v="0"/>
    <n v="0"/>
    <m/>
    <m/>
    <n v="0"/>
    <n v="18"/>
    <n v="7"/>
    <n v="15"/>
    <x v="3"/>
  </r>
  <r>
    <n v="3595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3"/>
    <n v="2023"/>
    <n v="60"/>
    <n v="1"/>
    <n v="7"/>
    <m/>
    <s v="Jul 18 2023 12:04PM"/>
    <x v="173"/>
    <x v="168"/>
    <n v="85"/>
    <s v="UNIDAD"/>
    <n v="3"/>
    <s v="MAQUINARIA Y EQUIPO"/>
    <n v="21"/>
    <x v="19"/>
    <n v="0"/>
    <n v="0"/>
    <m/>
    <m/>
    <n v="0"/>
    <n v="18"/>
    <n v="7"/>
    <n v="15"/>
    <x v="3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37"/>
    <m/>
    <s v="Jul 18 2023 12:04PM"/>
    <x v="141"/>
    <x v="138"/>
    <n v="51"/>
    <s v="QUINTAL"/>
    <n v="2"/>
    <s v="INSUMOS AGRICOLAS"/>
    <n v="14"/>
    <x v="13"/>
    <n v="0"/>
    <n v="0"/>
    <m/>
    <s v="VITA CERDO 1"/>
    <n v="0"/>
    <n v="18"/>
    <n v="7"/>
    <n v="17"/>
    <x v="0"/>
  </r>
  <r>
    <n v="359574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3"/>
    <n v="2023"/>
    <n v="60"/>
    <n v="1"/>
    <n v="9"/>
    <m/>
    <s v="Jul 18 2023 12:04PM"/>
    <x v="168"/>
    <x v="163"/>
    <n v="85"/>
    <s v="UNIDAD"/>
    <n v="3"/>
    <s v="MAQUINARIA Y EQUIPO"/>
    <n v="21"/>
    <x v="19"/>
    <n v="0"/>
    <n v="0"/>
    <m/>
    <m/>
    <n v="0"/>
    <n v="18"/>
    <n v="7"/>
    <n v="15"/>
    <x v="3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9.75"/>
    <m/>
    <s v="Jul 18 2023 12:04PM"/>
    <x v="169"/>
    <x v="164"/>
    <n v="47"/>
    <s v="LITRO"/>
    <n v="2"/>
    <s v="INSUMOS AGRICOLAS"/>
    <n v="15"/>
    <x v="14"/>
    <n v="0"/>
    <n v="0"/>
    <m/>
    <s v="BAYFOLAN FORTE"/>
    <n v="0"/>
    <n v="18"/>
    <n v="7"/>
    <n v="5"/>
    <x v="2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34"/>
    <m/>
    <s v="Jul 18 2023 12:04P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11"/>
    <m/>
    <s v="Jul 18 2023 12:04PM"/>
    <x v="169"/>
    <x v="164"/>
    <n v="47"/>
    <s v="LITRO"/>
    <n v="2"/>
    <s v="INSUMOS AGRICOLAS"/>
    <n v="15"/>
    <x v="14"/>
    <n v="0"/>
    <n v="0"/>
    <m/>
    <s v="BAYFOLAN FORTE"/>
    <n v="0"/>
    <n v="18"/>
    <n v="7"/>
    <n v="17"/>
    <x v="0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33.75"/>
    <m/>
    <s v="Jul 18 2023 12:04P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40"/>
    <m/>
    <s v="Jul 18 2023 12:04P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17.5"/>
    <m/>
    <s v="Jul 18 2023 12:05P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17"/>
    <x v="0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25.5"/>
    <m/>
    <s v="Jul 18 2023 12:05P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40"/>
    <m/>
    <s v="Jul 18 2023 12:05P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17"/>
    <x v="0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20"/>
    <m/>
    <s v="Jul 18 2023 12:05P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5"/>
    <x v="2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45"/>
    <m/>
    <s v="Jul 18 2023 12:05P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5"/>
    <x v="2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5.75"/>
    <m/>
    <s v="Jul 18 2023 12:05PM"/>
    <x v="151"/>
    <x v="147"/>
    <n v="47"/>
    <s v="LITRO"/>
    <n v="2"/>
    <s v="INSUMOS AGRICOLAS"/>
    <n v="17"/>
    <x v="16"/>
    <n v="0"/>
    <n v="0"/>
    <m/>
    <s v="HEDONAL 60 SL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7.5"/>
    <m/>
    <s v="Jul 18 2023 12:05PM"/>
    <x v="149"/>
    <x v="145"/>
    <n v="15"/>
    <s v="BOLSA DE 400 GR"/>
    <n v="2"/>
    <s v="INSUMOS AGRICOLAS"/>
    <n v="16"/>
    <x v="15"/>
    <n v="0"/>
    <n v="0"/>
    <m/>
    <s v="MANCOZEB"/>
    <n v="0"/>
    <n v="18"/>
    <n v="7"/>
    <n v="17"/>
    <x v="0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10.5"/>
    <m/>
    <s v="Jul 18 2023 12:05P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17"/>
    <m/>
    <s v="Jul 18 2023 12:05PM"/>
    <x v="150"/>
    <x v="146"/>
    <n v="84"/>
    <s v="SOBRE 750 GRAMOS"/>
    <n v="2"/>
    <s v="INSUMOS AGRICOLAS"/>
    <n v="16"/>
    <x v="15"/>
    <n v="0"/>
    <n v="0"/>
    <m/>
    <s v="ANTRACOL 70 WP"/>
    <n v="0"/>
    <n v="18"/>
    <n v="7"/>
    <n v="17"/>
    <x v="0"/>
  </r>
  <r>
    <n v="359412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3"/>
    <n v="2023"/>
    <n v="60"/>
    <n v="1"/>
    <n v="5.75"/>
    <m/>
    <s v="Jul 18 2023 12:05PM"/>
    <x v="153"/>
    <x v="149"/>
    <n v="47"/>
    <s v="LITRO"/>
    <n v="2"/>
    <s v="INSUMOS AGRICOLAS"/>
    <n v="17"/>
    <x v="16"/>
    <n v="0"/>
    <n v="0"/>
    <m/>
    <s v="GRAMOXONE 20 SL"/>
    <n v="0"/>
    <n v="18"/>
    <n v="7"/>
    <n v="5"/>
    <x v="2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6.25"/>
    <m/>
    <s v="Jul 18 2023 12:06PM"/>
    <x v="151"/>
    <x v="147"/>
    <n v="47"/>
    <s v="LITRO"/>
    <n v="2"/>
    <s v="INSUMOS AGRICOLAS"/>
    <n v="17"/>
    <x v="16"/>
    <n v="0"/>
    <n v="0"/>
    <m/>
    <s v="HEDONAL 60 SL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6"/>
    <m/>
    <s v="Jul 18 2023 12:06P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5"/>
    <m/>
    <s v="Jul 18 2023 12:06PM"/>
    <x v="153"/>
    <x v="149"/>
    <n v="47"/>
    <s v="LITRO"/>
    <n v="2"/>
    <s v="INSUMOS AGRICOLAS"/>
    <n v="17"/>
    <x v="16"/>
    <n v="0"/>
    <n v="0"/>
    <m/>
    <s v="GRAMOXONE 20 SL"/>
    <n v="0"/>
    <n v="18"/>
    <n v="7"/>
    <n v="17"/>
    <x v="0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6.5"/>
    <m/>
    <s v="Jul 18 2023 12:06PM"/>
    <x v="158"/>
    <x v="154"/>
    <n v="85"/>
    <s v="UNIDAD"/>
    <n v="3"/>
    <s v="MAQUINARIA Y EQUIPO"/>
    <n v="21"/>
    <x v="19"/>
    <n v="0"/>
    <n v="0"/>
    <m/>
    <m/>
    <n v="0"/>
    <n v="18"/>
    <n v="7"/>
    <n v="17"/>
    <x v="0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1.5"/>
    <m/>
    <s v="Jul 18 2023 12:06PM"/>
    <x v="100"/>
    <x v="97"/>
    <n v="45"/>
    <s v="LIBRA"/>
    <n v="1"/>
    <s v="PRODUCTOS AGROPECUARIOS"/>
    <n v="10"/>
    <x v="7"/>
    <n v="1"/>
    <n v="0.45"/>
    <s v="Bagre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3"/>
    <m/>
    <s v="Jul 18 2023 12:06PM"/>
    <x v="101"/>
    <x v="98"/>
    <n v="45"/>
    <s v="LIBRA"/>
    <n v="1"/>
    <s v="PRODUCTOS AGROPECUARIOS"/>
    <n v="10"/>
    <x v="7"/>
    <n v="1"/>
    <n v="0.45"/>
    <s v="Boca colorada mediano"/>
    <m/>
    <n v="0"/>
    <n v="18"/>
    <n v="7"/>
    <n v="15"/>
    <x v="3"/>
  </r>
  <r>
    <n v="359748"/>
    <n v="960"/>
    <n v="13"/>
    <s v=" MORAZAN"/>
    <n v="19"/>
    <s v="SAN FRANCISCO GOTERA"/>
    <s v="USUARIO SAN FRANCISCO GOTERA 05"/>
    <s v="(en blanco)"/>
    <s v="USUARIO SAN FRANCISCO GOTERA 05"/>
    <m/>
    <s v="USUARIO SAN FRANCISCO GOTERA 05"/>
    <m/>
    <n v="3"/>
    <s v="TERCERA SEMANA"/>
    <n v="7"/>
    <s v="JULIO"/>
    <n v="3"/>
    <s v="ANA HERMYS OSORIO"/>
    <n v="2023"/>
    <n v="2023"/>
    <n v="60"/>
    <n v="1"/>
    <n v="6.5"/>
    <m/>
    <s v="Jul 18 2023 12:06PM"/>
    <x v="160"/>
    <x v="156"/>
    <n v="85"/>
    <s v="UNIDAD"/>
    <n v="3"/>
    <s v="MAQUINARIA Y EQUIPO"/>
    <n v="21"/>
    <x v="19"/>
    <n v="0"/>
    <n v="0"/>
    <m/>
    <m/>
    <n v="0"/>
    <n v="18"/>
    <n v="7"/>
    <n v="17"/>
    <x v="0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5"/>
    <m/>
    <s v="Jul 18 2023 12:06PM"/>
    <x v="102"/>
    <x v="99"/>
    <n v="45"/>
    <s v="LIBRA"/>
    <n v="1"/>
    <s v="PRODUCTOS AGROPECUARIOS"/>
    <n v="10"/>
    <x v="7"/>
    <n v="1"/>
    <n v="0.45"/>
    <s v="Camaron de mar mediano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3"/>
    <m/>
    <s v="Jul 18 2023 12:06PM"/>
    <x v="103"/>
    <x v="100"/>
    <n v="45"/>
    <s v="LIBRA"/>
    <n v="1"/>
    <s v="PRODUCTOS AGROPECUARIOS"/>
    <n v="10"/>
    <x v="7"/>
    <n v="1"/>
    <n v="0.45"/>
    <s v="Camaron cultivado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10"/>
    <m/>
    <s v="Jul 18 2023 12:06PM"/>
    <x v="104"/>
    <x v="101"/>
    <n v="45"/>
    <s v="LIBRA"/>
    <n v="1"/>
    <s v="PRODUCTOS AGROPECUARIOS"/>
    <n v="10"/>
    <x v="7"/>
    <n v="1"/>
    <n v="0.45"/>
    <s v="Camaron de mar grande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7"/>
    <m/>
    <s v="Jul 18 2023 12:06PM"/>
    <x v="105"/>
    <x v="102"/>
    <n v="45"/>
    <s v="LIBRA"/>
    <n v="1"/>
    <s v="PRODUCTOS AGROPECUARIOS"/>
    <n v="10"/>
    <x v="7"/>
    <n v="1"/>
    <n v="0.45"/>
    <s v="Camaroncillo Seco Salado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3"/>
    <m/>
    <s v="Jul 18 2023 12:07PM"/>
    <x v="106"/>
    <x v="103"/>
    <n v="45"/>
    <s v="LIBRA"/>
    <n v="1"/>
    <s v="PRODUCTOS AGROPECUARIOS"/>
    <n v="10"/>
    <x v="7"/>
    <n v="1"/>
    <n v="0.45"/>
    <s v="Cola de camaron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2.5"/>
    <m/>
    <s v="Jul 18 2023 12:07PM"/>
    <x v="107"/>
    <x v="104"/>
    <n v="45"/>
    <s v="LIBRA"/>
    <n v="1"/>
    <s v="PRODUCTOS AGROPECUARIOS"/>
    <n v="10"/>
    <x v="7"/>
    <n v="1"/>
    <n v="0.45"/>
    <s v="Corvina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4"/>
    <m/>
    <s v="Jul 18 2023 12:07PM"/>
    <x v="109"/>
    <x v="106"/>
    <n v="45"/>
    <s v="LIBRA"/>
    <n v="1"/>
    <s v="PRODUCTOS AGROPECUARIOS"/>
    <n v="10"/>
    <x v="7"/>
    <n v="1"/>
    <n v="0.45"/>
    <s v="Lonja de boca colorada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36"/>
    <m/>
    <s v="Jul 18 2023 12:07PM"/>
    <x v="131"/>
    <x v="128"/>
    <n v="51"/>
    <s v="QUINTAL"/>
    <n v="2"/>
    <s v="INSUMOS AGRICOLAS"/>
    <n v="11"/>
    <x v="10"/>
    <n v="0"/>
    <n v="0"/>
    <m/>
    <s v="FINAL ENGORDE "/>
    <n v="0"/>
    <n v="18"/>
    <n v="7"/>
    <n v="5"/>
    <x v="2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4"/>
    <m/>
    <s v="Jul 18 2023 12:07PM"/>
    <x v="110"/>
    <x v="107"/>
    <n v="45"/>
    <s v="LIBRA"/>
    <n v="1"/>
    <s v="PRODUCTOS AGROPECUARIOS"/>
    <n v="10"/>
    <x v="7"/>
    <n v="1"/>
    <n v="0.45"/>
    <s v="Lonja de tiburón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8"/>
    <m/>
    <s v="Jul 18 2023 12:07PM"/>
    <x v="112"/>
    <x v="109"/>
    <n v="45"/>
    <s v="LIBRA"/>
    <n v="1"/>
    <s v="PRODUCTOS AGROPECUARIOS"/>
    <n v="10"/>
    <x v="7"/>
    <n v="1"/>
    <n v="0.45"/>
    <s v="Pescado seco (macarela)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36.5"/>
    <m/>
    <s v="Jul 18 2023 12:07PM"/>
    <x v="132"/>
    <x v="129"/>
    <n v="51"/>
    <s v="QUINTAL"/>
    <n v="2"/>
    <s v="INSUMOS AGRICOLAS"/>
    <n v="11"/>
    <x v="10"/>
    <n v="0"/>
    <n v="0"/>
    <m/>
    <s v="INICIO ENGORDE "/>
    <n v="0"/>
    <n v="18"/>
    <n v="7"/>
    <n v="5"/>
    <x v="2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2.5"/>
    <m/>
    <s v="Jul 18 2023 12:07PM"/>
    <x v="113"/>
    <x v="110"/>
    <n v="45"/>
    <s v="LIBRA"/>
    <n v="1"/>
    <s v="PRODUCTOS AGROPECUARIOS"/>
    <n v="10"/>
    <x v="7"/>
    <n v="1"/>
    <n v="0.45"/>
    <s v="Róbalo mediano"/>
    <m/>
    <n v="0"/>
    <n v="18"/>
    <n v="7"/>
    <n v="15"/>
    <x v="3"/>
  </r>
  <r>
    <n v="359593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3"/>
    <n v="2023"/>
    <n v="60"/>
    <n v="1"/>
    <n v="1.75"/>
    <m/>
    <s v="Jul 18 2023 12:07PM"/>
    <x v="114"/>
    <x v="111"/>
    <n v="45"/>
    <s v="LIBRA"/>
    <n v="1"/>
    <s v="PRODUCTOS AGROPECUARIOS"/>
    <n v="10"/>
    <x v="7"/>
    <n v="1"/>
    <n v="0.45"/>
    <s v="Tilapia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25"/>
    <m/>
    <s v="Jul 18 2023 12:07PM"/>
    <x v="138"/>
    <x v="135"/>
    <n v="51"/>
    <s v="QUINTAL"/>
    <n v="2"/>
    <s v="INSUMOS AGRICOLAS"/>
    <n v="13"/>
    <x v="12"/>
    <n v="0"/>
    <n v="0"/>
    <m/>
    <s v="HIPERLECHERO 22%"/>
    <n v="0"/>
    <n v="18"/>
    <n v="7"/>
    <n v="5"/>
    <x v="2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38"/>
    <m/>
    <s v="Jul 18 2023 12:07P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5"/>
    <x v="2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32"/>
    <m/>
    <s v="Jul 18 2023 12:08P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5"/>
    <x v="2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1.2"/>
    <m/>
    <s v="Jul 18 2023 12:08P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26"/>
    <m/>
    <s v="Jul 18 2023 12:08P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5"/>
    <x v="2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2"/>
    <m/>
    <s v="Jul 18 2023 12:08P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20"/>
    <m/>
    <s v="Jul 18 2023 12:08P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5"/>
    <x v="2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43"/>
    <m/>
    <s v="Jul 18 2023 12:08P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5"/>
    <x v="2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4.3499999999999996"/>
    <m/>
    <s v="Jul 18 2023 12:08P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6"/>
    <m/>
    <s v="Jul 18 2023 12:08PM"/>
    <x v="151"/>
    <x v="147"/>
    <n v="47"/>
    <s v="LITRO"/>
    <n v="2"/>
    <s v="INSUMOS AGRICOLAS"/>
    <n v="17"/>
    <x v="16"/>
    <n v="0"/>
    <n v="0"/>
    <m/>
    <s v="HEDONAL 60 SL"/>
    <n v="0"/>
    <n v="18"/>
    <n v="7"/>
    <n v="5"/>
    <x v="2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4.1500000000000004"/>
    <m/>
    <s v="Jul 18 2023 12:08P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5"/>
    <x v="3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50"/>
    <m/>
    <s v="Jul 18 2023 12:09PM"/>
    <x v="162"/>
    <x v="158"/>
    <n v="25"/>
    <s v="CAJA 12 CARTONES"/>
    <n v="1"/>
    <s v="PRODUCTOS AGROPECUARIOS"/>
    <n v="8"/>
    <x v="4"/>
    <n v="45"/>
    <n v="20.45"/>
    <s v="Huevo Grande Caja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6.5"/>
    <m/>
    <s v="Jul 18 2023 12:09PM"/>
    <x v="174"/>
    <x v="169"/>
    <n v="47"/>
    <s v="LITRO"/>
    <n v="2"/>
    <s v="INSUMOS AGRICOLAS"/>
    <n v="17"/>
    <x v="16"/>
    <n v="0"/>
    <n v="0"/>
    <m/>
    <s v="FUSILADE 12.5 EC"/>
    <n v="0"/>
    <n v="18"/>
    <n v="7"/>
    <n v="5"/>
    <x v="2"/>
  </r>
  <r>
    <n v="359588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3"/>
    <n v="2023"/>
    <n v="60"/>
    <n v="1"/>
    <n v="48"/>
    <m/>
    <s v="Jul 18 2023 12:09PM"/>
    <x v="129"/>
    <x v="126"/>
    <n v="25"/>
    <s v="CAJA 12 CARTONES"/>
    <n v="1"/>
    <s v="PRODUCTOS AGROPECUARIOS"/>
    <n v="8"/>
    <x v="4"/>
    <n v="40"/>
    <n v="18.18"/>
    <s v="Huevo Mediano Caja"/>
    <m/>
    <n v="0"/>
    <n v="18"/>
    <n v="7"/>
    <n v="15"/>
    <x v="3"/>
  </r>
  <r>
    <n v="359408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3"/>
    <n v="2023"/>
    <n v="60"/>
    <n v="1"/>
    <n v="6.5"/>
    <m/>
    <s v="Jul 18 2023 12:09PM"/>
    <x v="153"/>
    <x v="149"/>
    <n v="47"/>
    <s v="LITRO"/>
    <n v="2"/>
    <s v="INSUMOS AGRICOLAS"/>
    <n v="17"/>
    <x v="16"/>
    <n v="0"/>
    <n v="0"/>
    <m/>
    <s v="GRAMOXONE 20 SL"/>
    <n v="0"/>
    <n v="18"/>
    <n v="7"/>
    <n v="5"/>
    <x v="2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5.5"/>
    <m/>
    <s v="Jul 18 2023 12:09PM"/>
    <x v="115"/>
    <x v="112"/>
    <n v="45"/>
    <s v="LIBRA"/>
    <n v="1"/>
    <s v="PRODUCTOS AGROPECUARIOS"/>
    <n v="5"/>
    <x v="8"/>
    <n v="1"/>
    <n v="0.45"/>
    <s v="Lomo de Aguja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5"/>
    <m/>
    <s v="Jul 18 2023 12:09PM"/>
    <x v="116"/>
    <x v="113"/>
    <n v="45"/>
    <s v="LIBRA"/>
    <n v="1"/>
    <s v="PRODUCTOS AGROPECUARIOS"/>
    <n v="5"/>
    <x v="8"/>
    <n v="1"/>
    <n v="0.45"/>
    <s v="Lomo de Rollizo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5"/>
    <m/>
    <s v="Jul 18 2023 12:09PM"/>
    <x v="117"/>
    <x v="114"/>
    <n v="45"/>
    <s v="LIBRA"/>
    <n v="1"/>
    <s v="PRODUCTOS AGROPECUARIOS"/>
    <n v="5"/>
    <x v="8"/>
    <n v="1"/>
    <n v="0.45"/>
    <s v="Posta Angelina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4"/>
    <m/>
    <s v="Jul 18 2023 12:10PM"/>
    <x v="118"/>
    <x v="115"/>
    <n v="45"/>
    <s v="LIBRA"/>
    <n v="1"/>
    <s v="PRODUCTOS AGROPECUARIOS"/>
    <n v="5"/>
    <x v="8"/>
    <n v="1"/>
    <n v="0.45"/>
    <s v="Posta de Pecho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4.5"/>
    <m/>
    <s v="Jul 18 2023 12:10PM"/>
    <x v="119"/>
    <x v="116"/>
    <n v="45"/>
    <s v="LIBRA"/>
    <n v="1"/>
    <s v="PRODUCTOS AGROPECUARIOS"/>
    <n v="5"/>
    <x v="8"/>
    <n v="1"/>
    <n v="0.45"/>
    <s v="Posta Negra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4.5"/>
    <m/>
    <s v="Jul 18 2023 12:10PM"/>
    <x v="120"/>
    <x v="117"/>
    <n v="45"/>
    <s v="LIBRA"/>
    <n v="1"/>
    <s v="PRODUCTOS AGROPECUARIOS"/>
    <n v="5"/>
    <x v="8"/>
    <n v="1"/>
    <n v="0.45"/>
    <s v="Puyazo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4"/>
    <m/>
    <s v="Jul 18 2023 12:10PM"/>
    <x v="121"/>
    <x v="118"/>
    <n v="45"/>
    <s v="LIBRA"/>
    <n v="1"/>
    <s v="PRODUCTOS AGROPECUARIOS"/>
    <n v="5"/>
    <x v="8"/>
    <n v="1"/>
    <n v="0.45"/>
    <s v="Salon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4"/>
    <m/>
    <s v="Jul 18 2023 12:10PM"/>
    <x v="122"/>
    <x v="119"/>
    <n v="45"/>
    <s v="LIBRA"/>
    <n v="1"/>
    <s v="PRODUCTOS AGROPECUARIOS"/>
    <n v="5"/>
    <x v="8"/>
    <n v="1"/>
    <n v="0.45"/>
    <s v="Solomo"/>
    <m/>
    <n v="0"/>
    <n v="18"/>
    <n v="7"/>
    <n v="15"/>
    <x v="3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6"/>
    <m/>
    <s v="Jul 18 2023 12:10PM"/>
    <x v="123"/>
    <x v="120"/>
    <n v="45"/>
    <s v="LIBRA"/>
    <n v="1"/>
    <s v="PRODUCTOS AGROPECUARIOS"/>
    <n v="6"/>
    <x v="9"/>
    <n v="1"/>
    <n v="0.45"/>
    <s v="Chicharron"/>
    <m/>
    <n v="0"/>
    <n v="18"/>
    <n v="7"/>
    <n v="15"/>
    <x v="3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34"/>
    <m/>
    <s v="Jul 18 2023 12:10PM"/>
    <x v="131"/>
    <x v="128"/>
    <n v="51"/>
    <s v="QUINTAL"/>
    <n v="2"/>
    <s v="INSUMOS AGRICOLAS"/>
    <n v="11"/>
    <x v="10"/>
    <n v="0"/>
    <n v="0"/>
    <m/>
    <s v="FINAL ENGORDE "/>
    <n v="0"/>
    <n v="18"/>
    <n v="7"/>
    <n v="5"/>
    <x v="2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34.5"/>
    <m/>
    <s v="Jul 18 2023 12:10PM"/>
    <x v="132"/>
    <x v="129"/>
    <n v="51"/>
    <s v="QUINTAL"/>
    <n v="2"/>
    <s v="INSUMOS AGRICOLAS"/>
    <n v="11"/>
    <x v="10"/>
    <n v="0"/>
    <n v="0"/>
    <m/>
    <s v="INICIO ENGORDE "/>
    <n v="0"/>
    <n v="18"/>
    <n v="7"/>
    <n v="5"/>
    <x v="2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3.5"/>
    <m/>
    <s v="Jul 18 2023 12:10PM"/>
    <x v="124"/>
    <x v="121"/>
    <n v="45"/>
    <s v="LIBRA"/>
    <n v="1"/>
    <s v="PRODUCTOS AGROPECUARIOS"/>
    <n v="6"/>
    <x v="9"/>
    <n v="1"/>
    <n v="0.45"/>
    <s v="Costilla"/>
    <m/>
    <n v="0"/>
    <n v="18"/>
    <n v="7"/>
    <n v="15"/>
    <x v="3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9.75"/>
    <m/>
    <s v="Jul 18 2023 12:10PM"/>
    <x v="169"/>
    <x v="164"/>
    <n v="47"/>
    <s v="LITRO"/>
    <n v="2"/>
    <s v="INSUMOS AGRICOLAS"/>
    <n v="15"/>
    <x v="14"/>
    <n v="0"/>
    <n v="0"/>
    <m/>
    <s v="BAYFOLAN FORTE"/>
    <n v="0"/>
    <n v="18"/>
    <n v="7"/>
    <n v="5"/>
    <x v="2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60"/>
    <n v="1"/>
    <n v="3.5"/>
    <m/>
    <s v="Jul 18 2023 12:10PM"/>
    <x v="125"/>
    <x v="122"/>
    <n v="45"/>
    <s v="LIBRA"/>
    <n v="1"/>
    <s v="PRODUCTOS AGROPECUARIOS"/>
    <n v="6"/>
    <x v="9"/>
    <n v="1"/>
    <n v="0.45"/>
    <s v="Lomo"/>
    <m/>
    <n v="0"/>
    <n v="18"/>
    <n v="7"/>
    <n v="15"/>
    <x v="3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35.5"/>
    <m/>
    <s v="Jul 18 2023 12:10P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5"/>
    <x v="2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32"/>
    <m/>
    <s v="Jul 18 2023 12:11P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5"/>
    <x v="2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26"/>
    <m/>
    <s v="Jul 18 2023 12:11P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5"/>
    <x v="2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21"/>
    <m/>
    <s v="Jul 18 2023 12:11P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5"/>
    <x v="2"/>
  </r>
  <r>
    <n v="359405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3"/>
    <n v="2023"/>
    <n v="60"/>
    <n v="1"/>
    <n v="45"/>
    <m/>
    <s v="Jul 18 2023 12:11PM"/>
    <x v="148"/>
    <x v="144"/>
    <n v="64"/>
    <s v="SACO 100 LB"/>
    <n v="2"/>
    <s v="INSUMOS AGRICOLAS"/>
    <n v="15"/>
    <x v="14"/>
    <n v="0"/>
    <n v="0"/>
    <m/>
    <s v="UREA 46%N 100 LBS"/>
    <n v="0"/>
    <n v="18"/>
    <n v="7"/>
    <n v="5"/>
    <x v="2"/>
  </r>
  <r>
    <n v="359578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3"/>
    <n v="2023"/>
    <n v="2"/>
    <n v="1"/>
    <n v="3.5"/>
    <m/>
    <s v="Jul 18 2023 12:11PM"/>
    <x v="126"/>
    <x v="123"/>
    <n v="45"/>
    <s v="LIBRA"/>
    <n v="1"/>
    <s v="PRODUCTOS AGROPECUARIOS"/>
    <n v="6"/>
    <x v="9"/>
    <n v="1"/>
    <n v="0.45"/>
    <s v="Posta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8"/>
    <m/>
    <s v="Jul 18 2023 12:12PM"/>
    <x v="131"/>
    <x v="128"/>
    <n v="51"/>
    <s v="QUINTAL"/>
    <n v="2"/>
    <s v="INSUMOS AGRICOLAS"/>
    <n v="11"/>
    <x v="10"/>
    <n v="0"/>
    <n v="0"/>
    <m/>
    <s v="FINAL ENGORDE 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231"/>
    <n v="1"/>
    <n v="47"/>
    <n v="0.55000000000000004"/>
    <s v="Jul 18 2023 12:12PM"/>
    <x v="0"/>
    <x v="0"/>
    <n v="51"/>
    <s v="QUINTAL"/>
    <n v="1"/>
    <s v="PRODUCTOS AGROPECUARIOS"/>
    <n v="1"/>
    <x v="0"/>
    <n v="100"/>
    <n v="45.45"/>
    <s v="Arroz Clasificado Importado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8.5"/>
    <m/>
    <s v="Jul 18 2023 12:13PM"/>
    <x v="132"/>
    <x v="129"/>
    <n v="51"/>
    <s v="QUINTAL"/>
    <n v="2"/>
    <s v="INSUMOS AGRICOLAS"/>
    <n v="11"/>
    <x v="10"/>
    <n v="0"/>
    <n v="0"/>
    <m/>
    <s v="INICIO ENGORDE 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157"/>
    <n v="1"/>
    <n v="112"/>
    <n v="1.35"/>
    <s v="Jul 18 2023 12:13PM"/>
    <x v="1"/>
    <x v="1"/>
    <n v="51"/>
    <s v="QUINTAL"/>
    <n v="1"/>
    <s v="PRODUCTOS AGROPECUARIOS"/>
    <n v="1"/>
    <x v="0"/>
    <n v="100"/>
    <n v="45.45"/>
    <s v="Frijol Rojo Importado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118"/>
    <n v="1.4"/>
    <s v="Jul 18 2023 12:13PM"/>
    <x v="19"/>
    <x v="19"/>
    <n v="51"/>
    <s v="QUINTAL"/>
    <n v="1"/>
    <s v="PRODUCTOS AGROPECUARIOS"/>
    <n v="1"/>
    <x v="0"/>
    <n v="100"/>
    <n v="45.45"/>
    <s v="Frijol Rojo Nacional"/>
    <m/>
    <n v="1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1"/>
    <m/>
    <s v="Jul 18 2023 12:13PM"/>
    <x v="134"/>
    <x v="131"/>
    <n v="51"/>
    <s v="QUINTAL"/>
    <n v="2"/>
    <s v="INSUMOS AGRICOLAS"/>
    <n v="12"/>
    <x v="11"/>
    <n v="0"/>
    <n v="0"/>
    <m/>
    <s v="ALIPONEDORAS 1 (PONEDORAS)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m/>
    <n v="0.6"/>
    <s v="Jul 18 2023 12:13PM"/>
    <x v="6"/>
    <x v="6"/>
    <n v="86"/>
    <s v="SACO DE 50 KG"/>
    <n v="1"/>
    <s v="PRODUCTOS AGROPECUARIOS"/>
    <n v="4"/>
    <x v="1"/>
    <n v="110.23"/>
    <n v="50"/>
    <s v="Azúcar blanca empacada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12"/>
    <n v="0.2"/>
    <s v="Jul 18 2023 12:13PM"/>
    <x v="11"/>
    <x v="11"/>
    <n v="51"/>
    <s v="QUINTAL"/>
    <n v="1"/>
    <s v="PRODUCTOS AGROPECUARIOS"/>
    <n v="4"/>
    <x v="1"/>
    <n v="100"/>
    <n v="45.45"/>
    <s v="Sal corriente yodada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22"/>
    <m/>
    <s v="Jul 18 2023 12:13PM"/>
    <x v="137"/>
    <x v="134"/>
    <n v="51"/>
    <s v="QUINTAL"/>
    <n v="2"/>
    <s v="INSUMOS AGRICOLAS"/>
    <n v="13"/>
    <x v="12"/>
    <n v="0"/>
    <n v="0"/>
    <m/>
    <s v="HIPERLECHERO 18%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1.35"/>
    <m/>
    <s v="Jul 18 2023 12:13PM"/>
    <x v="12"/>
    <x v="12"/>
    <n v="45"/>
    <s v="LIBRA"/>
    <n v="1"/>
    <s v="PRODUCTOS AGROPECUARIOS"/>
    <n v="7"/>
    <x v="2"/>
    <n v="1"/>
    <n v="0.45"/>
    <s v="Pollo, Muslos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2"/>
    <m/>
    <s v="Jul 18 2023 12:13PM"/>
    <x v="13"/>
    <x v="13"/>
    <n v="45"/>
    <s v="LIBRA"/>
    <n v="1"/>
    <s v="PRODUCTOS AGROPECUARIOS"/>
    <n v="7"/>
    <x v="2"/>
    <n v="1"/>
    <n v="0.45"/>
    <s v="Pollo, Pechuga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10.3"/>
    <m/>
    <s v="Jul 18 2023 12:13PM"/>
    <x v="169"/>
    <x v="164"/>
    <n v="47"/>
    <s v="LITRO"/>
    <n v="2"/>
    <s v="INSUMOS AGRICOLAS"/>
    <n v="15"/>
    <x v="14"/>
    <n v="0"/>
    <n v="0"/>
    <m/>
    <s v="BAYFOLAN FORTE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4.75"/>
    <m/>
    <s v="Jul 18 2023 12:14PM"/>
    <x v="18"/>
    <x v="18"/>
    <n v="29"/>
    <s v="CARTON 30 UNIDADES"/>
    <n v="1"/>
    <s v="PRODUCTOS AGROPECUARIOS"/>
    <n v="8"/>
    <x v="4"/>
    <n v="3.75"/>
    <n v="1.7"/>
    <s v="Huevo Grande Cartón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4.5"/>
    <m/>
    <s v="Jul 18 2023 12:14PM"/>
    <x v="24"/>
    <x v="24"/>
    <n v="29"/>
    <s v="CARTON 30 UNIDADES"/>
    <n v="1"/>
    <s v="PRODUCTOS AGROPECUARIOS"/>
    <n v="8"/>
    <x v="4"/>
    <n v="3.25"/>
    <n v="1.48"/>
    <s v="Huevo Mediano Cartón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5"/>
    <m/>
    <s v="Jul 18 2023 12:14PM"/>
    <x v="142"/>
    <x v="139"/>
    <n v="77"/>
    <s v="SACO DE 100 LB"/>
    <n v="2"/>
    <s v="INSUMOS AGRICOLAS"/>
    <n v="15"/>
    <x v="14"/>
    <n v="0"/>
    <n v="0"/>
    <m/>
    <s v="FÓRMULA 15-15-15 100 LBS"/>
    <n v="0"/>
    <n v="18"/>
    <n v="7"/>
    <n v="5"/>
    <x v="2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3"/>
    <m/>
    <s v="Jul 18 2023 12:14PM"/>
    <x v="130"/>
    <x v="127"/>
    <n v="16"/>
    <s v="BOTELLA"/>
    <n v="1"/>
    <s v="PRODUCTOS AGROPECUARIOS"/>
    <n v="9"/>
    <x v="3"/>
    <n v="1.6"/>
    <n v="0.73"/>
    <s v="Crema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3"/>
    <m/>
    <s v="Jul 18 2023 12:14PM"/>
    <x v="128"/>
    <x v="125"/>
    <n v="45"/>
    <s v="LIBRA"/>
    <n v="1"/>
    <s v="PRODUCTOS AGROPECUARIOS"/>
    <n v="9"/>
    <x v="3"/>
    <n v="1"/>
    <n v="0.45"/>
    <s v="Quesillo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4.25"/>
    <m/>
    <s v="Jul 18 2023 12:14PM"/>
    <x v="14"/>
    <x v="14"/>
    <n v="45"/>
    <s v="LIBRA"/>
    <n v="1"/>
    <s v="PRODUCTOS AGROPECUARIOS"/>
    <n v="9"/>
    <x v="3"/>
    <n v="1"/>
    <n v="0.45"/>
    <s v="Queso Duro Blando"/>
    <m/>
    <n v="0"/>
    <n v="18"/>
    <n v="7"/>
    <n v="15"/>
    <x v="3"/>
  </r>
  <r>
    <n v="359618"/>
    <n v="945"/>
    <n v="11"/>
    <s v=" USULUTAN"/>
    <n v="23"/>
    <s v="USULUTAN"/>
    <s v="USUARIO USULUTAN 05"/>
    <s v="(en blanco)"/>
    <s v="USUARIO USULUTAN 05"/>
    <m/>
    <s v="USUARIO USULUTAN 05"/>
    <m/>
    <n v="3"/>
    <s v="TERCERA SEMANA"/>
    <n v="7"/>
    <s v="JULIO"/>
    <n v="2"/>
    <s v="CARLOS MORALES"/>
    <n v="2023"/>
    <n v="2023"/>
    <n v="60"/>
    <n v="1"/>
    <n v="6"/>
    <m/>
    <s v="Jul 18 2023 12:14PM"/>
    <x v="15"/>
    <x v="15"/>
    <n v="45"/>
    <s v="LIBRA"/>
    <n v="1"/>
    <s v="PRODUCTOS AGROPECUARIOS"/>
    <n v="9"/>
    <x v="3"/>
    <n v="1"/>
    <n v="0.45"/>
    <s v="Queso Duro Viejo"/>
    <m/>
    <n v="0"/>
    <n v="18"/>
    <n v="7"/>
    <n v="15"/>
    <x v="3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3.75"/>
    <m/>
    <s v="Jul 18 2023 12:14PM"/>
    <x v="143"/>
    <x v="140"/>
    <n v="77"/>
    <s v="SACO DE 100 LB"/>
    <n v="2"/>
    <s v="INSUMOS AGRICOLAS"/>
    <n v="15"/>
    <x v="14"/>
    <n v="0"/>
    <n v="0"/>
    <m/>
    <s v="FÓRMULA 16-20-0 100 LBS"/>
    <n v="0"/>
    <n v="18"/>
    <n v="7"/>
    <n v="5"/>
    <x v="2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30"/>
    <m/>
    <s v="Jul 18 2023 12:14PM"/>
    <x v="146"/>
    <x v="142"/>
    <n v="47"/>
    <s v="LITRO"/>
    <n v="2"/>
    <s v="INSUMOS AGRICOLAS"/>
    <n v="15"/>
    <x v="14"/>
    <n v="0"/>
    <n v="0"/>
    <m/>
    <s v="METALOZATO MULTIMINERAL"/>
    <n v="0"/>
    <n v="18"/>
    <n v="7"/>
    <n v="5"/>
    <x v="2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18"/>
    <m/>
    <s v="Jul 18 2023 12:14PM"/>
    <x v="147"/>
    <x v="143"/>
    <n v="77"/>
    <s v="SACO DE 100 LB"/>
    <n v="2"/>
    <s v="INSUMOS AGRICOLAS"/>
    <n v="15"/>
    <x v="14"/>
    <n v="0"/>
    <n v="0"/>
    <m/>
    <s v="SULFATO DE AMONIO 21%N 100 LBS"/>
    <n v="0"/>
    <n v="18"/>
    <n v="7"/>
    <n v="5"/>
    <x v="2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5.5"/>
    <m/>
    <s v="Jul 18 2023 12:15PM"/>
    <x v="151"/>
    <x v="147"/>
    <n v="47"/>
    <s v="LITRO"/>
    <n v="2"/>
    <s v="INSUMOS AGRICOLAS"/>
    <n v="17"/>
    <x v="16"/>
    <n v="0"/>
    <n v="0"/>
    <m/>
    <s v="HEDONAL 60 SL"/>
    <n v="0"/>
    <n v="18"/>
    <n v="7"/>
    <n v="5"/>
    <x v="2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9.5"/>
    <m/>
    <s v="Jul 18 2023 12:15PM"/>
    <x v="152"/>
    <x v="148"/>
    <n v="14"/>
    <s v="BOLSA 700 GRAMOS"/>
    <n v="2"/>
    <s v="INSUMOS AGRICOLAS"/>
    <n v="17"/>
    <x v="16"/>
    <n v="0"/>
    <n v="0"/>
    <m/>
    <s v="GESAPRIM"/>
    <n v="0"/>
    <n v="18"/>
    <n v="7"/>
    <n v="5"/>
    <x v="2"/>
  </r>
  <r>
    <n v="359409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3"/>
    <n v="2023"/>
    <n v="60"/>
    <n v="1"/>
    <n v="5.5"/>
    <m/>
    <s v="Jul 18 2023 12:15PM"/>
    <x v="153"/>
    <x v="149"/>
    <n v="47"/>
    <s v="LITRO"/>
    <n v="2"/>
    <s v="INSUMOS AGRICOLAS"/>
    <n v="17"/>
    <x v="16"/>
    <n v="0"/>
    <n v="0"/>
    <m/>
    <s v="GRAMOXONE 20 SL"/>
    <n v="0"/>
    <n v="18"/>
    <n v="7"/>
    <n v="5"/>
    <x v="2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1022F28-D5AA-4092-A4AB-317745D6A2E9}" name="Tabla dinámica1" cacheId="16" applyNumberFormats="0" applyBorderFormats="0" applyFontFormats="0" applyPatternFormats="0" applyAlignmentFormats="0" applyWidthHeightFormats="1" dataCaption="Valores" updatedVersion="7" minRefreshableVersion="3" rowGrandTotals="0" itemPrintTitles="1" createdVersion="4" indent="0" compact="0" compactData="0" multipleFieldFilters="0">
  <location ref="A5:I465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5">
        <item x="0"/>
        <item x="72"/>
        <item x="1"/>
        <item x="19"/>
        <item x="2"/>
        <item x="20"/>
        <item x="16"/>
        <item x="3"/>
        <item x="4"/>
        <item x="25"/>
        <item x="26"/>
        <item x="87"/>
        <item x="27"/>
        <item x="28"/>
        <item x="88"/>
        <item x="89"/>
        <item x="29"/>
        <item x="93"/>
        <item x="30"/>
        <item x="80"/>
        <item x="31"/>
        <item x="32"/>
        <item x="33"/>
        <item x="34"/>
        <item x="82"/>
        <item x="83"/>
        <item x="35"/>
        <item x="36"/>
        <item x="37"/>
        <item x="85"/>
        <item x="40"/>
        <item x="92"/>
        <item x="41"/>
        <item x="42"/>
        <item x="45"/>
        <item x="44"/>
        <item x="43"/>
        <item x="90"/>
        <item x="46"/>
        <item x="145"/>
        <item x="91"/>
        <item x="47"/>
        <item x="48"/>
        <item x="86"/>
        <item x="49"/>
        <item x="50"/>
        <item x="51"/>
        <item x="52"/>
        <item x="99"/>
        <item x="53"/>
        <item x="54"/>
        <item x="71"/>
        <item x="73"/>
        <item x="55"/>
        <item x="67"/>
        <item x="56"/>
        <item x="69"/>
        <item x="57"/>
        <item x="58"/>
        <item x="97"/>
        <item x="59"/>
        <item x="74"/>
        <item x="96"/>
        <item x="60"/>
        <item x="61"/>
        <item x="62"/>
        <item x="75"/>
        <item x="63"/>
        <item x="127"/>
        <item x="5"/>
        <item x="6"/>
        <item x="7"/>
        <item x="8"/>
        <item x="78"/>
        <item x="17"/>
        <item x="9"/>
        <item x="22"/>
        <item x="23"/>
        <item x="11"/>
        <item x="133"/>
        <item x="135"/>
        <item x="115"/>
        <item x="116"/>
        <item x="117"/>
        <item x="118"/>
        <item x="119"/>
        <item x="120"/>
        <item x="121"/>
        <item x="122"/>
        <item x="123"/>
        <item x="124"/>
        <item x="125"/>
        <item x="126"/>
        <item x="164"/>
        <item x="12"/>
        <item x="13"/>
        <item x="18"/>
        <item x="24"/>
        <item x="162"/>
        <item x="129"/>
        <item x="130"/>
        <item x="128"/>
        <item x="14"/>
        <item x="15"/>
        <item x="163"/>
        <item x="100"/>
        <item x="101"/>
        <item x="102"/>
        <item x="103"/>
        <item x="105"/>
        <item x="106"/>
        <item x="107"/>
        <item x="109"/>
        <item x="110"/>
        <item x="111"/>
        <item x="112"/>
        <item x="113"/>
        <item x="114"/>
        <item x="108"/>
        <item x="131"/>
        <item x="132"/>
        <item x="136"/>
        <item x="138"/>
        <item x="143"/>
        <item x="142"/>
        <item x="169"/>
        <item x="148"/>
        <item x="152"/>
        <item x="147"/>
        <item x="151"/>
        <item x="153"/>
        <item x="134"/>
        <item x="76"/>
        <item x="10"/>
        <item x="77"/>
        <item x="146"/>
        <item x="68"/>
        <item x="95"/>
        <item x="38"/>
        <item x="66"/>
        <item x="39"/>
        <item x="70"/>
        <item x="140"/>
        <item x="139"/>
        <item x="141"/>
        <item x="65"/>
        <item x="79"/>
        <item x="166"/>
        <item x="161"/>
        <item x="81"/>
        <item x="84"/>
        <item x="104"/>
        <item x="165"/>
        <item x="98"/>
        <item x="21"/>
        <item x="155"/>
        <item x="171"/>
        <item x="167"/>
        <item x="137"/>
        <item x="172"/>
        <item x="173"/>
        <item x="64"/>
        <item x="94"/>
        <item x="144"/>
        <item x="149"/>
        <item x="150"/>
        <item x="154"/>
        <item x="156"/>
        <item x="157"/>
        <item x="158"/>
        <item x="159"/>
        <item x="160"/>
        <item x="168"/>
        <item x="170"/>
        <item x="174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170">
        <item x="124"/>
        <item x="96"/>
        <item x="53"/>
        <item x="25"/>
        <item x="26"/>
        <item x="5"/>
        <item x="85"/>
        <item x="27"/>
        <item x="0"/>
        <item x="71"/>
        <item x="6"/>
        <item x="97"/>
        <item x="54"/>
        <item x="98"/>
        <item x="28"/>
        <item x="7"/>
        <item x="8"/>
        <item x="99"/>
        <item x="100"/>
        <item x="102"/>
        <item x="160"/>
        <item x="86"/>
        <item x="87"/>
        <item x="29"/>
        <item x="91"/>
        <item x="30"/>
        <item x="120"/>
        <item x="79"/>
        <item x="31"/>
        <item x="32"/>
        <item x="103"/>
        <item x="33"/>
        <item x="104"/>
        <item x="121"/>
        <item x="127"/>
        <item x="34"/>
        <item x="81"/>
        <item x="72"/>
        <item x="1"/>
        <item x="19"/>
        <item x="2"/>
        <item x="20"/>
        <item x="16"/>
        <item x="55"/>
        <item x="67"/>
        <item x="35"/>
        <item x="36"/>
        <item x="77"/>
        <item x="17"/>
        <item x="9"/>
        <item x="18"/>
        <item x="24"/>
        <item x="158"/>
        <item x="126"/>
        <item x="37"/>
        <item x="56"/>
        <item x="69"/>
        <item x="112"/>
        <item x="122"/>
        <item x="113"/>
        <item x="106"/>
        <item x="107"/>
        <item x="83"/>
        <item x="108"/>
        <item x="109"/>
        <item x="3"/>
        <item x="22"/>
        <item x="12"/>
        <item x="57"/>
        <item x="58"/>
        <item x="94"/>
        <item x="23"/>
        <item x="40"/>
        <item x="90"/>
        <item x="59"/>
        <item x="73"/>
        <item x="13"/>
        <item x="41"/>
        <item x="42"/>
        <item x="93"/>
        <item x="60"/>
        <item x="61"/>
        <item x="45"/>
        <item x="44"/>
        <item x="62"/>
        <item x="74"/>
        <item x="114"/>
        <item x="115"/>
        <item x="123"/>
        <item x="116"/>
        <item x="117"/>
        <item x="125"/>
        <item x="14"/>
        <item x="15"/>
        <item x="159"/>
        <item x="43"/>
        <item x="88"/>
        <item x="46"/>
        <item x="89"/>
        <item x="110"/>
        <item x="11"/>
        <item x="118"/>
        <item x="47"/>
        <item x="48"/>
        <item x="119"/>
        <item x="4"/>
        <item x="130"/>
        <item x="63"/>
        <item x="111"/>
        <item x="84"/>
        <item x="49"/>
        <item x="132"/>
        <item x="50"/>
        <item x="51"/>
        <item x="52"/>
        <item x="105"/>
        <item x="128"/>
        <item x="129"/>
        <item x="133"/>
        <item x="135"/>
        <item x="140"/>
        <item x="139"/>
        <item x="164"/>
        <item x="144"/>
        <item x="148"/>
        <item x="143"/>
        <item x="147"/>
        <item x="149"/>
        <item x="131"/>
        <item x="75"/>
        <item x="10"/>
        <item x="136"/>
        <item x="76"/>
        <item x="142"/>
        <item x="68"/>
        <item x="38"/>
        <item x="66"/>
        <item x="39"/>
        <item x="70"/>
        <item x="137"/>
        <item x="138"/>
        <item x="65"/>
        <item x="78"/>
        <item x="161"/>
        <item x="157"/>
        <item x="80"/>
        <item x="82"/>
        <item x="101"/>
        <item x="95"/>
        <item x="21"/>
        <item x="151"/>
        <item x="166"/>
        <item x="162"/>
        <item x="134"/>
        <item x="167"/>
        <item x="168"/>
        <item x="64"/>
        <item x="92"/>
        <item x="141"/>
        <item x="145"/>
        <item x="146"/>
        <item x="150"/>
        <item x="152"/>
        <item x="153"/>
        <item x="154"/>
        <item x="155"/>
        <item x="156"/>
        <item x="163"/>
        <item x="165"/>
        <item x="16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20">
        <item x="1"/>
        <item x="8"/>
        <item x="2"/>
        <item x="9"/>
        <item x="14"/>
        <item x="6"/>
        <item h="1" x="12"/>
        <item x="0"/>
        <item h="1" x="16"/>
        <item x="5"/>
        <item x="3"/>
        <item h="1" x="10"/>
        <item h="1" x="11"/>
        <item x="4"/>
        <item x="7"/>
        <item h="1" x="19"/>
        <item h="1" x="13"/>
        <item h="1" x="17"/>
        <item h="1" x="15"/>
        <item h="1" x="1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6">
        <item x="4"/>
        <item x="5"/>
        <item x="1"/>
        <item x="0"/>
        <item x="2"/>
        <item x="3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60">
    <i>
      <x/>
      <x/>
      <x v="8"/>
    </i>
    <i r="1">
      <x v="3"/>
      <x v="8"/>
    </i>
    <i r="1">
      <x v="4"/>
      <x v="8"/>
    </i>
    <i r="1">
      <x v="5"/>
      <x v="8"/>
    </i>
    <i>
      <x v="1"/>
      <x v="4"/>
      <x v="9"/>
    </i>
    <i r="1">
      <x v="5"/>
      <x v="9"/>
    </i>
    <i>
      <x v="2"/>
      <x/>
      <x v="38"/>
    </i>
    <i r="1">
      <x v="3"/>
      <x v="38"/>
    </i>
    <i r="1">
      <x v="4"/>
      <x v="38"/>
    </i>
    <i r="1">
      <x v="5"/>
      <x v="38"/>
    </i>
    <i>
      <x v="3"/>
      <x/>
      <x v="39"/>
    </i>
    <i r="1">
      <x v="3"/>
      <x v="39"/>
    </i>
    <i r="1">
      <x v="5"/>
      <x v="39"/>
    </i>
    <i>
      <x v="4"/>
      <x/>
      <x v="40"/>
    </i>
    <i r="1">
      <x v="3"/>
      <x v="40"/>
    </i>
    <i r="1">
      <x v="4"/>
      <x v="40"/>
    </i>
    <i>
      <x v="5"/>
      <x/>
      <x v="41"/>
    </i>
    <i r="1">
      <x v="3"/>
      <x v="41"/>
    </i>
    <i r="1">
      <x v="4"/>
      <x v="41"/>
    </i>
    <i r="1">
      <x v="5"/>
      <x v="41"/>
    </i>
    <i>
      <x v="6"/>
      <x/>
      <x v="42"/>
    </i>
    <i r="1">
      <x v="3"/>
      <x v="42"/>
    </i>
    <i r="1">
      <x v="4"/>
      <x v="42"/>
    </i>
    <i r="1">
      <x v="5"/>
      <x v="42"/>
    </i>
    <i>
      <x v="7"/>
      <x/>
      <x v="65"/>
    </i>
    <i r="1">
      <x v="3"/>
      <x v="65"/>
    </i>
    <i r="1">
      <x v="4"/>
      <x v="65"/>
    </i>
    <i r="1">
      <x v="5"/>
      <x v="65"/>
    </i>
    <i>
      <x v="8"/>
      <x/>
      <x v="105"/>
    </i>
    <i r="1">
      <x v="3"/>
      <x v="105"/>
    </i>
    <i r="1">
      <x v="4"/>
      <x v="105"/>
    </i>
    <i r="1">
      <x v="5"/>
      <x v="105"/>
    </i>
    <i>
      <x v="9"/>
      <x v="1"/>
      <x v="3"/>
    </i>
    <i r="1">
      <x v="2"/>
      <x v="3"/>
    </i>
    <i r="1">
      <x v="3"/>
      <x v="3"/>
    </i>
    <i r="1">
      <x v="4"/>
      <x v="3"/>
    </i>
    <i r="1">
      <x v="5"/>
      <x v="3"/>
    </i>
    <i>
      <x v="10"/>
      <x v="2"/>
      <x v="4"/>
    </i>
    <i r="1">
      <x v="3"/>
      <x v="4"/>
    </i>
    <i>
      <x v="11"/>
      <x v="2"/>
      <x v="6"/>
    </i>
    <i>
      <x v="12"/>
      <x v="2"/>
      <x v="7"/>
    </i>
    <i r="1">
      <x v="3"/>
      <x v="7"/>
    </i>
    <i r="1">
      <x v="4"/>
      <x v="7"/>
    </i>
    <i r="1">
      <x v="5"/>
      <x v="7"/>
    </i>
    <i>
      <x v="13"/>
      <x v="2"/>
      <x v="14"/>
    </i>
    <i r="1">
      <x v="3"/>
      <x v="14"/>
    </i>
    <i r="1">
      <x v="4"/>
      <x v="14"/>
    </i>
    <i r="1">
      <x v="5"/>
      <x v="14"/>
    </i>
    <i>
      <x v="14"/>
      <x v="2"/>
      <x v="21"/>
    </i>
    <i r="1">
      <x v="4"/>
      <x v="21"/>
    </i>
    <i>
      <x v="15"/>
      <x v="2"/>
      <x v="22"/>
    </i>
    <i>
      <x v="16"/>
      <x v="1"/>
      <x v="23"/>
    </i>
    <i r="1">
      <x v="2"/>
      <x v="23"/>
    </i>
    <i r="1">
      <x v="3"/>
      <x v="23"/>
    </i>
    <i r="1">
      <x v="4"/>
      <x v="23"/>
    </i>
    <i r="1">
      <x v="5"/>
      <x v="23"/>
    </i>
    <i>
      <x v="17"/>
      <x v="2"/>
      <x v="24"/>
    </i>
    <i>
      <x v="18"/>
      <x v="1"/>
      <x v="25"/>
    </i>
    <i r="1">
      <x v="2"/>
      <x v="25"/>
    </i>
    <i r="1">
      <x v="3"/>
      <x v="25"/>
    </i>
    <i r="1">
      <x v="4"/>
      <x v="25"/>
    </i>
    <i r="1">
      <x v="5"/>
      <x v="25"/>
    </i>
    <i>
      <x v="19"/>
      <x v="2"/>
      <x v="27"/>
    </i>
    <i>
      <x v="20"/>
      <x v="1"/>
      <x v="28"/>
    </i>
    <i r="1">
      <x v="2"/>
      <x v="28"/>
    </i>
    <i r="1">
      <x v="3"/>
      <x v="28"/>
    </i>
    <i r="1">
      <x v="4"/>
      <x v="28"/>
    </i>
    <i r="1">
      <x v="5"/>
      <x v="28"/>
    </i>
    <i>
      <x v="21"/>
      <x v="1"/>
      <x v="29"/>
    </i>
    <i r="1">
      <x v="2"/>
      <x v="29"/>
    </i>
    <i r="1">
      <x v="3"/>
      <x v="29"/>
    </i>
    <i r="1">
      <x v="4"/>
      <x v="29"/>
    </i>
    <i r="1">
      <x v="5"/>
      <x v="29"/>
    </i>
    <i>
      <x v="22"/>
      <x v="2"/>
      <x v="31"/>
    </i>
    <i r="1">
      <x v="3"/>
      <x v="31"/>
    </i>
    <i r="1">
      <x v="4"/>
      <x v="31"/>
    </i>
    <i r="1">
      <x v="5"/>
      <x v="31"/>
    </i>
    <i>
      <x v="23"/>
      <x v="2"/>
      <x v="35"/>
    </i>
    <i r="1">
      <x v="3"/>
      <x v="35"/>
    </i>
    <i r="1">
      <x v="4"/>
      <x v="35"/>
    </i>
    <i r="1">
      <x v="5"/>
      <x v="35"/>
    </i>
    <i>
      <x v="24"/>
      <x v="2"/>
      <x v="36"/>
    </i>
    <i r="1">
      <x v="4"/>
      <x v="36"/>
    </i>
    <i r="1">
      <x v="5"/>
      <x v="36"/>
    </i>
    <i>
      <x v="25"/>
      <x v="2"/>
      <x v="36"/>
    </i>
    <i r="1">
      <x v="5"/>
      <x v="36"/>
    </i>
    <i>
      <x v="26"/>
      <x v="2"/>
      <x v="45"/>
    </i>
    <i r="1">
      <x v="3"/>
      <x v="45"/>
    </i>
    <i r="1">
      <x v="4"/>
      <x v="45"/>
    </i>
    <i>
      <x v="27"/>
      <x v="2"/>
      <x v="46"/>
    </i>
    <i r="1">
      <x v="3"/>
      <x v="46"/>
    </i>
    <i r="1">
      <x v="4"/>
      <x v="46"/>
    </i>
    <i r="1">
      <x v="5"/>
      <x v="46"/>
    </i>
    <i>
      <x v="28"/>
      <x v="2"/>
      <x v="54"/>
    </i>
    <i r="1">
      <x v="3"/>
      <x v="54"/>
    </i>
    <i r="1">
      <x v="4"/>
      <x v="54"/>
    </i>
    <i r="1">
      <x v="5"/>
      <x v="54"/>
    </i>
    <i>
      <x v="29"/>
      <x v="2"/>
      <x v="62"/>
    </i>
    <i>
      <x v="30"/>
      <x v="1"/>
      <x v="72"/>
    </i>
    <i r="1">
      <x v="2"/>
      <x v="72"/>
    </i>
    <i r="1">
      <x v="3"/>
      <x v="72"/>
    </i>
    <i r="1">
      <x v="4"/>
      <x v="72"/>
    </i>
    <i r="1">
      <x v="5"/>
      <x v="72"/>
    </i>
    <i>
      <x v="31"/>
      <x v="2"/>
      <x v="73"/>
    </i>
    <i>
      <x v="32"/>
      <x v="2"/>
      <x v="77"/>
    </i>
    <i r="1">
      <x v="3"/>
      <x v="77"/>
    </i>
    <i r="1">
      <x v="5"/>
      <x v="77"/>
    </i>
    <i>
      <x v="33"/>
      <x v="2"/>
      <x v="78"/>
    </i>
    <i r="1">
      <x v="3"/>
      <x v="78"/>
    </i>
    <i>
      <x v="34"/>
      <x v="2"/>
      <x v="82"/>
    </i>
    <i r="1">
      <x v="3"/>
      <x v="82"/>
    </i>
    <i r="1">
      <x v="4"/>
      <x v="82"/>
    </i>
    <i>
      <x v="35"/>
      <x v="2"/>
      <x v="83"/>
    </i>
    <i r="1">
      <x v="3"/>
      <x v="83"/>
    </i>
    <i r="1">
      <x v="4"/>
      <x v="83"/>
    </i>
    <i r="1">
      <x v="5"/>
      <x v="83"/>
    </i>
    <i>
      <x v="36"/>
      <x v="2"/>
      <x v="95"/>
    </i>
    <i r="1">
      <x v="3"/>
      <x v="95"/>
    </i>
    <i r="1">
      <x v="5"/>
      <x v="95"/>
    </i>
    <i>
      <x v="37"/>
      <x v="2"/>
      <x v="96"/>
    </i>
    <i r="1">
      <x v="4"/>
      <x v="96"/>
    </i>
    <i>
      <x v="38"/>
      <x v="2"/>
      <x v="97"/>
    </i>
    <i r="1">
      <x v="3"/>
      <x v="97"/>
    </i>
    <i r="1">
      <x v="4"/>
      <x v="97"/>
    </i>
    <i r="1">
      <x v="5"/>
      <x v="97"/>
    </i>
    <i>
      <x v="39"/>
      <x v="2"/>
      <x v="98"/>
    </i>
    <i>
      <x v="40"/>
      <x v="2"/>
      <x v="98"/>
    </i>
    <i>
      <x v="41"/>
      <x v="2"/>
      <x v="102"/>
    </i>
    <i r="1">
      <x v="3"/>
      <x v="102"/>
    </i>
    <i r="1">
      <x v="5"/>
      <x v="102"/>
    </i>
    <i>
      <x v="42"/>
      <x v="2"/>
      <x v="103"/>
    </i>
    <i r="1">
      <x v="3"/>
      <x v="103"/>
    </i>
    <i r="1">
      <x v="5"/>
      <x v="103"/>
    </i>
    <i>
      <x v="43"/>
      <x v="2"/>
      <x v="109"/>
    </i>
    <i r="1">
      <x v="5"/>
      <x v="109"/>
    </i>
    <i>
      <x v="44"/>
      <x v="1"/>
      <x v="110"/>
    </i>
    <i r="1">
      <x v="2"/>
      <x v="110"/>
    </i>
    <i r="1">
      <x v="3"/>
      <x v="110"/>
    </i>
    <i r="1">
      <x v="4"/>
      <x v="110"/>
    </i>
    <i r="1">
      <x v="5"/>
      <x v="110"/>
    </i>
    <i>
      <x v="45"/>
      <x v="2"/>
      <x v="112"/>
    </i>
    <i r="1">
      <x v="3"/>
      <x v="112"/>
    </i>
    <i r="1">
      <x v="4"/>
      <x v="112"/>
    </i>
    <i r="1">
      <x v="5"/>
      <x v="112"/>
    </i>
    <i>
      <x v="46"/>
      <x v="1"/>
      <x v="113"/>
    </i>
    <i r="1">
      <x v="2"/>
      <x v="113"/>
    </i>
    <i r="1">
      <x v="3"/>
      <x v="113"/>
    </i>
    <i r="1">
      <x v="4"/>
      <x v="113"/>
    </i>
    <i r="1">
      <x v="5"/>
      <x v="113"/>
    </i>
    <i>
      <x v="47"/>
      <x v="1"/>
      <x v="114"/>
    </i>
    <i r="1">
      <x v="2"/>
      <x v="114"/>
    </i>
    <i r="1">
      <x v="3"/>
      <x v="114"/>
    </i>
    <i>
      <x v="48"/>
      <x v="1"/>
      <x v="1"/>
    </i>
    <i r="1">
      <x v="3"/>
      <x v="1"/>
    </i>
    <i>
      <x v="49"/>
      <x v="2"/>
      <x v="2"/>
    </i>
    <i r="1">
      <x v="3"/>
      <x v="2"/>
    </i>
    <i>
      <x v="50"/>
      <x v="2"/>
      <x v="12"/>
    </i>
    <i r="1">
      <x v="3"/>
      <x v="12"/>
    </i>
    <i r="1">
      <x v="4"/>
      <x v="12"/>
    </i>
    <i r="1">
      <x v="5"/>
      <x v="12"/>
    </i>
    <i>
      <x v="51"/>
      <x v="1"/>
      <x v="12"/>
    </i>
    <i r="1">
      <x v="2"/>
      <x v="12"/>
    </i>
    <i r="1">
      <x v="3"/>
      <x v="12"/>
    </i>
    <i>
      <x v="52"/>
      <x v="2"/>
      <x v="37"/>
    </i>
    <i r="1">
      <x v="3"/>
      <x v="37"/>
    </i>
    <i>
      <x v="53"/>
      <x v="2"/>
      <x v="43"/>
    </i>
    <i r="1">
      <x v="3"/>
      <x v="43"/>
    </i>
    <i r="1">
      <x v="5"/>
      <x v="43"/>
    </i>
    <i>
      <x v="54"/>
      <x v="1"/>
      <x v="44"/>
    </i>
    <i r="1">
      <x v="2"/>
      <x v="44"/>
    </i>
    <i r="1">
      <x v="4"/>
      <x v="44"/>
    </i>
    <i r="1">
      <x v="5"/>
      <x v="44"/>
    </i>
    <i>
      <x v="55"/>
      <x v="1"/>
      <x v="55"/>
    </i>
    <i r="1">
      <x v="2"/>
      <x v="55"/>
    </i>
    <i r="1">
      <x v="3"/>
      <x v="55"/>
    </i>
    <i r="1">
      <x v="4"/>
      <x v="55"/>
    </i>
    <i r="1">
      <x v="5"/>
      <x v="55"/>
    </i>
    <i>
      <x v="56"/>
      <x v="2"/>
      <x v="56"/>
    </i>
    <i>
      <x v="57"/>
      <x v="1"/>
      <x v="68"/>
    </i>
    <i r="1">
      <x v="2"/>
      <x v="68"/>
    </i>
    <i r="1">
      <x v="3"/>
      <x v="68"/>
    </i>
    <i r="1">
      <x v="4"/>
      <x v="68"/>
    </i>
    <i r="1">
      <x v="5"/>
      <x v="68"/>
    </i>
    <i>
      <x v="58"/>
      <x v="1"/>
      <x v="69"/>
    </i>
    <i r="1">
      <x v="2"/>
      <x v="69"/>
    </i>
    <i r="1">
      <x v="3"/>
      <x v="69"/>
    </i>
    <i r="1">
      <x v="4"/>
      <x v="69"/>
    </i>
    <i>
      <x v="59"/>
      <x v="2"/>
      <x v="70"/>
    </i>
    <i>
      <x v="60"/>
      <x v="2"/>
      <x v="74"/>
    </i>
    <i r="1">
      <x v="3"/>
      <x v="74"/>
    </i>
    <i r="1">
      <x v="4"/>
      <x v="74"/>
    </i>
    <i r="1">
      <x v="5"/>
      <x v="74"/>
    </i>
    <i>
      <x v="61"/>
      <x v="2"/>
      <x v="75"/>
    </i>
    <i>
      <x v="62"/>
      <x v="1"/>
      <x v="79"/>
    </i>
    <i r="1">
      <x v="2"/>
      <x v="79"/>
    </i>
    <i r="1">
      <x v="3"/>
      <x v="79"/>
    </i>
    <i r="1">
      <x v="4"/>
      <x v="79"/>
    </i>
    <i r="1">
      <x v="5"/>
      <x v="79"/>
    </i>
    <i>
      <x v="63"/>
      <x v="2"/>
      <x v="80"/>
    </i>
    <i r="1">
      <x v="3"/>
      <x v="80"/>
    </i>
    <i>
      <x v="64"/>
      <x v="2"/>
      <x v="81"/>
    </i>
    <i r="1">
      <x v="3"/>
      <x v="81"/>
    </i>
    <i r="1">
      <x v="4"/>
      <x v="81"/>
    </i>
    <i>
      <x v="65"/>
      <x v="1"/>
      <x v="84"/>
    </i>
    <i r="1">
      <x v="2"/>
      <x v="84"/>
    </i>
    <i r="1">
      <x v="3"/>
      <x v="84"/>
    </i>
    <i r="1">
      <x v="4"/>
      <x v="84"/>
    </i>
    <i r="1">
      <x v="5"/>
      <x v="84"/>
    </i>
    <i>
      <x v="66"/>
      <x v="2"/>
      <x v="85"/>
    </i>
    <i r="1">
      <x v="3"/>
      <x v="85"/>
    </i>
    <i>
      <x v="67"/>
      <x v="2"/>
      <x v="107"/>
    </i>
    <i r="1">
      <x v="3"/>
      <x v="107"/>
    </i>
    <i r="1">
      <x v="5"/>
      <x v="107"/>
    </i>
    <i>
      <x v="68"/>
      <x/>
      <x/>
    </i>
    <i r="1">
      <x v="1"/>
      <x/>
    </i>
    <i r="1">
      <x v="5"/>
      <x/>
    </i>
    <i>
      <x v="69"/>
      <x/>
      <x v="5"/>
    </i>
    <i r="1">
      <x v="1"/>
      <x v="5"/>
    </i>
    <i r="1">
      <x v="3"/>
      <x v="5"/>
    </i>
    <i r="1">
      <x v="4"/>
      <x v="5"/>
    </i>
    <i r="1">
      <x v="5"/>
      <x v="5"/>
    </i>
    <i>
      <x v="70"/>
      <x/>
      <x v="10"/>
    </i>
    <i r="1">
      <x v="1"/>
      <x v="10"/>
    </i>
    <i r="1">
      <x v="3"/>
      <x v="10"/>
    </i>
    <i r="1">
      <x v="4"/>
      <x v="10"/>
    </i>
    <i r="1">
      <x v="5"/>
      <x v="10"/>
    </i>
    <i>
      <x v="71"/>
      <x/>
      <x v="15"/>
    </i>
    <i r="1">
      <x v="1"/>
      <x v="15"/>
    </i>
    <i r="1">
      <x v="3"/>
      <x v="15"/>
    </i>
    <i r="1">
      <x v="4"/>
      <x v="15"/>
    </i>
    <i r="1">
      <x v="5"/>
      <x v="15"/>
    </i>
    <i>
      <x v="72"/>
      <x/>
      <x v="16"/>
    </i>
    <i r="1">
      <x v="1"/>
      <x v="16"/>
    </i>
    <i r="1">
      <x v="3"/>
      <x v="16"/>
    </i>
    <i r="1">
      <x v="4"/>
      <x v="16"/>
    </i>
    <i r="1">
      <x v="5"/>
      <x v="16"/>
    </i>
    <i>
      <x v="73"/>
      <x v="1"/>
      <x v="47"/>
    </i>
    <i r="1">
      <x v="4"/>
      <x v="47"/>
    </i>
    <i>
      <x v="74"/>
      <x/>
      <x v="48"/>
    </i>
    <i r="1">
      <x v="1"/>
      <x v="48"/>
    </i>
    <i r="1">
      <x v="3"/>
      <x v="48"/>
    </i>
    <i r="1">
      <x v="4"/>
      <x v="48"/>
    </i>
    <i r="1">
      <x v="5"/>
      <x v="48"/>
    </i>
    <i>
      <x v="75"/>
      <x/>
      <x v="49"/>
    </i>
    <i r="1">
      <x v="1"/>
      <x v="49"/>
    </i>
    <i r="1">
      <x v="3"/>
      <x v="49"/>
    </i>
    <i r="1">
      <x v="4"/>
      <x v="49"/>
    </i>
    <i r="1">
      <x v="5"/>
      <x v="49"/>
    </i>
    <i>
      <x v="76"/>
      <x v="1"/>
      <x v="66"/>
    </i>
    <i r="1">
      <x v="3"/>
      <x v="66"/>
    </i>
    <i r="1">
      <x v="5"/>
      <x v="66"/>
    </i>
    <i>
      <x v="77"/>
      <x v="1"/>
      <x v="71"/>
    </i>
    <i r="1">
      <x v="3"/>
      <x v="71"/>
    </i>
    <i r="1">
      <x v="4"/>
      <x v="71"/>
    </i>
    <i r="1">
      <x v="5"/>
      <x v="71"/>
    </i>
    <i>
      <x v="78"/>
      <x/>
      <x v="100"/>
    </i>
    <i r="1">
      <x v="1"/>
      <x v="100"/>
    </i>
    <i r="1">
      <x v="3"/>
      <x v="100"/>
    </i>
    <i r="1">
      <x v="4"/>
      <x v="100"/>
    </i>
    <i r="1">
      <x v="5"/>
      <x v="100"/>
    </i>
    <i>
      <x v="79"/>
      <x/>
      <x v="106"/>
    </i>
    <i r="1">
      <x v="1"/>
      <x v="106"/>
    </i>
    <i r="1">
      <x v="5"/>
      <x v="106"/>
    </i>
    <i>
      <x v="80"/>
      <x/>
      <x v="111"/>
    </i>
    <i r="1">
      <x v="1"/>
      <x v="111"/>
    </i>
    <i r="1">
      <x v="5"/>
      <x v="111"/>
    </i>
    <i>
      <x v="81"/>
      <x v="1"/>
      <x v="57"/>
    </i>
    <i r="1">
      <x v="3"/>
      <x v="57"/>
    </i>
    <i r="1">
      <x v="4"/>
      <x v="57"/>
    </i>
    <i r="1">
      <x v="5"/>
      <x v="57"/>
    </i>
    <i>
      <x v="82"/>
      <x v="1"/>
      <x v="59"/>
    </i>
    <i r="1">
      <x v="3"/>
      <x v="59"/>
    </i>
    <i r="1">
      <x v="4"/>
      <x v="59"/>
    </i>
    <i r="1">
      <x v="5"/>
      <x v="59"/>
    </i>
    <i>
      <x v="83"/>
      <x v="1"/>
      <x v="86"/>
    </i>
    <i r="1">
      <x v="3"/>
      <x v="86"/>
    </i>
    <i r="1">
      <x v="4"/>
      <x v="86"/>
    </i>
    <i r="1">
      <x v="5"/>
      <x v="86"/>
    </i>
    <i>
      <x v="84"/>
      <x v="1"/>
      <x v="87"/>
    </i>
    <i r="1">
      <x v="3"/>
      <x v="87"/>
    </i>
    <i r="1">
      <x v="4"/>
      <x v="87"/>
    </i>
    <i r="1">
      <x v="5"/>
      <x v="87"/>
    </i>
    <i>
      <x v="85"/>
      <x v="1"/>
      <x v="89"/>
    </i>
    <i r="1">
      <x v="3"/>
      <x v="89"/>
    </i>
    <i r="1">
      <x v="4"/>
      <x v="89"/>
    </i>
    <i r="1">
      <x v="5"/>
      <x v="89"/>
    </i>
    <i>
      <x v="86"/>
      <x v="1"/>
      <x v="90"/>
    </i>
    <i r="1">
      <x v="3"/>
      <x v="90"/>
    </i>
    <i r="1">
      <x v="4"/>
      <x v="90"/>
    </i>
    <i r="1">
      <x v="5"/>
      <x v="90"/>
    </i>
    <i>
      <x v="87"/>
      <x v="1"/>
      <x v="101"/>
    </i>
    <i r="1">
      <x v="3"/>
      <x v="101"/>
    </i>
    <i r="1">
      <x v="4"/>
      <x v="101"/>
    </i>
    <i r="1">
      <x v="5"/>
      <x v="101"/>
    </i>
    <i>
      <x v="88"/>
      <x v="1"/>
      <x v="104"/>
    </i>
    <i r="1">
      <x v="3"/>
      <x v="104"/>
    </i>
    <i r="1">
      <x v="4"/>
      <x v="104"/>
    </i>
    <i r="1">
      <x v="5"/>
      <x v="104"/>
    </i>
    <i>
      <x v="89"/>
      <x v="1"/>
      <x v="26"/>
    </i>
    <i r="1">
      <x v="3"/>
      <x v="26"/>
    </i>
    <i r="1">
      <x v="4"/>
      <x v="26"/>
    </i>
    <i r="1">
      <x v="5"/>
      <x v="26"/>
    </i>
    <i>
      <x v="90"/>
      <x v="1"/>
      <x v="33"/>
    </i>
    <i r="1">
      <x v="3"/>
      <x v="33"/>
    </i>
    <i r="1">
      <x v="4"/>
      <x v="33"/>
    </i>
    <i r="1">
      <x v="5"/>
      <x v="33"/>
    </i>
    <i>
      <x v="91"/>
      <x v="1"/>
      <x v="58"/>
    </i>
    <i r="1">
      <x v="3"/>
      <x v="58"/>
    </i>
    <i r="1">
      <x v="4"/>
      <x v="58"/>
    </i>
    <i r="1">
      <x v="5"/>
      <x v="58"/>
    </i>
    <i>
      <x v="92"/>
      <x v="1"/>
      <x v="88"/>
    </i>
    <i r="1">
      <x v="3"/>
      <x v="88"/>
    </i>
    <i r="1">
      <x v="4"/>
      <x v="88"/>
    </i>
    <i r="1">
      <x v="5"/>
      <x v="88"/>
    </i>
    <i>
      <x v="93"/>
      <x v="1"/>
      <x v="20"/>
    </i>
    <i>
      <x v="94"/>
      <x v="1"/>
      <x v="67"/>
    </i>
    <i r="1">
      <x v="3"/>
      <x v="67"/>
    </i>
    <i r="1">
      <x v="4"/>
      <x v="67"/>
    </i>
    <i r="1">
      <x v="5"/>
      <x v="67"/>
    </i>
    <i>
      <x v="95"/>
      <x v="1"/>
      <x v="76"/>
    </i>
    <i r="1">
      <x v="3"/>
      <x v="76"/>
    </i>
    <i r="1">
      <x v="4"/>
      <x v="76"/>
    </i>
    <i r="1">
      <x v="5"/>
      <x v="76"/>
    </i>
    <i>
      <x v="96"/>
      <x v="1"/>
      <x v="50"/>
    </i>
    <i r="1">
      <x v="3"/>
      <x v="50"/>
    </i>
    <i r="1">
      <x v="4"/>
      <x v="50"/>
    </i>
    <i r="1">
      <x v="5"/>
      <x v="50"/>
    </i>
    <i>
      <x v="97"/>
      <x v="1"/>
      <x v="51"/>
    </i>
    <i r="1">
      <x v="3"/>
      <x v="51"/>
    </i>
    <i r="1">
      <x v="4"/>
      <x v="51"/>
    </i>
    <i r="1">
      <x v="5"/>
      <x v="51"/>
    </i>
    <i>
      <x v="98"/>
      <x v="1"/>
      <x v="52"/>
    </i>
    <i r="1">
      <x v="5"/>
      <x v="52"/>
    </i>
    <i>
      <x v="99"/>
      <x v="1"/>
      <x v="53"/>
    </i>
    <i r="1">
      <x v="5"/>
      <x v="53"/>
    </i>
    <i>
      <x v="100"/>
      <x v="1"/>
      <x v="34"/>
    </i>
    <i r="1">
      <x v="3"/>
      <x v="34"/>
    </i>
    <i r="1">
      <x v="4"/>
      <x v="34"/>
    </i>
    <i r="1">
      <x v="5"/>
      <x v="34"/>
    </i>
    <i>
      <x v="101"/>
      <x v="1"/>
      <x v="91"/>
    </i>
    <i r="1">
      <x v="3"/>
      <x v="91"/>
    </i>
    <i r="1">
      <x v="4"/>
      <x v="91"/>
    </i>
    <i r="1">
      <x v="5"/>
      <x v="91"/>
    </i>
    <i>
      <x v="102"/>
      <x v="1"/>
      <x v="92"/>
    </i>
    <i r="1">
      <x v="3"/>
      <x v="92"/>
    </i>
    <i r="1">
      <x v="4"/>
      <x v="92"/>
    </i>
    <i r="1">
      <x v="5"/>
      <x v="92"/>
    </i>
    <i>
      <x v="103"/>
      <x v="1"/>
      <x v="93"/>
    </i>
    <i r="1">
      <x v="3"/>
      <x v="93"/>
    </i>
    <i r="1">
      <x v="5"/>
      <x v="93"/>
    </i>
    <i>
      <x v="104"/>
      <x v="1"/>
      <x v="94"/>
    </i>
    <i r="1">
      <x v="4"/>
      <x v="94"/>
    </i>
    <i r="1">
      <x v="5"/>
      <x v="94"/>
    </i>
    <i>
      <x v="105"/>
      <x v="1"/>
      <x v="11"/>
    </i>
    <i r="1">
      <x v="2"/>
      <x v="11"/>
    </i>
    <i r="1">
      <x v="3"/>
      <x v="11"/>
    </i>
    <i r="1">
      <x v="4"/>
      <x v="11"/>
    </i>
    <i r="1">
      <x v="5"/>
      <x v="11"/>
    </i>
    <i>
      <x v="106"/>
      <x v="1"/>
      <x v="13"/>
    </i>
    <i r="1">
      <x v="2"/>
      <x v="13"/>
    </i>
    <i r="1">
      <x v="3"/>
      <x v="13"/>
    </i>
    <i r="1">
      <x v="4"/>
      <x v="13"/>
    </i>
    <i r="1">
      <x v="5"/>
      <x v="13"/>
    </i>
    <i>
      <x v="107"/>
      <x v="1"/>
      <x v="17"/>
    </i>
    <i r="1">
      <x v="2"/>
      <x v="17"/>
    </i>
    <i r="1">
      <x v="3"/>
      <x v="17"/>
    </i>
    <i r="1">
      <x v="4"/>
      <x v="17"/>
    </i>
    <i r="1">
      <x v="5"/>
      <x v="17"/>
    </i>
    <i>
      <x v="108"/>
      <x v="1"/>
      <x v="18"/>
    </i>
    <i r="1">
      <x v="2"/>
      <x v="18"/>
    </i>
    <i r="1">
      <x v="3"/>
      <x v="18"/>
    </i>
    <i r="1">
      <x v="5"/>
      <x v="18"/>
    </i>
    <i>
      <x v="109"/>
      <x v="1"/>
      <x v="19"/>
    </i>
    <i r="1">
      <x v="2"/>
      <x v="19"/>
    </i>
    <i r="1">
      <x v="3"/>
      <x v="19"/>
    </i>
    <i r="1">
      <x v="5"/>
      <x v="19"/>
    </i>
    <i>
      <x v="110"/>
      <x v="1"/>
      <x v="30"/>
    </i>
    <i r="1">
      <x v="2"/>
      <x v="30"/>
    </i>
    <i r="1">
      <x v="3"/>
      <x v="30"/>
    </i>
    <i r="1">
      <x v="4"/>
      <x v="30"/>
    </i>
    <i r="1">
      <x v="5"/>
      <x v="30"/>
    </i>
    <i>
      <x v="111"/>
      <x v="1"/>
      <x v="32"/>
    </i>
    <i r="1">
      <x v="2"/>
      <x v="32"/>
    </i>
    <i r="1">
      <x v="3"/>
      <x v="32"/>
    </i>
    <i r="1">
      <x v="4"/>
      <x v="32"/>
    </i>
    <i r="1">
      <x v="5"/>
      <x v="32"/>
    </i>
    <i>
      <x v="112"/>
      <x v="1"/>
      <x v="60"/>
    </i>
    <i r="1">
      <x v="2"/>
      <x v="60"/>
    </i>
    <i r="1">
      <x v="5"/>
      <x v="60"/>
    </i>
    <i>
      <x v="113"/>
      <x v="1"/>
      <x v="61"/>
    </i>
    <i r="1">
      <x v="2"/>
      <x v="61"/>
    </i>
    <i r="1">
      <x v="4"/>
      <x v="61"/>
    </i>
    <i r="1">
      <x v="5"/>
      <x v="61"/>
    </i>
    <i>
      <x v="114"/>
      <x v="1"/>
      <x v="63"/>
    </i>
    <i r="1">
      <x v="2"/>
      <x v="63"/>
    </i>
    <i r="1">
      <x v="3"/>
      <x v="63"/>
    </i>
    <i r="1">
      <x v="4"/>
      <x v="63"/>
    </i>
    <i>
      <x v="115"/>
      <x v="1"/>
      <x v="64"/>
    </i>
    <i r="1">
      <x v="2"/>
      <x v="64"/>
    </i>
    <i r="1">
      <x v="3"/>
      <x v="64"/>
    </i>
    <i r="1">
      <x v="5"/>
      <x v="64"/>
    </i>
    <i>
      <x v="116"/>
      <x v="1"/>
      <x v="99"/>
    </i>
    <i r="1">
      <x v="2"/>
      <x v="99"/>
    </i>
    <i r="1">
      <x v="3"/>
      <x v="99"/>
    </i>
    <i r="1">
      <x v="5"/>
      <x v="99"/>
    </i>
    <i>
      <x v="117"/>
      <x v="1"/>
      <x v="108"/>
    </i>
    <i r="1">
      <x v="2"/>
      <x v="108"/>
    </i>
    <i r="1">
      <x v="3"/>
      <x v="108"/>
    </i>
    <i r="1">
      <x v="5"/>
      <x v="108"/>
    </i>
    <i>
      <x v="118"/>
      <x v="1"/>
      <x v="115"/>
    </i>
    <i r="1">
      <x v="2"/>
      <x v="115"/>
    </i>
    <i>
      <x v="123"/>
      <x v="3"/>
      <x v="120"/>
    </i>
    <i r="1">
      <x v="4"/>
      <x v="120"/>
    </i>
    <i>
      <x v="124"/>
      <x v="3"/>
      <x v="121"/>
    </i>
    <i r="1">
      <x v="4"/>
      <x v="121"/>
    </i>
    <i>
      <x v="125"/>
      <x v="3"/>
      <x v="122"/>
    </i>
    <i r="1">
      <x v="4"/>
      <x v="122"/>
    </i>
    <i>
      <x v="126"/>
      <x v="3"/>
      <x v="123"/>
    </i>
    <i r="1">
      <x v="4"/>
      <x v="123"/>
    </i>
    <i>
      <x v="128"/>
      <x v="3"/>
      <x v="125"/>
    </i>
    <i r="1">
      <x v="4"/>
      <x v="125"/>
    </i>
    <i>
      <x v="132"/>
      <x v="2"/>
      <x v="129"/>
    </i>
    <i>
      <x v="133"/>
      <x v="1"/>
      <x v="130"/>
    </i>
    <i r="1">
      <x v="3"/>
      <x v="130"/>
    </i>
    <i r="1">
      <x v="5"/>
      <x v="130"/>
    </i>
    <i>
      <x v="134"/>
      <x v="2"/>
      <x v="132"/>
    </i>
    <i>
      <x v="135"/>
      <x v="3"/>
      <x v="133"/>
    </i>
    <i r="1">
      <x v="4"/>
      <x v="133"/>
    </i>
    <i>
      <x v="136"/>
      <x v="2"/>
      <x v="134"/>
    </i>
    <i r="1">
      <x v="4"/>
      <x v="134"/>
    </i>
    <i>
      <x v="137"/>
      <x v="2"/>
      <x v="97"/>
    </i>
    <i>
      <x v="138"/>
      <x v="2"/>
      <x v="135"/>
    </i>
    <i r="1">
      <x v="3"/>
      <x v="135"/>
    </i>
    <i>
      <x v="139"/>
      <x v="2"/>
      <x v="136"/>
    </i>
    <i r="1">
      <x v="4"/>
      <x v="136"/>
    </i>
    <i>
      <x v="140"/>
      <x v="2"/>
      <x v="137"/>
    </i>
    <i r="1">
      <x v="3"/>
      <x v="137"/>
    </i>
    <i r="1">
      <x v="5"/>
      <x v="137"/>
    </i>
    <i>
      <x v="141"/>
      <x v="2"/>
      <x v="138"/>
    </i>
    <i>
      <x v="145"/>
      <x v="2"/>
      <x v="141"/>
    </i>
    <i r="1">
      <x v="4"/>
      <x v="141"/>
    </i>
    <i r="1">
      <x v="5"/>
      <x v="141"/>
    </i>
    <i>
      <x v="146"/>
      <x v="2"/>
      <x v="142"/>
    </i>
    <i r="1">
      <x v="4"/>
      <x v="142"/>
    </i>
    <i r="1">
      <x v="5"/>
      <x v="142"/>
    </i>
    <i>
      <x v="148"/>
      <x v="4"/>
      <x v="144"/>
    </i>
    <i>
      <x v="149"/>
      <x v="2"/>
      <x v="145"/>
    </i>
    <i>
      <x v="150"/>
      <x v="2"/>
      <x v="146"/>
    </i>
    <i>
      <x v="151"/>
      <x v="1"/>
      <x v="147"/>
    </i>
    <i r="1">
      <x v="2"/>
      <x v="147"/>
    </i>
    <i r="1">
      <x v="3"/>
      <x v="147"/>
    </i>
    <i r="1">
      <x v="5"/>
      <x v="147"/>
    </i>
    <i>
      <x v="153"/>
      <x v="2"/>
      <x v="148"/>
    </i>
    <i r="1">
      <x v="5"/>
      <x v="148"/>
    </i>
    <i>
      <x v="154"/>
      <x/>
      <x v="149"/>
    </i>
    <i r="1">
      <x v="3"/>
      <x v="149"/>
    </i>
    <i>
      <x v="161"/>
      <x v="2"/>
      <x v="156"/>
    </i>
    <i>
      <x v="162"/>
      <x v="3"/>
      <x v="157"/>
    </i>
    <i>
      <x v="163"/>
      <x v="3"/>
      <x v="158"/>
    </i>
    <i>
      <x v="173"/>
      <x v="3"/>
      <x v="16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2" hier="-1"/>
  </pageFields>
  <dataFields count="6">
    <dataField name="Promedio de PRECIO" fld="22" subtotal="average" baseField="26" baseItem="11"/>
    <dataField name="Mín. de PRECIO2" fld="22" subtotal="min" baseField="26" baseItem="11"/>
    <dataField name="Máx. de PRECIO3" fld="22" subtotal="max" baseField="26" baseItem="11"/>
    <dataField name="Promedio de PRECIO CONSUMIDOR" fld="23" subtotal="average" baseField="26" baseItem="11"/>
    <dataField name="Mín. de PRECIO CONSUMIDOR2" fld="23" subtotal="min" baseField="26" baseItem="11"/>
    <dataField name="Máx. de PRECIO CONSUMIDOR3" fld="23" subtotal="max" baseField="26" baseItem="11"/>
  </dataFields>
  <formats count="1">
    <format dxfId="0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0000000}" name="Tabla6" displayName="Tabla6" ref="B7:J16" headerRowCount="0" totalsRowShown="0" headerRowDxfId="447" dataDxfId="446">
  <tableColumns count="9">
    <tableColumn id="1" xr3:uid="{00000000-0010-0000-0000-000001000000}" name="Producto" headerRowDxfId="445" dataDxfId="444"/>
    <tableColumn id="2" xr3:uid="{00000000-0010-0000-0000-000002000000}" name="Unidad de Venta" headerRowDxfId="443" dataDxfId="442"/>
    <tableColumn id="3" xr3:uid="{00000000-0010-0000-0000-000003000000}" name="Columna1" headerRowDxfId="441" dataDxfId="4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000-000005000000}" name="Mínimo" headerRowDxfId="439" dataDxfId="4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000-000006000000}" name="Máximo" headerRowDxfId="437" dataDxfId="4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000-000007000000}" name="Promedio Anterio" headerRowDxfId="435" dataDxfId="4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000-000008000000}" name="Variación" headerRowDxfId="433" dataDxfId="432" dataCellStyle="Normal 5">
      <calculatedColumnFormula>IF(D7="n.d.","",IF(G7="n.d.","",IF(D7=G7,"=",IF(D7&gt;G7,"↑","↓"))))</calculatedColumnFormula>
    </tableColumn>
    <tableColumn id="9" xr3:uid="{00000000-0010-0000-0000-000009000000}" name="$" headerRowDxfId="431" dataDxfId="430" dataCellStyle="Normal 5">
      <calculatedColumnFormula>IF(ISERR(IF(D7="n.d.","",IF(G7="n.d.","",(D7-G7)))),"",IF(D7="n.d.","",IF(G7="n.d.","",(D7-G7))))</calculatedColumnFormula>
    </tableColumn>
    <tableColumn id="10" xr3:uid="{00000000-0010-0000-0000-00000A000000}" name="%" headerRowDxfId="429" dataDxfId="4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0" xr:uid="{00000000-000C-0000-FFFF-FFFF09000000}" name="Tabla6833" displayName="Tabla6833" ref="L7:N16" headerRowCount="0" totalsRowShown="0" headerRowDxfId="327" dataDxfId="326">
  <tableColumns count="3">
    <tableColumn id="3" xr3:uid="{00000000-0010-0000-0900-000003000000}" name="Columna1" headerRowDxfId="325" dataDxfId="3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900-000005000000}" name="Mínimo" headerRowDxfId="323" dataDxfId="3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900-000006000000}" name="Máximo" headerRowDxfId="321" dataDxfId="3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1" xr:uid="{00000000-000C-0000-FFFF-FFFF0A000000}" name="Tabla68238" displayName="Tabla68238" ref="P7:R16" headerRowCount="0" totalsRowShown="0" headerRowDxfId="319" dataDxfId="318">
  <tableColumns count="3">
    <tableColumn id="3" xr3:uid="{00000000-0010-0000-0A00-000003000000}" name="Columna1" headerRowDxfId="317" dataDxfId="3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A00-000005000000}" name="Mínimo" headerRowDxfId="315" dataDxfId="3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A00-000006000000}" name="Máximo" headerRowDxfId="313" dataDxfId="3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2" xr:uid="{00000000-000C-0000-FFFF-FFFF0B000000}" name="Tabla682939" displayName="Tabla682939" ref="X7:Z16" headerRowCount="0" totalsRowShown="0" headerRowDxfId="311" dataDxfId="310">
  <tableColumns count="3">
    <tableColumn id="3" xr3:uid="{00000000-0010-0000-0B00-000003000000}" name="Columna1" headerRowDxfId="309" dataDxfId="308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xr3:uid="{00000000-0010-0000-0B00-000005000000}" name="Mínimo" headerRowDxfId="307" dataDxfId="306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xr3:uid="{00000000-0010-0000-0B00-000006000000}" name="Máximo" headerRowDxfId="305" dataDxfId="304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7" xr:uid="{00000000-000C-0000-FFFF-FFFF0C000000}" name="Tabla6340" displayName="Tabla6340" ref="B28:J37" headerRowCount="0" totalsRowShown="0" dataDxfId="303" dataCellStyle="Normal 5">
  <tableColumns count="9">
    <tableColumn id="1" xr3:uid="{00000000-0010-0000-0C00-000001000000}" name="Producto" headerRowDxfId="302" dataDxfId="301" dataCellStyle="Normal 6"/>
    <tableColumn id="2" xr3:uid="{00000000-0010-0000-0C00-000002000000}" name="Unidad de Venta" headerRowDxfId="300" dataDxfId="299" dataCellStyle="Normal 6"/>
    <tableColumn id="3" xr3:uid="{00000000-0010-0000-0C00-000003000000}" name="Columna1" headerRowDxfId="298" dataDxfId="2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C00-000005000000}" name="Mínimo" headerRowDxfId="296" dataDxfId="2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C00-000006000000}" name="Máximo" headerRowDxfId="294" dataDxfId="2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C00-000007000000}" name="Promedio Anterio" headerRowDxfId="292" dataDxfId="2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C00-000008000000}" name="Variación" headerRowDxfId="290" dataDxfId="289" dataCellStyle="Normal 5">
      <calculatedColumnFormula>IF(D28="n.d.","",IF(G28="n.d.","",IF(D28=G28,"=",IF(D28&gt;G28,"↑","↓"))))</calculatedColumnFormula>
    </tableColumn>
    <tableColumn id="9" xr3:uid="{00000000-0010-0000-0C00-000009000000}" name="$" headerRowDxfId="288" dataDxfId="287" dataCellStyle="Normal 5">
      <calculatedColumnFormula>IF(ISERR(IF(D28="n.d.","",IF(G28="n.d.","",(D28-G28)))),"",IF(D28="n.d.","",IF(G28="n.d.","",(D28-G28))))</calculatedColumnFormula>
    </tableColumn>
    <tableColumn id="10" xr3:uid="{00000000-0010-0000-0C00-00000A000000}" name="%" headerRowDxfId="286" dataDxfId="2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8" xr:uid="{00000000-000C-0000-FFFF-FFFF0D000000}" name="Tabla68441" displayName="Tabla68441" ref="L28:N37" headerRowCount="0" totalsRowShown="0" headerRowDxfId="284" dataDxfId="283" dataCellStyle="Normal 5">
  <tableColumns count="3">
    <tableColumn id="3" xr3:uid="{00000000-0010-0000-0D00-000003000000}" name="Columna1" headerRowDxfId="282" dataDxfId="281" dataCellStyle="Normal 5">
      <calculatedColumnFormula>IF(ISERROR(VLOOKUP(CONCATENATE(A28,$L$5),sansalvador,8,FALSE)),"n.d.",VLOOKUP(CONCATENATE(A28,$L$5),sansalvador,8,FALSE))</calculatedColumnFormula>
    </tableColumn>
    <tableColumn id="5" xr3:uid="{00000000-0010-0000-0D00-000005000000}" name="Mínimo" headerRowDxfId="280" dataDxfId="2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00000000-0010-0000-0D00-000006000000}" name="Máximo" headerRowDxfId="278" dataDxfId="2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9" xr:uid="{00000000-000C-0000-FFFF-FFFF0E000000}" name="Tabla682542" displayName="Tabla682542" ref="P28:R37" headerRowCount="0" totalsRowShown="0" headerRowDxfId="276" dataDxfId="275" dataCellStyle="Normal 5">
  <tableColumns count="3">
    <tableColumn id="3" xr3:uid="{00000000-0010-0000-0E00-000003000000}" name="Columna1" headerRowDxfId="274" dataDxfId="2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00000000-0010-0000-0E00-000005000000}" name="Mínimo" headerRowDxfId="272" dataDxfId="2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00000000-0010-0000-0E00-000006000000}" name="Máximo" headerRowDxfId="270" dataDxfId="2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0" xr:uid="{00000000-000C-0000-FFFF-FFFF0F000000}" name="Tabla6829643" displayName="Tabla6829643" ref="X28:Z37" headerRowCount="0" totalsRowShown="0" headerRowDxfId="268" dataDxfId="267" dataCellStyle="Normal 5">
  <tableColumns count="3">
    <tableColumn id="3" xr3:uid="{00000000-0010-0000-0F00-000003000000}" name="Columna1" headerRowDxfId="266" dataDxfId="265" dataCellStyle="Normal 5">
      <calculatedColumnFormula>IF(IF(ISERROR(VLOOKUP(CONCATENATE($A28,$X$26),sansalvador,8,FALSE)),"n.d.",VLOOKUP(CONCATENATE($A28,$X$26),sansalvador,8,FALSE))=0,"n.d.", IF(ISERROR(VLOOKUP(CONCATENATE($A28,$X$26),sansalvador,8,FALSE)),"n.d.",VLOOKUP(CONCATENATE($A28,$X$26),sansalvador,8,FALSE)))</calculatedColumnFormula>
    </tableColumn>
    <tableColumn id="5" xr3:uid="{00000000-0010-0000-0F00-000005000000}" name="Mínimo" headerRowDxfId="264" dataDxfId="263" dataCellStyle="Normal 5">
      <calculatedColumnFormula>IF(IF(ISERROR(VLOOKUP(CONCATENATE($A28,$X$26),sansalvador,9,FALSE)),"n.d.",VLOOKUP(CONCATENATE($A28,$X$26),sansalvador,9,FALSE))=0,"n.d.", IF(ISERROR(VLOOKUP(CONCATENATE($A28,$X$26),sansalvador,9,FALSE)),"n.d.",VLOOKUP(CONCATENATE($A28,$X$26),sansalvador,9,FALSE)))</calculatedColumnFormula>
    </tableColumn>
    <tableColumn id="6" xr3:uid="{00000000-0010-0000-0F00-000006000000}" name="Máximo" headerRowDxfId="262" dataDxfId="261" dataCellStyle="Normal 5">
      <calculatedColumnFormula>IF(IF(ISERROR(VLOOKUP(CONCATENATE($A28,$X$26),sansalvador,10,FALSE)),"n.d.",VLOOKUP(CONCATENATE($A28,$X$26),sansalvador,10,FALSE))=0,"n.d.", IF(ISERROR(VLOOKUP(CONCATENATE($A28,$X$26),sansalvador,10,FALSE)),"n.d.",VLOOKUP(CONCATENATE($A28,$X$26),sansalvador,10,FALSE)))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1" xr:uid="{00000000-000C-0000-FFFF-FFFF10000000}" name="Tabla6823044" displayName="Tabla6823044" ref="T7:V16" headerRowCount="0" totalsRowShown="0" headerRowDxfId="260" dataDxfId="259">
  <tableColumns count="3">
    <tableColumn id="3" xr3:uid="{00000000-0010-0000-1000-000003000000}" name="Columna1" headerRowDxfId="258" dataDxfId="257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000-000005000000}" name="Mínimo" headerRowDxfId="256" dataDxfId="255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000-000006000000}" name="Máximo" headerRowDxfId="254" dataDxfId="253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2" xr:uid="{00000000-000C-0000-FFFF-FFFF11000000}" name="Tabla68253145" displayName="Tabla68253145" ref="T28:V37" headerRowCount="0" totalsRowShown="0" headerRowDxfId="252" dataDxfId="251" dataCellStyle="Normal 5">
  <tableColumns count="3">
    <tableColumn id="3" xr3:uid="{00000000-0010-0000-1100-000003000000}" name="Columna1" headerRowDxfId="250" dataDxfId="249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00000000-0010-0000-1100-000005000000}" name="Mínimo" headerRowDxfId="248" dataDxfId="247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00000000-0010-0000-1100-000006000000}" name="Máximo" headerRowDxfId="246" dataDxfId="245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12000000}" name="Tabla610" displayName="Tabla610" ref="B7:J55" headerRowCount="0" totalsRowShown="0" headerRowDxfId="238" dataDxfId="237">
  <tableColumns count="9">
    <tableColumn id="1" xr3:uid="{00000000-0010-0000-1200-000001000000}" name="Producto" headerRowDxfId="236" dataDxfId="235"/>
    <tableColumn id="2" xr3:uid="{00000000-0010-0000-1200-000002000000}" name="Unidad de Venta" headerRowDxfId="234" dataDxfId="233"/>
    <tableColumn id="3" xr3:uid="{00000000-0010-0000-1200-000003000000}" name="Columna1" headerRowDxfId="232" dataDxfId="231">
      <calculatedColumnFormula>IF(ISERROR(VLOOKUP(CONCATENATE(A7,$B$5),sansalvador,5,FALSE)),"n.d.",VLOOKUP(CONCATENATE(A7,$B$5),sansalvador,5,FALSE))</calculatedColumnFormula>
    </tableColumn>
    <tableColumn id="5" xr3:uid="{00000000-0010-0000-1200-000005000000}" name="Mínimo" headerRowDxfId="230" dataDxfId="229">
      <calculatedColumnFormula>IF( ISERROR(VLOOKUP(CONCATENATE(A7,$B$5),sansalvador,6,FALSE)),"n.d.",VLOOKUP(CONCATENATE(A7,$B$5),sansalvador,6,FALSE))</calculatedColumnFormula>
    </tableColumn>
    <tableColumn id="6" xr3:uid="{00000000-0010-0000-1200-000006000000}" name="Máximo" headerRowDxfId="228" dataDxfId="227">
      <calculatedColumnFormula>IF( ISERROR(VLOOKUP(CONCATENATE(A7,$B$5),sansalvador,7,FALSE)),"n.d.",VLOOKUP(CONCATENATE(A7,$B$5),sansalvador,7,FALSE))</calculatedColumnFormula>
    </tableColumn>
    <tableColumn id="7" xr3:uid="{00000000-0010-0000-1200-000007000000}" name="Promedio Anterio" headerRowDxfId="226" dataDxfId="225">
      <calculatedColumnFormula>IF(ISERROR(VLOOKUP(CONCATENATE(A7,$B$5),sansalvadorpasado,5,FALSE)),"n.d.",VLOOKUP(CONCATENATE(A7,$B$5),sansalvadorpasado,5,FALSE))</calculatedColumnFormula>
    </tableColumn>
    <tableColumn id="8" xr3:uid="{00000000-0010-0000-1200-000008000000}" name="Variación" headerRowDxfId="224" dataDxfId="223" dataCellStyle="Normal 5">
      <calculatedColumnFormula>IF(D7="n.d.","",IF(G7="n.d.","",IF(D7=G7,"=",IF(D7&gt;G7,"↑","↓"))))</calculatedColumnFormula>
    </tableColumn>
    <tableColumn id="9" xr3:uid="{00000000-0010-0000-1200-000009000000}" name="$" headerRowDxfId="222" dataDxfId="221" dataCellStyle="Normal 5">
      <calculatedColumnFormula>IF(D7="n.d.","",IF(G7="n.d.","",(D7-G7)))</calculatedColumnFormula>
    </tableColumn>
    <tableColumn id="10" xr3:uid="{00000000-0010-0000-1200-00000A000000}" name="%" headerRowDxfId="220" dataDxfId="21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1000000}" name="Tabla68" displayName="Tabla68" ref="L7:N16" headerRowCount="0" totalsRowShown="0" headerRowDxfId="427" dataDxfId="426">
  <tableColumns count="3">
    <tableColumn id="3" xr3:uid="{00000000-0010-0000-0100-000003000000}" name="Columna1" headerRowDxfId="425" dataDxfId="424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0100-000005000000}" name="Mínimo" headerRowDxfId="423" dataDxfId="422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0100-000006000000}" name="Máximo" headerRowDxfId="421" dataDxfId="420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13000000}" name="Tabla6811" displayName="Tabla6811" ref="L7:N55" headerRowCount="0" totalsRowShown="0" headerRowDxfId="218" dataDxfId="217">
  <tableColumns count="3">
    <tableColumn id="3" xr3:uid="{00000000-0010-0000-1300-000003000000}" name="Columna1" headerRowDxfId="216" dataDxfId="215">
      <calculatedColumnFormula>IF(ISERROR(VLOOKUP(CONCATENATE(A7,$L$5),departamentos,5,FALSE)),"n.d.",VLOOKUP(CONCATENATE(A7,$L$5),departamentos,5,FALSE))</calculatedColumnFormula>
    </tableColumn>
    <tableColumn id="5" xr3:uid="{00000000-0010-0000-1300-000005000000}" name="Mínimo" headerRowDxfId="214" dataDxfId="213">
      <calculatedColumnFormula>IF(ISERROR(VLOOKUP(CONCATENATE(A7,$L$5),departamentos,6,FALSE)),"n.d.",VLOOKUP(CONCATENATE(A7,$L$5),departamentos,6,FALSE))</calculatedColumnFormula>
    </tableColumn>
    <tableColumn id="6" xr3:uid="{00000000-0010-0000-1300-000006000000}" name="Máximo" headerRowDxfId="212" dataDxfId="21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14000000}" name="Tabla68212" displayName="Tabla68212" ref="P7:R55" headerRowCount="0" totalsRowShown="0" headerRowDxfId="210" dataDxfId="209">
  <tableColumns count="3">
    <tableColumn id="3" xr3:uid="{00000000-0010-0000-1400-000003000000}" name="Columna1" headerRowDxfId="208" dataDxfId="207">
      <calculatedColumnFormula>IF(ISERROR(VLOOKUP(CONCATENATE(A7,$P$5),departamentos,5,FALSE)),"n.d.",VLOOKUP(CONCATENATE(A7,$P$5),departamentos,5,FALSE))</calculatedColumnFormula>
    </tableColumn>
    <tableColumn id="5" xr3:uid="{00000000-0010-0000-1400-000005000000}" name="Mínimo" headerRowDxfId="206" dataDxfId="205">
      <calculatedColumnFormula>IF(ISERROR(VLOOKUP(CONCATENATE(A7,$P$5),departamentos,6,FALSE)),"n.d.",VLOOKUP(CONCATENATE(A7,$P$5),departamentos,6,FALSE))</calculatedColumnFormula>
    </tableColumn>
    <tableColumn id="6" xr3:uid="{00000000-0010-0000-1400-000006000000}" name="Máximo" headerRowDxfId="204" dataDxfId="20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15000000}" name="Tabla682913" displayName="Tabla682913" ref="T7:V55" headerRowCount="0" totalsRowShown="0" headerRowDxfId="202" dataDxfId="201">
  <tableColumns count="3">
    <tableColumn id="3" xr3:uid="{00000000-0010-0000-1500-000003000000}" name="Columna1" headerRowDxfId="200" dataDxfId="199">
      <calculatedColumnFormula>IF(ISERROR(VLOOKUP(CONCATENATE(A7,$T$5),departamentos,5,FALSE)),"n.d.",VLOOKUP(CONCATENATE(A7,$T$5),departamentos,5,FALSE))</calculatedColumnFormula>
    </tableColumn>
    <tableColumn id="5" xr3:uid="{00000000-0010-0000-1500-000005000000}" name="Mínimo" headerRowDxfId="198" dataDxfId="197">
      <calculatedColumnFormula>IF(ISERROR(VLOOKUP(CONCATENATE(A7,$T$5),departamentos,6,FALSE)),"n.d.",VLOOKUP(CONCATENATE(A7,$T$5),departamentos,6,FALSE))</calculatedColumnFormula>
    </tableColumn>
    <tableColumn id="6" xr3:uid="{00000000-0010-0000-1500-000006000000}" name="Máximo" headerRowDxfId="196" dataDxfId="19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16000000}" name="Tabla61014" displayName="Tabla61014" ref="B7:J40" headerRowCount="0" totalsRowShown="0" headerRowDxfId="188" dataDxfId="187">
  <tableColumns count="9">
    <tableColumn id="1" xr3:uid="{00000000-0010-0000-1600-000001000000}" name="Producto" headerRowDxfId="186" dataDxfId="185"/>
    <tableColumn id="2" xr3:uid="{00000000-0010-0000-1600-000002000000}" name="Unidad de Venta" headerRowDxfId="184" dataDxfId="183"/>
    <tableColumn id="3" xr3:uid="{00000000-0010-0000-1600-000003000000}" name="Columna1" headerRowDxfId="182" dataDxfId="181">
      <calculatedColumnFormula>IF(ISERROR(VLOOKUP(CONCATENATE(A7,"TIENDONA"),sansalvador,5,FALSE)),"n.d.",VLOOKUP(CONCATENATE(A7,"TIENDONA"),sansalvador,5,FALSE))</calculatedColumnFormula>
    </tableColumn>
    <tableColumn id="5" xr3:uid="{00000000-0010-0000-1600-000005000000}" name="Mínimo" headerRowDxfId="180" dataDxfId="179">
      <calculatedColumnFormula>IF( ISERROR(VLOOKUP(CONCATENATE(A7,"TIENDONA"),sansalvador,6,FALSE)),"n.d.",VLOOKUP(CONCATENATE(A7,"TIENDONA"),sansalvador,6,FALSE))</calculatedColumnFormula>
    </tableColumn>
    <tableColumn id="6" xr3:uid="{00000000-0010-0000-1600-000006000000}" name="Máximo" headerRowDxfId="178" dataDxfId="177">
      <calculatedColumnFormula>IF( ISERROR(VLOOKUP(CONCATENATE(A7,"TIENDONA"),sansalvador,7,FALSE)),"n.d.",VLOOKUP(CONCATENATE(A7,"TIENDONA"),sansalvador,7,FALSE))</calculatedColumnFormula>
    </tableColumn>
    <tableColumn id="7" xr3:uid="{00000000-0010-0000-1600-000007000000}" name="Promedio Anterio" headerRowDxfId="176" dataDxfId="175">
      <calculatedColumnFormula>IF(ISERROR(VLOOKUP(CONCATENATE(A7,"TIENDONA"),sansalvadorpasado,5,FALSE)),"n.d.",VLOOKUP(CONCATENATE(A7,"TIENDONA"),sansalvadorpasado,5,FALSE))</calculatedColumnFormula>
    </tableColumn>
    <tableColumn id="8" xr3:uid="{00000000-0010-0000-1600-000008000000}" name="Variación" headerRowDxfId="174" dataDxfId="173" dataCellStyle="Normal 5">
      <calculatedColumnFormula>IF(D7="n.d.","",IF(G7="n.d.","",IF(D7=G7,"=",IF(D7&gt;G7,"↑","↓"))))</calculatedColumnFormula>
    </tableColumn>
    <tableColumn id="9" xr3:uid="{00000000-0010-0000-1600-000009000000}" name="$" headerRowDxfId="172" dataDxfId="171" dataCellStyle="Normal 5">
      <calculatedColumnFormula>IF(D7="n.d.","",IF(G7="n.d.","",(D7-G7)))</calculatedColumnFormula>
    </tableColumn>
    <tableColumn id="10" xr3:uid="{00000000-0010-0000-1600-00000A000000}" name="%" headerRowDxfId="170" dataDxfId="169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17000000}" name="Tabla681115" displayName="Tabla681115" ref="L7:N40" headerRowCount="0" totalsRowShown="0" headerRowDxfId="168" dataDxfId="167">
  <tableColumns count="3">
    <tableColumn id="3" xr3:uid="{00000000-0010-0000-1700-000003000000}" name="Columna1" headerRowDxfId="166" dataDxfId="165">
      <calculatedColumnFormula>IF(ISERROR(VLOOKUP(CONCATENATE(A7,$L$5),departamentos,5,FALSE)),"n.d.",VLOOKUP(CONCATENATE(A7,$L$5),departamentos,5,FALSE))</calculatedColumnFormula>
    </tableColumn>
    <tableColumn id="5" xr3:uid="{00000000-0010-0000-1700-000005000000}" name="Mínimo" headerRowDxfId="164" dataDxfId="163">
      <calculatedColumnFormula>IF(ISERROR(VLOOKUP(CONCATENATE(A7,$L$5),departamentos,6,FALSE)),"n.d.",VLOOKUP(CONCATENATE(A7,$L$5),departamentos,6,FALSE))</calculatedColumnFormula>
    </tableColumn>
    <tableColumn id="6" xr3:uid="{00000000-0010-0000-1700-000006000000}" name="Máximo" headerRowDxfId="162" dataDxfId="161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18000000}" name="Tabla6821216" displayName="Tabla6821216" ref="P7:R40" headerRowCount="0" totalsRowShown="0" headerRowDxfId="160" dataDxfId="159">
  <tableColumns count="3">
    <tableColumn id="3" xr3:uid="{00000000-0010-0000-1800-000003000000}" name="Columna1" headerRowDxfId="158" dataDxfId="157">
      <calculatedColumnFormula>IF(ISERROR(VLOOKUP(CONCATENATE(A7,$P$5),departamentos,5,FALSE)),"n.d.",VLOOKUP(CONCATENATE(A7,$P$5),departamentos,5,FALSE))</calculatedColumnFormula>
    </tableColumn>
    <tableColumn id="5" xr3:uid="{00000000-0010-0000-1800-000005000000}" name="Mínimo" headerRowDxfId="156" dataDxfId="155">
      <calculatedColumnFormula>IF(ISERROR(VLOOKUP(CONCATENATE(A7,$P$5),departamentos,6,FALSE)),"n.d.",VLOOKUP(CONCATENATE(A7,$P$5),departamentos,6,FALSE))</calculatedColumnFormula>
    </tableColumn>
    <tableColumn id="6" xr3:uid="{00000000-0010-0000-1800-000006000000}" name="Máximo" headerRowDxfId="154" dataDxfId="153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19000000}" name="Tabla68291317" displayName="Tabla68291317" ref="T7:V40" headerRowCount="0" totalsRowShown="0" headerRowDxfId="152" dataDxfId="151">
  <tableColumns count="3">
    <tableColumn id="3" xr3:uid="{00000000-0010-0000-1900-000003000000}" name="Columna1" headerRowDxfId="150" dataDxfId="149">
      <calculatedColumnFormula>IF(ISERROR(VLOOKUP(CONCATENATE(A7,$T$5),departamentos,5,FALSE)),"n.d.",VLOOKUP(CONCATENATE(A7,$T$5),departamentos,5,FALSE))</calculatedColumnFormula>
    </tableColumn>
    <tableColumn id="5" xr3:uid="{00000000-0010-0000-1900-000005000000}" name="Mínimo" headerRowDxfId="148" dataDxfId="147">
      <calculatedColumnFormula>IF(ISERROR(VLOOKUP(CONCATENATE(A7,$T$5),departamentos,6,FALSE)),"n.d.",VLOOKUP(CONCATENATE(A7,$T$5),departamentos,6,FALSE))</calculatedColumnFormula>
    </tableColumn>
    <tableColumn id="6" xr3:uid="{00000000-0010-0000-1900-000006000000}" name="Máximo" headerRowDxfId="146" dataDxfId="145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1A000000}" name="Tabla618" displayName="Tabla618" ref="B7:F17" headerRowCount="0" totalsRowShown="0" headerRowDxfId="144" dataDxfId="143">
  <tableColumns count="5">
    <tableColumn id="1" xr3:uid="{00000000-0010-0000-1A00-000001000000}" name="Producto" headerRowDxfId="142" dataDxfId="141"/>
    <tableColumn id="2" xr3:uid="{00000000-0010-0000-1A00-000002000000}" name="Unidad de Venta" headerRowDxfId="140" dataDxfId="139"/>
    <tableColumn id="3" xr3:uid="{00000000-0010-0000-1A00-000003000000}" name="Columna1" headerRowDxfId="138" dataDxfId="137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xr3:uid="{00000000-0010-0000-1A00-000005000000}" name="Mínimo" headerRowDxfId="136" dataDxfId="135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xr3:uid="{00000000-0010-0000-1A00-000006000000}" name="Máximo" headerRowDxfId="134" dataDxfId="133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1B000000}" name="Tabla6819" displayName="Tabla6819" ref="L7:N17" headerRowCount="0" totalsRowShown="0" headerRowDxfId="132" dataDxfId="131">
  <tableColumns count="3">
    <tableColumn id="3" xr3:uid="{00000000-0010-0000-1B00-000003000000}" name="Columna1" headerRowDxfId="130" dataDxfId="12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xr3:uid="{00000000-0010-0000-1B00-000005000000}" name="Mínimo" headerRowDxfId="128" dataDxfId="12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xr3:uid="{00000000-0010-0000-1B00-000006000000}" name="Máximo" headerRowDxfId="126" dataDxfId="12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1C000000}" name="Tabla68220" displayName="Tabla68220" ref="P7:R17" headerRowCount="0" totalsRowShown="0" headerRowDxfId="124" dataDxfId="123">
  <tableColumns count="3">
    <tableColumn id="3" xr3:uid="{00000000-0010-0000-1C00-000003000000}" name="Columna1" headerRowDxfId="122" dataDxfId="12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1C00-000005000000}" name="Mínimo" headerRowDxfId="120" dataDxfId="11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1C00-000006000000}" name="Máximo" headerRowDxfId="118" dataDxfId="11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2000000}" name="Tabla682" displayName="Tabla682" ref="P7:R16" headerRowCount="0" totalsRowShown="0" headerRowDxfId="419" dataDxfId="418">
  <tableColumns count="3">
    <tableColumn id="3" xr3:uid="{00000000-0010-0000-0200-000003000000}" name="Columna1" headerRowDxfId="417" dataDxfId="416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xr3:uid="{00000000-0010-0000-0200-000005000000}" name="Mínimo" headerRowDxfId="415" dataDxfId="414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xr3:uid="{00000000-0010-0000-0200-000006000000}" name="Máximo" headerRowDxfId="413" dataDxfId="412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1D000000}" name="Tabla682921" displayName="Tabla682921" ref="T7:V17" headerRowCount="0" totalsRowShown="0" headerRowDxfId="116" dataDxfId="115">
  <tableColumns count="3">
    <tableColumn id="3" xr3:uid="{00000000-0010-0000-1D00-000003000000}" name="Columna1" headerRowDxfId="114" dataDxfId="11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1D00-000005000000}" name="Mínimo" headerRowDxfId="112" dataDxfId="11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1D00-000006000000}" name="Máximo" headerRowDxfId="110" dataDxfId="10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3" xr:uid="{00000000-000C-0000-FFFF-FFFF1E000000}" name="Tabla61834" displayName="Tabla61834" ref="B29:F39" headerRowCount="0" totalsRowShown="0" headerRowDxfId="108" dataDxfId="107">
  <tableColumns count="5">
    <tableColumn id="1" xr3:uid="{00000000-0010-0000-1E00-000001000000}" name="Producto" headerRowDxfId="106" dataDxfId="105"/>
    <tableColumn id="2" xr3:uid="{00000000-0010-0000-1E00-000002000000}" name="Unidad de Venta" headerRowDxfId="104" dataDxfId="103"/>
    <tableColumn id="3" xr3:uid="{00000000-0010-0000-1E00-000003000000}" name="Columna1" headerRowDxfId="102" dataDxfId="101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xr3:uid="{00000000-0010-0000-1E00-000005000000}" name="Mínimo" headerRowDxfId="100" dataDxfId="99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xr3:uid="{00000000-0010-0000-1E00-000006000000}" name="Máximo" headerRowDxfId="98" dataDxfId="97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4" xr:uid="{00000000-000C-0000-FFFF-FFFF1F000000}" name="Tabla681935" displayName="Tabla681935" ref="L29:N39" headerRowCount="0" totalsRowShown="0" headerRowDxfId="96" dataDxfId="95">
  <tableColumns count="3">
    <tableColumn id="3" xr3:uid="{00000000-0010-0000-1F00-000003000000}" name="Columna1" headerRowDxfId="94" dataDxfId="93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xr3:uid="{00000000-0010-0000-1F00-000005000000}" name="Mínimo" headerRowDxfId="92" dataDxfId="91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xr3:uid="{00000000-0010-0000-1F00-000006000000}" name="Máximo" headerRowDxfId="90" dataDxfId="89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5" xr:uid="{00000000-000C-0000-FFFF-FFFF20000000}" name="Tabla6822036" displayName="Tabla6822036" ref="P29:R39" headerRowCount="0" totalsRowShown="0" headerRowDxfId="88" dataDxfId="87">
  <tableColumns count="3">
    <tableColumn id="3" xr3:uid="{00000000-0010-0000-2000-000003000000}" name="Columna1" headerRowDxfId="86" dataDxfId="85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xr3:uid="{00000000-0010-0000-2000-000005000000}" name="Mínimo" headerRowDxfId="84" dataDxfId="83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xr3:uid="{00000000-0010-0000-2000-000006000000}" name="Máximo" headerRowDxfId="82" dataDxfId="81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6" xr:uid="{00000000-000C-0000-FFFF-FFFF21000000}" name="Tabla68292137" displayName="Tabla68292137" ref="T29:V39" headerRowCount="0" totalsRowShown="0" headerRowDxfId="80" dataDxfId="79">
  <tableColumns count="3">
    <tableColumn id="3" xr3:uid="{00000000-0010-0000-2100-000003000000}" name="Columna1" headerRowDxfId="78" dataDxfId="77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xr3:uid="{00000000-0010-0000-2100-000005000000}" name="Mínimo" headerRowDxfId="76" dataDxfId="75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xr3:uid="{00000000-0010-0000-2100-000006000000}" name="Máximo" headerRowDxfId="74" dataDxfId="73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22000000}" name="Tabla61822" displayName="Tabla61822" ref="B7:F31" headerRowCount="0" totalsRowShown="0" headerRowDxfId="72" dataDxfId="71">
  <tableColumns count="5">
    <tableColumn id="1" xr3:uid="{00000000-0010-0000-2200-000001000000}" name="Producto" headerRowDxfId="70" dataDxfId="69"/>
    <tableColumn id="2" xr3:uid="{00000000-0010-0000-2200-000002000000}" name="Unidad de Venta" headerRowDxfId="68" dataDxfId="67"/>
    <tableColumn id="3" xr3:uid="{00000000-0010-0000-2200-000003000000}" name="Columna1" headerRowDxfId="66" dataDxfId="65">
      <calculatedColumnFormula>IF(ISERROR(VLOOKUP(CONCATENATE(A7,$D$5),departamentos,5,FALSE)),"n.d.",VLOOKUP(CONCATENATE(A7,$D$5),departamentos,5,FALSE))</calculatedColumnFormula>
    </tableColumn>
    <tableColumn id="5" xr3:uid="{00000000-0010-0000-2200-000005000000}" name="Mínimo" headerRowDxfId="64" dataDxfId="63">
      <calculatedColumnFormula>IF( ISERROR(VLOOKUP(CONCATENATE(A7,$D$5),departamentos,6,FALSE)),"n.d.",VLOOKUP(CONCATENATE(A7,$D$5),departamentos,6,FALSE))</calculatedColumnFormula>
    </tableColumn>
    <tableColumn id="6" xr3:uid="{00000000-0010-0000-2200-000006000000}" name="Máximo" headerRowDxfId="62" dataDxfId="61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23000000}" name="Tabla681923" displayName="Tabla681923" ref="H7:J31" headerRowCount="0" totalsRowShown="0" headerRowDxfId="60" dataDxfId="59">
  <tableColumns count="3">
    <tableColumn id="3" xr3:uid="{00000000-0010-0000-2300-000003000000}" name="Columna1" headerRowDxfId="58" dataDxfId="57">
      <calculatedColumnFormula>IF(ISERROR(VLOOKUP(CONCATENATE(A7,$H$5),departamentos,5,FALSE)),"n.d.",VLOOKUP(CONCATENATE(A7,$H$5),departamentos,5,FALSE))</calculatedColumnFormula>
    </tableColumn>
    <tableColumn id="5" xr3:uid="{00000000-0010-0000-2300-000005000000}" name="Mínimo" headerRowDxfId="56" dataDxfId="55">
      <calculatedColumnFormula>IF(ISERROR(VLOOKUP(CONCATENATE(A7,$H$5),departamentos,6,FALSE)),"n.d.",VLOOKUP(CONCATENATE(A7,$H$5),departamentos,6,FALSE))</calculatedColumnFormula>
    </tableColumn>
    <tableColumn id="6" xr3:uid="{00000000-0010-0000-2300-000006000000}" name="Máximo" headerRowDxfId="54" dataDxfId="53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3" xr:uid="{00000000-000C-0000-FFFF-FFFF24000000}" name="Tabla6822024" displayName="Tabla6822024" ref="L7:N31" headerRowCount="0" totalsRowShown="0" headerRowDxfId="52" dataDxfId="51">
  <tableColumns count="3">
    <tableColumn id="3" xr3:uid="{00000000-0010-0000-2400-000003000000}" name="Columna1" headerRowDxfId="50" dataDxfId="49">
      <calculatedColumnFormula>IF(ISERROR(VLOOKUP(CONCATENATE(A7,$L$5),departamentos,5,FALSE)),"n.d.",VLOOKUP(CONCATENATE(A7,$L$5),departamentos,5,FALSE))</calculatedColumnFormula>
    </tableColumn>
    <tableColumn id="5" xr3:uid="{00000000-0010-0000-2400-000005000000}" name="Mínimo" headerRowDxfId="48" dataDxfId="47">
      <calculatedColumnFormula>IF(ISERROR(VLOOKUP(CONCATENATE(A7,$L$5),departamentos,6,FALSE)),"n.d.",VLOOKUP(CONCATENATE(A7,$L$5),departamentos,6,FALSE))</calculatedColumnFormula>
    </tableColumn>
    <tableColumn id="6" xr3:uid="{00000000-0010-0000-2400-000006000000}" name="Máximo" headerRowDxfId="46" dataDxfId="45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4" xr:uid="{00000000-000C-0000-FFFF-FFFF25000000}" name="Tabla68292125" displayName="Tabla68292125" ref="P7:R31" headerRowCount="0" totalsRowShown="0" headerRowDxfId="44" dataDxfId="43">
  <tableColumns count="3">
    <tableColumn id="3" xr3:uid="{00000000-0010-0000-2500-000003000000}" name="Columna1" headerRowDxfId="42" dataDxfId="41">
      <calculatedColumnFormula>IF(ISERROR(VLOOKUP(CONCATENATE(A7,$P$5),departamentos,5,FALSE)),"n.d.",VLOOKUP(CONCATENATE(A7,$P$5),departamentos,5,FALSE))</calculatedColumnFormula>
    </tableColumn>
    <tableColumn id="5" xr3:uid="{00000000-0010-0000-2500-000005000000}" name="Mínimo" headerRowDxfId="40" dataDxfId="39">
      <calculatedColumnFormula>IF(ISERROR(VLOOKUP(CONCATENATE(A7,$P$5),departamentos,6,FALSE)),"n.d.",VLOOKUP(CONCATENATE(A7,$P$5),departamentos,6,FALSE))</calculatedColumnFormula>
    </tableColumn>
    <tableColumn id="6" xr3:uid="{00000000-0010-0000-2500-000006000000}" name="Máximo" headerRowDxfId="38" dataDxfId="37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5" xr:uid="{00000000-000C-0000-FFFF-FFFF26000000}" name="Tabla61826" displayName="Tabla61826" ref="B7:F21" headerRowCount="0" totalsRowShown="0" headerRowDxfId="36" dataDxfId="35">
  <tableColumns count="5">
    <tableColumn id="1" xr3:uid="{00000000-0010-0000-2600-000001000000}" name="Producto" headerRowDxfId="34" dataDxfId="33"/>
    <tableColumn id="2" xr3:uid="{00000000-0010-0000-2600-000002000000}" name="Unidad de Venta" headerRowDxfId="32" dataDxfId="31"/>
    <tableColumn id="3" xr3:uid="{00000000-0010-0000-2600-000003000000}" name="Columna1" headerRowDxfId="30" dataDxfId="29">
      <calculatedColumnFormula>IF(ISERROR(VLOOKUP(CONCATENATE(A7,$D$5),departamentos,5,FALSE)),"n.d.",VLOOKUP(CONCATENATE(A7,$D$5),departamentos,5,FALSE))</calculatedColumnFormula>
    </tableColumn>
    <tableColumn id="5" xr3:uid="{00000000-0010-0000-2600-000005000000}" name="Mínimo" headerRowDxfId="28" dataDxfId="27">
      <calculatedColumnFormula>IF( ISERROR(VLOOKUP(CONCATENATE(A7,$D$5),departamentos,6,FALSE)),"n.d.",VLOOKUP(CONCATENATE(A7,$D$5),departamentos,6,FALSE))</calculatedColumnFormula>
    </tableColumn>
    <tableColumn id="6" xr3:uid="{00000000-0010-0000-2600-000006000000}" name="Máximo" headerRowDxfId="26" dataDxfId="25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Tabla6829" displayName="Tabla6829" ref="T7:V16" headerRowCount="0" totalsRowShown="0" headerRowDxfId="411" dataDxfId="410">
  <tableColumns count="3">
    <tableColumn id="3" xr3:uid="{00000000-0010-0000-0300-000003000000}" name="Columna1" headerRowDxfId="409" dataDxfId="40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xr3:uid="{00000000-0010-0000-0300-000005000000}" name="Mínimo" headerRowDxfId="407" dataDxfId="40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xr3:uid="{00000000-0010-0000-0300-000006000000}" name="Máximo" headerRowDxfId="405" dataDxfId="40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6" xr:uid="{00000000-000C-0000-FFFF-FFFF27000000}" name="Tabla681927" displayName="Tabla681927" ref="H7:J21" headerRowCount="0" totalsRowShown="0" headerRowDxfId="24" dataDxfId="23">
  <tableColumns count="3">
    <tableColumn id="3" xr3:uid="{00000000-0010-0000-2700-000003000000}" name="Columna1" headerRowDxfId="22" dataDxfId="21">
      <calculatedColumnFormula>IF(ISERROR(VLOOKUP(CONCATENATE(A7,$H$5),departamentos,5,FALSE)),"n.d.",VLOOKUP(CONCATENATE(A7,$H$5),departamentos,5,FALSE))</calculatedColumnFormula>
    </tableColumn>
    <tableColumn id="5" xr3:uid="{00000000-0010-0000-2700-000005000000}" name="Mínimo" headerRowDxfId="20" dataDxfId="19">
      <calculatedColumnFormula>IF(ISERROR(VLOOKUP(CONCATENATE(A7,$H$5),departamentos,6,FALSE)),"n.d.",VLOOKUP(CONCATENATE(A7,$H$5),departamentos,6,FALSE))</calculatedColumnFormula>
    </tableColumn>
    <tableColumn id="6" xr3:uid="{00000000-0010-0000-2700-000006000000}" name="Máximo" headerRowDxfId="18" dataDxfId="17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7" xr:uid="{00000000-000C-0000-FFFF-FFFF28000000}" name="Tabla6822028" displayName="Tabla6822028" ref="L7:N21" headerRowCount="0" totalsRowShown="0" headerRowDxfId="16" dataDxfId="15">
  <tableColumns count="3">
    <tableColumn id="3" xr3:uid="{00000000-0010-0000-2800-000003000000}" name="Columna1" headerRowDxfId="14" dataDxfId="13">
      <calculatedColumnFormula>IF(ISERROR(VLOOKUP(CONCATENATE(A7,$L$5),departamentos,5,FALSE)),"n.d.",VLOOKUP(CONCATENATE(A7,$L$5),departamentos,5,FALSE))</calculatedColumnFormula>
    </tableColumn>
    <tableColumn id="5" xr3:uid="{00000000-0010-0000-2800-000005000000}" name="Mínimo" headerRowDxfId="12" dataDxfId="11">
      <calculatedColumnFormula>IF(ISERROR(VLOOKUP(CONCATENATE(A7,$L$5),departamentos,6,FALSE)),"n.d.",VLOOKUP(CONCATENATE(A7,$L$5),departamentos,6,FALSE))</calculatedColumnFormula>
    </tableColumn>
    <tableColumn id="6" xr3:uid="{00000000-0010-0000-2800-000006000000}" name="Máximo" headerRowDxfId="10" dataDxfId="9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8" xr:uid="{00000000-000C-0000-FFFF-FFFF29000000}" name="Tabla68292129" displayName="Tabla68292129" ref="P7:R21" headerRowCount="0" totalsRowShown="0" headerRowDxfId="8" dataDxfId="7">
  <tableColumns count="3">
    <tableColumn id="3" xr3:uid="{00000000-0010-0000-2900-000003000000}" name="Columna1" headerRowDxfId="6" dataDxfId="5">
      <calculatedColumnFormula>IF(ISERROR(VLOOKUP(CONCATENATE(A7,$P$5),departamentos,5,FALSE)),"n.d.",VLOOKUP(CONCATENATE(A7,$P$5),departamentos,5,FALSE))</calculatedColumnFormula>
    </tableColumn>
    <tableColumn id="5" xr3:uid="{00000000-0010-0000-2900-000005000000}" name="Mínimo" headerRowDxfId="4" dataDxfId="3">
      <calculatedColumnFormula>IF(ISERROR(VLOOKUP(CONCATENATE(A7,$P$5),departamentos,6,FALSE)),"n.d.",VLOOKUP(CONCATENATE(A7,$P$5),departamentos,6,FALSE))</calculatedColumnFormula>
    </tableColumn>
    <tableColumn id="6" xr3:uid="{00000000-0010-0000-2900-000006000000}" name="Máximo" headerRowDxfId="2" dataDxfId="1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4000000}" name="Tabla63" displayName="Tabla63" ref="B28:J37" headerRowCount="0" totalsRowShown="0" dataDxfId="403" dataCellStyle="Normal 5">
  <tableColumns count="9">
    <tableColumn id="1" xr3:uid="{00000000-0010-0000-0400-000001000000}" name="Producto" headerRowDxfId="402" dataDxfId="401" dataCellStyle="Normal 6"/>
    <tableColumn id="2" xr3:uid="{00000000-0010-0000-0400-000002000000}" name="Unidad de Venta" headerRowDxfId="400" dataDxfId="399" dataCellStyle="Normal 6"/>
    <tableColumn id="3" xr3:uid="{00000000-0010-0000-0400-000003000000}" name="Columna1" headerRowDxfId="398" dataDxfId="397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xr3:uid="{00000000-0010-0000-0400-000005000000}" name="Mínimo" headerRowDxfId="396" dataDxfId="395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xr3:uid="{00000000-0010-0000-0400-000006000000}" name="Máximo" headerRowDxfId="394" dataDxfId="393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xr3:uid="{00000000-0010-0000-0400-000007000000}" name="Promedio Anterio" headerRowDxfId="392" dataDxfId="391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xr3:uid="{00000000-0010-0000-0400-000008000000}" name="Variación" headerRowDxfId="390" dataDxfId="389" dataCellStyle="Normal 5">
      <calculatedColumnFormula>IF(D28="n.d.","",IF(G28="n.d.","",IF(D28=G28,"=",IF(D28&gt;G28,"↑","↓"))))</calculatedColumnFormula>
    </tableColumn>
    <tableColumn id="9" xr3:uid="{00000000-0010-0000-0400-000009000000}" name="$" headerRowDxfId="388" dataDxfId="387" dataCellStyle="Normal 5">
      <calculatedColumnFormula>IF(ISERR(IF(D28="n.d.","",IF(G28="n.d.","",(D28-G28)))),"",IF(D28="n.d.","",IF(G28="n.d.","",(D28-G28))))</calculatedColumnFormula>
    </tableColumn>
    <tableColumn id="10" xr3:uid="{00000000-0010-0000-0400-00000A000000}" name="%" headerRowDxfId="386" dataDxfId="385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3" xr:uid="{D5156B0E-B9F9-4FB8-B183-3CF94FD90E3F}" name="Tabla6844144" displayName="Tabla6844144" ref="L28:N37" headerRowCount="0" totalsRowShown="0" headerRowDxfId="384" dataDxfId="383" dataCellStyle="Normal 5">
  <tableColumns count="3">
    <tableColumn id="3" xr3:uid="{2852EEFD-ABFF-4622-9D6D-BC8CFA2009F8}" name="Columna1" headerRowDxfId="382" dataDxfId="381" dataCellStyle="Normal 5">
      <calculatedColumnFormula>IF(ISERROR(VLOOKUP(CONCATENATE(A28,$L$5),sansalvador,8,FALSE)),"n.d.",VLOOKUP(CONCATENATE(A28,$L$5),sansalvador,8,FALSE))</calculatedColumnFormula>
    </tableColumn>
    <tableColumn id="5" xr3:uid="{177BCCA6-7963-4CC6-9A90-52E4E527DADD}" name="Mínimo" headerRowDxfId="380" dataDxfId="379" dataCellStyle="Normal 5">
      <calculatedColumnFormula>IF(IF(ISERROR(VLOOKUP(CONCATENATE($A28,$L$26),sansalvador,9,FALSE)),"n.d.",VLOOKUP(CONCATENATE($A28,$L$26),sansalvador,9,FALSE))=0,"n.d.", IF(ISERROR(VLOOKUP(CONCATENATE($A28,$L$26),sansalvador,9,FALSE)),"n.d.",VLOOKUP(CONCATENATE($A28,$L$26),sansalvador,9,FALSE)))</calculatedColumnFormula>
    </tableColumn>
    <tableColumn id="6" xr3:uid="{729A4518-4BE1-4322-B0FE-5BB4270B5911}" name="Máximo" headerRowDxfId="378" dataDxfId="377" dataCellStyle="Normal 5">
      <calculatedColumnFormula>IF(IF(ISERROR(VLOOKUP(CONCATENATE($A28,$L$26),sansalvador,10,FALSE)),"n.d.",VLOOKUP(CONCATENATE($A28,$L$26),sansalvador,10,FALSE))=0,"n.d.", IF(ISERROR(VLOOKUP(CONCATENATE($A28,$L$26),sansalvador,10,FALSE)),"n.d.",VLOOKUP(CONCATENATE($A28,$L$26),sansalvador,10,FALSE)))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4" xr:uid="{1888A454-B2CA-4BE8-B2DD-FB46F8FCCCD3}" name="Tabla68254245" displayName="Tabla68254245" ref="P28:R37" headerRowCount="0" totalsRowShown="0" headerRowDxfId="376" dataDxfId="375" dataCellStyle="Normal 5">
  <tableColumns count="3">
    <tableColumn id="3" xr3:uid="{9BD4AD40-06E2-4F77-8A76-C5DAECDD3728}" name="Columna1" headerRowDxfId="374" dataDxfId="373" dataCellStyle="Normal 5">
      <calculatedColumnFormula>IF(IF(ISERROR(VLOOKUP(CONCATENATE($A28,$P$26),sansalvador,8,FALSE)),"n.d.",VLOOKUP(CONCATENATE($A28,$P$26),sansalvador,8,FALSE))=0,"n.d.", IF(ISERROR(VLOOKUP(CONCATENATE($A28,$P$26),sansalvador,8,FALSE)),"n.d.",VLOOKUP(CONCATENATE($A28,$P$26),sansalvador,8,FALSE)))</calculatedColumnFormula>
    </tableColumn>
    <tableColumn id="5" xr3:uid="{E8F3E058-9A6C-4455-914D-AB406249FB43}" name="Mínimo" headerRowDxfId="372" dataDxfId="371" dataCellStyle="Normal 5">
      <calculatedColumnFormula>IF(IF(ISERROR(VLOOKUP(CONCATENATE($A28,$P$26),sansalvador,9,FALSE)),"n.d.",VLOOKUP(CONCATENATE($A28,$P$26),sansalvador,9,FALSE))=0,"n.d.", IF(ISERROR(VLOOKUP(CONCATENATE($A28,$P$26),sansalvador,9,FALSE)),"n.d.",VLOOKUP(CONCATENATE($A28,$P$26),sansalvador,9,FALSE)))</calculatedColumnFormula>
    </tableColumn>
    <tableColumn id="6" xr3:uid="{25662BC0-E5FE-45C4-A76B-9E8770AD3AF1}" name="Máximo" headerRowDxfId="370" dataDxfId="369" dataCellStyle="Normal 5">
      <calculatedColumnFormula>IF(IF(ISERROR(VLOOKUP(CONCATENATE($A28,$P$26),sansalvador,10,FALSE)),"n.d.",VLOOKUP(CONCATENATE($A28,$P$26),sansalvador,10,FALSE))=0,"n.d.", IF(ISERROR(VLOOKUP(CONCATENATE($A28,$P$26),sansalvador,10,FALSE)),"n.d.",VLOOKUP(CONCATENATE($A28,$P$26),sansalvador,10,FALSE)))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5" xr:uid="{D1CDC8D5-4318-40A2-9B08-3758897E72A4}" name="Tabla6825314546" displayName="Tabla6825314546" ref="T28:V37" headerRowCount="0" totalsRowShown="0" headerRowDxfId="368" dataDxfId="367" dataCellStyle="Normal 5">
  <tableColumns count="3">
    <tableColumn id="3" xr3:uid="{AE4EE2D0-49E1-46DF-AB23-D0333780D9EE}" name="Columna1" headerRowDxfId="366" dataDxfId="365" dataCellStyle="Normal 5">
      <calculatedColumnFormula>IF(IF(ISERROR(VLOOKUP(CONCATENATE($A28,$T$26),sansalvador,8,FALSE)),"n.d.",VLOOKUP(CONCATENATE($A28,$T$26),sansalvador,8,FALSE))=0,"n.d.", IF(ISERROR(VLOOKUP(CONCATENATE($A28,$T$26),sansalvador,8,FALSE)),"n.d.",VLOOKUP(CONCATENATE($A28,$T$26),sansalvador,8,FALSE)))</calculatedColumnFormula>
    </tableColumn>
    <tableColumn id="5" xr3:uid="{64CDF1E1-005C-4510-A2E4-A3C971863104}" name="Mínimo" headerRowDxfId="364" dataDxfId="363" dataCellStyle="Normal 5">
      <calculatedColumnFormula>IF(IF(ISERROR(VLOOKUP(CONCATENATE($A28,$T$26),sansalvador,9,FALSE)),"n.d.",VLOOKUP(CONCATENATE($A28,$T$26),sansalvador,9,FALSE))=0,"n.d.", IF(ISERROR(VLOOKUP(CONCATENATE($A28,$T$26),sansalvador,9,FALSE)),"n.d.",VLOOKUP(CONCATENATE($A28,$T$26),sansalvador,9,FALSE)))</calculatedColumnFormula>
    </tableColumn>
    <tableColumn id="6" xr3:uid="{27024A1B-C2AD-408F-B13B-6597B7C42532}" name="Máximo" headerRowDxfId="362" dataDxfId="361" dataCellStyle="Normal 5">
      <calculatedColumnFormula>IF(IF(ISERROR(VLOOKUP(CONCATENATE($A28,$T$26),sansalvador,10,FALSE)),"n.d.",VLOOKUP(CONCATENATE($A28,$T$26),sansalvador,10,FALSE))=0,"n.d.", IF(ISERROR(VLOOKUP(CONCATENATE($A28,$T$26),sansalvador,10,FALSE)),"n.d.",VLOOKUP(CONCATENATE($A28,$T$26),sansalvador,10,FALSE)))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9" xr:uid="{00000000-000C-0000-FFFF-FFFF08000000}" name="Tabla632" displayName="Tabla632" ref="B7:J16" headerRowCount="0" totalsRowShown="0" headerRowDxfId="347" dataDxfId="346">
  <tableColumns count="9">
    <tableColumn id="1" xr3:uid="{00000000-0010-0000-0800-000001000000}" name="Producto" headerRowDxfId="345" dataDxfId="344"/>
    <tableColumn id="2" xr3:uid="{00000000-0010-0000-0800-000002000000}" name="Unidad de Venta" headerRowDxfId="343" dataDxfId="342"/>
    <tableColumn id="3" xr3:uid="{00000000-0010-0000-0800-000003000000}" name="Columna1" headerRowDxfId="341" dataDxfId="340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xr3:uid="{00000000-0010-0000-0800-000005000000}" name="Mínimo" headerRowDxfId="339" dataDxfId="338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xr3:uid="{00000000-0010-0000-0800-000006000000}" name="Máximo" headerRowDxfId="337" dataDxfId="336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xr3:uid="{00000000-0010-0000-0800-000007000000}" name="Promedio Anterio" headerRowDxfId="335" dataDxfId="334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xr3:uid="{00000000-0010-0000-0800-000008000000}" name="Variación" headerRowDxfId="333" dataDxfId="332" dataCellStyle="Normal 5">
      <calculatedColumnFormula>IF(D7="n.d.","",IF(G7="n.d.","",IF(D7=G7,"=",IF(D7&gt;G7,"↑","↓"))))</calculatedColumnFormula>
    </tableColumn>
    <tableColumn id="9" xr3:uid="{00000000-0010-0000-0800-000009000000}" name="$" headerRowDxfId="331" dataDxfId="330" dataCellStyle="Normal 5">
      <calculatedColumnFormula>IF(ISERR(IF(D7="n.d.","",IF(G7="n.d.","",(D7-G7)))),"",IF(D7="n.d.","",IF(G7="n.d.","",(D7-G7))))</calculatedColumnFormula>
    </tableColumn>
    <tableColumn id="10" xr3:uid="{00000000-0010-0000-0800-00000A000000}" name="%" headerRowDxfId="329" dataDxfId="328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4.xml"/><Relationship Id="rId3" Type="http://schemas.openxmlformats.org/officeDocument/2006/relationships/table" Target="../tables/table9.xml"/><Relationship Id="rId7" Type="http://schemas.openxmlformats.org/officeDocument/2006/relationships/table" Target="../tables/table13.xml"/><Relationship Id="rId12" Type="http://schemas.openxmlformats.org/officeDocument/2006/relationships/table" Target="../tables/table18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2.xml"/><Relationship Id="rId11" Type="http://schemas.openxmlformats.org/officeDocument/2006/relationships/table" Target="../tables/table17.xml"/><Relationship Id="rId5" Type="http://schemas.openxmlformats.org/officeDocument/2006/relationships/table" Target="../tables/table11.xml"/><Relationship Id="rId10" Type="http://schemas.openxmlformats.org/officeDocument/2006/relationships/table" Target="../tables/table16.xml"/><Relationship Id="rId4" Type="http://schemas.openxmlformats.org/officeDocument/2006/relationships/table" Target="../tables/table10.xml"/><Relationship Id="rId9" Type="http://schemas.openxmlformats.org/officeDocument/2006/relationships/table" Target="../tables/table1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>
    <pageSetUpPr fitToPage="1"/>
  </sheetPr>
  <dimension ref="A1:C36"/>
  <sheetViews>
    <sheetView showGridLines="0" showRowColHeaders="0" tabSelected="1" zoomScaleNormal="100" workbookViewId="0">
      <selection activeCell="D2" sqref="D2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INDECAEA1320723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45125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 t="s">
        <v>249</v>
      </c>
    </row>
    <row r="25" spans="1:3" ht="21">
      <c r="A25" s="178"/>
      <c r="B25" s="178"/>
      <c r="C25" s="71" t="s">
        <v>250</v>
      </c>
    </row>
    <row r="26" spans="1:3" ht="21">
      <c r="A26" s="178"/>
      <c r="B26" s="178"/>
      <c r="C26" s="71" t="s">
        <v>251</v>
      </c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algorithmName="SHA-512" hashValue="qWX7uBvZzATFCcolAxcQY31LMxSkbGLviY4mGJmAyI+epPaLZoNJn/04isf2O0VkC2YGjvWE8PhvN44HukwKRA==" saltValue="G7wbcVxl8qOP6Gx0oHF1Wg==" spinCount="100000" sheet="1" objects="1" scenarios="1"/>
  <phoneticPr fontId="24" type="noConversion"/>
  <hyperlinks>
    <hyperlink ref="C32" r:id="rId1" xr:uid="{00000000-0004-0000-0000-000000000000}"/>
    <hyperlink ref="C21" location="GranosBasicos!A1" display="Granos Básicos" xr:uid="{00000000-0004-0000-0000-000001000000}"/>
    <hyperlink ref="C22" location="Hortalizas!A1" display="Hortalizas" xr:uid="{00000000-0004-0000-0000-000002000000}"/>
    <hyperlink ref="C23" location="Frutas!A1" display="Frutas" xr:uid="{00000000-0004-0000-0000-000003000000}"/>
    <hyperlink ref="C24" location="Agroindustriales!A1" display="Productos Agroindustriales" xr:uid="{00000000-0004-0000-0000-000004000000}"/>
    <hyperlink ref="C25" location="Pecuarios!A1" display="Productos Pecuarios" xr:uid="{00000000-0004-0000-0000-000005000000}"/>
    <hyperlink ref="C26" location="Pesqueros!A1" display="Productos Pesqueros" xr:uid="{00000000-0004-0000-0000-000006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Hoja7">
    <pageSetUpPr fitToPage="1"/>
  </sheetPr>
  <dimension ref="A1:V3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INDECAEA1320723</v>
      </c>
      <c r="S1" s="17"/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  <c r="S2" s="17"/>
      <c r="T2" s="4"/>
      <c r="U2" s="4"/>
      <c r="V2" s="3"/>
    </row>
    <row r="3" spans="1:22" s="5" customFormat="1" ht="15" customHeight="1">
      <c r="A3" s="121">
        <f>U7</f>
        <v>45125</v>
      </c>
      <c r="B3" s="234">
        <f>U7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17"/>
      <c r="T3" s="17"/>
      <c r="U3" s="17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7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+Pecuarios!H5</f>
        <v>SONSONATE</v>
      </c>
      <c r="I5" s="238"/>
      <c r="J5" s="239"/>
      <c r="K5" s="107"/>
      <c r="L5" s="238" t="str">
        <f>+Pecuarios!L5</f>
        <v>USULUTAN</v>
      </c>
      <c r="M5" s="238"/>
      <c r="N5" s="240"/>
      <c r="O5" s="107"/>
      <c r="P5" s="238" t="str">
        <f>+Pecuarios!P5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6" t="s">
        <v>223</v>
      </c>
      <c r="C7" s="77" t="s">
        <v>235</v>
      </c>
      <c r="D7" s="143">
        <f t="shared" ref="D7:D16" si="0">IF(ISERROR(VLOOKUP(CONCATENATE(A7,$D$5),sansalvador,5,FALSE)),"n.d.",VLOOKUP(CONCATENATE(A7,$D$5),sansalvador,5,FALSE))</f>
        <v>2</v>
      </c>
      <c r="E7" s="143">
        <f t="shared" ref="E7:E16" si="1">IF( ISERROR(VLOOKUP(CONCATENATE(A7,$D$5),sansalvador,6,FALSE)),"n.d.",VLOOKUP(CONCATENATE(A7,$D$5),sansalvador,6,FALSE))</f>
        <v>2</v>
      </c>
      <c r="F7" s="143">
        <f t="shared" ref="F7:F16" si="2">IF( ISERROR(VLOOKUP(CONCATENATE(A7,$D$5),sansalvador,7,FALSE)),"n.d.",VLOOKUP(CONCATENATE(A7,$D$5),sansalvador,7,FALSE))</f>
        <v>2</v>
      </c>
      <c r="G7" s="246"/>
      <c r="H7" s="143">
        <f t="shared" ref="H7:H16" si="3">IF(ISERROR(VLOOKUP(CONCATENATE(A7,$H$5),sansalvador,5,FALSE)),"n.d.",VLOOKUP(CONCATENATE(A7,$H$5),sansalvador,5,FALSE))</f>
        <v>2</v>
      </c>
      <c r="I7" s="143">
        <f t="shared" ref="I7:I16" si="4">IF(ISERROR(VLOOKUP(CONCATENATE(A7,$H$5),sansalvador,6,FALSE)),"n.d.",VLOOKUP(CONCATENATE(A7,$H$5),sansalvador,6,FALSE))</f>
        <v>2</v>
      </c>
      <c r="J7" s="143">
        <f t="shared" ref="J7:J16" si="5">IF(ISERROR(VLOOKUP(CONCATENATE(A7,$H$5),sansalvador,7,FALSE)),"n.d.",VLOOKUP(CONCATENATE(A7,$H$5),sansalvador,7,FALSE))</f>
        <v>2</v>
      </c>
      <c r="K7" s="182"/>
      <c r="L7" s="143">
        <f t="shared" ref="L7:L15" si="6">IF(ISERROR(VLOOKUP(CONCATENATE(A7,$L$5),sansalvador,5,FALSE)),"n.d.",VLOOKUP(CONCATENATE(A7,$L$5),sansalvador,5,FALSE))</f>
        <v>1.5</v>
      </c>
      <c r="M7" s="143">
        <f t="shared" ref="M7:M15" si="7">IF(ISERROR(VLOOKUP(CONCATENATE(A7,$L$5),sansalvador,6,FALSE)),"n.d.",VLOOKUP(CONCATENATE(A7,$L$5),sansalvador,6,FALSE))</f>
        <v>1.5</v>
      </c>
      <c r="N7" s="143">
        <f t="shared" ref="N7:N15" si="8">IF(ISERROR(VLOOKUP(CONCATENATE(A7,$L$5),sansalvador,7,FALSE)),"n.d.",VLOOKUP(CONCATENATE(A7,$L$5),sansalvador,7,FALSE))</f>
        <v>1.5</v>
      </c>
      <c r="O7" s="183"/>
      <c r="P7" s="143">
        <f t="shared" ref="P7:P15" si="9">IF(ISERROR(VLOOKUP(CONCATENATE(A7,$P$5),sansalvador,5,FALSE)),"n.d.",VLOOKUP(CONCATENATE(A7,$P$5),sansalvador,5,FALSE))</f>
        <v>2</v>
      </c>
      <c r="Q7" s="143">
        <f t="shared" ref="Q7:Q15" si="10">IF(ISERROR(VLOOKUP(CONCATENATE(A7,$P$5),sansalvador,6,FALSE)),"n.d.",VLOOKUP(CONCATENATE(A7,$P$5),sansalvador,6,FALSE))</f>
        <v>2</v>
      </c>
      <c r="R7" s="143">
        <f t="shared" ref="R7:R15" si="11">IF(ISERROR(VLOOKUP(CONCATENATE(A7,$P$5),sansalvador,7,FALSE)),"n.d.",VLOOKUP(CONCATENATE(A7,$P$5),sansalvador,7,FALSE))</f>
        <v>2</v>
      </c>
      <c r="T7" s="6" t="s">
        <v>177</v>
      </c>
      <c r="U7" s="22">
        <f>+VLOOKUP(1111,sansalvador,3,FALSE)</f>
        <v>45125</v>
      </c>
      <c r="V7" s="22">
        <f>+U7</f>
        <v>45125</v>
      </c>
    </row>
    <row r="8" spans="1:22" ht="17.25" customHeight="1">
      <c r="A8" s="3">
        <v>137</v>
      </c>
      <c r="B8" s="122" t="s">
        <v>240</v>
      </c>
      <c r="C8" s="77" t="s">
        <v>235</v>
      </c>
      <c r="D8" s="143">
        <f t="shared" si="0"/>
        <v>4.5</v>
      </c>
      <c r="E8" s="143">
        <f t="shared" si="1"/>
        <v>4.5</v>
      </c>
      <c r="F8" s="143">
        <f t="shared" si="2"/>
        <v>4.5</v>
      </c>
      <c r="G8" s="246"/>
      <c r="H8" s="143">
        <f t="shared" si="3"/>
        <v>5.5</v>
      </c>
      <c r="I8" s="143">
        <f t="shared" si="4"/>
        <v>5.5</v>
      </c>
      <c r="J8" s="143">
        <f t="shared" si="5"/>
        <v>5.5</v>
      </c>
      <c r="K8" s="182"/>
      <c r="L8" s="143">
        <f t="shared" si="6"/>
        <v>3</v>
      </c>
      <c r="M8" s="143">
        <f t="shared" si="7"/>
        <v>3</v>
      </c>
      <c r="N8" s="143">
        <f t="shared" si="8"/>
        <v>3</v>
      </c>
      <c r="O8" s="183"/>
      <c r="P8" s="143">
        <f t="shared" si="9"/>
        <v>3.5</v>
      </c>
      <c r="Q8" s="143">
        <f t="shared" si="10"/>
        <v>3.5</v>
      </c>
      <c r="R8" s="143">
        <f t="shared" si="11"/>
        <v>3.5</v>
      </c>
      <c r="T8" s="6" t="s">
        <v>178</v>
      </c>
      <c r="U8" s="22">
        <f>+VLOOKUP(9999,sansalvador,3,FALSE)</f>
        <v>45124</v>
      </c>
      <c r="V8" s="22">
        <f>+U8</f>
        <v>45124</v>
      </c>
    </row>
    <row r="9" spans="1:22" ht="17.25" customHeight="1">
      <c r="A9" s="3">
        <v>138</v>
      </c>
      <c r="B9" s="76" t="s">
        <v>241</v>
      </c>
      <c r="C9" s="77" t="s">
        <v>235</v>
      </c>
      <c r="D9" s="143">
        <f t="shared" si="0"/>
        <v>6</v>
      </c>
      <c r="E9" s="143">
        <f t="shared" si="1"/>
        <v>6</v>
      </c>
      <c r="F9" s="143">
        <f t="shared" si="2"/>
        <v>6</v>
      </c>
      <c r="G9" s="246"/>
      <c r="H9" s="143">
        <f t="shared" si="3"/>
        <v>6</v>
      </c>
      <c r="I9" s="143">
        <f t="shared" si="4"/>
        <v>6</v>
      </c>
      <c r="J9" s="143">
        <f t="shared" si="5"/>
        <v>6</v>
      </c>
      <c r="K9" s="182"/>
      <c r="L9" s="143">
        <f t="shared" si="6"/>
        <v>5</v>
      </c>
      <c r="M9" s="143">
        <f t="shared" si="7"/>
        <v>5</v>
      </c>
      <c r="N9" s="143">
        <f t="shared" si="8"/>
        <v>5</v>
      </c>
      <c r="O9" s="183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139</v>
      </c>
      <c r="B10" s="76" t="s">
        <v>242</v>
      </c>
      <c r="C10" s="77" t="s">
        <v>235</v>
      </c>
      <c r="D10" s="143">
        <f t="shared" si="0"/>
        <v>4.25</v>
      </c>
      <c r="E10" s="143">
        <f t="shared" si="1"/>
        <v>4</v>
      </c>
      <c r="F10" s="143">
        <f t="shared" si="2"/>
        <v>4.5</v>
      </c>
      <c r="G10" s="246"/>
      <c r="H10" s="143" t="str">
        <f t="shared" si="3"/>
        <v>n.d.</v>
      </c>
      <c r="I10" s="143" t="str">
        <f t="shared" si="4"/>
        <v>n.d.</v>
      </c>
      <c r="J10" s="143" t="str">
        <f t="shared" si="5"/>
        <v>n.d.</v>
      </c>
      <c r="K10" s="182"/>
      <c r="L10" s="143">
        <f t="shared" si="6"/>
        <v>3.25</v>
      </c>
      <c r="M10" s="143">
        <f t="shared" si="7"/>
        <v>3</v>
      </c>
      <c r="N10" s="143">
        <f t="shared" si="8"/>
        <v>3.5</v>
      </c>
      <c r="O10" s="183"/>
      <c r="P10" s="143">
        <f t="shared" si="9"/>
        <v>4.25</v>
      </c>
      <c r="Q10" s="143">
        <f t="shared" si="10"/>
        <v>4</v>
      </c>
      <c r="R10" s="143">
        <f t="shared" si="11"/>
        <v>4.5</v>
      </c>
    </row>
    <row r="11" spans="1:22" ht="17.25" customHeight="1">
      <c r="A11" s="3">
        <v>140</v>
      </c>
      <c r="B11" s="76" t="s">
        <v>224</v>
      </c>
      <c r="C11" s="77" t="s">
        <v>235</v>
      </c>
      <c r="D11" s="143">
        <f t="shared" si="0"/>
        <v>10</v>
      </c>
      <c r="E11" s="143">
        <f t="shared" si="1"/>
        <v>10</v>
      </c>
      <c r="F11" s="143">
        <f t="shared" si="2"/>
        <v>10</v>
      </c>
      <c r="G11" s="246"/>
      <c r="H11" s="143" t="str">
        <f t="shared" si="3"/>
        <v>n.d.</v>
      </c>
      <c r="I11" s="143" t="str">
        <f t="shared" si="4"/>
        <v>n.d.</v>
      </c>
      <c r="J11" s="143" t="str">
        <f t="shared" si="5"/>
        <v>n.d.</v>
      </c>
      <c r="K11" s="182"/>
      <c r="L11" s="143">
        <f t="shared" si="6"/>
        <v>10</v>
      </c>
      <c r="M11" s="143">
        <f t="shared" si="7"/>
        <v>10</v>
      </c>
      <c r="N11" s="143">
        <f t="shared" si="8"/>
        <v>10</v>
      </c>
      <c r="O11" s="183"/>
      <c r="P11" s="143">
        <f t="shared" si="9"/>
        <v>7</v>
      </c>
      <c r="Q11" s="143">
        <f t="shared" si="10"/>
        <v>7</v>
      </c>
      <c r="R11" s="143">
        <f t="shared" si="11"/>
        <v>7</v>
      </c>
    </row>
    <row r="12" spans="1:22" ht="17.25" customHeight="1">
      <c r="A12" s="3">
        <v>141</v>
      </c>
      <c r="B12" s="76" t="s">
        <v>243</v>
      </c>
      <c r="C12" s="77" t="s">
        <v>235</v>
      </c>
      <c r="D12" s="143">
        <f t="shared" si="0"/>
        <v>5</v>
      </c>
      <c r="E12" s="143">
        <f t="shared" si="1"/>
        <v>5</v>
      </c>
      <c r="F12" s="143">
        <f t="shared" si="2"/>
        <v>5</v>
      </c>
      <c r="G12" s="246"/>
      <c r="H12" s="143" t="str">
        <f t="shared" si="3"/>
        <v>n.d.</v>
      </c>
      <c r="I12" s="143" t="str">
        <f t="shared" si="4"/>
        <v>n.d.</v>
      </c>
      <c r="J12" s="143" t="str">
        <f t="shared" si="5"/>
        <v>n.d.</v>
      </c>
      <c r="K12" s="182"/>
      <c r="L12" s="143">
        <f t="shared" si="6"/>
        <v>7</v>
      </c>
      <c r="M12" s="143">
        <f t="shared" si="7"/>
        <v>7</v>
      </c>
      <c r="N12" s="143">
        <f t="shared" si="8"/>
        <v>7</v>
      </c>
      <c r="O12" s="183"/>
      <c r="P12" s="143">
        <f t="shared" si="9"/>
        <v>6</v>
      </c>
      <c r="Q12" s="143">
        <f t="shared" si="10"/>
        <v>6</v>
      </c>
      <c r="R12" s="143">
        <f t="shared" si="11"/>
        <v>6</v>
      </c>
    </row>
    <row r="13" spans="1:22" ht="17.25" customHeight="1">
      <c r="A13" s="3">
        <v>142</v>
      </c>
      <c r="B13" s="76" t="s">
        <v>225</v>
      </c>
      <c r="C13" s="77" t="s">
        <v>235</v>
      </c>
      <c r="D13" s="143">
        <f t="shared" si="0"/>
        <v>4.125</v>
      </c>
      <c r="E13" s="143">
        <f t="shared" si="1"/>
        <v>4</v>
      </c>
      <c r="F13" s="143">
        <f t="shared" si="2"/>
        <v>4.25</v>
      </c>
      <c r="G13" s="246"/>
      <c r="H13" s="143">
        <f t="shared" si="3"/>
        <v>3.5</v>
      </c>
      <c r="I13" s="143">
        <f t="shared" si="4"/>
        <v>3.5</v>
      </c>
      <c r="J13" s="143">
        <f t="shared" si="5"/>
        <v>3.5</v>
      </c>
      <c r="K13" s="182"/>
      <c r="L13" s="143">
        <f t="shared" si="6"/>
        <v>3</v>
      </c>
      <c r="M13" s="143">
        <f t="shared" si="7"/>
        <v>3</v>
      </c>
      <c r="N13" s="143">
        <f t="shared" si="8"/>
        <v>3</v>
      </c>
      <c r="O13" s="183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143</v>
      </c>
      <c r="B14" s="76" t="s">
        <v>226</v>
      </c>
      <c r="C14" s="77" t="s">
        <v>235</v>
      </c>
      <c r="D14" s="143">
        <f t="shared" si="0"/>
        <v>3</v>
      </c>
      <c r="E14" s="143">
        <f t="shared" si="1"/>
        <v>3</v>
      </c>
      <c r="F14" s="143">
        <f t="shared" si="2"/>
        <v>3</v>
      </c>
      <c r="G14" s="246"/>
      <c r="H14" s="143">
        <f t="shared" si="3"/>
        <v>2.25</v>
      </c>
      <c r="I14" s="143">
        <f t="shared" si="4"/>
        <v>2.25</v>
      </c>
      <c r="J14" s="143">
        <f t="shared" si="5"/>
        <v>2.25</v>
      </c>
      <c r="K14" s="182"/>
      <c r="L14" s="143">
        <f t="shared" si="6"/>
        <v>2.5</v>
      </c>
      <c r="M14" s="143">
        <f t="shared" si="7"/>
        <v>2.5</v>
      </c>
      <c r="N14" s="143">
        <f t="shared" si="8"/>
        <v>2.5</v>
      </c>
      <c r="O14" s="183"/>
      <c r="P14" s="143">
        <f t="shared" si="9"/>
        <v>3.25</v>
      </c>
      <c r="Q14" s="143">
        <f t="shared" si="10"/>
        <v>3</v>
      </c>
      <c r="R14" s="143">
        <f t="shared" si="11"/>
        <v>3.5</v>
      </c>
    </row>
    <row r="15" spans="1:22" ht="17.25" customHeight="1">
      <c r="A15" s="3">
        <v>144</v>
      </c>
      <c r="B15" s="76" t="s">
        <v>244</v>
      </c>
      <c r="C15" s="77" t="s">
        <v>235</v>
      </c>
      <c r="D15" s="143">
        <f t="shared" si="0"/>
        <v>6</v>
      </c>
      <c r="E15" s="143">
        <f t="shared" si="1"/>
        <v>6</v>
      </c>
      <c r="F15" s="143">
        <f t="shared" si="2"/>
        <v>6</v>
      </c>
      <c r="G15" s="185"/>
      <c r="H15" s="185" t="str">
        <f t="shared" si="3"/>
        <v>n.d.</v>
      </c>
      <c r="I15" s="185" t="str">
        <f t="shared" si="4"/>
        <v>n.d.</v>
      </c>
      <c r="J15" s="185" t="str">
        <f t="shared" si="5"/>
        <v>n.d.</v>
      </c>
      <c r="K15" s="186"/>
      <c r="L15" s="143" t="str">
        <f t="shared" si="6"/>
        <v>n.d.</v>
      </c>
      <c r="M15" s="143" t="str">
        <f t="shared" si="7"/>
        <v>n.d.</v>
      </c>
      <c r="N15" s="143" t="str">
        <f t="shared" si="8"/>
        <v>n.d.</v>
      </c>
      <c r="O15" s="180"/>
      <c r="P15" s="143" t="str">
        <f t="shared" si="9"/>
        <v>n.d.</v>
      </c>
      <c r="Q15" s="143" t="str">
        <f t="shared" si="10"/>
        <v>n.d.</v>
      </c>
      <c r="R15" s="143" t="str">
        <f t="shared" si="11"/>
        <v>n.d.</v>
      </c>
    </row>
    <row r="16" spans="1:22" ht="17.25" customHeight="1">
      <c r="A16" s="3">
        <v>145</v>
      </c>
      <c r="B16" s="122" t="s">
        <v>245</v>
      </c>
      <c r="C16" s="77" t="s">
        <v>235</v>
      </c>
      <c r="D16" s="143">
        <f t="shared" si="0"/>
        <v>5</v>
      </c>
      <c r="E16" s="143">
        <f t="shared" si="1"/>
        <v>5</v>
      </c>
      <c r="F16" s="143">
        <f t="shared" si="2"/>
        <v>5</v>
      </c>
      <c r="G16" s="185"/>
      <c r="H16" s="185" t="str">
        <f t="shared" si="3"/>
        <v>n.d.</v>
      </c>
      <c r="I16" s="185" t="str">
        <f t="shared" si="4"/>
        <v>n.d.</v>
      </c>
      <c r="J16" s="185" t="str">
        <f t="shared" si="5"/>
        <v>n.d.</v>
      </c>
      <c r="K16" s="186"/>
      <c r="L16" s="143">
        <f t="shared" ref="L16:L21" si="12">IF(ISERROR(VLOOKUP(CONCATENATE(A16,$L$5),sansalvador,5,FALSE)),"n.d.",VLOOKUP(CONCATENATE(A16,$L$5),sansalvador,5,FALSE))</f>
        <v>4.5</v>
      </c>
      <c r="M16" s="143">
        <f t="shared" ref="M16:M21" si="13">IF(ISERROR(VLOOKUP(CONCATENATE(A16,$L$5),sansalvador,6,FALSE)),"n.d.",VLOOKUP(CONCATENATE(A16,$L$5),sansalvador,6,FALSE))</f>
        <v>4</v>
      </c>
      <c r="N16" s="143">
        <f t="shared" ref="N16:N21" si="14">IF(ISERROR(VLOOKUP(CONCATENATE(A16,$L$5),sansalvador,7,FALSE)),"n.d.",VLOOKUP(CONCATENATE(A16,$L$5),sansalvador,7,FALSE))</f>
        <v>5</v>
      </c>
      <c r="O16" s="180"/>
      <c r="P16" s="143" t="str">
        <f t="shared" ref="P16:P21" si="15">IF(ISERROR(VLOOKUP(CONCATENATE(A16,$P$5),sansalvador,5,FALSE)),"n.d.",VLOOKUP(CONCATENATE(A16,$P$5),sansalvador,5,FALSE))</f>
        <v>n.d.</v>
      </c>
      <c r="Q16" s="143" t="str">
        <f t="shared" ref="Q16:Q21" si="16">IF(ISERROR(VLOOKUP(CONCATENATE(A16,$P$5),sansalvador,6,FALSE)),"n.d.",VLOOKUP(CONCATENATE(A16,$P$5),sansalvador,6,FALSE))</f>
        <v>n.d.</v>
      </c>
      <c r="R16" s="143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6" t="s">
        <v>246</v>
      </c>
      <c r="C17" s="77" t="s">
        <v>235</v>
      </c>
      <c r="D17" s="143">
        <f t="shared" ref="D17:D21" si="18">IF(ISERROR(VLOOKUP(CONCATENATE(A17,$D$5),sansalvador,5,FALSE)),"n.d.",VLOOKUP(CONCATENATE(A17,$D$5),sansalvador,5,FALSE))</f>
        <v>4.5</v>
      </c>
      <c r="E17" s="143">
        <f t="shared" ref="E17:E21" si="19">IF( ISERROR(VLOOKUP(CONCATENATE(A17,$D$5),sansalvador,6,FALSE)),"n.d.",VLOOKUP(CONCATENATE(A17,$D$5),sansalvador,6,FALSE))</f>
        <v>4.5</v>
      </c>
      <c r="F17" s="143">
        <f t="shared" ref="F17:F21" si="20">IF( ISERROR(VLOOKUP(CONCATENATE(A17,$D$5),sansalvador,7,FALSE)),"n.d.",VLOOKUP(CONCATENATE(A17,$D$5),sansalvador,7,FALSE))</f>
        <v>4.5</v>
      </c>
      <c r="G17" s="185"/>
      <c r="H17" s="185">
        <f t="shared" ref="H17:H21" si="21">IF(ISERROR(VLOOKUP(CONCATENATE(A17,$H$5),sansalvador,5,FALSE)),"n.d.",VLOOKUP(CONCATENATE(A17,$H$5),sansalvador,5,FALSE))</f>
        <v>4</v>
      </c>
      <c r="I17" s="185">
        <f t="shared" ref="I17:I21" si="22">IF(ISERROR(VLOOKUP(CONCATENATE(A17,$H$5),sansalvador,6,FALSE)),"n.d.",VLOOKUP(CONCATENATE(A17,$H$5),sansalvador,6,FALSE))</f>
        <v>4</v>
      </c>
      <c r="J17" s="185">
        <f t="shared" ref="J17:J21" si="23">IF(ISERROR(VLOOKUP(CONCATENATE(A17,$H$5),sansalvador,7,FALSE)),"n.d.",VLOOKUP(CONCATENATE(A17,$H$5),sansalvador,7,FALSE))</f>
        <v>4</v>
      </c>
      <c r="K17" s="186"/>
      <c r="L17" s="143">
        <f t="shared" si="12"/>
        <v>4</v>
      </c>
      <c r="M17" s="143">
        <f t="shared" si="13"/>
        <v>4</v>
      </c>
      <c r="N17" s="143">
        <f t="shared" si="14"/>
        <v>4</v>
      </c>
      <c r="O17" s="180"/>
      <c r="P17" s="143" t="str">
        <f t="shared" si="15"/>
        <v>n.d.</v>
      </c>
      <c r="Q17" s="143" t="str">
        <f t="shared" si="16"/>
        <v>n.d.</v>
      </c>
      <c r="R17" s="143" t="str">
        <f t="shared" si="17"/>
        <v>n.d.</v>
      </c>
    </row>
    <row r="18" spans="1:22" ht="17.25" customHeight="1">
      <c r="A18" s="3">
        <v>147</v>
      </c>
      <c r="B18" s="76" t="s">
        <v>227</v>
      </c>
      <c r="C18" s="77" t="s">
        <v>235</v>
      </c>
      <c r="D18" s="143">
        <f t="shared" si="18"/>
        <v>2</v>
      </c>
      <c r="E18" s="143">
        <f t="shared" si="19"/>
        <v>2</v>
      </c>
      <c r="F18" s="143">
        <f t="shared" si="20"/>
        <v>2</v>
      </c>
      <c r="G18" s="183"/>
      <c r="H18" s="185">
        <f t="shared" si="21"/>
        <v>2.25</v>
      </c>
      <c r="I18" s="185">
        <f t="shared" si="22"/>
        <v>2.25</v>
      </c>
      <c r="J18" s="185">
        <f t="shared" si="23"/>
        <v>2.25</v>
      </c>
      <c r="K18" s="186"/>
      <c r="L18" s="143" t="str">
        <f t="shared" si="12"/>
        <v>n.d.</v>
      </c>
      <c r="M18" s="143" t="str">
        <f t="shared" si="13"/>
        <v>n.d.</v>
      </c>
      <c r="N18" s="143" t="str">
        <f t="shared" si="14"/>
        <v>n.d.</v>
      </c>
      <c r="O18" s="183"/>
      <c r="P18" s="143">
        <f t="shared" si="15"/>
        <v>2.5</v>
      </c>
      <c r="Q18" s="143">
        <f t="shared" si="16"/>
        <v>2.5</v>
      </c>
      <c r="R18" s="143">
        <f t="shared" si="17"/>
        <v>2.5</v>
      </c>
    </row>
    <row r="19" spans="1:22" ht="17.25" customHeight="1">
      <c r="A19" s="3">
        <v>148</v>
      </c>
      <c r="B19" s="76" t="s">
        <v>247</v>
      </c>
      <c r="C19" s="77" t="s">
        <v>235</v>
      </c>
      <c r="D19" s="143">
        <f t="shared" si="18"/>
        <v>5</v>
      </c>
      <c r="E19" s="143">
        <f t="shared" si="19"/>
        <v>5</v>
      </c>
      <c r="F19" s="143">
        <f t="shared" si="20"/>
        <v>5</v>
      </c>
      <c r="G19" s="183"/>
      <c r="H19" s="185" t="str">
        <f t="shared" si="21"/>
        <v>n.d.</v>
      </c>
      <c r="I19" s="185" t="str">
        <f t="shared" si="22"/>
        <v>n.d.</v>
      </c>
      <c r="J19" s="185" t="str">
        <f t="shared" si="23"/>
        <v>n.d.</v>
      </c>
      <c r="K19" s="186"/>
      <c r="L19" s="143">
        <f t="shared" si="12"/>
        <v>7.5</v>
      </c>
      <c r="M19" s="143">
        <f t="shared" si="13"/>
        <v>7</v>
      </c>
      <c r="N19" s="143">
        <f t="shared" si="14"/>
        <v>8</v>
      </c>
      <c r="O19" s="183"/>
      <c r="P19" s="143">
        <f t="shared" si="15"/>
        <v>4</v>
      </c>
      <c r="Q19" s="143">
        <f t="shared" si="16"/>
        <v>4</v>
      </c>
      <c r="R19" s="143">
        <f t="shared" si="17"/>
        <v>4</v>
      </c>
    </row>
    <row r="20" spans="1:22" ht="17.25" customHeight="1">
      <c r="A20" s="3">
        <v>149</v>
      </c>
      <c r="B20" s="76" t="s">
        <v>248</v>
      </c>
      <c r="C20" s="77" t="s">
        <v>235</v>
      </c>
      <c r="D20" s="143">
        <f t="shared" si="18"/>
        <v>3</v>
      </c>
      <c r="E20" s="143">
        <f t="shared" si="19"/>
        <v>3</v>
      </c>
      <c r="F20" s="143">
        <f t="shared" si="20"/>
        <v>3</v>
      </c>
      <c r="G20" s="183"/>
      <c r="H20" s="185" t="str">
        <f t="shared" si="21"/>
        <v>n.d.</v>
      </c>
      <c r="I20" s="185" t="str">
        <f t="shared" si="22"/>
        <v>n.d.</v>
      </c>
      <c r="J20" s="185" t="str">
        <f t="shared" si="23"/>
        <v>n.d.</v>
      </c>
      <c r="K20" s="186"/>
      <c r="L20" s="143">
        <f t="shared" si="12"/>
        <v>2.5</v>
      </c>
      <c r="M20" s="143">
        <f t="shared" si="13"/>
        <v>2.5</v>
      </c>
      <c r="N20" s="143">
        <f t="shared" si="14"/>
        <v>2.5</v>
      </c>
      <c r="O20" s="183"/>
      <c r="P20" s="143">
        <f t="shared" si="15"/>
        <v>3</v>
      </c>
      <c r="Q20" s="143">
        <f t="shared" si="16"/>
        <v>3</v>
      </c>
      <c r="R20" s="143">
        <f t="shared" si="17"/>
        <v>3</v>
      </c>
    </row>
    <row r="21" spans="1:22" ht="17.25" customHeight="1">
      <c r="A21" s="3">
        <v>150</v>
      </c>
      <c r="B21" s="76" t="s">
        <v>228</v>
      </c>
      <c r="C21" s="77" t="s">
        <v>235</v>
      </c>
      <c r="D21" s="143">
        <f t="shared" si="18"/>
        <v>1.5</v>
      </c>
      <c r="E21" s="143">
        <f t="shared" si="19"/>
        <v>1.5</v>
      </c>
      <c r="F21" s="143">
        <f t="shared" si="20"/>
        <v>1.5</v>
      </c>
      <c r="G21" s="183"/>
      <c r="H21" s="185" t="str">
        <f t="shared" si="21"/>
        <v>n.d.</v>
      </c>
      <c r="I21" s="185" t="str">
        <f t="shared" si="22"/>
        <v>n.d.</v>
      </c>
      <c r="J21" s="185" t="str">
        <f t="shared" si="23"/>
        <v>n.d.</v>
      </c>
      <c r="K21" s="186"/>
      <c r="L21" s="143">
        <f t="shared" si="12"/>
        <v>1.875</v>
      </c>
      <c r="M21" s="143">
        <f t="shared" si="13"/>
        <v>1.75</v>
      </c>
      <c r="N21" s="143">
        <f t="shared" si="14"/>
        <v>2</v>
      </c>
      <c r="O21" s="183"/>
      <c r="P21" s="143">
        <f t="shared" si="15"/>
        <v>2.125</v>
      </c>
      <c r="Q21" s="143">
        <f t="shared" si="16"/>
        <v>2</v>
      </c>
      <c r="R21" s="143">
        <f t="shared" si="17"/>
        <v>2.25</v>
      </c>
    </row>
    <row r="22" spans="1:22" ht="15" customHeight="1">
      <c r="B22" s="73"/>
      <c r="C22" s="82"/>
      <c r="D22" s="72"/>
      <c r="E22" s="72"/>
      <c r="F22" s="72"/>
      <c r="G22" s="72"/>
      <c r="H22" s="170"/>
      <c r="I22" s="170"/>
      <c r="J22" s="170"/>
      <c r="K22" s="139"/>
      <c r="L22" s="160"/>
      <c r="M22" s="160"/>
      <c r="N22" s="160"/>
      <c r="O22" s="72"/>
      <c r="P22" s="160"/>
      <c r="Q22" s="160"/>
      <c r="R22" s="160"/>
    </row>
    <row r="23" spans="1:22" ht="15" customHeight="1">
      <c r="B23" s="86" t="s">
        <v>282</v>
      </c>
      <c r="C23" s="82"/>
      <c r="D23" s="75"/>
      <c r="E23" s="75"/>
      <c r="F23" s="75"/>
      <c r="G23" s="75"/>
      <c r="H23" s="75"/>
      <c r="I23" s="75"/>
      <c r="J23" s="75"/>
      <c r="K23" s="72"/>
      <c r="L23" s="72"/>
      <c r="M23" s="72"/>
      <c r="N23" s="72"/>
      <c r="O23" s="72"/>
      <c r="P23" s="72"/>
      <c r="Q23" s="72"/>
      <c r="R23" s="72"/>
    </row>
    <row r="24" spans="1:22" ht="15" customHeight="1">
      <c r="B24" s="87" t="s">
        <v>200</v>
      </c>
      <c r="C24" s="87"/>
      <c r="D24" s="75"/>
      <c r="E24" s="75"/>
      <c r="F24" s="75"/>
      <c r="G24" s="75"/>
      <c r="H24" s="75"/>
      <c r="I24" s="75"/>
      <c r="J24" s="75"/>
      <c r="K24" s="72"/>
      <c r="L24" s="72"/>
      <c r="M24" s="72"/>
      <c r="N24" s="72"/>
      <c r="O24" s="72"/>
      <c r="P24" s="72"/>
      <c r="Q24" s="72"/>
      <c r="R24" s="72"/>
    </row>
    <row r="25" spans="1:22" s="2" customFormat="1" ht="15" customHeight="1">
      <c r="B25" s="86" t="s">
        <v>199</v>
      </c>
      <c r="C25" s="92"/>
      <c r="D25" s="75"/>
      <c r="E25" s="75"/>
      <c r="F25" s="75"/>
      <c r="G25" s="75"/>
      <c r="H25" s="75"/>
      <c r="I25" s="75"/>
      <c r="J25" s="75"/>
      <c r="K25" s="72"/>
      <c r="L25" s="72"/>
      <c r="M25" s="72"/>
      <c r="N25" s="72"/>
      <c r="O25" s="72"/>
      <c r="P25" s="72"/>
      <c r="Q25" s="72"/>
      <c r="R25" s="72"/>
      <c r="S25" s="17"/>
    </row>
    <row r="26" spans="1:22" ht="15" customHeight="1">
      <c r="B2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2"/>
      <c r="D26" s="75"/>
      <c r="E26" s="75"/>
      <c r="F26" s="75"/>
      <c r="G26" s="81"/>
      <c r="H26" s="75"/>
      <c r="I26" s="75"/>
      <c r="J26" s="75"/>
      <c r="K26" s="72"/>
      <c r="L26" s="72"/>
      <c r="M26" s="72"/>
      <c r="N26" s="72"/>
      <c r="O26" s="72"/>
      <c r="P26" s="72"/>
      <c r="Q26" s="72"/>
      <c r="R26" s="72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2" t="str">
        <f>+VLOOKUP(1111,sansalvador,2,FALSE)</f>
        <v>Fecha Actual</v>
      </c>
      <c r="V30" s="22" t="str">
        <f>+U30</f>
        <v>Fecha Actual</v>
      </c>
    </row>
    <row r="31" spans="1:22" ht="15" customHeight="1">
      <c r="A31" s="3">
        <v>2</v>
      </c>
      <c r="D31" s="34"/>
      <c r="T31" s="6" t="s">
        <v>178</v>
      </c>
      <c r="U31" s="22" t="e">
        <f>+VLOOKUP(1111,sansalvadorpasado,2,FALSE)</f>
        <v>#N/A</v>
      </c>
      <c r="V31" s="22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algorithmName="SHA-512" hashValue="D+XrWYlk4twl9R7VrH35JMotHSb+dDjkz7x6XxBxDndqkpBg6eu14nbjtjZL1RdtZ2pPhKH31u4L0DDUqEPbhQ==" saltValue="N6FLwkyweuzbWBlUdRUhWA==" spinCount="100000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900-000000000000}">
      <formula1>depmetropolitana</formula1>
    </dataValidation>
    <dataValidation showInputMessage="1" showErrorMessage="1" sqref="B5:C5" xr:uid="{00000000-0002-0000-0900-000001000000}"/>
    <dataValidation type="list" showInputMessage="1" showErrorMessage="1" sqref="H5:J5" xr:uid="{00000000-0002-0000-0900-000002000000}">
      <formula1>depoccidente</formula1>
    </dataValidation>
    <dataValidation type="list" showInputMessage="1" showErrorMessage="1" sqref="L5:N5" xr:uid="{00000000-0002-0000-0900-000003000000}">
      <formula1>depcentral</formula1>
    </dataValidation>
    <dataValidation type="list" showInputMessage="1" showErrorMessage="1" sqref="P5:R5" xr:uid="{00000000-0002-0000-0900-000004000000}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Hoja8">
    <tabColor rgb="FFFF0000"/>
  </sheetPr>
  <dimension ref="A1:AI748"/>
  <sheetViews>
    <sheetView topLeftCell="B1" zoomScale="80" zoomScaleNormal="80" workbookViewId="0">
      <selection activeCell="B7" sqref="B7:J466"/>
    </sheetView>
  </sheetViews>
  <sheetFormatPr baseColWidth="10" defaultColWidth="11.5703125" defaultRowHeight="15"/>
  <cols>
    <col min="1" max="1" width="21.85546875" style="23" hidden="1" customWidth="1"/>
    <col min="2" max="2" width="9.42578125" style="23" customWidth="1"/>
    <col min="3" max="3" width="28.5703125" style="23" customWidth="1"/>
    <col min="4" max="4" width="42.5703125" style="23" customWidth="1"/>
    <col min="5" max="11" width="11.42578125" style="23"/>
    <col min="12" max="12" width="29.42578125" style="23" hidden="1" customWidth="1"/>
    <col min="13" max="13" width="11.42578125" style="23"/>
    <col min="14" max="14" width="26" style="23" customWidth="1"/>
    <col min="15" max="15" width="41.28515625" style="23" customWidth="1"/>
    <col min="16" max="16" width="11.42578125" style="31" customWidth="1"/>
    <col min="17" max="17" width="8.140625" style="31" bestFit="1" customWidth="1"/>
    <col min="18" max="18" width="8.42578125" style="31" bestFit="1" customWidth="1"/>
    <col min="19" max="21" width="8.42578125" style="31" customWidth="1"/>
    <col min="22" max="22" width="11.42578125" style="23"/>
    <col min="23" max="23" width="21.140625" style="23" hidden="1" customWidth="1"/>
    <col min="24" max="24" width="21.85546875" style="45" customWidth="1"/>
    <col min="25" max="25" width="20.28515625" style="45" customWidth="1"/>
    <col min="26" max="30" width="11.42578125" style="45"/>
    <col min="31" max="31" width="21.5703125" style="23" hidden="1" customWidth="1"/>
    <col min="32" max="32" width="0" style="23" hidden="1" customWidth="1"/>
    <col min="33" max="33" width="26" style="23" hidden="1" customWidth="1"/>
    <col min="34" max="34" width="41.28515625" style="23" hidden="1" customWidth="1"/>
    <col min="35" max="35" width="0" style="23" hidden="1" customWidth="1"/>
    <col min="36" max="16384" width="11.5703125" style="23"/>
  </cols>
  <sheetData>
    <row r="1" spans="1:35" ht="22.5" customHeight="1">
      <c r="B1" s="248" t="s">
        <v>171</v>
      </c>
      <c r="C1" s="248"/>
      <c r="D1" s="56">
        <v>45125</v>
      </c>
      <c r="E1" s="249" t="s">
        <v>256</v>
      </c>
      <c r="F1" s="249"/>
      <c r="G1" s="249"/>
      <c r="H1" s="249"/>
      <c r="I1" s="249"/>
      <c r="J1" s="249"/>
      <c r="K1" s="249"/>
      <c r="L1" s="249"/>
      <c r="M1" s="249"/>
      <c r="N1" s="249"/>
      <c r="O1" s="249"/>
      <c r="P1" s="249"/>
      <c r="Q1" s="249"/>
      <c r="R1" s="249"/>
      <c r="S1" s="249"/>
      <c r="T1" s="249"/>
      <c r="U1" s="249"/>
      <c r="X1" s="45" t="s">
        <v>171</v>
      </c>
      <c r="Y1" s="46">
        <v>43468</v>
      </c>
      <c r="Z1" s="251" t="s">
        <v>194</v>
      </c>
      <c r="AA1" s="251"/>
      <c r="AB1" s="251"/>
      <c r="AC1" s="251"/>
      <c r="AD1" s="47"/>
      <c r="AE1" s="33"/>
      <c r="AF1" s="33"/>
      <c r="AG1" s="33"/>
      <c r="AH1" s="33"/>
      <c r="AI1" s="33"/>
    </row>
    <row r="2" spans="1:35" ht="22.5" customHeight="1">
      <c r="B2" s="248" t="s">
        <v>192</v>
      </c>
      <c r="C2" s="248"/>
      <c r="D2" s="56">
        <v>45124</v>
      </c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  <c r="R2" s="249"/>
      <c r="S2" s="249"/>
      <c r="T2" s="249"/>
      <c r="U2" s="249"/>
      <c r="X2" s="45" t="s">
        <v>192</v>
      </c>
      <c r="Y2" s="46" t="s">
        <v>193</v>
      </c>
      <c r="Z2" s="251"/>
      <c r="AA2" s="251"/>
      <c r="AB2" s="251"/>
      <c r="AC2" s="251"/>
      <c r="AD2" s="47"/>
      <c r="AE2" s="33"/>
      <c r="AF2" s="33"/>
      <c r="AG2" s="33"/>
      <c r="AH2" s="33"/>
      <c r="AI2" s="33"/>
    </row>
    <row r="3" spans="1:35" ht="22.5" customHeight="1">
      <c r="B3" s="248" t="s">
        <v>195</v>
      </c>
      <c r="C3" s="248"/>
      <c r="D3" s="55" t="str">
        <f>+VLOOKUP(D1,numeracion,8,FALSE)</f>
        <v>INDECAEA1320723</v>
      </c>
      <c r="E3" s="250" t="s">
        <v>257</v>
      </c>
      <c r="F3" s="250"/>
      <c r="G3" s="250"/>
      <c r="H3" s="250"/>
      <c r="I3" s="250"/>
      <c r="J3" s="250"/>
      <c r="K3" s="209"/>
      <c r="L3" s="28"/>
      <c r="M3" s="249" t="s">
        <v>258</v>
      </c>
      <c r="N3" s="249"/>
      <c r="O3" s="249"/>
      <c r="P3" s="249"/>
      <c r="Q3" s="249"/>
      <c r="R3" s="249"/>
      <c r="S3" s="249"/>
      <c r="T3" s="249"/>
      <c r="U3" s="249"/>
      <c r="V3" s="45"/>
      <c r="W3" s="45"/>
      <c r="Z3" s="48"/>
      <c r="AA3" s="48"/>
      <c r="AB3" s="48"/>
      <c r="AC3" s="48"/>
      <c r="AD3" s="48"/>
      <c r="AE3" s="27"/>
      <c r="AF3" s="27"/>
      <c r="AG3" s="27"/>
      <c r="AH3" s="27"/>
      <c r="AI3" s="27"/>
    </row>
    <row r="4" spans="1:35">
      <c r="A4" s="26" t="s">
        <v>185</v>
      </c>
      <c r="B4" s="26" t="s">
        <v>170</v>
      </c>
      <c r="C4" s="26" t="s">
        <v>186</v>
      </c>
      <c r="D4" s="26" t="s">
        <v>187</v>
      </c>
      <c r="E4" s="26" t="s">
        <v>132</v>
      </c>
      <c r="F4" s="26" t="s">
        <v>188</v>
      </c>
      <c r="G4" s="26" t="s">
        <v>189</v>
      </c>
      <c r="H4" s="26" t="s">
        <v>132</v>
      </c>
      <c r="I4" s="26" t="s">
        <v>188</v>
      </c>
      <c r="J4" s="26" t="s">
        <v>189</v>
      </c>
      <c r="L4" s="30" t="s">
        <v>185</v>
      </c>
      <c r="M4" s="30" t="s">
        <v>170</v>
      </c>
      <c r="N4" s="30" t="s">
        <v>186</v>
      </c>
      <c r="O4" s="30" t="s">
        <v>187</v>
      </c>
      <c r="P4" s="30" t="s">
        <v>132</v>
      </c>
      <c r="Q4" s="30" t="s">
        <v>188</v>
      </c>
      <c r="R4" s="30" t="s">
        <v>189</v>
      </c>
      <c r="S4" s="30" t="s">
        <v>132</v>
      </c>
      <c r="T4" s="30" t="s">
        <v>188</v>
      </c>
      <c r="U4" s="30" t="s">
        <v>189</v>
      </c>
      <c r="V4" s="45"/>
      <c r="W4" s="45" t="s">
        <v>185</v>
      </c>
      <c r="X4" s="45" t="s">
        <v>170</v>
      </c>
      <c r="Y4" s="45" t="s">
        <v>186</v>
      </c>
      <c r="Z4" s="49" t="s">
        <v>187</v>
      </c>
      <c r="AA4" s="49" t="s">
        <v>132</v>
      </c>
      <c r="AB4" s="49" t="s">
        <v>188</v>
      </c>
      <c r="AC4" s="49" t="s">
        <v>189</v>
      </c>
      <c r="AE4" s="29" t="s">
        <v>185</v>
      </c>
      <c r="AF4" s="29" t="s">
        <v>170</v>
      </c>
      <c r="AG4" s="29" t="s">
        <v>186</v>
      </c>
      <c r="AH4" s="29" t="s">
        <v>187</v>
      </c>
      <c r="AI4" s="29" t="s">
        <v>132</v>
      </c>
    </row>
    <row r="5" spans="1:35" hidden="1">
      <c r="A5" s="24">
        <v>1111</v>
      </c>
      <c r="B5" s="24" t="s">
        <v>171</v>
      </c>
      <c r="C5" s="25">
        <f>+D1</f>
        <v>45125</v>
      </c>
      <c r="D5" s="24"/>
      <c r="E5" s="24"/>
      <c r="F5" s="24"/>
      <c r="G5" s="24"/>
      <c r="H5" s="24"/>
      <c r="I5" s="24"/>
      <c r="J5" s="24"/>
      <c r="L5" s="17"/>
      <c r="M5" s="17"/>
      <c r="N5" s="17"/>
      <c r="O5" s="17"/>
      <c r="P5" s="17"/>
      <c r="Q5" s="17"/>
      <c r="R5" s="17"/>
      <c r="S5" s="17"/>
      <c r="T5" s="17"/>
      <c r="U5" s="17"/>
      <c r="V5" s="45"/>
      <c r="W5" s="45">
        <v>1111</v>
      </c>
      <c r="X5" s="45" t="s">
        <v>171</v>
      </c>
      <c r="Y5" s="45">
        <f>+Y1</f>
        <v>43468</v>
      </c>
      <c r="AE5" s="17"/>
      <c r="AF5" s="17"/>
      <c r="AG5" s="17"/>
      <c r="AH5" s="17"/>
      <c r="AI5" s="17"/>
    </row>
    <row r="6" spans="1:35" hidden="1">
      <c r="A6" s="24">
        <v>9999</v>
      </c>
      <c r="B6" s="24" t="s">
        <v>191</v>
      </c>
      <c r="C6" s="25">
        <f>+D2</f>
        <v>45124</v>
      </c>
      <c r="D6" s="24"/>
      <c r="E6" s="24"/>
      <c r="F6" s="24"/>
      <c r="G6" s="24"/>
      <c r="H6" s="24"/>
      <c r="I6" s="24"/>
      <c r="J6" s="24"/>
      <c r="L6" s="17"/>
      <c r="M6" s="17"/>
      <c r="N6" s="17"/>
      <c r="O6" s="17"/>
      <c r="P6" s="17"/>
      <c r="Q6" s="17"/>
      <c r="R6" s="17"/>
      <c r="S6" s="17"/>
      <c r="T6" s="17"/>
      <c r="U6" s="17"/>
      <c r="V6" s="45"/>
      <c r="W6" s="45">
        <v>9999</v>
      </c>
      <c r="X6" s="45" t="s">
        <v>191</v>
      </c>
      <c r="Y6" s="45" t="str">
        <f>+Y2</f>
        <v>-</v>
      </c>
      <c r="AE6" s="17"/>
      <c r="AF6" s="17"/>
      <c r="AG6" s="17"/>
      <c r="AH6" s="17"/>
      <c r="AI6" s="17"/>
    </row>
    <row r="7" spans="1:35" ht="15.75">
      <c r="A7" s="175" t="str">
        <f>+B7&amp;C7</f>
        <v xml:space="preserve">1GERARDO BARRIOS </v>
      </c>
      <c r="B7" s="201">
        <v>1</v>
      </c>
      <c r="C7" s="201" t="s">
        <v>262</v>
      </c>
      <c r="D7" s="233" t="s">
        <v>124</v>
      </c>
      <c r="E7" s="221">
        <v>45.75</v>
      </c>
      <c r="F7" s="221">
        <v>43</v>
      </c>
      <c r="G7" s="221">
        <v>46</v>
      </c>
      <c r="H7" s="221">
        <v>0.5</v>
      </c>
      <c r="I7" s="221">
        <v>0.5</v>
      </c>
      <c r="J7" s="221">
        <v>0.5</v>
      </c>
      <c r="L7" s="54" t="str">
        <f t="shared" ref="L7:L70" si="0">+M7&amp;N7</f>
        <v>1SANTA ANA</v>
      </c>
      <c r="M7" s="201">
        <v>1</v>
      </c>
      <c r="N7" s="201" t="s">
        <v>172</v>
      </c>
      <c r="O7" s="233" t="s">
        <v>124</v>
      </c>
      <c r="P7" s="221">
        <v>48</v>
      </c>
      <c r="Q7" s="221">
        <v>48</v>
      </c>
      <c r="R7" s="221">
        <v>48</v>
      </c>
      <c r="S7" s="221">
        <v>0.6</v>
      </c>
      <c r="T7" s="221">
        <v>0.6</v>
      </c>
      <c r="U7" s="221">
        <v>0.6</v>
      </c>
      <c r="W7" s="45" t="str">
        <f>+X7&amp;Y7</f>
        <v>1GERARDO BARRIOS</v>
      </c>
      <c r="X7" s="45">
        <v>1</v>
      </c>
      <c r="Y7" s="45" t="s">
        <v>184</v>
      </c>
      <c r="Z7" s="50" t="s">
        <v>124</v>
      </c>
      <c r="AA7" s="51">
        <v>38.857142857142854</v>
      </c>
      <c r="AB7" s="52">
        <v>38</v>
      </c>
      <c r="AC7" s="52">
        <v>40</v>
      </c>
      <c r="AE7" s="227" t="str">
        <f t="shared" ref="AE7:AE69" si="1">+AF7&amp;AG7</f>
        <v/>
      </c>
      <c r="AF7" s="227"/>
      <c r="AG7" s="227"/>
      <c r="AH7" s="227"/>
      <c r="AI7" s="227"/>
    </row>
    <row r="8" spans="1:35" ht="15.75">
      <c r="A8" s="175" t="str">
        <f t="shared" ref="A8:A19" si="2">+B8&amp;C8</f>
        <v>1SAN FRANCISCO GOTERA</v>
      </c>
      <c r="B8" s="201">
        <v>1</v>
      </c>
      <c r="C8" s="201" t="s">
        <v>182</v>
      </c>
      <c r="D8" s="233" t="s">
        <v>124</v>
      </c>
      <c r="E8" s="221">
        <v>48.428571428571431</v>
      </c>
      <c r="F8" s="221">
        <v>46</v>
      </c>
      <c r="G8" s="221">
        <v>50</v>
      </c>
      <c r="H8" s="221">
        <v>0.59499999999999997</v>
      </c>
      <c r="I8" s="221">
        <v>0.55000000000000004</v>
      </c>
      <c r="J8" s="221">
        <v>0.65</v>
      </c>
      <c r="L8" s="54" t="str">
        <f t="shared" si="0"/>
        <v>1SAN MIGUEL</v>
      </c>
      <c r="M8" s="201">
        <v>1</v>
      </c>
      <c r="N8" s="201" t="s">
        <v>174</v>
      </c>
      <c r="O8" s="233" t="s">
        <v>124</v>
      </c>
      <c r="P8" s="221">
        <v>45.55</v>
      </c>
      <c r="Q8" s="221">
        <v>44</v>
      </c>
      <c r="R8" s="221">
        <v>48</v>
      </c>
      <c r="S8" s="221">
        <v>0.51111111111111107</v>
      </c>
      <c r="T8" s="221">
        <v>0.5</v>
      </c>
      <c r="U8" s="221">
        <v>0.55000000000000004</v>
      </c>
      <c r="W8" s="45" t="str">
        <f t="shared" ref="W8:W35" si="3">+X8&amp;Y8</f>
        <v>1SANTA ANA</v>
      </c>
      <c r="X8" s="45">
        <v>1</v>
      </c>
      <c r="Y8" s="45" t="s">
        <v>172</v>
      </c>
      <c r="Z8" s="50" t="s">
        <v>124</v>
      </c>
      <c r="AA8" s="51">
        <v>40.666666666666664</v>
      </c>
      <c r="AB8" s="52">
        <v>40</v>
      </c>
      <c r="AC8" s="52">
        <v>42</v>
      </c>
      <c r="AE8" s="227" t="str">
        <f t="shared" si="1"/>
        <v/>
      </c>
      <c r="AF8" s="227"/>
      <c r="AG8" s="227"/>
      <c r="AH8" s="227"/>
      <c r="AI8" s="227"/>
    </row>
    <row r="9" spans="1:35" ht="15.75">
      <c r="A9" s="175" t="str">
        <f t="shared" si="2"/>
        <v>1SONSONATE</v>
      </c>
      <c r="B9" s="202">
        <v>1</v>
      </c>
      <c r="C9" s="201" t="s">
        <v>175</v>
      </c>
      <c r="D9" s="233" t="s">
        <v>124</v>
      </c>
      <c r="E9" s="221">
        <v>48</v>
      </c>
      <c r="F9" s="221">
        <v>48</v>
      </c>
      <c r="G9" s="221">
        <v>48</v>
      </c>
      <c r="H9" s="221">
        <v>0.6</v>
      </c>
      <c r="I9" s="221">
        <v>0.6</v>
      </c>
      <c r="J9" s="221">
        <v>0.6</v>
      </c>
      <c r="L9" s="54" t="str">
        <f t="shared" si="0"/>
        <v>1SENSUNTEPEQUE</v>
      </c>
      <c r="M9" s="202">
        <v>1</v>
      </c>
      <c r="N9" s="201" t="s">
        <v>181</v>
      </c>
      <c r="O9" s="233" t="s">
        <v>124</v>
      </c>
      <c r="P9" s="221">
        <v>47.428571428571431</v>
      </c>
      <c r="Q9" s="221">
        <v>45</v>
      </c>
      <c r="R9" s="221">
        <v>48</v>
      </c>
      <c r="S9" s="221">
        <v>0.55714285714285716</v>
      </c>
      <c r="T9" s="221">
        <v>0.55000000000000004</v>
      </c>
      <c r="U9" s="221">
        <v>0.6</v>
      </c>
      <c r="W9" s="45" t="str">
        <f t="shared" si="3"/>
        <v>1SAN MIGUEL</v>
      </c>
      <c r="X9" s="45">
        <v>1</v>
      </c>
      <c r="Y9" s="45" t="s">
        <v>174</v>
      </c>
      <c r="Z9" s="50" t="s">
        <v>124</v>
      </c>
      <c r="AA9" s="51">
        <v>37</v>
      </c>
      <c r="AB9" s="52">
        <v>34</v>
      </c>
      <c r="AC9" s="52">
        <v>38</v>
      </c>
      <c r="AE9" s="227" t="str">
        <f t="shared" si="1"/>
        <v/>
      </c>
      <c r="AF9" s="227"/>
      <c r="AG9" s="227"/>
      <c r="AH9" s="227"/>
      <c r="AI9" s="227"/>
    </row>
    <row r="10" spans="1:35" ht="15.75">
      <c r="A10" s="175" t="str">
        <f t="shared" si="2"/>
        <v>1USULUTAN</v>
      </c>
      <c r="B10" s="202">
        <v>1</v>
      </c>
      <c r="C10" s="201" t="s">
        <v>259</v>
      </c>
      <c r="D10" s="233" t="s">
        <v>124</v>
      </c>
      <c r="E10" s="221">
        <v>48.125</v>
      </c>
      <c r="F10" s="221">
        <v>46</v>
      </c>
      <c r="G10" s="221">
        <v>51</v>
      </c>
      <c r="H10" s="221">
        <v>0.56249999999999989</v>
      </c>
      <c r="I10" s="221">
        <v>0.55000000000000004</v>
      </c>
      <c r="J10" s="221">
        <v>0.6</v>
      </c>
      <c r="L10" s="54" t="str">
        <f t="shared" si="0"/>
        <v xml:space="preserve">1GERARDO BARRIOS </v>
      </c>
      <c r="M10" s="202">
        <v>1</v>
      </c>
      <c r="N10" s="201" t="s">
        <v>262</v>
      </c>
      <c r="O10" s="233" t="s">
        <v>124</v>
      </c>
      <c r="P10" s="221">
        <v>45.833333333333336</v>
      </c>
      <c r="Q10" s="221">
        <v>43</v>
      </c>
      <c r="R10" s="221">
        <v>46</v>
      </c>
      <c r="S10" s="221">
        <v>0.5</v>
      </c>
      <c r="T10" s="221">
        <v>0.5</v>
      </c>
      <c r="U10" s="221">
        <v>0.5</v>
      </c>
      <c r="W10" s="45" t="str">
        <f t="shared" si="3"/>
        <v>1COJUTEPEQUE</v>
      </c>
      <c r="X10" s="45">
        <v>1</v>
      </c>
      <c r="Y10" s="45" t="s">
        <v>179</v>
      </c>
      <c r="Z10" s="50" t="s">
        <v>124</v>
      </c>
      <c r="AA10" s="51">
        <v>38.5</v>
      </c>
      <c r="AB10" s="52">
        <v>38</v>
      </c>
      <c r="AC10" s="52">
        <v>39</v>
      </c>
      <c r="AE10" s="227" t="str">
        <f t="shared" si="1"/>
        <v/>
      </c>
      <c r="AF10" s="227"/>
      <c r="AG10" s="227"/>
      <c r="AH10" s="227"/>
      <c r="AI10" s="227"/>
    </row>
    <row r="11" spans="1:35" ht="15.75">
      <c r="A11" s="175" t="str">
        <f t="shared" si="2"/>
        <v>2SONSONATE</v>
      </c>
      <c r="B11" s="203">
        <v>2</v>
      </c>
      <c r="C11" s="201" t="s">
        <v>175</v>
      </c>
      <c r="D11" s="233" t="s">
        <v>125</v>
      </c>
      <c r="E11" s="221">
        <v>45.5</v>
      </c>
      <c r="F11" s="221">
        <v>45</v>
      </c>
      <c r="G11" s="221">
        <v>46</v>
      </c>
      <c r="H11" s="221">
        <v>0.55000000000000004</v>
      </c>
      <c r="I11" s="221">
        <v>0.55000000000000004</v>
      </c>
      <c r="J11" s="221">
        <v>0.55000000000000004</v>
      </c>
      <c r="L11" s="54" t="str">
        <f t="shared" si="0"/>
        <v>2SANTA ANA</v>
      </c>
      <c r="M11" s="203">
        <v>2</v>
      </c>
      <c r="N11" s="201" t="s">
        <v>172</v>
      </c>
      <c r="O11" s="233" t="s">
        <v>125</v>
      </c>
      <c r="P11" s="221">
        <v>46</v>
      </c>
      <c r="Q11" s="221">
        <v>46</v>
      </c>
      <c r="R11" s="221">
        <v>46</v>
      </c>
      <c r="S11" s="221">
        <v>0.55000000000000004</v>
      </c>
      <c r="T11" s="221">
        <v>0.55000000000000004</v>
      </c>
      <c r="U11" s="221">
        <v>0.55000000000000004</v>
      </c>
      <c r="W11" s="45" t="str">
        <f t="shared" si="3"/>
        <v>2GERARDO BARRIOS</v>
      </c>
      <c r="X11" s="45">
        <v>2</v>
      </c>
      <c r="Y11" s="45" t="s">
        <v>184</v>
      </c>
      <c r="Z11" s="50" t="s">
        <v>125</v>
      </c>
      <c r="AA11" s="51">
        <v>36</v>
      </c>
      <c r="AB11" s="52">
        <v>34</v>
      </c>
      <c r="AC11" s="52">
        <v>37</v>
      </c>
      <c r="AE11" s="227" t="str">
        <f t="shared" si="1"/>
        <v/>
      </c>
      <c r="AF11" s="227"/>
      <c r="AG11" s="227"/>
      <c r="AH11" s="227"/>
      <c r="AI11" s="227"/>
    </row>
    <row r="12" spans="1:35" ht="15.75">
      <c r="A12" s="175" t="str">
        <f t="shared" si="2"/>
        <v>2USULUTAN</v>
      </c>
      <c r="B12" s="203">
        <v>2</v>
      </c>
      <c r="C12" s="201" t="s">
        <v>259</v>
      </c>
      <c r="D12" s="233" t="s">
        <v>125</v>
      </c>
      <c r="E12" s="221">
        <v>45</v>
      </c>
      <c r="F12" s="221">
        <v>45</v>
      </c>
      <c r="G12" s="221">
        <v>45</v>
      </c>
      <c r="H12" s="221">
        <v>0.5</v>
      </c>
      <c r="I12" s="221">
        <v>0.5</v>
      </c>
      <c r="J12" s="221">
        <v>0.5</v>
      </c>
      <c r="L12" s="54" t="str">
        <f t="shared" si="0"/>
        <v>3SAN MIGUEL</v>
      </c>
      <c r="M12" s="203">
        <v>3</v>
      </c>
      <c r="N12" s="201" t="s">
        <v>174</v>
      </c>
      <c r="O12" s="233" t="s">
        <v>126</v>
      </c>
      <c r="P12" s="221">
        <v>107</v>
      </c>
      <c r="Q12" s="221">
        <v>104</v>
      </c>
      <c r="R12" s="221">
        <v>110</v>
      </c>
      <c r="S12" s="221">
        <v>1.166666666666667</v>
      </c>
      <c r="T12" s="221">
        <v>1.1499999999999999</v>
      </c>
      <c r="U12" s="221">
        <v>1.25</v>
      </c>
      <c r="W12" s="45" t="str">
        <f t="shared" si="3"/>
        <v>2COJUTEPEQUE</v>
      </c>
      <c r="X12" s="45">
        <v>2</v>
      </c>
      <c r="Y12" s="45" t="s">
        <v>179</v>
      </c>
      <c r="Z12" s="50" t="s">
        <v>125</v>
      </c>
      <c r="AA12" s="51">
        <v>35</v>
      </c>
      <c r="AB12" s="52">
        <v>35</v>
      </c>
      <c r="AC12" s="52">
        <v>35</v>
      </c>
      <c r="AE12" s="227" t="str">
        <f t="shared" si="1"/>
        <v/>
      </c>
      <c r="AF12" s="227"/>
      <c r="AG12" s="227"/>
      <c r="AH12" s="227"/>
      <c r="AI12" s="227"/>
    </row>
    <row r="13" spans="1:35" ht="15.75">
      <c r="A13" s="175" t="str">
        <f t="shared" si="2"/>
        <v xml:space="preserve">3GERARDO BARRIOS </v>
      </c>
      <c r="B13" s="202">
        <v>3</v>
      </c>
      <c r="C13" s="201" t="s">
        <v>262</v>
      </c>
      <c r="D13" s="233" t="s">
        <v>126</v>
      </c>
      <c r="E13" s="221">
        <v>112.7</v>
      </c>
      <c r="F13" s="221">
        <v>110</v>
      </c>
      <c r="G13" s="221">
        <v>115</v>
      </c>
      <c r="H13" s="221">
        <v>1.2250000000000001</v>
      </c>
      <c r="I13" s="221">
        <v>1.2</v>
      </c>
      <c r="J13" s="221">
        <v>1.25</v>
      </c>
      <c r="L13" s="54" t="str">
        <f t="shared" si="0"/>
        <v>3SENSUNTEPEQUE</v>
      </c>
      <c r="M13" s="202">
        <v>3</v>
      </c>
      <c r="N13" s="201" t="s">
        <v>181</v>
      </c>
      <c r="O13" s="233" t="s">
        <v>126</v>
      </c>
      <c r="P13" s="221">
        <v>110</v>
      </c>
      <c r="Q13" s="221">
        <v>110</v>
      </c>
      <c r="R13" s="221">
        <v>110</v>
      </c>
      <c r="S13" s="221">
        <v>1.35</v>
      </c>
      <c r="T13" s="221">
        <v>1.35</v>
      </c>
      <c r="U13" s="221">
        <v>1.35</v>
      </c>
      <c r="W13" s="45" t="str">
        <f t="shared" si="3"/>
        <v>3GERARDO BARRIOS</v>
      </c>
      <c r="X13" s="45">
        <v>3</v>
      </c>
      <c r="Y13" s="45" t="s">
        <v>184</v>
      </c>
      <c r="Z13" s="50" t="s">
        <v>126</v>
      </c>
      <c r="AA13" s="53">
        <v>49</v>
      </c>
      <c r="AB13" s="52">
        <v>48</v>
      </c>
      <c r="AC13" s="52">
        <v>50</v>
      </c>
      <c r="AE13" s="227" t="str">
        <f t="shared" si="1"/>
        <v/>
      </c>
      <c r="AF13" s="227"/>
      <c r="AG13" s="227"/>
      <c r="AH13" s="227"/>
      <c r="AI13" s="227"/>
    </row>
    <row r="14" spans="1:35" ht="15.75">
      <c r="A14" s="175" t="str">
        <f t="shared" si="2"/>
        <v>3SAN FRANCISCO GOTERA</v>
      </c>
      <c r="B14" s="203">
        <v>3</v>
      </c>
      <c r="C14" s="201" t="s">
        <v>182</v>
      </c>
      <c r="D14" s="233" t="s">
        <v>126</v>
      </c>
      <c r="E14" s="221">
        <v>113.71428571428571</v>
      </c>
      <c r="F14" s="221">
        <v>112</v>
      </c>
      <c r="G14" s="221">
        <v>115</v>
      </c>
      <c r="H14" s="221">
        <v>1.2562500000000001</v>
      </c>
      <c r="I14" s="221">
        <v>1.2</v>
      </c>
      <c r="J14" s="221">
        <v>1.35</v>
      </c>
      <c r="L14" s="54" t="str">
        <f t="shared" si="0"/>
        <v xml:space="preserve">3GERARDO BARRIOS </v>
      </c>
      <c r="M14" s="203">
        <v>3</v>
      </c>
      <c r="N14" s="201" t="s">
        <v>262</v>
      </c>
      <c r="O14" s="233" t="s">
        <v>126</v>
      </c>
      <c r="P14" s="221">
        <v>113.125</v>
      </c>
      <c r="Q14" s="221">
        <v>110</v>
      </c>
      <c r="R14" s="221">
        <v>115</v>
      </c>
      <c r="S14" s="221">
        <v>1.2250000000000001</v>
      </c>
      <c r="T14" s="221">
        <v>1.1499999999999999</v>
      </c>
      <c r="U14" s="221">
        <v>1.25</v>
      </c>
      <c r="W14" s="45" t="str">
        <f t="shared" si="3"/>
        <v>3SAN MIGUEL</v>
      </c>
      <c r="X14" s="45">
        <v>3</v>
      </c>
      <c r="Y14" s="45" t="s">
        <v>174</v>
      </c>
      <c r="Z14" s="50" t="s">
        <v>126</v>
      </c>
      <c r="AA14" s="53">
        <v>48.5</v>
      </c>
      <c r="AB14" s="52">
        <v>46</v>
      </c>
      <c r="AC14" s="52">
        <v>50</v>
      </c>
      <c r="AE14" s="227" t="str">
        <f t="shared" si="1"/>
        <v/>
      </c>
      <c r="AF14" s="227"/>
      <c r="AG14" s="227"/>
      <c r="AH14" s="227"/>
      <c r="AI14" s="227"/>
    </row>
    <row r="15" spans="1:35" ht="15.75">
      <c r="A15" s="175" t="str">
        <f t="shared" si="2"/>
        <v>3SONSONATE</v>
      </c>
      <c r="B15" s="203">
        <v>3</v>
      </c>
      <c r="C15" s="201" t="s">
        <v>175</v>
      </c>
      <c r="D15" s="233" t="s">
        <v>126</v>
      </c>
      <c r="E15" s="221">
        <v>111</v>
      </c>
      <c r="F15" s="221">
        <v>110</v>
      </c>
      <c r="G15" s="221">
        <v>112</v>
      </c>
      <c r="H15" s="221">
        <v>1.25</v>
      </c>
      <c r="I15" s="221">
        <v>1.25</v>
      </c>
      <c r="J15" s="221">
        <v>1.25</v>
      </c>
      <c r="L15" s="54" t="str">
        <f t="shared" si="0"/>
        <v>4SANTA ANA</v>
      </c>
      <c r="M15" s="203">
        <v>4</v>
      </c>
      <c r="N15" s="201" t="s">
        <v>172</v>
      </c>
      <c r="O15" s="233" t="s">
        <v>127</v>
      </c>
      <c r="P15" s="221">
        <v>110.66666666666667</v>
      </c>
      <c r="Q15" s="221">
        <v>110</v>
      </c>
      <c r="R15" s="221">
        <v>112</v>
      </c>
      <c r="S15" s="221">
        <v>1.25</v>
      </c>
      <c r="T15" s="221">
        <v>1.25</v>
      </c>
      <c r="U15" s="221">
        <v>1.25</v>
      </c>
      <c r="W15" s="45" t="str">
        <f t="shared" si="3"/>
        <v>4GERARDO BARRIOS</v>
      </c>
      <c r="X15" s="45">
        <v>4</v>
      </c>
      <c r="Y15" s="45" t="s">
        <v>184</v>
      </c>
      <c r="Z15" s="50" t="s">
        <v>127</v>
      </c>
      <c r="AA15" s="51">
        <v>54.5</v>
      </c>
      <c r="AB15" s="52">
        <v>50</v>
      </c>
      <c r="AC15" s="52">
        <v>57</v>
      </c>
      <c r="AE15" s="227" t="str">
        <f t="shared" si="1"/>
        <v/>
      </c>
      <c r="AF15" s="227"/>
      <c r="AG15" s="227"/>
      <c r="AH15" s="227"/>
      <c r="AI15" s="227"/>
    </row>
    <row r="16" spans="1:35" ht="15.75">
      <c r="A16" s="175" t="str">
        <f t="shared" si="2"/>
        <v>3USULUTAN</v>
      </c>
      <c r="B16" s="202">
        <v>3</v>
      </c>
      <c r="C16" s="201" t="s">
        <v>259</v>
      </c>
      <c r="D16" s="233" t="s">
        <v>126</v>
      </c>
      <c r="E16" s="221">
        <v>110.4</v>
      </c>
      <c r="F16" s="221">
        <v>105</v>
      </c>
      <c r="G16" s="221">
        <v>115</v>
      </c>
      <c r="H16" s="221">
        <v>1.2600000000000002</v>
      </c>
      <c r="I16" s="221">
        <v>1.2</v>
      </c>
      <c r="J16" s="221">
        <v>1.35</v>
      </c>
      <c r="L16" s="54" t="str">
        <f t="shared" si="0"/>
        <v>4SENSUNTEPEQUE</v>
      </c>
      <c r="M16" s="202">
        <v>4</v>
      </c>
      <c r="N16" s="201" t="s">
        <v>181</v>
      </c>
      <c r="O16" s="233" t="s">
        <v>127</v>
      </c>
      <c r="P16" s="221">
        <v>113.85714285714286</v>
      </c>
      <c r="Q16" s="221">
        <v>110</v>
      </c>
      <c r="R16" s="221">
        <v>118</v>
      </c>
      <c r="S16" s="221">
        <v>1.3642857142857143</v>
      </c>
      <c r="T16" s="221">
        <v>1.35</v>
      </c>
      <c r="U16" s="221">
        <v>1.4</v>
      </c>
      <c r="W16" s="45" t="str">
        <f t="shared" si="3"/>
        <v>4SANTA ANA</v>
      </c>
      <c r="X16" s="45">
        <v>4</v>
      </c>
      <c r="Y16" s="45" t="s">
        <v>172</v>
      </c>
      <c r="Z16" s="50" t="s">
        <v>127</v>
      </c>
      <c r="AA16" s="51">
        <v>49</v>
      </c>
      <c r="AB16" s="52">
        <v>47</v>
      </c>
      <c r="AC16" s="52">
        <v>50</v>
      </c>
      <c r="AE16" s="227" t="str">
        <f t="shared" si="1"/>
        <v/>
      </c>
      <c r="AF16" s="227"/>
      <c r="AG16" s="227"/>
      <c r="AH16" s="227"/>
      <c r="AI16" s="227"/>
    </row>
    <row r="17" spans="1:35" ht="15.75">
      <c r="A17" s="175" t="str">
        <f t="shared" si="2"/>
        <v xml:space="preserve">4GERARDO BARRIOS </v>
      </c>
      <c r="B17" s="203">
        <v>4</v>
      </c>
      <c r="C17" s="201" t="s">
        <v>262</v>
      </c>
      <c r="D17" s="233" t="s">
        <v>127</v>
      </c>
      <c r="E17" s="221">
        <v>112.5</v>
      </c>
      <c r="F17" s="221">
        <v>110</v>
      </c>
      <c r="G17" s="221">
        <v>115</v>
      </c>
      <c r="H17" s="221">
        <v>1.25</v>
      </c>
      <c r="I17" s="221">
        <v>1.25</v>
      </c>
      <c r="J17" s="221">
        <v>1.25</v>
      </c>
      <c r="L17" s="54" t="str">
        <f t="shared" si="0"/>
        <v xml:space="preserve">4GERARDO BARRIOS </v>
      </c>
      <c r="M17" s="203">
        <v>4</v>
      </c>
      <c r="N17" s="201" t="s">
        <v>262</v>
      </c>
      <c r="O17" s="233" t="s">
        <v>127</v>
      </c>
      <c r="P17" s="221">
        <v>115</v>
      </c>
      <c r="Q17" s="221">
        <v>115</v>
      </c>
      <c r="R17" s="221">
        <v>115</v>
      </c>
      <c r="S17" s="221">
        <v>1.25</v>
      </c>
      <c r="T17" s="221">
        <v>1.25</v>
      </c>
      <c r="U17" s="221">
        <v>1.25</v>
      </c>
      <c r="W17" s="45" t="str">
        <f t="shared" si="3"/>
        <v>4SAN MIGUEL</v>
      </c>
      <c r="X17" s="45">
        <v>4</v>
      </c>
      <c r="Y17" s="45" t="s">
        <v>174</v>
      </c>
      <c r="Z17" s="50" t="s">
        <v>127</v>
      </c>
      <c r="AA17" s="51">
        <v>48.6</v>
      </c>
      <c r="AB17" s="52">
        <v>47</v>
      </c>
      <c r="AC17" s="52">
        <v>50</v>
      </c>
      <c r="AE17" s="227" t="str">
        <f t="shared" si="1"/>
        <v/>
      </c>
      <c r="AF17" s="227"/>
      <c r="AG17" s="227"/>
      <c r="AH17" s="227"/>
      <c r="AI17" s="227"/>
    </row>
    <row r="18" spans="1:35" ht="15.75">
      <c r="A18" s="175" t="str">
        <f t="shared" si="2"/>
        <v>4SAN FRANCISCO GOTERA</v>
      </c>
      <c r="B18" s="203">
        <v>4</v>
      </c>
      <c r="C18" s="201" t="s">
        <v>182</v>
      </c>
      <c r="D18" s="233" t="s">
        <v>127</v>
      </c>
      <c r="E18" s="221"/>
      <c r="F18" s="221"/>
      <c r="G18" s="221"/>
      <c r="H18" s="221">
        <v>1.3166666666666667</v>
      </c>
      <c r="I18" s="221">
        <v>1.3</v>
      </c>
      <c r="J18" s="221">
        <v>1.35</v>
      </c>
      <c r="L18" s="54" t="str">
        <f t="shared" si="0"/>
        <v>5SANTA ANA</v>
      </c>
      <c r="M18" s="203">
        <v>5</v>
      </c>
      <c r="N18" s="201" t="s">
        <v>172</v>
      </c>
      <c r="O18" s="233" t="s">
        <v>131</v>
      </c>
      <c r="P18" s="221">
        <v>108</v>
      </c>
      <c r="Q18" s="221">
        <v>108</v>
      </c>
      <c r="R18" s="221">
        <v>108</v>
      </c>
      <c r="S18" s="221">
        <v>1.2</v>
      </c>
      <c r="T18" s="221">
        <v>1.2</v>
      </c>
      <c r="U18" s="221">
        <v>1.2</v>
      </c>
      <c r="W18" s="45" t="str">
        <f>+X18&amp;Y18</f>
        <v>4COJUTEPEQUE</v>
      </c>
      <c r="X18" s="45">
        <v>4</v>
      </c>
      <c r="Y18" s="45" t="s">
        <v>179</v>
      </c>
      <c r="Z18" s="50" t="s">
        <v>127</v>
      </c>
      <c r="AA18" s="51">
        <v>55</v>
      </c>
      <c r="AB18" s="52">
        <v>55</v>
      </c>
      <c r="AC18" s="52">
        <v>55</v>
      </c>
      <c r="AE18" s="227" t="str">
        <f t="shared" si="1"/>
        <v/>
      </c>
      <c r="AF18" s="227"/>
      <c r="AG18" s="227"/>
      <c r="AH18" s="227"/>
      <c r="AI18" s="227"/>
    </row>
    <row r="19" spans="1:35" ht="15.75">
      <c r="A19" s="175" t="str">
        <f t="shared" si="2"/>
        <v>4USULUTAN</v>
      </c>
      <c r="B19" s="202">
        <v>4</v>
      </c>
      <c r="C19" s="201" t="s">
        <v>259</v>
      </c>
      <c r="D19" s="233" t="s">
        <v>127</v>
      </c>
      <c r="E19" s="221">
        <v>119</v>
      </c>
      <c r="F19" s="221">
        <v>118</v>
      </c>
      <c r="G19" s="221">
        <v>120</v>
      </c>
      <c r="H19" s="221">
        <v>1.3299999999999998</v>
      </c>
      <c r="I19" s="221">
        <v>1.3</v>
      </c>
      <c r="J19" s="221">
        <v>1.4</v>
      </c>
      <c r="L19" s="54" t="str">
        <f t="shared" si="0"/>
        <v>5SAN MIGUEL</v>
      </c>
      <c r="M19" s="202">
        <v>5</v>
      </c>
      <c r="N19" s="201" t="s">
        <v>174</v>
      </c>
      <c r="O19" s="233" t="s">
        <v>131</v>
      </c>
      <c r="P19" s="221">
        <v>106.66666666666667</v>
      </c>
      <c r="Q19" s="221">
        <v>104</v>
      </c>
      <c r="R19" s="221">
        <v>110</v>
      </c>
      <c r="S19" s="221">
        <v>1.1687500000000002</v>
      </c>
      <c r="T19" s="221">
        <v>1.1499999999999999</v>
      </c>
      <c r="U19" s="221">
        <v>1.25</v>
      </c>
      <c r="W19" s="45" t="str">
        <f>+X19&amp;Y19</f>
        <v>5GERARDO BARRIOS</v>
      </c>
      <c r="X19" s="45">
        <v>5</v>
      </c>
      <c r="Y19" s="45" t="s">
        <v>184</v>
      </c>
      <c r="Z19" s="50" t="s">
        <v>131</v>
      </c>
      <c r="AA19" s="51">
        <v>45.5</v>
      </c>
      <c r="AB19" s="52">
        <v>44</v>
      </c>
      <c r="AC19" s="52">
        <v>46</v>
      </c>
      <c r="AE19" s="227" t="str">
        <f t="shared" si="1"/>
        <v/>
      </c>
      <c r="AF19" s="227"/>
      <c r="AG19" s="227"/>
      <c r="AH19" s="227"/>
      <c r="AI19" s="227"/>
    </row>
    <row r="20" spans="1:35" ht="15.75">
      <c r="A20" s="175" t="str">
        <f t="shared" ref="A20:A83" si="4">+B20&amp;C20</f>
        <v xml:space="preserve">5GERARDO BARRIOS </v>
      </c>
      <c r="B20" s="203">
        <v>5</v>
      </c>
      <c r="C20" s="201" t="s">
        <v>262</v>
      </c>
      <c r="D20" s="233" t="s">
        <v>131</v>
      </c>
      <c r="E20" s="221">
        <v>109.5</v>
      </c>
      <c r="F20" s="221">
        <v>105</v>
      </c>
      <c r="G20" s="221">
        <v>112</v>
      </c>
      <c r="H20" s="221">
        <v>1.175</v>
      </c>
      <c r="I20" s="221">
        <v>1.1499999999999999</v>
      </c>
      <c r="J20" s="221">
        <v>1.2</v>
      </c>
      <c r="L20" s="54" t="str">
        <f t="shared" si="0"/>
        <v xml:space="preserve">5GERARDO BARRIOS </v>
      </c>
      <c r="M20" s="203">
        <v>5</v>
      </c>
      <c r="N20" s="201" t="s">
        <v>262</v>
      </c>
      <c r="O20" s="233" t="s">
        <v>131</v>
      </c>
      <c r="P20" s="221">
        <v>109.35714285714286</v>
      </c>
      <c r="Q20" s="221">
        <v>105</v>
      </c>
      <c r="R20" s="221">
        <v>112</v>
      </c>
      <c r="S20" s="221">
        <v>1.175</v>
      </c>
      <c r="T20" s="221">
        <v>1.1000000000000001</v>
      </c>
      <c r="U20" s="221">
        <v>1.2</v>
      </c>
      <c r="W20" s="45" t="str">
        <f t="shared" si="3"/>
        <v>5SANTA ANA</v>
      </c>
      <c r="X20" s="45">
        <v>5</v>
      </c>
      <c r="Y20" s="45" t="s">
        <v>172</v>
      </c>
      <c r="Z20" s="50" t="s">
        <v>131</v>
      </c>
      <c r="AA20" s="51">
        <v>42</v>
      </c>
      <c r="AB20" s="52">
        <v>42</v>
      </c>
      <c r="AC20" s="52">
        <v>42</v>
      </c>
      <c r="AE20" s="227" t="str">
        <f t="shared" si="1"/>
        <v/>
      </c>
      <c r="AF20" s="227"/>
      <c r="AG20" s="227"/>
      <c r="AH20" s="227"/>
      <c r="AI20" s="227"/>
    </row>
    <row r="21" spans="1:35" ht="15.75">
      <c r="A21" s="175" t="str">
        <f t="shared" si="4"/>
        <v>5SAN FRANCISCO GOTERA</v>
      </c>
      <c r="B21" s="203">
        <v>5</v>
      </c>
      <c r="C21" s="201" t="s">
        <v>182</v>
      </c>
      <c r="D21" s="233" t="s">
        <v>131</v>
      </c>
      <c r="E21" s="221">
        <v>111.5</v>
      </c>
      <c r="F21" s="221">
        <v>110</v>
      </c>
      <c r="G21" s="221">
        <v>112</v>
      </c>
      <c r="H21" s="221">
        <v>1.2375</v>
      </c>
      <c r="I21" s="221">
        <v>1.2</v>
      </c>
      <c r="J21" s="221">
        <v>1.3</v>
      </c>
      <c r="L21" s="54" t="str">
        <f t="shared" si="0"/>
        <v>6SANTA ANA</v>
      </c>
      <c r="M21" s="203">
        <v>6</v>
      </c>
      <c r="N21" s="201" t="s">
        <v>172</v>
      </c>
      <c r="O21" s="233" t="s">
        <v>128</v>
      </c>
      <c r="P21" s="221">
        <v>108.25</v>
      </c>
      <c r="Q21" s="221">
        <v>107</v>
      </c>
      <c r="R21" s="221">
        <v>110</v>
      </c>
      <c r="S21" s="221">
        <v>1.2</v>
      </c>
      <c r="T21" s="221">
        <v>1.2</v>
      </c>
      <c r="U21" s="221">
        <v>1.2</v>
      </c>
      <c r="W21" s="45" t="str">
        <f t="shared" si="3"/>
        <v>5SAN MIGUEL</v>
      </c>
      <c r="X21" s="45">
        <v>5</v>
      </c>
      <c r="Y21" s="45" t="s">
        <v>174</v>
      </c>
      <c r="Z21" s="50" t="s">
        <v>131</v>
      </c>
      <c r="AA21" s="51">
        <v>46.166666666666664</v>
      </c>
      <c r="AB21" s="52">
        <v>45</v>
      </c>
      <c r="AC21" s="52">
        <v>48</v>
      </c>
      <c r="AE21" s="227" t="str">
        <f t="shared" si="1"/>
        <v/>
      </c>
      <c r="AF21" s="227"/>
      <c r="AG21" s="227"/>
      <c r="AH21" s="227"/>
      <c r="AI21" s="227"/>
    </row>
    <row r="22" spans="1:35" ht="15.75">
      <c r="A22" s="175" t="str">
        <f t="shared" si="4"/>
        <v>5SONSONATE</v>
      </c>
      <c r="B22" s="202">
        <v>5</v>
      </c>
      <c r="C22" s="201" t="s">
        <v>175</v>
      </c>
      <c r="D22" s="233" t="s">
        <v>131</v>
      </c>
      <c r="E22" s="221">
        <v>111</v>
      </c>
      <c r="F22" s="221">
        <v>110</v>
      </c>
      <c r="G22" s="221">
        <v>112</v>
      </c>
      <c r="H22" s="221">
        <v>1.25</v>
      </c>
      <c r="I22" s="221">
        <v>1.25</v>
      </c>
      <c r="J22" s="221">
        <v>1.25</v>
      </c>
      <c r="L22" s="54" t="str">
        <f t="shared" si="0"/>
        <v>6SENSUNTEPEQUE</v>
      </c>
      <c r="M22" s="202">
        <v>6</v>
      </c>
      <c r="N22" s="201" t="s">
        <v>181</v>
      </c>
      <c r="O22" s="233" t="s">
        <v>128</v>
      </c>
      <c r="P22" s="221">
        <v>112.16666666666667</v>
      </c>
      <c r="Q22" s="221">
        <v>110</v>
      </c>
      <c r="R22" s="221">
        <v>116</v>
      </c>
      <c r="S22" s="221">
        <v>1.3416666666666666</v>
      </c>
      <c r="T22" s="221">
        <v>1.25</v>
      </c>
      <c r="U22" s="221">
        <v>1.4</v>
      </c>
      <c r="W22" s="45" t="str">
        <f t="shared" si="3"/>
        <v>5COJUTEPEQUE</v>
      </c>
      <c r="X22" s="45">
        <v>5</v>
      </c>
      <c r="Y22" s="45" t="s">
        <v>179</v>
      </c>
      <c r="Z22" s="50" t="s">
        <v>131</v>
      </c>
      <c r="AA22" s="53">
        <v>48</v>
      </c>
      <c r="AB22" s="52">
        <v>48</v>
      </c>
      <c r="AC22" s="52">
        <v>48</v>
      </c>
      <c r="AE22" s="227" t="str">
        <f t="shared" si="1"/>
        <v/>
      </c>
      <c r="AF22" s="227"/>
      <c r="AG22" s="227"/>
      <c r="AH22" s="227"/>
      <c r="AI22" s="227"/>
    </row>
    <row r="23" spans="1:35" ht="15.75">
      <c r="A23" s="175" t="str">
        <f t="shared" si="4"/>
        <v xml:space="preserve">6GERARDO BARRIOS </v>
      </c>
      <c r="B23" s="203">
        <v>6</v>
      </c>
      <c r="C23" s="201" t="s">
        <v>262</v>
      </c>
      <c r="D23" s="233" t="s">
        <v>128</v>
      </c>
      <c r="E23" s="221">
        <v>109</v>
      </c>
      <c r="F23" s="221">
        <v>108</v>
      </c>
      <c r="G23" s="221">
        <v>110</v>
      </c>
      <c r="H23" s="221">
        <v>1.2</v>
      </c>
      <c r="I23" s="221">
        <v>1.2</v>
      </c>
      <c r="J23" s="221">
        <v>1.2</v>
      </c>
      <c r="L23" s="54" t="str">
        <f t="shared" si="0"/>
        <v xml:space="preserve">6GERARDO BARRIOS </v>
      </c>
      <c r="M23" s="203">
        <v>6</v>
      </c>
      <c r="N23" s="201" t="s">
        <v>262</v>
      </c>
      <c r="O23" s="233" t="s">
        <v>128</v>
      </c>
      <c r="P23" s="221">
        <v>110</v>
      </c>
      <c r="Q23" s="221">
        <v>110</v>
      </c>
      <c r="R23" s="221">
        <v>110</v>
      </c>
      <c r="S23" s="221">
        <v>1.2</v>
      </c>
      <c r="T23" s="221">
        <v>1.2</v>
      </c>
      <c r="U23" s="221">
        <v>1.2</v>
      </c>
      <c r="W23" s="45" t="str">
        <f t="shared" si="3"/>
        <v>6GERARDO BARRIOS</v>
      </c>
      <c r="X23" s="45">
        <v>6</v>
      </c>
      <c r="Y23" s="45" t="s">
        <v>184</v>
      </c>
      <c r="Z23" s="50" t="s">
        <v>128</v>
      </c>
      <c r="AA23" s="53">
        <v>47.166666666666664</v>
      </c>
      <c r="AB23" s="52">
        <v>43</v>
      </c>
      <c r="AC23" s="52">
        <v>50</v>
      </c>
      <c r="AE23" s="227" t="str">
        <f t="shared" si="1"/>
        <v/>
      </c>
      <c r="AF23" s="227"/>
      <c r="AG23" s="227"/>
      <c r="AH23" s="227"/>
      <c r="AI23" s="227"/>
    </row>
    <row r="24" spans="1:35" ht="15.75">
      <c r="A24" s="175" t="str">
        <f t="shared" si="4"/>
        <v>6SAN FRANCISCO GOTERA</v>
      </c>
      <c r="B24" s="203">
        <v>6</v>
      </c>
      <c r="C24" s="201" t="s">
        <v>182</v>
      </c>
      <c r="D24" s="233" t="s">
        <v>128</v>
      </c>
      <c r="E24" s="221"/>
      <c r="F24" s="221"/>
      <c r="G24" s="221"/>
      <c r="H24" s="221">
        <v>1.3</v>
      </c>
      <c r="I24" s="221">
        <v>1.25</v>
      </c>
      <c r="J24" s="221">
        <v>1.35</v>
      </c>
      <c r="L24" s="54" t="str">
        <f t="shared" si="0"/>
        <v>7SANTA ANA</v>
      </c>
      <c r="M24" s="203">
        <v>7</v>
      </c>
      <c r="N24" s="201" t="s">
        <v>172</v>
      </c>
      <c r="O24" s="233" t="s">
        <v>168</v>
      </c>
      <c r="P24" s="221"/>
      <c r="Q24" s="221"/>
      <c r="R24" s="221"/>
      <c r="S24" s="221">
        <v>1.75</v>
      </c>
      <c r="T24" s="221">
        <v>1.75</v>
      </c>
      <c r="U24" s="221">
        <v>1.75</v>
      </c>
      <c r="W24" s="45" t="str">
        <f t="shared" si="3"/>
        <v>6SANTA ANA</v>
      </c>
      <c r="X24" s="45">
        <v>6</v>
      </c>
      <c r="Y24" s="45" t="s">
        <v>172</v>
      </c>
      <c r="Z24" s="50" t="s">
        <v>128</v>
      </c>
      <c r="AA24" s="51">
        <v>42</v>
      </c>
      <c r="AB24" s="52">
        <v>40</v>
      </c>
      <c r="AC24" s="52">
        <v>43</v>
      </c>
      <c r="AE24" s="227" t="str">
        <f t="shared" si="1"/>
        <v/>
      </c>
      <c r="AF24" s="227"/>
      <c r="AG24" s="227"/>
      <c r="AH24" s="227"/>
      <c r="AI24" s="227"/>
    </row>
    <row r="25" spans="1:35" ht="15.75">
      <c r="A25" s="175" t="str">
        <f t="shared" si="4"/>
        <v>6SONSONATE</v>
      </c>
      <c r="B25" s="202">
        <v>6</v>
      </c>
      <c r="C25" s="201" t="s">
        <v>175</v>
      </c>
      <c r="D25" s="233" t="s">
        <v>128</v>
      </c>
      <c r="E25" s="221">
        <v>106.4</v>
      </c>
      <c r="F25" s="221">
        <v>105</v>
      </c>
      <c r="G25" s="221">
        <v>108</v>
      </c>
      <c r="H25" s="221">
        <v>1.2</v>
      </c>
      <c r="I25" s="221">
        <v>1.2</v>
      </c>
      <c r="J25" s="221">
        <v>1.2</v>
      </c>
      <c r="L25" s="54" t="str">
        <f t="shared" si="0"/>
        <v>7SAN MIGUEL</v>
      </c>
      <c r="M25" s="202">
        <v>7</v>
      </c>
      <c r="N25" s="201" t="s">
        <v>174</v>
      </c>
      <c r="O25" s="233" t="s">
        <v>168</v>
      </c>
      <c r="P25" s="221">
        <v>134</v>
      </c>
      <c r="Q25" s="221">
        <v>128</v>
      </c>
      <c r="R25" s="221">
        <v>140</v>
      </c>
      <c r="S25" s="221">
        <v>1.5</v>
      </c>
      <c r="T25" s="221">
        <v>1.5</v>
      </c>
      <c r="U25" s="221">
        <v>1.5</v>
      </c>
      <c r="W25" s="45" t="str">
        <f t="shared" si="3"/>
        <v>6SAN MIGUEL</v>
      </c>
      <c r="X25" s="45">
        <v>6</v>
      </c>
      <c r="Y25" s="45" t="s">
        <v>174</v>
      </c>
      <c r="Z25" s="50" t="s">
        <v>128</v>
      </c>
      <c r="AA25" s="51">
        <v>47</v>
      </c>
      <c r="AB25" s="52">
        <v>45</v>
      </c>
      <c r="AC25" s="52">
        <v>48</v>
      </c>
      <c r="AE25" s="227" t="str">
        <f t="shared" si="1"/>
        <v/>
      </c>
      <c r="AF25" s="227"/>
      <c r="AG25" s="227"/>
      <c r="AH25" s="227"/>
      <c r="AI25" s="227"/>
    </row>
    <row r="26" spans="1:35" ht="15.75">
      <c r="A26" s="175" t="str">
        <f t="shared" si="4"/>
        <v>6USULUTAN</v>
      </c>
      <c r="B26" s="203">
        <v>6</v>
      </c>
      <c r="C26" s="201" t="s">
        <v>259</v>
      </c>
      <c r="D26" s="233" t="s">
        <v>128</v>
      </c>
      <c r="E26" s="221">
        <v>120</v>
      </c>
      <c r="F26" s="221">
        <v>120</v>
      </c>
      <c r="G26" s="221">
        <v>120</v>
      </c>
      <c r="H26" s="221">
        <v>1.325</v>
      </c>
      <c r="I26" s="221">
        <v>1.25</v>
      </c>
      <c r="J26" s="221">
        <v>1.4</v>
      </c>
      <c r="L26" s="54" t="str">
        <f t="shared" si="0"/>
        <v>7SENSUNTEPEQUE</v>
      </c>
      <c r="M26" s="203">
        <v>7</v>
      </c>
      <c r="N26" s="201" t="s">
        <v>181</v>
      </c>
      <c r="O26" s="233" t="s">
        <v>168</v>
      </c>
      <c r="P26" s="221">
        <v>150</v>
      </c>
      <c r="Q26" s="221">
        <v>150</v>
      </c>
      <c r="R26" s="221">
        <v>150</v>
      </c>
      <c r="S26" s="221">
        <v>1.8625</v>
      </c>
      <c r="T26" s="221">
        <v>1.7</v>
      </c>
      <c r="U26" s="221">
        <v>2</v>
      </c>
      <c r="W26" s="45" t="str">
        <f t="shared" si="3"/>
        <v>6COJUTEPEQUE</v>
      </c>
      <c r="X26" s="45">
        <v>6</v>
      </c>
      <c r="Y26" s="45" t="s">
        <v>179</v>
      </c>
      <c r="Z26" s="50" t="s">
        <v>128</v>
      </c>
      <c r="AA26" s="51">
        <v>49</v>
      </c>
      <c r="AB26" s="52">
        <v>45</v>
      </c>
      <c r="AC26" s="52">
        <v>50</v>
      </c>
      <c r="AE26" s="227" t="str">
        <f t="shared" si="1"/>
        <v/>
      </c>
      <c r="AF26" s="227"/>
      <c r="AG26" s="227"/>
      <c r="AH26" s="227"/>
      <c r="AI26" s="227"/>
    </row>
    <row r="27" spans="1:35" ht="15.75">
      <c r="A27" s="175" t="str">
        <f t="shared" si="4"/>
        <v xml:space="preserve">7GERARDO BARRIOS </v>
      </c>
      <c r="B27" s="203">
        <v>7</v>
      </c>
      <c r="C27" s="201" t="s">
        <v>262</v>
      </c>
      <c r="D27" s="233" t="s">
        <v>168</v>
      </c>
      <c r="E27" s="221">
        <v>125</v>
      </c>
      <c r="F27" s="221">
        <v>125</v>
      </c>
      <c r="G27" s="221">
        <v>125</v>
      </c>
      <c r="H27" s="221">
        <v>1.5</v>
      </c>
      <c r="I27" s="221">
        <v>1.5</v>
      </c>
      <c r="J27" s="221">
        <v>1.5</v>
      </c>
      <c r="L27" s="54" t="str">
        <f t="shared" si="0"/>
        <v xml:space="preserve">7GERARDO BARRIOS </v>
      </c>
      <c r="M27" s="203">
        <v>7</v>
      </c>
      <c r="N27" s="201" t="s">
        <v>262</v>
      </c>
      <c r="O27" s="233" t="s">
        <v>168</v>
      </c>
      <c r="P27" s="221">
        <v>125</v>
      </c>
      <c r="Q27" s="221">
        <v>125</v>
      </c>
      <c r="R27" s="221">
        <v>125</v>
      </c>
      <c r="S27" s="221">
        <v>1.5</v>
      </c>
      <c r="T27" s="221">
        <v>1.5</v>
      </c>
      <c r="U27" s="221">
        <v>1.5</v>
      </c>
      <c r="W27" s="45" t="str">
        <f t="shared" si="3"/>
        <v>7GERARDO BARRIOS</v>
      </c>
      <c r="X27" s="45">
        <v>7</v>
      </c>
      <c r="Y27" s="45" t="s">
        <v>184</v>
      </c>
      <c r="Z27" s="50" t="s">
        <v>168</v>
      </c>
      <c r="AA27" s="51"/>
      <c r="AB27" s="52"/>
      <c r="AC27" s="52"/>
      <c r="AE27" s="227" t="str">
        <f t="shared" si="1"/>
        <v/>
      </c>
      <c r="AF27" s="227"/>
      <c r="AG27" s="227"/>
      <c r="AH27" s="227"/>
      <c r="AI27" s="227"/>
    </row>
    <row r="28" spans="1:35" ht="15.75">
      <c r="A28" s="175" t="str">
        <f t="shared" si="4"/>
        <v>7SAN FRANCISCO GOTERA</v>
      </c>
      <c r="B28" s="202">
        <v>7</v>
      </c>
      <c r="C28" s="201" t="s">
        <v>182</v>
      </c>
      <c r="D28" s="233" t="s">
        <v>168</v>
      </c>
      <c r="E28" s="221"/>
      <c r="F28" s="221"/>
      <c r="G28" s="221"/>
      <c r="H28" s="221">
        <v>1.9375</v>
      </c>
      <c r="I28" s="221">
        <v>1.75</v>
      </c>
      <c r="J28" s="221">
        <v>2</v>
      </c>
      <c r="L28" s="54" t="str">
        <f t="shared" si="0"/>
        <v xml:space="preserve">8GERARDO BARRIOS </v>
      </c>
      <c r="M28" s="202">
        <v>8</v>
      </c>
      <c r="N28" s="201" t="s">
        <v>262</v>
      </c>
      <c r="O28" s="233" t="s">
        <v>169</v>
      </c>
      <c r="P28" s="221"/>
      <c r="Q28" s="221"/>
      <c r="R28" s="221"/>
      <c r="S28" s="221">
        <v>0.8</v>
      </c>
      <c r="T28" s="221">
        <v>0.8</v>
      </c>
      <c r="U28" s="221">
        <v>0.8</v>
      </c>
      <c r="W28" s="45" t="str">
        <f t="shared" si="3"/>
        <v>8GERARDO BARRIOS</v>
      </c>
      <c r="X28" s="45">
        <v>8</v>
      </c>
      <c r="Y28" s="45" t="s">
        <v>184</v>
      </c>
      <c r="Z28" s="50" t="s">
        <v>169</v>
      </c>
      <c r="AA28" s="51"/>
      <c r="AB28" s="52"/>
      <c r="AC28" s="52"/>
      <c r="AE28" s="227" t="str">
        <f t="shared" si="1"/>
        <v/>
      </c>
      <c r="AF28" s="227"/>
      <c r="AG28" s="227"/>
      <c r="AH28" s="227"/>
      <c r="AI28" s="227"/>
    </row>
    <row r="29" spans="1:35" ht="15.75">
      <c r="A29" s="175" t="str">
        <f t="shared" si="4"/>
        <v>7SONSONATE</v>
      </c>
      <c r="B29" s="203">
        <v>7</v>
      </c>
      <c r="C29" s="201" t="s">
        <v>175</v>
      </c>
      <c r="D29" s="233" t="s">
        <v>168</v>
      </c>
      <c r="E29" s="221"/>
      <c r="F29" s="221"/>
      <c r="G29" s="221"/>
      <c r="H29" s="221">
        <v>1.75</v>
      </c>
      <c r="I29" s="221">
        <v>1.75</v>
      </c>
      <c r="J29" s="221">
        <v>1.75</v>
      </c>
      <c r="L29" s="54" t="str">
        <f t="shared" si="0"/>
        <v>9SANTA ANA</v>
      </c>
      <c r="M29" s="203">
        <v>9</v>
      </c>
      <c r="N29" s="201" t="s">
        <v>172</v>
      </c>
      <c r="O29" s="233" t="s">
        <v>129</v>
      </c>
      <c r="P29" s="221">
        <v>28.5</v>
      </c>
      <c r="Q29" s="221">
        <v>28</v>
      </c>
      <c r="R29" s="221">
        <v>29</v>
      </c>
      <c r="S29" s="221">
        <v>0.35</v>
      </c>
      <c r="T29" s="221">
        <v>0.35</v>
      </c>
      <c r="U29" s="221">
        <v>0.35</v>
      </c>
      <c r="W29" s="45" t="str">
        <f t="shared" si="3"/>
        <v>9GERARDO BARRIOS</v>
      </c>
      <c r="X29" s="45">
        <v>9</v>
      </c>
      <c r="Y29" s="45" t="s">
        <v>184</v>
      </c>
      <c r="Z29" s="50" t="s">
        <v>129</v>
      </c>
      <c r="AA29" s="51">
        <v>17.913043478260871</v>
      </c>
      <c r="AB29" s="52">
        <v>17</v>
      </c>
      <c r="AC29" s="52">
        <v>19</v>
      </c>
      <c r="AE29" s="227" t="str">
        <f t="shared" si="1"/>
        <v/>
      </c>
      <c r="AF29" s="227"/>
      <c r="AG29" s="227"/>
      <c r="AH29" s="227"/>
      <c r="AI29" s="227"/>
    </row>
    <row r="30" spans="1:35" ht="15.75">
      <c r="A30" s="175" t="str">
        <f t="shared" si="4"/>
        <v>7USULUTAN</v>
      </c>
      <c r="B30" s="203">
        <v>7</v>
      </c>
      <c r="C30" s="201" t="s">
        <v>259</v>
      </c>
      <c r="D30" s="233" t="s">
        <v>168</v>
      </c>
      <c r="E30" s="221">
        <v>160</v>
      </c>
      <c r="F30" s="221">
        <v>160</v>
      </c>
      <c r="G30" s="221">
        <v>160</v>
      </c>
      <c r="H30" s="221">
        <v>1.9166666666666667</v>
      </c>
      <c r="I30" s="221">
        <v>1.75</v>
      </c>
      <c r="J30" s="221">
        <v>2</v>
      </c>
      <c r="L30" s="54" t="str">
        <f t="shared" si="0"/>
        <v>9SAN MIGUEL</v>
      </c>
      <c r="M30" s="203">
        <v>9</v>
      </c>
      <c r="N30" s="201" t="s">
        <v>174</v>
      </c>
      <c r="O30" s="233" t="s">
        <v>129</v>
      </c>
      <c r="P30" s="221">
        <v>29.44736842105263</v>
      </c>
      <c r="Q30" s="221">
        <v>28</v>
      </c>
      <c r="R30" s="221">
        <v>30</v>
      </c>
      <c r="S30" s="221">
        <v>0.35000000000000003</v>
      </c>
      <c r="T30" s="221">
        <v>0.35</v>
      </c>
      <c r="U30" s="221">
        <v>0.35</v>
      </c>
      <c r="W30" s="45" t="str">
        <f t="shared" si="3"/>
        <v>9SANTA ANA</v>
      </c>
      <c r="X30" s="45">
        <v>9</v>
      </c>
      <c r="Y30" s="45" t="s">
        <v>172</v>
      </c>
      <c r="Z30" s="50" t="s">
        <v>129</v>
      </c>
      <c r="AA30" s="51">
        <v>18.600000000000001</v>
      </c>
      <c r="AB30" s="52">
        <v>18</v>
      </c>
      <c r="AC30" s="52">
        <v>19</v>
      </c>
      <c r="AE30" s="227" t="str">
        <f t="shared" si="1"/>
        <v/>
      </c>
      <c r="AF30" s="227"/>
      <c r="AG30" s="227"/>
      <c r="AH30" s="227"/>
      <c r="AI30" s="227"/>
    </row>
    <row r="31" spans="1:35" ht="15.75">
      <c r="A31" s="175" t="str">
        <f t="shared" si="4"/>
        <v xml:space="preserve">9GERARDO BARRIOS </v>
      </c>
      <c r="B31" s="202">
        <v>9</v>
      </c>
      <c r="C31" s="201" t="s">
        <v>262</v>
      </c>
      <c r="D31" s="233" t="s">
        <v>129</v>
      </c>
      <c r="E31" s="221">
        <v>28.826086956521738</v>
      </c>
      <c r="F31" s="221">
        <v>27</v>
      </c>
      <c r="G31" s="221">
        <v>30</v>
      </c>
      <c r="H31" s="221">
        <v>0.35</v>
      </c>
      <c r="I31" s="221">
        <v>0.35</v>
      </c>
      <c r="J31" s="221">
        <v>0.35</v>
      </c>
      <c r="L31" s="54" t="str">
        <f t="shared" si="0"/>
        <v>9SENSUNTEPEQUE</v>
      </c>
      <c r="M31" s="202">
        <v>9</v>
      </c>
      <c r="N31" s="201" t="s">
        <v>181</v>
      </c>
      <c r="O31" s="233" t="s">
        <v>129</v>
      </c>
      <c r="P31" s="221">
        <v>28</v>
      </c>
      <c r="Q31" s="221">
        <v>26</v>
      </c>
      <c r="R31" s="221">
        <v>30</v>
      </c>
      <c r="S31" s="221">
        <v>0.4</v>
      </c>
      <c r="T31" s="221">
        <v>0.4</v>
      </c>
      <c r="U31" s="221">
        <v>0.4</v>
      </c>
      <c r="W31" s="45" t="str">
        <f t="shared" si="3"/>
        <v>9SAN MIGUEL</v>
      </c>
      <c r="X31" s="45">
        <v>9</v>
      </c>
      <c r="Y31" s="45" t="s">
        <v>174</v>
      </c>
      <c r="Z31" s="50" t="s">
        <v>129</v>
      </c>
      <c r="AA31" s="51">
        <v>20.25</v>
      </c>
      <c r="AB31" s="52">
        <v>19.5</v>
      </c>
      <c r="AC31" s="52">
        <v>21</v>
      </c>
      <c r="AE31" s="227" t="str">
        <f t="shared" si="1"/>
        <v/>
      </c>
      <c r="AF31" s="227"/>
      <c r="AG31" s="227"/>
      <c r="AH31" s="227"/>
      <c r="AI31" s="227"/>
    </row>
    <row r="32" spans="1:35" ht="15.75">
      <c r="A32" s="175" t="str">
        <f t="shared" si="4"/>
        <v>9SAN FRANCISCO GOTERA</v>
      </c>
      <c r="B32" s="203">
        <v>9</v>
      </c>
      <c r="C32" s="201" t="s">
        <v>182</v>
      </c>
      <c r="D32" s="233" t="s">
        <v>129</v>
      </c>
      <c r="E32" s="221">
        <v>32.85</v>
      </c>
      <c r="F32" s="221">
        <v>30</v>
      </c>
      <c r="G32" s="221">
        <v>34</v>
      </c>
      <c r="H32" s="221">
        <v>0.35000000000000003</v>
      </c>
      <c r="I32" s="221">
        <v>0.35</v>
      </c>
      <c r="J32" s="221">
        <v>0.35</v>
      </c>
      <c r="L32" s="54" t="str">
        <f t="shared" si="0"/>
        <v xml:space="preserve">9GERARDO BARRIOS </v>
      </c>
      <c r="M32" s="203">
        <v>9</v>
      </c>
      <c r="N32" s="201" t="s">
        <v>262</v>
      </c>
      <c r="O32" s="233" t="s">
        <v>129</v>
      </c>
      <c r="P32" s="221">
        <v>28.712499999999999</v>
      </c>
      <c r="Q32" s="221">
        <v>27</v>
      </c>
      <c r="R32" s="221">
        <v>30</v>
      </c>
      <c r="S32" s="221">
        <v>0.3507142857142857</v>
      </c>
      <c r="T32" s="221">
        <v>0.35</v>
      </c>
      <c r="U32" s="221">
        <v>0.36</v>
      </c>
      <c r="W32" s="45" t="str">
        <f t="shared" si="3"/>
        <v>9COJUTEPEQUE</v>
      </c>
      <c r="X32" s="45">
        <v>9</v>
      </c>
      <c r="Y32" s="45" t="s">
        <v>179</v>
      </c>
      <c r="Z32" s="50" t="s">
        <v>129</v>
      </c>
      <c r="AA32" s="53">
        <v>21.428571428571427</v>
      </c>
      <c r="AB32" s="52">
        <v>20</v>
      </c>
      <c r="AC32" s="52">
        <v>22</v>
      </c>
      <c r="AE32" s="227" t="str">
        <f t="shared" si="1"/>
        <v/>
      </c>
      <c r="AF32" s="227"/>
      <c r="AG32" s="227"/>
      <c r="AH32" s="227"/>
      <c r="AI32" s="227"/>
    </row>
    <row r="33" spans="1:35" ht="15.75">
      <c r="A33" s="175" t="str">
        <f t="shared" si="4"/>
        <v>9SONSONATE</v>
      </c>
      <c r="B33" s="203">
        <v>9</v>
      </c>
      <c r="C33" s="201" t="s">
        <v>175</v>
      </c>
      <c r="D33" s="233" t="s">
        <v>129</v>
      </c>
      <c r="E33" s="221">
        <v>28.777777777777779</v>
      </c>
      <c r="F33" s="221">
        <v>28</v>
      </c>
      <c r="G33" s="221">
        <v>29</v>
      </c>
      <c r="H33" s="221">
        <v>0.33999999999999997</v>
      </c>
      <c r="I33" s="221">
        <v>0.3</v>
      </c>
      <c r="J33" s="221">
        <v>0.35</v>
      </c>
      <c r="L33" s="54" t="str">
        <f t="shared" si="0"/>
        <v>10SANTA ANA</v>
      </c>
      <c r="M33" s="203">
        <v>10</v>
      </c>
      <c r="N33" s="201" t="s">
        <v>172</v>
      </c>
      <c r="O33" s="233" t="s">
        <v>263</v>
      </c>
      <c r="P33" s="221">
        <v>25</v>
      </c>
      <c r="Q33" s="221">
        <v>24</v>
      </c>
      <c r="R33" s="221">
        <v>27</v>
      </c>
      <c r="S33" s="221">
        <v>0.31</v>
      </c>
      <c r="T33" s="221">
        <v>0.3</v>
      </c>
      <c r="U33" s="221">
        <v>0.35</v>
      </c>
      <c r="W33" s="45" t="str">
        <f t="shared" si="3"/>
        <v>10GERARDO BARRIOS</v>
      </c>
      <c r="X33" s="45">
        <v>10</v>
      </c>
      <c r="Y33" s="45" t="s">
        <v>184</v>
      </c>
      <c r="Z33" s="50" t="s">
        <v>130</v>
      </c>
      <c r="AA33" s="53">
        <v>14.9</v>
      </c>
      <c r="AB33" s="52">
        <v>14</v>
      </c>
      <c r="AC33" s="52">
        <v>16</v>
      </c>
      <c r="AE33" s="227" t="str">
        <f t="shared" si="1"/>
        <v/>
      </c>
      <c r="AF33" s="227"/>
      <c r="AG33" s="227"/>
      <c r="AH33" s="227"/>
      <c r="AI33" s="227"/>
    </row>
    <row r="34" spans="1:35" ht="15.75">
      <c r="A34" s="175" t="str">
        <f t="shared" si="4"/>
        <v>9USULUTAN</v>
      </c>
      <c r="B34" s="203">
        <v>9</v>
      </c>
      <c r="C34" s="201" t="s">
        <v>259</v>
      </c>
      <c r="D34" s="233" t="s">
        <v>129</v>
      </c>
      <c r="E34" s="221">
        <v>30.192307692307693</v>
      </c>
      <c r="F34" s="221">
        <v>28.5</v>
      </c>
      <c r="G34" s="221">
        <v>32</v>
      </c>
      <c r="H34" s="221">
        <v>0.39615384615384619</v>
      </c>
      <c r="I34" s="221">
        <v>0.35</v>
      </c>
      <c r="J34" s="221">
        <v>0.4</v>
      </c>
      <c r="L34" s="54" t="str">
        <f t="shared" si="0"/>
        <v>10SAN MIGUEL</v>
      </c>
      <c r="M34" s="203">
        <v>10</v>
      </c>
      <c r="N34" s="201" t="s">
        <v>174</v>
      </c>
      <c r="O34" s="233" t="s">
        <v>263</v>
      </c>
      <c r="P34" s="221">
        <v>26.1</v>
      </c>
      <c r="Q34" s="221">
        <v>25</v>
      </c>
      <c r="R34" s="221">
        <v>32</v>
      </c>
      <c r="S34" s="221">
        <v>0.31666666666666665</v>
      </c>
      <c r="T34" s="221">
        <v>0.3</v>
      </c>
      <c r="U34" s="221">
        <v>0.35</v>
      </c>
      <c r="W34" s="45" t="str">
        <f t="shared" si="3"/>
        <v>10SANTA ANA</v>
      </c>
      <c r="X34" s="45">
        <v>10</v>
      </c>
      <c r="Y34" s="45" t="s">
        <v>172</v>
      </c>
      <c r="Z34" s="50" t="s">
        <v>130</v>
      </c>
      <c r="AA34" s="51">
        <v>15</v>
      </c>
      <c r="AB34" s="52">
        <v>14</v>
      </c>
      <c r="AC34" s="52">
        <v>16</v>
      </c>
      <c r="AE34" s="227" t="str">
        <f t="shared" si="1"/>
        <v/>
      </c>
      <c r="AF34" s="227"/>
      <c r="AG34" s="227"/>
      <c r="AH34" s="227"/>
      <c r="AI34" s="227"/>
    </row>
    <row r="35" spans="1:35" ht="15.75">
      <c r="A35" s="175" t="str">
        <f t="shared" si="4"/>
        <v xml:space="preserve">10GERARDO BARRIOS </v>
      </c>
      <c r="B35" s="202">
        <v>10</v>
      </c>
      <c r="C35" s="201" t="s">
        <v>262</v>
      </c>
      <c r="D35" s="233" t="s">
        <v>263</v>
      </c>
      <c r="E35" s="221">
        <v>26.666666666666668</v>
      </c>
      <c r="F35" s="221">
        <v>24</v>
      </c>
      <c r="G35" s="221">
        <v>28</v>
      </c>
      <c r="H35" s="221">
        <v>0.39999999999999997</v>
      </c>
      <c r="I35" s="221">
        <v>0.4</v>
      </c>
      <c r="J35" s="221">
        <v>0.4</v>
      </c>
      <c r="L35" s="54" t="str">
        <f t="shared" si="0"/>
        <v>10SENSUNTEPEQUE</v>
      </c>
      <c r="M35" s="202">
        <v>10</v>
      </c>
      <c r="N35" s="201" t="s">
        <v>181</v>
      </c>
      <c r="O35" s="233" t="s">
        <v>263</v>
      </c>
      <c r="P35" s="221">
        <v>27.2</v>
      </c>
      <c r="Q35" s="221">
        <v>26</v>
      </c>
      <c r="R35" s="221">
        <v>28</v>
      </c>
      <c r="S35" s="221">
        <v>0.39285714285714279</v>
      </c>
      <c r="T35" s="221">
        <v>0.35</v>
      </c>
      <c r="U35" s="221">
        <v>0.4</v>
      </c>
      <c r="W35" s="45" t="str">
        <f t="shared" si="3"/>
        <v>10SAN MIGUEL</v>
      </c>
      <c r="X35" s="45">
        <v>10</v>
      </c>
      <c r="Y35" s="45" t="s">
        <v>174</v>
      </c>
      <c r="Z35" s="50" t="s">
        <v>130</v>
      </c>
      <c r="AA35" s="51">
        <v>14.2</v>
      </c>
      <c r="AB35" s="52">
        <v>13</v>
      </c>
      <c r="AC35" s="52">
        <v>16</v>
      </c>
      <c r="AE35" s="227" t="str">
        <f t="shared" si="1"/>
        <v/>
      </c>
      <c r="AF35" s="227"/>
      <c r="AG35" s="227"/>
      <c r="AH35" s="227"/>
      <c r="AI35" s="227"/>
    </row>
    <row r="36" spans="1:35" ht="15.75">
      <c r="A36" s="175" t="str">
        <f t="shared" si="4"/>
        <v>10SAN FRANCISCO GOTERA</v>
      </c>
      <c r="B36" s="203">
        <v>10</v>
      </c>
      <c r="C36" s="201" t="s">
        <v>182</v>
      </c>
      <c r="D36" s="233" t="s">
        <v>263</v>
      </c>
      <c r="E36" s="221">
        <v>28.722222222222221</v>
      </c>
      <c r="F36" s="221">
        <v>27</v>
      </c>
      <c r="G36" s="221">
        <v>30</v>
      </c>
      <c r="H36" s="221">
        <v>0.33999999999999997</v>
      </c>
      <c r="I36" s="221">
        <v>0.3</v>
      </c>
      <c r="J36" s="221">
        <v>0.35</v>
      </c>
      <c r="L36" s="54" t="str">
        <f t="shared" si="0"/>
        <v xml:space="preserve">10GERARDO BARRIOS </v>
      </c>
      <c r="M36" s="203">
        <v>10</v>
      </c>
      <c r="N36" s="201" t="s">
        <v>262</v>
      </c>
      <c r="O36" s="233" t="s">
        <v>263</v>
      </c>
      <c r="P36" s="221">
        <v>27.15</v>
      </c>
      <c r="Q36" s="221">
        <v>24</v>
      </c>
      <c r="R36" s="221">
        <v>28</v>
      </c>
      <c r="S36" s="221">
        <v>0.39999999999999997</v>
      </c>
      <c r="T36" s="221">
        <v>0.4</v>
      </c>
      <c r="U36" s="221">
        <v>0.4</v>
      </c>
      <c r="W36" s="45" t="str">
        <f>+X36&amp;Y36</f>
        <v>10COJUTEPEQUE</v>
      </c>
      <c r="X36" s="45">
        <v>10</v>
      </c>
      <c r="Y36" s="45" t="s">
        <v>179</v>
      </c>
      <c r="Z36" s="45" t="s">
        <v>130</v>
      </c>
      <c r="AA36" s="52">
        <v>17</v>
      </c>
      <c r="AB36" s="52">
        <v>15</v>
      </c>
      <c r="AC36" s="52">
        <v>18</v>
      </c>
      <c r="AE36" s="227" t="str">
        <f t="shared" si="1"/>
        <v/>
      </c>
      <c r="AF36" s="227"/>
      <c r="AG36" s="227"/>
      <c r="AH36" s="227"/>
      <c r="AI36" s="227"/>
    </row>
    <row r="37" spans="1:35" ht="15.75">
      <c r="A37" s="175" t="str">
        <f t="shared" si="4"/>
        <v>10SONSONATE</v>
      </c>
      <c r="B37" s="202">
        <v>10</v>
      </c>
      <c r="C37" s="201" t="s">
        <v>175</v>
      </c>
      <c r="D37" s="233" t="s">
        <v>263</v>
      </c>
      <c r="E37" s="221">
        <v>24.6</v>
      </c>
      <c r="F37" s="221">
        <v>24</v>
      </c>
      <c r="G37" s="221">
        <v>25</v>
      </c>
      <c r="H37" s="221">
        <v>0.3</v>
      </c>
      <c r="I37" s="221">
        <v>0.3</v>
      </c>
      <c r="J37" s="221">
        <v>0.3</v>
      </c>
      <c r="L37" s="54" t="str">
        <f t="shared" si="0"/>
        <v>11TIENDONA</v>
      </c>
      <c r="M37" s="202">
        <v>11</v>
      </c>
      <c r="N37" s="201" t="s">
        <v>190</v>
      </c>
      <c r="O37" s="233" t="s">
        <v>53</v>
      </c>
      <c r="P37" s="221">
        <v>14</v>
      </c>
      <c r="Q37" s="221">
        <v>14</v>
      </c>
      <c r="R37" s="221">
        <v>14</v>
      </c>
      <c r="S37" s="221"/>
      <c r="T37" s="221"/>
      <c r="U37" s="221"/>
      <c r="W37" s="45" t="str">
        <f t="shared" ref="W37:W215" si="5">+X37&amp;Y37</f>
        <v>11TIENDONA</v>
      </c>
      <c r="X37" s="45">
        <v>11</v>
      </c>
      <c r="Y37" s="45" t="s">
        <v>190</v>
      </c>
      <c r="Z37" s="45" t="s">
        <v>53</v>
      </c>
      <c r="AA37" s="52">
        <v>8</v>
      </c>
      <c r="AB37" s="52">
        <v>8</v>
      </c>
      <c r="AC37" s="52">
        <v>8</v>
      </c>
      <c r="AE37" s="227" t="str">
        <f t="shared" si="1"/>
        <v/>
      </c>
      <c r="AF37" s="227"/>
      <c r="AG37" s="227"/>
      <c r="AH37" s="227"/>
      <c r="AI37" s="227"/>
    </row>
    <row r="38" spans="1:35" ht="15.75">
      <c r="A38" s="175" t="str">
        <f t="shared" si="4"/>
        <v>10USULUTAN</v>
      </c>
      <c r="B38" s="202">
        <v>10</v>
      </c>
      <c r="C38" s="201" t="s">
        <v>259</v>
      </c>
      <c r="D38" s="233" t="s">
        <v>263</v>
      </c>
      <c r="E38" s="221">
        <v>28.428571428571427</v>
      </c>
      <c r="F38" s="221">
        <v>26</v>
      </c>
      <c r="G38" s="221">
        <v>30</v>
      </c>
      <c r="H38" s="221">
        <v>0.37142857142857144</v>
      </c>
      <c r="I38" s="221">
        <v>0.35</v>
      </c>
      <c r="J38" s="221">
        <v>0.4</v>
      </c>
      <c r="L38" s="54" t="str">
        <f t="shared" si="0"/>
        <v>11SANTA ANA</v>
      </c>
      <c r="M38" s="202">
        <v>11</v>
      </c>
      <c r="N38" s="201" t="s">
        <v>172</v>
      </c>
      <c r="O38" s="233" t="s">
        <v>53</v>
      </c>
      <c r="P38" s="221">
        <v>15</v>
      </c>
      <c r="Q38" s="221">
        <v>14</v>
      </c>
      <c r="R38" s="221">
        <v>16</v>
      </c>
      <c r="S38" s="221"/>
      <c r="T38" s="221"/>
      <c r="U38" s="221"/>
      <c r="W38" s="45" t="str">
        <f t="shared" si="5"/>
        <v>11SANTA ANA</v>
      </c>
      <c r="X38" s="45">
        <v>11</v>
      </c>
      <c r="Y38" s="45" t="s">
        <v>172</v>
      </c>
      <c r="Z38" s="45" t="s">
        <v>53</v>
      </c>
      <c r="AA38" s="52">
        <v>10</v>
      </c>
      <c r="AB38" s="52">
        <v>10</v>
      </c>
      <c r="AC38" s="52">
        <v>10</v>
      </c>
      <c r="AE38" s="227" t="str">
        <f t="shared" si="1"/>
        <v/>
      </c>
      <c r="AF38" s="227"/>
      <c r="AG38" s="227"/>
      <c r="AH38" s="227"/>
      <c r="AI38" s="227"/>
    </row>
    <row r="39" spans="1:35" ht="15.75">
      <c r="A39" s="175" t="str">
        <f t="shared" si="4"/>
        <v>11MERCADO CENTRAL</v>
      </c>
      <c r="B39" s="203">
        <v>11</v>
      </c>
      <c r="C39" s="201" t="s">
        <v>229</v>
      </c>
      <c r="D39" s="233" t="s">
        <v>53</v>
      </c>
      <c r="E39" s="221">
        <v>13</v>
      </c>
      <c r="F39" s="221">
        <v>13</v>
      </c>
      <c r="G39" s="221">
        <v>13</v>
      </c>
      <c r="H39" s="221"/>
      <c r="I39" s="221"/>
      <c r="J39" s="221"/>
      <c r="L39" s="54" t="str">
        <f t="shared" si="0"/>
        <v>11SAN MIGUEL</v>
      </c>
      <c r="M39" s="203">
        <v>11</v>
      </c>
      <c r="N39" s="201" t="s">
        <v>174</v>
      </c>
      <c r="O39" s="233" t="s">
        <v>53</v>
      </c>
      <c r="P39" s="221">
        <v>13.5</v>
      </c>
      <c r="Q39" s="221">
        <v>13</v>
      </c>
      <c r="R39" s="221">
        <v>14</v>
      </c>
      <c r="S39" s="221"/>
      <c r="T39" s="221"/>
      <c r="U39" s="221"/>
      <c r="W39" s="45" t="str">
        <f t="shared" si="5"/>
        <v>11COJUTEPEQUE</v>
      </c>
      <c r="X39" s="45">
        <v>11</v>
      </c>
      <c r="Y39" s="45" t="s">
        <v>179</v>
      </c>
      <c r="Z39" s="45" t="s">
        <v>53</v>
      </c>
      <c r="AA39" s="52">
        <v>10</v>
      </c>
      <c r="AB39" s="52">
        <v>10</v>
      </c>
      <c r="AC39" s="52">
        <v>10</v>
      </c>
      <c r="AE39" s="227" t="str">
        <f t="shared" si="1"/>
        <v/>
      </c>
      <c r="AF39" s="227"/>
      <c r="AG39" s="227"/>
      <c r="AH39" s="227"/>
      <c r="AI39" s="227"/>
    </row>
    <row r="40" spans="1:35" ht="15.75">
      <c r="A40" s="175" t="str">
        <f t="shared" si="4"/>
        <v>11TIENDONA</v>
      </c>
      <c r="B40" s="203">
        <v>11</v>
      </c>
      <c r="C40" s="201" t="s">
        <v>190</v>
      </c>
      <c r="D40" s="233" t="s">
        <v>53</v>
      </c>
      <c r="E40" s="221">
        <v>14</v>
      </c>
      <c r="F40" s="221">
        <v>14</v>
      </c>
      <c r="G40" s="221">
        <v>14</v>
      </c>
      <c r="H40" s="221"/>
      <c r="I40" s="221"/>
      <c r="J40" s="221"/>
      <c r="L40" s="54" t="str">
        <f t="shared" si="0"/>
        <v>11SENSUNTEPEQUE</v>
      </c>
      <c r="M40" s="203">
        <v>11</v>
      </c>
      <c r="N40" s="201" t="s">
        <v>181</v>
      </c>
      <c r="O40" s="233" t="s">
        <v>53</v>
      </c>
      <c r="P40" s="221">
        <v>15</v>
      </c>
      <c r="Q40" s="221">
        <v>15</v>
      </c>
      <c r="R40" s="221">
        <v>15</v>
      </c>
      <c r="S40" s="221"/>
      <c r="T40" s="221"/>
      <c r="U40" s="221"/>
      <c r="W40" s="45" t="str">
        <f t="shared" si="5"/>
        <v>12TIENDONA</v>
      </c>
      <c r="X40" s="45">
        <v>12</v>
      </c>
      <c r="Y40" s="45" t="s">
        <v>190</v>
      </c>
      <c r="Z40" s="45" t="s">
        <v>54</v>
      </c>
      <c r="AA40" s="52">
        <v>13</v>
      </c>
      <c r="AB40" s="52">
        <v>13</v>
      </c>
      <c r="AC40" s="52">
        <v>13</v>
      </c>
      <c r="AE40" s="227" t="str">
        <f t="shared" si="1"/>
        <v/>
      </c>
      <c r="AF40" s="227"/>
      <c r="AG40" s="227"/>
      <c r="AH40" s="227"/>
      <c r="AI40" s="227"/>
    </row>
    <row r="41" spans="1:35" ht="15.75">
      <c r="A41" s="175" t="str">
        <f t="shared" si="4"/>
        <v>11SAN FRANCISCO GOTERA</v>
      </c>
      <c r="B41" s="202">
        <v>11</v>
      </c>
      <c r="C41" s="201" t="s">
        <v>182</v>
      </c>
      <c r="D41" s="233" t="s">
        <v>53</v>
      </c>
      <c r="E41" s="221">
        <v>14</v>
      </c>
      <c r="F41" s="221">
        <v>14</v>
      </c>
      <c r="G41" s="221">
        <v>14</v>
      </c>
      <c r="H41" s="221"/>
      <c r="I41" s="221"/>
      <c r="J41" s="221"/>
      <c r="L41" s="54" t="str">
        <f t="shared" si="0"/>
        <v>11MERCADO CENTRAL</v>
      </c>
      <c r="M41" s="202">
        <v>11</v>
      </c>
      <c r="N41" s="201" t="s">
        <v>229</v>
      </c>
      <c r="O41" s="233" t="s">
        <v>53</v>
      </c>
      <c r="P41" s="221">
        <v>13</v>
      </c>
      <c r="Q41" s="221">
        <v>13</v>
      </c>
      <c r="R41" s="221">
        <v>13</v>
      </c>
      <c r="S41" s="221"/>
      <c r="T41" s="221"/>
      <c r="U41" s="221"/>
      <c r="W41" s="45" t="str">
        <f t="shared" si="5"/>
        <v>13TIENDONA</v>
      </c>
      <c r="X41" s="45">
        <v>13</v>
      </c>
      <c r="Y41" s="45" t="s">
        <v>190</v>
      </c>
      <c r="Z41" s="45" t="s">
        <v>55</v>
      </c>
      <c r="AA41" s="52">
        <v>41.666666666666664</v>
      </c>
      <c r="AB41" s="52">
        <v>40</v>
      </c>
      <c r="AC41" s="52">
        <v>45</v>
      </c>
      <c r="AE41" s="227" t="str">
        <f t="shared" si="1"/>
        <v/>
      </c>
      <c r="AF41" s="227"/>
      <c r="AG41" s="227"/>
      <c r="AH41" s="227"/>
      <c r="AI41" s="227"/>
    </row>
    <row r="42" spans="1:35" ht="15.75">
      <c r="A42" s="175" t="str">
        <f t="shared" si="4"/>
        <v>11SONSONATE</v>
      </c>
      <c r="B42" s="203">
        <v>11</v>
      </c>
      <c r="C42" s="201" t="s">
        <v>175</v>
      </c>
      <c r="D42" s="233" t="s">
        <v>53</v>
      </c>
      <c r="E42" s="221">
        <v>14</v>
      </c>
      <c r="F42" s="221">
        <v>14</v>
      </c>
      <c r="G42" s="221">
        <v>14</v>
      </c>
      <c r="H42" s="221"/>
      <c r="I42" s="221"/>
      <c r="J42" s="221"/>
      <c r="L42" s="54" t="str">
        <f t="shared" si="0"/>
        <v>12TIENDONA</v>
      </c>
      <c r="M42" s="203">
        <v>12</v>
      </c>
      <c r="N42" s="201" t="s">
        <v>190</v>
      </c>
      <c r="O42" s="233" t="s">
        <v>54</v>
      </c>
      <c r="P42" s="221">
        <v>20</v>
      </c>
      <c r="Q42" s="221">
        <v>20</v>
      </c>
      <c r="R42" s="221">
        <v>20</v>
      </c>
      <c r="S42" s="221"/>
      <c r="T42" s="221"/>
      <c r="U42" s="221"/>
      <c r="W42" s="45" t="str">
        <f t="shared" si="5"/>
        <v>14TIENDONA</v>
      </c>
      <c r="X42" s="45">
        <v>14</v>
      </c>
      <c r="Y42" s="45" t="s">
        <v>190</v>
      </c>
      <c r="Z42" s="45" t="s">
        <v>56</v>
      </c>
      <c r="AA42" s="52">
        <v>10.6</v>
      </c>
      <c r="AB42" s="52">
        <v>10</v>
      </c>
      <c r="AC42" s="52">
        <v>12</v>
      </c>
      <c r="AE42" s="227" t="str">
        <f t="shared" si="1"/>
        <v/>
      </c>
      <c r="AF42" s="227"/>
      <c r="AG42" s="227"/>
      <c r="AH42" s="227"/>
      <c r="AI42" s="227"/>
    </row>
    <row r="43" spans="1:35" ht="15.75">
      <c r="A43" s="175" t="str">
        <f t="shared" si="4"/>
        <v>11USULUTAN</v>
      </c>
      <c r="B43" s="202">
        <v>11</v>
      </c>
      <c r="C43" s="201" t="s">
        <v>259</v>
      </c>
      <c r="D43" s="233" t="s">
        <v>53</v>
      </c>
      <c r="E43" s="221">
        <v>14.666666666666666</v>
      </c>
      <c r="F43" s="221">
        <v>14</v>
      </c>
      <c r="G43" s="221">
        <v>15</v>
      </c>
      <c r="H43" s="221"/>
      <c r="I43" s="221"/>
      <c r="J43" s="221"/>
      <c r="L43" s="54" t="str">
        <f t="shared" si="0"/>
        <v>12SAN MIGUEL</v>
      </c>
      <c r="M43" s="202">
        <v>12</v>
      </c>
      <c r="N43" s="201" t="s">
        <v>174</v>
      </c>
      <c r="O43" s="233" t="s">
        <v>54</v>
      </c>
      <c r="P43" s="221">
        <v>14.666666666666666</v>
      </c>
      <c r="Q43" s="221">
        <v>14</v>
      </c>
      <c r="R43" s="221">
        <v>15</v>
      </c>
      <c r="S43" s="221"/>
      <c r="T43" s="221"/>
      <c r="U43" s="221"/>
      <c r="W43" s="45" t="str">
        <f t="shared" si="5"/>
        <v>14SANTA ANA</v>
      </c>
      <c r="X43" s="45">
        <v>14</v>
      </c>
      <c r="Y43" s="45" t="s">
        <v>172</v>
      </c>
      <c r="Z43" s="45" t="s">
        <v>56</v>
      </c>
      <c r="AA43" s="52">
        <v>14</v>
      </c>
      <c r="AB43" s="52">
        <v>14</v>
      </c>
      <c r="AC43" s="52">
        <v>14</v>
      </c>
      <c r="AE43" s="227" t="str">
        <f t="shared" si="1"/>
        <v/>
      </c>
      <c r="AF43" s="227"/>
      <c r="AG43" s="227"/>
      <c r="AH43" s="227"/>
      <c r="AI43" s="227"/>
    </row>
    <row r="44" spans="1:35" ht="15.75">
      <c r="A44" s="175" t="str">
        <f t="shared" si="4"/>
        <v>12TIENDONA</v>
      </c>
      <c r="B44" s="203">
        <v>12</v>
      </c>
      <c r="C44" s="201" t="s">
        <v>190</v>
      </c>
      <c r="D44" s="233" t="s">
        <v>54</v>
      </c>
      <c r="E44" s="221">
        <v>20</v>
      </c>
      <c r="F44" s="221">
        <v>20</v>
      </c>
      <c r="G44" s="221">
        <v>20</v>
      </c>
      <c r="H44" s="221"/>
      <c r="I44" s="221"/>
      <c r="J44" s="221"/>
      <c r="L44" s="54" t="str">
        <f t="shared" si="0"/>
        <v>13TIENDONA</v>
      </c>
      <c r="M44" s="203">
        <v>13</v>
      </c>
      <c r="N44" s="201" t="s">
        <v>190</v>
      </c>
      <c r="O44" s="233" t="s">
        <v>55</v>
      </c>
      <c r="P44" s="221">
        <v>50</v>
      </c>
      <c r="Q44" s="221">
        <v>50</v>
      </c>
      <c r="R44" s="221">
        <v>50</v>
      </c>
      <c r="S44" s="221"/>
      <c r="T44" s="221"/>
      <c r="U44" s="221"/>
      <c r="W44" s="45" t="str">
        <f t="shared" si="5"/>
        <v>14COJUTEPEQUE</v>
      </c>
      <c r="X44" s="45">
        <v>14</v>
      </c>
      <c r="Y44" s="45" t="s">
        <v>179</v>
      </c>
      <c r="Z44" s="45" t="s">
        <v>56</v>
      </c>
      <c r="AA44" s="52">
        <v>14</v>
      </c>
      <c r="AB44" s="52">
        <v>14</v>
      </c>
      <c r="AC44" s="52">
        <v>14</v>
      </c>
      <c r="AE44" s="227" t="str">
        <f t="shared" si="1"/>
        <v/>
      </c>
      <c r="AF44" s="227"/>
      <c r="AG44" s="227"/>
      <c r="AH44" s="227"/>
      <c r="AI44" s="227"/>
    </row>
    <row r="45" spans="1:35" ht="15.75">
      <c r="A45" s="175" t="str">
        <f t="shared" si="4"/>
        <v>12SAN FRANCISCO GOTERA</v>
      </c>
      <c r="B45" s="202">
        <v>12</v>
      </c>
      <c r="C45" s="201" t="s">
        <v>182</v>
      </c>
      <c r="D45" s="233" t="s">
        <v>54</v>
      </c>
      <c r="E45" s="221">
        <v>15</v>
      </c>
      <c r="F45" s="221">
        <v>14</v>
      </c>
      <c r="G45" s="221">
        <v>16</v>
      </c>
      <c r="H45" s="221"/>
      <c r="I45" s="221"/>
      <c r="J45" s="221"/>
      <c r="L45" s="54" t="str">
        <f t="shared" si="0"/>
        <v>14TIENDONA</v>
      </c>
      <c r="M45" s="202">
        <v>14</v>
      </c>
      <c r="N45" s="201" t="s">
        <v>190</v>
      </c>
      <c r="O45" s="233" t="s">
        <v>56</v>
      </c>
      <c r="P45" s="221">
        <v>12.75</v>
      </c>
      <c r="Q45" s="221">
        <v>12</v>
      </c>
      <c r="R45" s="221">
        <v>13</v>
      </c>
      <c r="S45" s="221"/>
      <c r="T45" s="221"/>
      <c r="U45" s="221"/>
      <c r="W45" s="45" t="str">
        <f t="shared" si="5"/>
        <v>15TIENDONA</v>
      </c>
      <c r="X45" s="45">
        <v>15</v>
      </c>
      <c r="Y45" s="45" t="s">
        <v>190</v>
      </c>
      <c r="Z45" s="45" t="s">
        <v>57</v>
      </c>
      <c r="AA45" s="52">
        <v>50</v>
      </c>
      <c r="AB45" s="52">
        <v>50</v>
      </c>
      <c r="AC45" s="52">
        <v>50</v>
      </c>
      <c r="AE45" s="227" t="str">
        <f t="shared" si="1"/>
        <v/>
      </c>
      <c r="AF45" s="227"/>
      <c r="AG45" s="227"/>
      <c r="AH45" s="227"/>
      <c r="AI45" s="227"/>
    </row>
    <row r="46" spans="1:35" ht="15.75">
      <c r="A46" s="175" t="str">
        <f t="shared" si="4"/>
        <v>13TIENDONA</v>
      </c>
      <c r="B46" s="202">
        <v>13</v>
      </c>
      <c r="C46" s="201" t="s">
        <v>190</v>
      </c>
      <c r="D46" s="233" t="s">
        <v>55</v>
      </c>
      <c r="E46" s="221">
        <v>50</v>
      </c>
      <c r="F46" s="221">
        <v>50</v>
      </c>
      <c r="G46" s="221">
        <v>50</v>
      </c>
      <c r="H46" s="221"/>
      <c r="I46" s="221"/>
      <c r="J46" s="221"/>
      <c r="L46" s="54" t="str">
        <f t="shared" si="0"/>
        <v>14SANTA ANA</v>
      </c>
      <c r="M46" s="202">
        <v>14</v>
      </c>
      <c r="N46" s="201" t="s">
        <v>172</v>
      </c>
      <c r="O46" s="233" t="s">
        <v>56</v>
      </c>
      <c r="P46" s="221">
        <v>15.25</v>
      </c>
      <c r="Q46" s="221">
        <v>14</v>
      </c>
      <c r="R46" s="221">
        <v>16</v>
      </c>
      <c r="S46" s="221"/>
      <c r="T46" s="221"/>
      <c r="U46" s="221"/>
      <c r="W46" s="45" t="str">
        <f t="shared" si="5"/>
        <v>17TIENDONA</v>
      </c>
      <c r="X46" s="45">
        <v>17</v>
      </c>
      <c r="Y46" s="45" t="s">
        <v>190</v>
      </c>
      <c r="Z46" s="45" t="s">
        <v>59</v>
      </c>
      <c r="AA46" s="52">
        <v>5</v>
      </c>
      <c r="AB46" s="52">
        <v>5</v>
      </c>
      <c r="AC46" s="52">
        <v>5</v>
      </c>
      <c r="AE46" s="227" t="str">
        <f t="shared" si="1"/>
        <v/>
      </c>
      <c r="AF46" s="227"/>
      <c r="AG46" s="227"/>
      <c r="AH46" s="227"/>
      <c r="AI46" s="227"/>
    </row>
    <row r="47" spans="1:35" ht="15.75">
      <c r="A47" s="175" t="str">
        <f t="shared" si="4"/>
        <v>14TIENDONA</v>
      </c>
      <c r="B47" s="203">
        <v>14</v>
      </c>
      <c r="C47" s="201" t="s">
        <v>190</v>
      </c>
      <c r="D47" s="233" t="s">
        <v>56</v>
      </c>
      <c r="E47" s="221">
        <v>12.75</v>
      </c>
      <c r="F47" s="221">
        <v>12</v>
      </c>
      <c r="G47" s="221">
        <v>13</v>
      </c>
      <c r="H47" s="221"/>
      <c r="I47" s="221"/>
      <c r="J47" s="221"/>
      <c r="L47" s="54" t="str">
        <f t="shared" si="0"/>
        <v>14SAN MIGUEL</v>
      </c>
      <c r="M47" s="203">
        <v>14</v>
      </c>
      <c r="N47" s="201" t="s">
        <v>174</v>
      </c>
      <c r="O47" s="233" t="s">
        <v>56</v>
      </c>
      <c r="P47" s="221">
        <v>12</v>
      </c>
      <c r="Q47" s="221">
        <v>10</v>
      </c>
      <c r="R47" s="221">
        <v>14</v>
      </c>
      <c r="S47" s="221"/>
      <c r="T47" s="221"/>
      <c r="U47" s="221"/>
      <c r="W47" s="45" t="str">
        <f t="shared" si="5"/>
        <v>17COJUTEPEQUE</v>
      </c>
      <c r="X47" s="45">
        <v>17</v>
      </c>
      <c r="Y47" s="45" t="s">
        <v>179</v>
      </c>
      <c r="Z47" s="45" t="s">
        <v>59</v>
      </c>
      <c r="AA47" s="52">
        <v>7</v>
      </c>
      <c r="AB47" s="52">
        <v>7</v>
      </c>
      <c r="AC47" s="52">
        <v>7</v>
      </c>
      <c r="AE47" s="227" t="str">
        <f t="shared" si="1"/>
        <v/>
      </c>
      <c r="AF47" s="227"/>
      <c r="AG47" s="227"/>
      <c r="AH47" s="227"/>
      <c r="AI47" s="227"/>
    </row>
    <row r="48" spans="1:35" ht="15.75">
      <c r="A48" s="175" t="str">
        <f t="shared" si="4"/>
        <v>14SAN FRANCISCO GOTERA</v>
      </c>
      <c r="B48" s="203">
        <v>14</v>
      </c>
      <c r="C48" s="201" t="s">
        <v>182</v>
      </c>
      <c r="D48" s="233" t="s">
        <v>56</v>
      </c>
      <c r="E48" s="221">
        <v>13.5</v>
      </c>
      <c r="F48" s="221">
        <v>13</v>
      </c>
      <c r="G48" s="221">
        <v>14</v>
      </c>
      <c r="H48" s="221"/>
      <c r="I48" s="221"/>
      <c r="J48" s="221"/>
      <c r="L48" s="54" t="str">
        <f t="shared" si="0"/>
        <v>14SENSUNTEPEQUE</v>
      </c>
      <c r="M48" s="203">
        <v>14</v>
      </c>
      <c r="N48" s="201" t="s">
        <v>181</v>
      </c>
      <c r="O48" s="233" t="s">
        <v>56</v>
      </c>
      <c r="P48" s="221">
        <v>16</v>
      </c>
      <c r="Q48" s="221">
        <v>16</v>
      </c>
      <c r="R48" s="221">
        <v>16</v>
      </c>
      <c r="S48" s="221"/>
      <c r="T48" s="221"/>
      <c r="U48" s="221"/>
      <c r="W48" s="45" t="str">
        <f t="shared" si="5"/>
        <v>18TIENDONA</v>
      </c>
      <c r="X48" s="45">
        <v>18</v>
      </c>
      <c r="Y48" s="45" t="s">
        <v>190</v>
      </c>
      <c r="Z48" s="45" t="s">
        <v>60</v>
      </c>
      <c r="AA48" s="52">
        <v>7.666666666666667</v>
      </c>
      <c r="AB48" s="52">
        <v>7</v>
      </c>
      <c r="AC48" s="52">
        <v>8</v>
      </c>
      <c r="AE48" s="227" t="str">
        <f t="shared" si="1"/>
        <v/>
      </c>
      <c r="AF48" s="227"/>
      <c r="AG48" s="227"/>
      <c r="AH48" s="227"/>
      <c r="AI48" s="227"/>
    </row>
    <row r="49" spans="1:35" ht="15.75">
      <c r="A49" s="175" t="str">
        <f t="shared" si="4"/>
        <v>14SONSONATE</v>
      </c>
      <c r="B49" s="203">
        <v>14</v>
      </c>
      <c r="C49" s="201" t="s">
        <v>175</v>
      </c>
      <c r="D49" s="233" t="s">
        <v>56</v>
      </c>
      <c r="E49" s="221">
        <v>15</v>
      </c>
      <c r="F49" s="221">
        <v>15</v>
      </c>
      <c r="G49" s="221">
        <v>15</v>
      </c>
      <c r="H49" s="221"/>
      <c r="I49" s="221"/>
      <c r="J49" s="221"/>
      <c r="L49" s="54" t="str">
        <f t="shared" si="0"/>
        <v>15TIENDONA</v>
      </c>
      <c r="M49" s="203">
        <v>15</v>
      </c>
      <c r="N49" s="201" t="s">
        <v>190</v>
      </c>
      <c r="O49" s="233" t="s">
        <v>57</v>
      </c>
      <c r="P49" s="221">
        <v>71.666666666666671</v>
      </c>
      <c r="Q49" s="221">
        <v>65</v>
      </c>
      <c r="R49" s="221">
        <v>75</v>
      </c>
      <c r="S49" s="221"/>
      <c r="T49" s="221"/>
      <c r="U49" s="221"/>
      <c r="W49" s="45" t="str">
        <f t="shared" si="5"/>
        <v>18SANTA ANA</v>
      </c>
      <c r="X49" s="45">
        <v>18</v>
      </c>
      <c r="Y49" s="45" t="s">
        <v>172</v>
      </c>
      <c r="Z49" s="45" t="s">
        <v>60</v>
      </c>
      <c r="AA49" s="52">
        <v>6</v>
      </c>
      <c r="AB49" s="52">
        <v>6</v>
      </c>
      <c r="AC49" s="52">
        <v>6</v>
      </c>
      <c r="AE49" s="227" t="str">
        <f t="shared" si="1"/>
        <v/>
      </c>
      <c r="AF49" s="227"/>
      <c r="AG49" s="227"/>
      <c r="AH49" s="227"/>
      <c r="AI49" s="227"/>
    </row>
    <row r="50" spans="1:35" ht="15.75">
      <c r="A50" s="175" t="str">
        <f t="shared" si="4"/>
        <v>14USULUTAN</v>
      </c>
      <c r="B50" s="202">
        <v>14</v>
      </c>
      <c r="C50" s="201" t="s">
        <v>259</v>
      </c>
      <c r="D50" s="233" t="s">
        <v>56</v>
      </c>
      <c r="E50" s="221">
        <v>15</v>
      </c>
      <c r="F50" s="221">
        <v>15</v>
      </c>
      <c r="G50" s="221">
        <v>15</v>
      </c>
      <c r="H50" s="221"/>
      <c r="I50" s="221"/>
      <c r="J50" s="221"/>
      <c r="L50" s="54" t="str">
        <f t="shared" si="0"/>
        <v>15SENSUNTEPEQUE</v>
      </c>
      <c r="M50" s="202">
        <v>15</v>
      </c>
      <c r="N50" s="201" t="s">
        <v>181</v>
      </c>
      <c r="O50" s="233" t="s">
        <v>57</v>
      </c>
      <c r="P50" s="221">
        <v>50</v>
      </c>
      <c r="Q50" s="221">
        <v>50</v>
      </c>
      <c r="R50" s="221">
        <v>50</v>
      </c>
      <c r="S50" s="221"/>
      <c r="T50" s="221"/>
      <c r="U50" s="221"/>
      <c r="W50" s="45" t="str">
        <f t="shared" si="5"/>
        <v>18COJUTEPEQUE</v>
      </c>
      <c r="X50" s="45">
        <v>18</v>
      </c>
      <c r="Y50" s="45" t="s">
        <v>179</v>
      </c>
      <c r="Z50" s="45" t="s">
        <v>60</v>
      </c>
      <c r="AA50" s="52">
        <v>9</v>
      </c>
      <c r="AB50" s="52">
        <v>9</v>
      </c>
      <c r="AC50" s="52">
        <v>9</v>
      </c>
      <c r="AE50" s="227" t="str">
        <f t="shared" si="1"/>
        <v/>
      </c>
      <c r="AF50" s="227"/>
      <c r="AG50" s="227"/>
      <c r="AH50" s="227"/>
      <c r="AI50" s="227"/>
    </row>
    <row r="51" spans="1:35" ht="15.75">
      <c r="A51" s="175" t="str">
        <f t="shared" si="4"/>
        <v>17TIENDONA</v>
      </c>
      <c r="B51" s="202">
        <v>17</v>
      </c>
      <c r="C51" s="201" t="s">
        <v>190</v>
      </c>
      <c r="D51" s="233" t="s">
        <v>59</v>
      </c>
      <c r="E51" s="221">
        <v>8.1666666666666661</v>
      </c>
      <c r="F51" s="221">
        <v>8</v>
      </c>
      <c r="G51" s="221">
        <v>9</v>
      </c>
      <c r="H51" s="221"/>
      <c r="I51" s="221"/>
      <c r="J51" s="221"/>
      <c r="L51" s="54" t="str">
        <f t="shared" si="0"/>
        <v>16SANTA ANA</v>
      </c>
      <c r="M51" s="202">
        <v>16</v>
      </c>
      <c r="N51" s="201" t="s">
        <v>172</v>
      </c>
      <c r="O51" s="233" t="s">
        <v>58</v>
      </c>
      <c r="P51" s="221">
        <v>12.5</v>
      </c>
      <c r="Q51" s="221">
        <v>12</v>
      </c>
      <c r="R51" s="221">
        <v>13</v>
      </c>
      <c r="S51" s="221"/>
      <c r="T51" s="221"/>
      <c r="U51" s="221"/>
      <c r="W51" s="45" t="str">
        <f t="shared" si="5"/>
        <v>19TIENDONA</v>
      </c>
      <c r="X51" s="45">
        <v>19</v>
      </c>
      <c r="Y51" s="45" t="s">
        <v>190</v>
      </c>
      <c r="Z51" s="45" t="s">
        <v>137</v>
      </c>
      <c r="AA51" s="52">
        <v>5</v>
      </c>
      <c r="AB51" s="52">
        <v>5</v>
      </c>
      <c r="AC51" s="52">
        <v>5</v>
      </c>
      <c r="AE51" s="227" t="str">
        <f t="shared" si="1"/>
        <v/>
      </c>
      <c r="AF51" s="227"/>
      <c r="AG51" s="227"/>
      <c r="AH51" s="227"/>
      <c r="AI51" s="227"/>
    </row>
    <row r="52" spans="1:35" ht="15.75">
      <c r="A52" s="175" t="str">
        <f t="shared" si="4"/>
        <v>17SAN FRANCISCO GOTERA</v>
      </c>
      <c r="B52" s="203">
        <v>17</v>
      </c>
      <c r="C52" s="201" t="s">
        <v>182</v>
      </c>
      <c r="D52" s="233" t="s">
        <v>59</v>
      </c>
      <c r="E52" s="221">
        <v>11</v>
      </c>
      <c r="F52" s="221">
        <v>10</v>
      </c>
      <c r="G52" s="221">
        <v>12</v>
      </c>
      <c r="H52" s="221"/>
      <c r="I52" s="221"/>
      <c r="J52" s="221"/>
      <c r="L52" s="54" t="str">
        <f t="shared" si="0"/>
        <v>16SENSUNTEPEQUE</v>
      </c>
      <c r="M52" s="203">
        <v>16</v>
      </c>
      <c r="N52" s="201" t="s">
        <v>181</v>
      </c>
      <c r="O52" s="233" t="s">
        <v>58</v>
      </c>
      <c r="P52" s="221">
        <v>8</v>
      </c>
      <c r="Q52" s="221">
        <v>8</v>
      </c>
      <c r="R52" s="221">
        <v>8</v>
      </c>
      <c r="S52" s="221"/>
      <c r="T52" s="221"/>
      <c r="U52" s="221"/>
      <c r="W52" s="45" t="str">
        <f t="shared" si="5"/>
        <v>19SANTA ANA</v>
      </c>
      <c r="X52" s="45">
        <v>19</v>
      </c>
      <c r="Y52" s="45" t="s">
        <v>172</v>
      </c>
      <c r="Z52" s="45" t="s">
        <v>137</v>
      </c>
      <c r="AA52" s="52">
        <v>5</v>
      </c>
      <c r="AB52" s="52">
        <v>5</v>
      </c>
      <c r="AC52" s="52">
        <v>5</v>
      </c>
      <c r="AE52" s="227" t="str">
        <f t="shared" si="1"/>
        <v/>
      </c>
      <c r="AF52" s="227"/>
      <c r="AG52" s="227"/>
      <c r="AH52" s="227"/>
      <c r="AI52" s="227"/>
    </row>
    <row r="53" spans="1:35" ht="15.75">
      <c r="A53" s="175" t="str">
        <f t="shared" si="4"/>
        <v>17SONSONATE</v>
      </c>
      <c r="B53" s="203">
        <v>17</v>
      </c>
      <c r="C53" s="201" t="s">
        <v>175</v>
      </c>
      <c r="D53" s="233" t="s">
        <v>59</v>
      </c>
      <c r="E53" s="221">
        <v>12</v>
      </c>
      <c r="F53" s="221">
        <v>12</v>
      </c>
      <c r="G53" s="221">
        <v>12</v>
      </c>
      <c r="H53" s="221"/>
      <c r="I53" s="221"/>
      <c r="J53" s="221"/>
      <c r="L53" s="54" t="str">
        <f t="shared" si="0"/>
        <v>17TIENDONA</v>
      </c>
      <c r="M53" s="203">
        <v>17</v>
      </c>
      <c r="N53" s="201" t="s">
        <v>190</v>
      </c>
      <c r="O53" s="233" t="s">
        <v>59</v>
      </c>
      <c r="P53" s="221">
        <v>8.7142857142857135</v>
      </c>
      <c r="Q53" s="221">
        <v>8</v>
      </c>
      <c r="R53" s="221">
        <v>9</v>
      </c>
      <c r="S53" s="221"/>
      <c r="T53" s="221"/>
      <c r="U53" s="221"/>
      <c r="W53" s="45" t="str">
        <f t="shared" si="5"/>
        <v>20TIENDONA</v>
      </c>
      <c r="X53" s="45">
        <v>20</v>
      </c>
      <c r="Y53" s="45" t="s">
        <v>190</v>
      </c>
      <c r="Z53" s="45" t="s">
        <v>61</v>
      </c>
      <c r="AA53" s="52">
        <v>27.5</v>
      </c>
      <c r="AB53" s="52">
        <v>27</v>
      </c>
      <c r="AC53" s="52">
        <v>28</v>
      </c>
      <c r="AE53" s="227" t="str">
        <f t="shared" si="1"/>
        <v/>
      </c>
      <c r="AF53" s="227"/>
      <c r="AG53" s="227"/>
      <c r="AH53" s="227"/>
      <c r="AI53" s="227"/>
    </row>
    <row r="54" spans="1:35" ht="15.75">
      <c r="A54" s="175" t="str">
        <f t="shared" si="4"/>
        <v>17USULUTAN</v>
      </c>
      <c r="B54" s="203">
        <v>17</v>
      </c>
      <c r="C54" s="201" t="s">
        <v>259</v>
      </c>
      <c r="D54" s="233" t="s">
        <v>59</v>
      </c>
      <c r="E54" s="221">
        <v>9</v>
      </c>
      <c r="F54" s="221">
        <v>9</v>
      </c>
      <c r="G54" s="221">
        <v>9</v>
      </c>
      <c r="H54" s="221"/>
      <c r="I54" s="221"/>
      <c r="J54" s="221"/>
      <c r="L54" s="54" t="str">
        <f t="shared" si="0"/>
        <v>17SAN MIGUEL</v>
      </c>
      <c r="M54" s="203">
        <v>17</v>
      </c>
      <c r="N54" s="201" t="s">
        <v>174</v>
      </c>
      <c r="O54" s="233" t="s">
        <v>59</v>
      </c>
      <c r="P54" s="221">
        <v>11</v>
      </c>
      <c r="Q54" s="221">
        <v>10</v>
      </c>
      <c r="R54" s="221">
        <v>12</v>
      </c>
      <c r="S54" s="221"/>
      <c r="T54" s="221"/>
      <c r="U54" s="221"/>
      <c r="W54" s="45" t="str">
        <f t="shared" si="5"/>
        <v>20SANTA ANA</v>
      </c>
      <c r="X54" s="45">
        <v>20</v>
      </c>
      <c r="Y54" s="45" t="s">
        <v>172</v>
      </c>
      <c r="Z54" s="45" t="s">
        <v>61</v>
      </c>
      <c r="AA54" s="52">
        <v>23</v>
      </c>
      <c r="AB54" s="52">
        <v>23</v>
      </c>
      <c r="AC54" s="52">
        <v>23</v>
      </c>
      <c r="AE54" s="227" t="str">
        <f t="shared" si="1"/>
        <v/>
      </c>
      <c r="AF54" s="227"/>
      <c r="AG54" s="227"/>
      <c r="AH54" s="227"/>
      <c r="AI54" s="227"/>
    </row>
    <row r="55" spans="1:35" ht="15.75">
      <c r="A55" s="175" t="str">
        <f t="shared" si="4"/>
        <v>18TIENDONA</v>
      </c>
      <c r="B55" s="202">
        <v>18</v>
      </c>
      <c r="C55" s="201" t="s">
        <v>190</v>
      </c>
      <c r="D55" s="233" t="s">
        <v>60</v>
      </c>
      <c r="E55" s="221">
        <v>8</v>
      </c>
      <c r="F55" s="221">
        <v>8</v>
      </c>
      <c r="G55" s="221">
        <v>8</v>
      </c>
      <c r="H55" s="221"/>
      <c r="I55" s="221"/>
      <c r="J55" s="221"/>
      <c r="L55" s="54" t="str">
        <f t="shared" si="0"/>
        <v>17SENSUNTEPEQUE</v>
      </c>
      <c r="M55" s="202">
        <v>17</v>
      </c>
      <c r="N55" s="201" t="s">
        <v>181</v>
      </c>
      <c r="O55" s="233" t="s">
        <v>59</v>
      </c>
      <c r="P55" s="221">
        <v>9</v>
      </c>
      <c r="Q55" s="221">
        <v>9</v>
      </c>
      <c r="R55" s="221">
        <v>9</v>
      </c>
      <c r="S55" s="221"/>
      <c r="T55" s="221"/>
      <c r="U55" s="221"/>
      <c r="W55" s="45" t="str">
        <f t="shared" si="5"/>
        <v>20COJUTEPEQUE</v>
      </c>
      <c r="X55" s="45">
        <v>20</v>
      </c>
      <c r="Y55" s="45" t="s">
        <v>179</v>
      </c>
      <c r="Z55" s="45" t="s">
        <v>61</v>
      </c>
      <c r="AA55" s="52">
        <v>28</v>
      </c>
      <c r="AB55" s="52">
        <v>28</v>
      </c>
      <c r="AC55" s="52">
        <v>28</v>
      </c>
      <c r="AE55" s="227" t="str">
        <f t="shared" si="1"/>
        <v/>
      </c>
      <c r="AF55" s="227"/>
      <c r="AG55" s="227"/>
      <c r="AH55" s="227"/>
      <c r="AI55" s="227"/>
    </row>
    <row r="56" spans="1:35" ht="15.75">
      <c r="A56" s="175" t="str">
        <f t="shared" si="4"/>
        <v>18SONSONATE</v>
      </c>
      <c r="B56" s="202">
        <v>18</v>
      </c>
      <c r="C56" s="201" t="s">
        <v>175</v>
      </c>
      <c r="D56" s="233" t="s">
        <v>60</v>
      </c>
      <c r="E56" s="221">
        <v>9</v>
      </c>
      <c r="F56" s="221">
        <v>8</v>
      </c>
      <c r="G56" s="221">
        <v>10</v>
      </c>
      <c r="H56" s="221"/>
      <c r="I56" s="221"/>
      <c r="J56" s="221"/>
      <c r="L56" s="54" t="str">
        <f t="shared" si="0"/>
        <v>18TIENDONA</v>
      </c>
      <c r="M56" s="202">
        <v>18</v>
      </c>
      <c r="N56" s="201" t="s">
        <v>190</v>
      </c>
      <c r="O56" s="233" t="s">
        <v>60</v>
      </c>
      <c r="P56" s="221">
        <v>8</v>
      </c>
      <c r="Q56" s="221">
        <v>8</v>
      </c>
      <c r="R56" s="221">
        <v>8</v>
      </c>
      <c r="S56" s="221"/>
      <c r="T56" s="221"/>
      <c r="U56" s="221"/>
      <c r="W56" s="45" t="str">
        <f t="shared" si="5"/>
        <v>21TIENDONA</v>
      </c>
      <c r="X56" s="45">
        <v>21</v>
      </c>
      <c r="Y56" s="45" t="s">
        <v>190</v>
      </c>
      <c r="Z56" s="45" t="s">
        <v>62</v>
      </c>
      <c r="AA56" s="52">
        <v>25.5</v>
      </c>
      <c r="AB56" s="52">
        <v>25</v>
      </c>
      <c r="AC56" s="52">
        <v>26</v>
      </c>
      <c r="AE56" s="227" t="str">
        <f t="shared" si="1"/>
        <v/>
      </c>
      <c r="AF56" s="227"/>
      <c r="AG56" s="227"/>
      <c r="AH56" s="227"/>
      <c r="AI56" s="227"/>
    </row>
    <row r="57" spans="1:35" ht="15.75">
      <c r="A57" s="175" t="str">
        <f t="shared" si="4"/>
        <v>19TIENDONA</v>
      </c>
      <c r="B57" s="203">
        <v>19</v>
      </c>
      <c r="C57" s="201" t="s">
        <v>190</v>
      </c>
      <c r="D57" s="233" t="s">
        <v>137</v>
      </c>
      <c r="E57" s="221">
        <v>6</v>
      </c>
      <c r="F57" s="221">
        <v>6</v>
      </c>
      <c r="G57" s="221">
        <v>6</v>
      </c>
      <c r="H57" s="221"/>
      <c r="I57" s="221"/>
      <c r="J57" s="221"/>
      <c r="L57" s="54" t="str">
        <f t="shared" si="0"/>
        <v>18SANTA ANA</v>
      </c>
      <c r="M57" s="203">
        <v>18</v>
      </c>
      <c r="N57" s="201" t="s">
        <v>172</v>
      </c>
      <c r="O57" s="233" t="s">
        <v>60</v>
      </c>
      <c r="P57" s="221">
        <v>10</v>
      </c>
      <c r="Q57" s="221">
        <v>10</v>
      </c>
      <c r="R57" s="221">
        <v>10</v>
      </c>
      <c r="S57" s="221"/>
      <c r="T57" s="221"/>
      <c r="U57" s="221"/>
      <c r="W57" s="45" t="str">
        <f t="shared" si="5"/>
        <v>22TIENDONA</v>
      </c>
      <c r="X57" s="45">
        <v>22</v>
      </c>
      <c r="Y57" s="45" t="s">
        <v>190</v>
      </c>
      <c r="Z57" s="45" t="s">
        <v>63</v>
      </c>
      <c r="AA57" s="52">
        <v>27</v>
      </c>
      <c r="AB57" s="52">
        <v>27</v>
      </c>
      <c r="AC57" s="52">
        <v>27</v>
      </c>
      <c r="AE57" s="227" t="str">
        <f t="shared" si="1"/>
        <v/>
      </c>
      <c r="AF57" s="227"/>
      <c r="AG57" s="227"/>
      <c r="AH57" s="227"/>
      <c r="AI57" s="227"/>
    </row>
    <row r="58" spans="1:35" ht="15.75">
      <c r="A58" s="175" t="str">
        <f t="shared" si="4"/>
        <v>20MERCADO CENTRAL</v>
      </c>
      <c r="B58" s="203">
        <v>20</v>
      </c>
      <c r="C58" s="201" t="s">
        <v>229</v>
      </c>
      <c r="D58" s="233" t="s">
        <v>61</v>
      </c>
      <c r="E58" s="221">
        <v>24</v>
      </c>
      <c r="F58" s="221">
        <v>24</v>
      </c>
      <c r="G58" s="221">
        <v>24</v>
      </c>
      <c r="H58" s="221"/>
      <c r="I58" s="221"/>
      <c r="J58" s="221"/>
      <c r="L58" s="54" t="str">
        <f t="shared" si="0"/>
        <v>18SENSUNTEPEQUE</v>
      </c>
      <c r="M58" s="203">
        <v>18</v>
      </c>
      <c r="N58" s="201" t="s">
        <v>181</v>
      </c>
      <c r="O58" s="233" t="s">
        <v>60</v>
      </c>
      <c r="P58" s="221">
        <v>8</v>
      </c>
      <c r="Q58" s="221">
        <v>8</v>
      </c>
      <c r="R58" s="221">
        <v>8</v>
      </c>
      <c r="S58" s="221"/>
      <c r="T58" s="221"/>
      <c r="U58" s="221"/>
      <c r="W58" s="45" t="str">
        <f t="shared" si="5"/>
        <v>22COJUTEPEQUE</v>
      </c>
      <c r="X58" s="45">
        <v>22</v>
      </c>
      <c r="Y58" s="45" t="s">
        <v>179</v>
      </c>
      <c r="Z58" s="45" t="s">
        <v>63</v>
      </c>
      <c r="AA58" s="52">
        <v>30</v>
      </c>
      <c r="AB58" s="52">
        <v>30</v>
      </c>
      <c r="AC58" s="52">
        <v>30</v>
      </c>
      <c r="AE58" s="227" t="str">
        <f t="shared" si="1"/>
        <v/>
      </c>
      <c r="AF58" s="227"/>
      <c r="AG58" s="227"/>
      <c r="AH58" s="227"/>
      <c r="AI58" s="227"/>
    </row>
    <row r="59" spans="1:35" ht="15.75">
      <c r="A59" s="175" t="str">
        <f t="shared" si="4"/>
        <v>20TIENDONA</v>
      </c>
      <c r="B59" s="203">
        <v>20</v>
      </c>
      <c r="C59" s="201" t="s">
        <v>190</v>
      </c>
      <c r="D59" s="233" t="s">
        <v>61</v>
      </c>
      <c r="E59" s="221">
        <v>23.125</v>
      </c>
      <c r="F59" s="221">
        <v>23</v>
      </c>
      <c r="G59" s="221">
        <v>24</v>
      </c>
      <c r="H59" s="221"/>
      <c r="I59" s="221"/>
      <c r="J59" s="221"/>
      <c r="L59" s="54" t="str">
        <f t="shared" si="0"/>
        <v>19TIENDONA</v>
      </c>
      <c r="M59" s="203">
        <v>19</v>
      </c>
      <c r="N59" s="201" t="s">
        <v>190</v>
      </c>
      <c r="O59" s="233" t="s">
        <v>137</v>
      </c>
      <c r="P59" s="221">
        <v>6</v>
      </c>
      <c r="Q59" s="221">
        <v>6</v>
      </c>
      <c r="R59" s="221">
        <v>6</v>
      </c>
      <c r="S59" s="221"/>
      <c r="T59" s="221"/>
      <c r="U59" s="221"/>
      <c r="W59" s="45" t="str">
        <f t="shared" si="5"/>
        <v>23TIENDONA</v>
      </c>
      <c r="X59" s="45">
        <v>23</v>
      </c>
      <c r="Y59" s="45" t="s">
        <v>190</v>
      </c>
      <c r="Z59" s="45" t="s">
        <v>64</v>
      </c>
      <c r="AA59" s="52">
        <v>16</v>
      </c>
      <c r="AB59" s="52">
        <v>16</v>
      </c>
      <c r="AC59" s="52">
        <v>16</v>
      </c>
      <c r="AE59" s="227" t="str">
        <f t="shared" si="1"/>
        <v/>
      </c>
      <c r="AF59" s="227"/>
      <c r="AG59" s="227"/>
      <c r="AH59" s="227"/>
      <c r="AI59" s="227"/>
    </row>
    <row r="60" spans="1:35" ht="15.75">
      <c r="A60" s="175" t="str">
        <f t="shared" si="4"/>
        <v>20SAN FRANCISCO GOTERA</v>
      </c>
      <c r="B60" s="202">
        <v>20</v>
      </c>
      <c r="C60" s="201" t="s">
        <v>182</v>
      </c>
      <c r="D60" s="233" t="s">
        <v>61</v>
      </c>
      <c r="E60" s="221">
        <v>26.5</v>
      </c>
      <c r="F60" s="221">
        <v>26</v>
      </c>
      <c r="G60" s="221">
        <v>27</v>
      </c>
      <c r="H60" s="221"/>
      <c r="I60" s="221"/>
      <c r="J60" s="221"/>
      <c r="L60" s="54" t="str">
        <f t="shared" si="0"/>
        <v>20TIENDONA</v>
      </c>
      <c r="M60" s="202">
        <v>20</v>
      </c>
      <c r="N60" s="201" t="s">
        <v>190</v>
      </c>
      <c r="O60" s="233" t="s">
        <v>61</v>
      </c>
      <c r="P60" s="221">
        <v>23</v>
      </c>
      <c r="Q60" s="221">
        <v>23</v>
      </c>
      <c r="R60" s="221">
        <v>23</v>
      </c>
      <c r="S60" s="221"/>
      <c r="T60" s="221"/>
      <c r="U60" s="221"/>
      <c r="W60" s="45" t="str">
        <f t="shared" si="5"/>
        <v>24TIENDONA</v>
      </c>
      <c r="X60" s="45">
        <v>24</v>
      </c>
      <c r="Y60" s="45" t="s">
        <v>190</v>
      </c>
      <c r="Z60" s="45" t="s">
        <v>65</v>
      </c>
      <c r="AA60" s="52">
        <v>30</v>
      </c>
      <c r="AB60" s="52">
        <v>30</v>
      </c>
      <c r="AC60" s="52">
        <v>30</v>
      </c>
      <c r="AE60" s="227" t="str">
        <f t="shared" si="1"/>
        <v/>
      </c>
      <c r="AF60" s="227"/>
      <c r="AG60" s="227"/>
      <c r="AH60" s="227"/>
      <c r="AI60" s="227"/>
    </row>
    <row r="61" spans="1:35" ht="15.75">
      <c r="A61" s="175" t="str">
        <f t="shared" si="4"/>
        <v>20SONSONATE</v>
      </c>
      <c r="B61" s="203">
        <v>20</v>
      </c>
      <c r="C61" s="201" t="s">
        <v>175</v>
      </c>
      <c r="D61" s="233" t="s">
        <v>61</v>
      </c>
      <c r="E61" s="221">
        <v>25</v>
      </c>
      <c r="F61" s="221">
        <v>25</v>
      </c>
      <c r="G61" s="221">
        <v>25</v>
      </c>
      <c r="H61" s="221"/>
      <c r="I61" s="221"/>
      <c r="J61" s="221"/>
      <c r="L61" s="54" t="str">
        <f t="shared" si="0"/>
        <v>20SANTA ANA</v>
      </c>
      <c r="M61" s="203">
        <v>20</v>
      </c>
      <c r="N61" s="201" t="s">
        <v>172</v>
      </c>
      <c r="O61" s="233" t="s">
        <v>61</v>
      </c>
      <c r="P61" s="221">
        <v>24.5</v>
      </c>
      <c r="Q61" s="221">
        <v>24</v>
      </c>
      <c r="R61" s="221">
        <v>25</v>
      </c>
      <c r="S61" s="221"/>
      <c r="T61" s="221"/>
      <c r="U61" s="221"/>
      <c r="W61" s="45" t="str">
        <f t="shared" si="5"/>
        <v>24SANTA ANA</v>
      </c>
      <c r="X61" s="45">
        <v>24</v>
      </c>
      <c r="Y61" s="45" t="s">
        <v>172</v>
      </c>
      <c r="Z61" s="45" t="s">
        <v>65</v>
      </c>
      <c r="AA61" s="52">
        <v>28</v>
      </c>
      <c r="AB61" s="52">
        <v>28</v>
      </c>
      <c r="AC61" s="52">
        <v>28</v>
      </c>
      <c r="AE61" s="227" t="str">
        <f t="shared" si="1"/>
        <v/>
      </c>
      <c r="AF61" s="227"/>
      <c r="AG61" s="227"/>
      <c r="AH61" s="227"/>
      <c r="AI61" s="227"/>
    </row>
    <row r="62" spans="1:35" ht="15.75">
      <c r="A62" s="175" t="str">
        <f t="shared" si="4"/>
        <v>20USULUTAN</v>
      </c>
      <c r="B62" s="203">
        <v>20</v>
      </c>
      <c r="C62" s="201" t="s">
        <v>259</v>
      </c>
      <c r="D62" s="233" t="s">
        <v>61</v>
      </c>
      <c r="E62" s="221">
        <v>25.333333333333332</v>
      </c>
      <c r="F62" s="221">
        <v>25</v>
      </c>
      <c r="G62" s="221">
        <v>26</v>
      </c>
      <c r="H62" s="221"/>
      <c r="I62" s="221"/>
      <c r="J62" s="221"/>
      <c r="L62" s="54" t="str">
        <f t="shared" si="0"/>
        <v>20SAN MIGUEL</v>
      </c>
      <c r="M62" s="203">
        <v>20</v>
      </c>
      <c r="N62" s="201" t="s">
        <v>174</v>
      </c>
      <c r="O62" s="233" t="s">
        <v>61</v>
      </c>
      <c r="P62" s="221">
        <v>25</v>
      </c>
      <c r="Q62" s="221">
        <v>25</v>
      </c>
      <c r="R62" s="221">
        <v>25</v>
      </c>
      <c r="S62" s="221"/>
      <c r="T62" s="221"/>
      <c r="U62" s="221"/>
      <c r="W62" s="45" t="str">
        <f t="shared" si="5"/>
        <v>24COJUTEPEQUE</v>
      </c>
      <c r="X62" s="45">
        <v>24</v>
      </c>
      <c r="Y62" s="45" t="s">
        <v>179</v>
      </c>
      <c r="Z62" s="45" t="s">
        <v>65</v>
      </c>
      <c r="AA62" s="52">
        <v>30</v>
      </c>
      <c r="AB62" s="52">
        <v>30</v>
      </c>
      <c r="AC62" s="52">
        <v>30</v>
      </c>
      <c r="AE62" s="227" t="str">
        <f t="shared" si="1"/>
        <v/>
      </c>
      <c r="AF62" s="227"/>
      <c r="AG62" s="227"/>
      <c r="AH62" s="227"/>
      <c r="AI62" s="227"/>
    </row>
    <row r="63" spans="1:35" ht="15.75">
      <c r="A63" s="175" t="str">
        <f t="shared" si="4"/>
        <v>21TIENDONA</v>
      </c>
      <c r="B63" s="203">
        <v>21</v>
      </c>
      <c r="C63" s="201" t="s">
        <v>190</v>
      </c>
      <c r="D63" s="233" t="s">
        <v>62</v>
      </c>
      <c r="E63" s="221">
        <v>21.625</v>
      </c>
      <c r="F63" s="221">
        <v>21</v>
      </c>
      <c r="G63" s="221">
        <v>23</v>
      </c>
      <c r="H63" s="221"/>
      <c r="I63" s="221"/>
      <c r="J63" s="221"/>
      <c r="L63" s="54" t="str">
        <f t="shared" si="0"/>
        <v>20SENSUNTEPEQUE</v>
      </c>
      <c r="M63" s="203">
        <v>20</v>
      </c>
      <c r="N63" s="201" t="s">
        <v>181</v>
      </c>
      <c r="O63" s="233" t="s">
        <v>61</v>
      </c>
      <c r="P63" s="221">
        <v>25.333333333333332</v>
      </c>
      <c r="Q63" s="221">
        <v>25</v>
      </c>
      <c r="R63" s="221">
        <v>26</v>
      </c>
      <c r="S63" s="221"/>
      <c r="T63" s="221"/>
      <c r="U63" s="221"/>
      <c r="W63" s="45" t="str">
        <f t="shared" si="5"/>
        <v>25TIENDONA</v>
      </c>
      <c r="X63" s="45">
        <v>25</v>
      </c>
      <c r="Y63" s="45" t="s">
        <v>190</v>
      </c>
      <c r="Z63" s="45" t="s">
        <v>66</v>
      </c>
      <c r="AA63" s="52">
        <v>18</v>
      </c>
      <c r="AB63" s="52">
        <v>18</v>
      </c>
      <c r="AC63" s="52">
        <v>18</v>
      </c>
      <c r="AE63" s="227" t="str">
        <f t="shared" si="1"/>
        <v/>
      </c>
      <c r="AF63" s="227"/>
      <c r="AG63" s="227"/>
      <c r="AH63" s="227"/>
      <c r="AI63" s="227"/>
    </row>
    <row r="64" spans="1:35" ht="15.75">
      <c r="A64" s="175" t="str">
        <f t="shared" si="4"/>
        <v>22MERCADO CENTRAL</v>
      </c>
      <c r="B64" s="202">
        <v>22</v>
      </c>
      <c r="C64" s="201" t="s">
        <v>229</v>
      </c>
      <c r="D64" s="233" t="s">
        <v>264</v>
      </c>
      <c r="E64" s="221">
        <v>22</v>
      </c>
      <c r="F64" s="221">
        <v>22</v>
      </c>
      <c r="G64" s="221">
        <v>22</v>
      </c>
      <c r="H64" s="221"/>
      <c r="I64" s="221"/>
      <c r="J64" s="221"/>
      <c r="L64" s="54" t="str">
        <f t="shared" si="0"/>
        <v>20MERCADO CENTRAL</v>
      </c>
      <c r="M64" s="202">
        <v>20</v>
      </c>
      <c r="N64" s="201" t="s">
        <v>229</v>
      </c>
      <c r="O64" s="233" t="s">
        <v>61</v>
      </c>
      <c r="P64" s="221">
        <v>23</v>
      </c>
      <c r="Q64" s="221">
        <v>23</v>
      </c>
      <c r="R64" s="221">
        <v>23</v>
      </c>
      <c r="S64" s="221"/>
      <c r="T64" s="221"/>
      <c r="U64" s="221"/>
      <c r="W64" s="45" t="str">
        <f t="shared" si="5"/>
        <v>25SANTA ANA</v>
      </c>
      <c r="X64" s="45">
        <v>25</v>
      </c>
      <c r="Y64" s="45" t="s">
        <v>172</v>
      </c>
      <c r="Z64" s="45" t="s">
        <v>66</v>
      </c>
      <c r="AA64" s="52">
        <v>17</v>
      </c>
      <c r="AB64" s="52">
        <v>16</v>
      </c>
      <c r="AC64" s="52">
        <v>18</v>
      </c>
      <c r="AE64" s="227" t="str">
        <f t="shared" si="1"/>
        <v/>
      </c>
      <c r="AF64" s="227"/>
      <c r="AG64" s="227"/>
      <c r="AH64" s="227"/>
      <c r="AI64" s="227"/>
    </row>
    <row r="65" spans="1:35" ht="15.75">
      <c r="A65" s="175" t="str">
        <f t="shared" si="4"/>
        <v>22TIENDONA</v>
      </c>
      <c r="B65" s="203">
        <v>22</v>
      </c>
      <c r="C65" s="201" t="s">
        <v>190</v>
      </c>
      <c r="D65" s="233" t="s">
        <v>264</v>
      </c>
      <c r="E65" s="221">
        <v>23.625</v>
      </c>
      <c r="F65" s="221">
        <v>23</v>
      </c>
      <c r="G65" s="221">
        <v>24</v>
      </c>
      <c r="H65" s="221"/>
      <c r="I65" s="221"/>
      <c r="J65" s="221"/>
      <c r="L65" s="54" t="str">
        <f t="shared" si="0"/>
        <v>21TIENDONA</v>
      </c>
      <c r="M65" s="203">
        <v>21</v>
      </c>
      <c r="N65" s="201" t="s">
        <v>190</v>
      </c>
      <c r="O65" s="233" t="s">
        <v>62</v>
      </c>
      <c r="P65" s="221">
        <v>21.625</v>
      </c>
      <c r="Q65" s="221">
        <v>21</v>
      </c>
      <c r="R65" s="221">
        <v>22</v>
      </c>
      <c r="S65" s="221"/>
      <c r="T65" s="221"/>
      <c r="U65" s="221"/>
      <c r="W65" s="45" t="str">
        <f t="shared" si="5"/>
        <v>25COJUTEPEQUE</v>
      </c>
      <c r="X65" s="45">
        <v>25</v>
      </c>
      <c r="Y65" s="45" t="s">
        <v>179</v>
      </c>
      <c r="Z65" s="45" t="s">
        <v>66</v>
      </c>
      <c r="AA65" s="52">
        <v>20</v>
      </c>
      <c r="AB65" s="52">
        <v>20</v>
      </c>
      <c r="AC65" s="52">
        <v>20</v>
      </c>
      <c r="AE65" s="227" t="str">
        <f t="shared" si="1"/>
        <v/>
      </c>
      <c r="AF65" s="227"/>
      <c r="AG65" s="227"/>
      <c r="AH65" s="227"/>
      <c r="AI65" s="227"/>
    </row>
    <row r="66" spans="1:35" ht="15.75">
      <c r="A66" s="175" t="str">
        <f t="shared" si="4"/>
        <v>22SAN FRANCISCO GOTERA</v>
      </c>
      <c r="B66" s="203">
        <v>22</v>
      </c>
      <c r="C66" s="201" t="s">
        <v>182</v>
      </c>
      <c r="D66" s="233" t="s">
        <v>264</v>
      </c>
      <c r="E66" s="221">
        <v>26.5</v>
      </c>
      <c r="F66" s="221">
        <v>26</v>
      </c>
      <c r="G66" s="221">
        <v>27</v>
      </c>
      <c r="H66" s="221"/>
      <c r="I66" s="221"/>
      <c r="J66" s="221"/>
      <c r="L66" s="54" t="str">
        <f t="shared" si="0"/>
        <v>21SAN MIGUEL</v>
      </c>
      <c r="M66" s="203">
        <v>21</v>
      </c>
      <c r="N66" s="201" t="s">
        <v>174</v>
      </c>
      <c r="O66" s="233" t="s">
        <v>62</v>
      </c>
      <c r="P66" s="221">
        <v>25.5</v>
      </c>
      <c r="Q66" s="221">
        <v>25</v>
      </c>
      <c r="R66" s="221">
        <v>26</v>
      </c>
      <c r="S66" s="221"/>
      <c r="T66" s="221"/>
      <c r="U66" s="221"/>
      <c r="W66" s="45" t="str">
        <f t="shared" si="5"/>
        <v>26TIENDONA</v>
      </c>
      <c r="X66" s="45">
        <v>26</v>
      </c>
      <c r="Y66" s="45" t="s">
        <v>190</v>
      </c>
      <c r="Z66" s="45" t="s">
        <v>67</v>
      </c>
      <c r="AA66" s="52">
        <v>9</v>
      </c>
      <c r="AB66" s="52">
        <v>9</v>
      </c>
      <c r="AC66" s="52">
        <v>9</v>
      </c>
      <c r="AE66" s="227" t="str">
        <f t="shared" si="1"/>
        <v/>
      </c>
      <c r="AF66" s="227"/>
      <c r="AG66" s="227"/>
      <c r="AH66" s="227"/>
      <c r="AI66" s="227"/>
    </row>
    <row r="67" spans="1:35" ht="15.75">
      <c r="A67" s="175" t="str">
        <f t="shared" si="4"/>
        <v>22SONSONATE</v>
      </c>
      <c r="B67" s="202">
        <v>22</v>
      </c>
      <c r="C67" s="201" t="s">
        <v>175</v>
      </c>
      <c r="D67" s="233" t="s">
        <v>264</v>
      </c>
      <c r="E67" s="221">
        <v>28</v>
      </c>
      <c r="F67" s="221">
        <v>28</v>
      </c>
      <c r="G67" s="221">
        <v>28</v>
      </c>
      <c r="H67" s="221"/>
      <c r="I67" s="221"/>
      <c r="J67" s="221"/>
      <c r="L67" s="54" t="str">
        <f t="shared" si="0"/>
        <v>22TIENDONA</v>
      </c>
      <c r="M67" s="202">
        <v>22</v>
      </c>
      <c r="N67" s="201" t="s">
        <v>190</v>
      </c>
      <c r="O67" s="233" t="s">
        <v>264</v>
      </c>
      <c r="P67" s="221">
        <v>23.428571428571427</v>
      </c>
      <c r="Q67" s="221">
        <v>23</v>
      </c>
      <c r="R67" s="221">
        <v>24</v>
      </c>
      <c r="S67" s="221"/>
      <c r="T67" s="221"/>
      <c r="U67" s="221"/>
      <c r="W67" s="45" t="str">
        <f t="shared" si="5"/>
        <v>26SANTA ANA</v>
      </c>
      <c r="X67" s="45">
        <v>26</v>
      </c>
      <c r="Y67" s="45" t="s">
        <v>172</v>
      </c>
      <c r="Z67" s="45" t="s">
        <v>67</v>
      </c>
      <c r="AA67" s="52">
        <v>12</v>
      </c>
      <c r="AB67" s="52">
        <v>12</v>
      </c>
      <c r="AC67" s="52">
        <v>12</v>
      </c>
      <c r="AE67" s="227" t="str">
        <f t="shared" si="1"/>
        <v/>
      </c>
      <c r="AF67" s="227"/>
      <c r="AG67" s="227"/>
      <c r="AH67" s="227"/>
      <c r="AI67" s="227"/>
    </row>
    <row r="68" spans="1:35" ht="15.75">
      <c r="A68" s="175" t="str">
        <f t="shared" si="4"/>
        <v>22USULUTAN</v>
      </c>
      <c r="B68" s="203">
        <v>22</v>
      </c>
      <c r="C68" s="201" t="s">
        <v>259</v>
      </c>
      <c r="D68" s="233" t="s">
        <v>264</v>
      </c>
      <c r="E68" s="221">
        <v>25.333333333333332</v>
      </c>
      <c r="F68" s="221">
        <v>25</v>
      </c>
      <c r="G68" s="221">
        <v>26</v>
      </c>
      <c r="H68" s="221"/>
      <c r="I68" s="221"/>
      <c r="J68" s="221"/>
      <c r="L68" s="54" t="str">
        <f t="shared" si="0"/>
        <v>22SANTA ANA</v>
      </c>
      <c r="M68" s="203">
        <v>22</v>
      </c>
      <c r="N68" s="201" t="s">
        <v>172</v>
      </c>
      <c r="O68" s="233" t="s">
        <v>264</v>
      </c>
      <c r="P68" s="221">
        <v>28</v>
      </c>
      <c r="Q68" s="221">
        <v>28</v>
      </c>
      <c r="R68" s="221">
        <v>28</v>
      </c>
      <c r="S68" s="221"/>
      <c r="T68" s="221"/>
      <c r="U68" s="221"/>
      <c r="W68" s="45" t="str">
        <f t="shared" si="5"/>
        <v>26COJUTEPEQUE</v>
      </c>
      <c r="X68" s="45">
        <v>26</v>
      </c>
      <c r="Y68" s="45" t="s">
        <v>179</v>
      </c>
      <c r="Z68" s="45" t="s">
        <v>67</v>
      </c>
      <c r="AA68" s="52">
        <v>13</v>
      </c>
      <c r="AB68" s="52">
        <v>13</v>
      </c>
      <c r="AC68" s="52">
        <v>13</v>
      </c>
      <c r="AE68" s="227" t="str">
        <f t="shared" si="1"/>
        <v/>
      </c>
      <c r="AF68" s="227"/>
      <c r="AG68" s="227"/>
      <c r="AH68" s="227"/>
      <c r="AI68" s="227"/>
    </row>
    <row r="69" spans="1:35" ht="15.75">
      <c r="A69" s="175" t="str">
        <f t="shared" si="4"/>
        <v>23TIENDONA</v>
      </c>
      <c r="B69" s="203">
        <v>23</v>
      </c>
      <c r="C69" s="201" t="s">
        <v>190</v>
      </c>
      <c r="D69" s="233" t="s">
        <v>64</v>
      </c>
      <c r="E69" s="221">
        <v>25</v>
      </c>
      <c r="F69" s="221">
        <v>25</v>
      </c>
      <c r="G69" s="221">
        <v>25</v>
      </c>
      <c r="H69" s="221"/>
      <c r="I69" s="221"/>
      <c r="J69" s="221"/>
      <c r="L69" s="54" t="str">
        <f t="shared" si="0"/>
        <v>22SAN MIGUEL</v>
      </c>
      <c r="M69" s="203">
        <v>22</v>
      </c>
      <c r="N69" s="201" t="s">
        <v>174</v>
      </c>
      <c r="O69" s="233" t="s">
        <v>264</v>
      </c>
      <c r="P69" s="221">
        <v>26.5</v>
      </c>
      <c r="Q69" s="221">
        <v>26</v>
      </c>
      <c r="R69" s="221">
        <v>28</v>
      </c>
      <c r="S69" s="221"/>
      <c r="T69" s="221"/>
      <c r="U69" s="221"/>
      <c r="W69" s="45" t="str">
        <f t="shared" si="5"/>
        <v>27TIENDONA</v>
      </c>
      <c r="X69" s="45">
        <v>27</v>
      </c>
      <c r="Y69" s="45" t="s">
        <v>190</v>
      </c>
      <c r="Z69" s="45" t="s">
        <v>68</v>
      </c>
      <c r="AA69" s="52">
        <v>7.4</v>
      </c>
      <c r="AB69" s="52">
        <v>7</v>
      </c>
      <c r="AC69" s="52">
        <v>8</v>
      </c>
      <c r="AE69" s="227" t="str">
        <f t="shared" si="1"/>
        <v/>
      </c>
      <c r="AF69" s="227"/>
      <c r="AG69" s="227"/>
      <c r="AH69" s="227"/>
      <c r="AI69" s="227"/>
    </row>
    <row r="70" spans="1:35" ht="15.75">
      <c r="A70" s="175" t="str">
        <f t="shared" si="4"/>
        <v>24MERCADO CENTRAL</v>
      </c>
      <c r="B70" s="202">
        <v>24</v>
      </c>
      <c r="C70" s="201" t="s">
        <v>229</v>
      </c>
      <c r="D70" s="233" t="s">
        <v>65</v>
      </c>
      <c r="E70" s="221">
        <v>30</v>
      </c>
      <c r="F70" s="221">
        <v>30</v>
      </c>
      <c r="G70" s="221">
        <v>30</v>
      </c>
      <c r="H70" s="221"/>
      <c r="I70" s="221"/>
      <c r="J70" s="221"/>
      <c r="L70" s="54" t="str">
        <f t="shared" si="0"/>
        <v>22SENSUNTEPEQUE</v>
      </c>
      <c r="M70" s="202">
        <v>22</v>
      </c>
      <c r="N70" s="201" t="s">
        <v>181</v>
      </c>
      <c r="O70" s="233" t="s">
        <v>264</v>
      </c>
      <c r="P70" s="221">
        <v>26</v>
      </c>
      <c r="Q70" s="221">
        <v>25</v>
      </c>
      <c r="R70" s="221">
        <v>27</v>
      </c>
      <c r="S70" s="221"/>
      <c r="T70" s="221"/>
      <c r="U70" s="221"/>
      <c r="W70" s="45" t="str">
        <f t="shared" si="5"/>
        <v>27SANTA ANA</v>
      </c>
      <c r="X70" s="45">
        <v>27</v>
      </c>
      <c r="Y70" s="45" t="s">
        <v>172</v>
      </c>
      <c r="Z70" s="45" t="s">
        <v>68</v>
      </c>
      <c r="AA70" s="52">
        <v>10</v>
      </c>
      <c r="AB70" s="52">
        <v>10</v>
      </c>
      <c r="AC70" s="52">
        <v>10</v>
      </c>
      <c r="AE70" s="227" t="str">
        <f t="shared" ref="AE70:AE110" si="6">+AF70&amp;AG70</f>
        <v/>
      </c>
      <c r="AF70" s="227"/>
      <c r="AG70" s="227"/>
      <c r="AH70" s="227"/>
      <c r="AI70" s="227"/>
    </row>
    <row r="71" spans="1:35" ht="15.75">
      <c r="A71" s="175" t="str">
        <f t="shared" si="4"/>
        <v>24TIENDONA</v>
      </c>
      <c r="B71" s="203">
        <v>24</v>
      </c>
      <c r="C71" s="201" t="s">
        <v>190</v>
      </c>
      <c r="D71" s="233" t="s">
        <v>65</v>
      </c>
      <c r="E71" s="221">
        <v>34.4</v>
      </c>
      <c r="F71" s="221">
        <v>32</v>
      </c>
      <c r="G71" s="221">
        <v>35</v>
      </c>
      <c r="H71" s="221"/>
      <c r="I71" s="221"/>
      <c r="J71" s="221"/>
      <c r="L71" s="54" t="str">
        <f t="shared" ref="L71:L134" si="7">+M71&amp;N71</f>
        <v>22MERCADO CENTRAL</v>
      </c>
      <c r="M71" s="203">
        <v>22</v>
      </c>
      <c r="N71" s="201" t="s">
        <v>229</v>
      </c>
      <c r="O71" s="233" t="s">
        <v>264</v>
      </c>
      <c r="P71" s="221">
        <v>20</v>
      </c>
      <c r="Q71" s="221">
        <v>20</v>
      </c>
      <c r="R71" s="221">
        <v>20</v>
      </c>
      <c r="S71" s="221"/>
      <c r="T71" s="221"/>
      <c r="U71" s="221"/>
      <c r="W71" s="45" t="str">
        <f t="shared" si="5"/>
        <v>27COJUTEPEQUE</v>
      </c>
      <c r="X71" s="45">
        <v>27</v>
      </c>
      <c r="Y71" s="45" t="s">
        <v>179</v>
      </c>
      <c r="Z71" s="45" t="s">
        <v>68</v>
      </c>
      <c r="AA71" s="52">
        <v>10</v>
      </c>
      <c r="AB71" s="52">
        <v>10</v>
      </c>
      <c r="AC71" s="52">
        <v>10</v>
      </c>
      <c r="AE71" s="227" t="str">
        <f t="shared" si="6"/>
        <v/>
      </c>
      <c r="AF71" s="227"/>
      <c r="AG71" s="227"/>
      <c r="AH71" s="227"/>
      <c r="AI71" s="227"/>
    </row>
    <row r="72" spans="1:35" ht="15.75">
      <c r="A72" s="175" t="str">
        <f t="shared" si="4"/>
        <v>24SAN FRANCISCO GOTERA</v>
      </c>
      <c r="B72" s="202">
        <v>24</v>
      </c>
      <c r="C72" s="201" t="s">
        <v>182</v>
      </c>
      <c r="D72" s="233" t="s">
        <v>65</v>
      </c>
      <c r="E72" s="221">
        <v>33.5</v>
      </c>
      <c r="F72" s="221">
        <v>32</v>
      </c>
      <c r="G72" s="221">
        <v>35</v>
      </c>
      <c r="H72" s="221"/>
      <c r="I72" s="221"/>
      <c r="J72" s="221"/>
      <c r="L72" s="54" t="str">
        <f t="shared" si="7"/>
        <v>23TIENDONA</v>
      </c>
      <c r="M72" s="202">
        <v>23</v>
      </c>
      <c r="N72" s="201" t="s">
        <v>190</v>
      </c>
      <c r="O72" s="233" t="s">
        <v>64</v>
      </c>
      <c r="P72" s="221">
        <v>18</v>
      </c>
      <c r="Q72" s="221">
        <v>18</v>
      </c>
      <c r="R72" s="221">
        <v>18</v>
      </c>
      <c r="S72" s="221"/>
      <c r="T72" s="221"/>
      <c r="U72" s="221"/>
      <c r="W72" s="45" t="str">
        <f t="shared" si="5"/>
        <v>29TIENDONA</v>
      </c>
      <c r="X72" s="45">
        <v>29</v>
      </c>
      <c r="Y72" s="45" t="s">
        <v>190</v>
      </c>
      <c r="Z72" s="45" t="s">
        <v>70</v>
      </c>
      <c r="AA72" s="52">
        <v>20</v>
      </c>
      <c r="AB72" s="52">
        <v>20</v>
      </c>
      <c r="AC72" s="52">
        <v>20</v>
      </c>
      <c r="AE72" s="227" t="str">
        <f t="shared" si="6"/>
        <v/>
      </c>
      <c r="AF72" s="227"/>
      <c r="AG72" s="227"/>
      <c r="AH72" s="227"/>
      <c r="AI72" s="227"/>
    </row>
    <row r="73" spans="1:35" ht="15.75">
      <c r="A73" s="175" t="str">
        <f t="shared" si="4"/>
        <v>24SONSONATE</v>
      </c>
      <c r="B73" s="202">
        <v>24</v>
      </c>
      <c r="C73" s="201" t="s">
        <v>175</v>
      </c>
      <c r="D73" s="233" t="s">
        <v>65</v>
      </c>
      <c r="E73" s="221">
        <v>34</v>
      </c>
      <c r="F73" s="221">
        <v>34</v>
      </c>
      <c r="G73" s="221">
        <v>34</v>
      </c>
      <c r="H73" s="221"/>
      <c r="I73" s="221"/>
      <c r="J73" s="221"/>
      <c r="L73" s="54" t="str">
        <f t="shared" si="7"/>
        <v>24TIENDONA</v>
      </c>
      <c r="M73" s="202">
        <v>24</v>
      </c>
      <c r="N73" s="201" t="s">
        <v>190</v>
      </c>
      <c r="O73" s="233" t="s">
        <v>65</v>
      </c>
      <c r="P73" s="221">
        <v>31</v>
      </c>
      <c r="Q73" s="221">
        <v>30</v>
      </c>
      <c r="R73" s="221">
        <v>32</v>
      </c>
      <c r="S73" s="221"/>
      <c r="T73" s="221"/>
      <c r="U73" s="221"/>
      <c r="W73" s="45" t="str">
        <f t="shared" si="5"/>
        <v>29COJUTEPEQUE</v>
      </c>
      <c r="X73" s="45">
        <v>29</v>
      </c>
      <c r="Y73" s="45" t="s">
        <v>179</v>
      </c>
      <c r="Z73" s="45" t="s">
        <v>70</v>
      </c>
      <c r="AA73" s="52">
        <v>18</v>
      </c>
      <c r="AB73" s="52">
        <v>18</v>
      </c>
      <c r="AC73" s="52">
        <v>18</v>
      </c>
      <c r="AE73" s="227" t="str">
        <f t="shared" si="6"/>
        <v/>
      </c>
      <c r="AF73" s="227"/>
      <c r="AG73" s="227"/>
      <c r="AH73" s="227"/>
      <c r="AI73" s="227"/>
    </row>
    <row r="74" spans="1:35" ht="15.75">
      <c r="A74" s="175" t="str">
        <f t="shared" si="4"/>
        <v>24USULUTAN</v>
      </c>
      <c r="B74" s="203">
        <v>24</v>
      </c>
      <c r="C74" s="201" t="s">
        <v>259</v>
      </c>
      <c r="D74" s="233" t="s">
        <v>65</v>
      </c>
      <c r="E74" s="221">
        <v>35</v>
      </c>
      <c r="F74" s="221">
        <v>35</v>
      </c>
      <c r="G74" s="221">
        <v>35</v>
      </c>
      <c r="H74" s="221"/>
      <c r="I74" s="221"/>
      <c r="J74" s="221"/>
      <c r="L74" s="54" t="str">
        <f t="shared" si="7"/>
        <v>24SANTA ANA</v>
      </c>
      <c r="M74" s="203">
        <v>24</v>
      </c>
      <c r="N74" s="201" t="s">
        <v>172</v>
      </c>
      <c r="O74" s="233" t="s">
        <v>65</v>
      </c>
      <c r="P74" s="221">
        <v>33.25</v>
      </c>
      <c r="Q74" s="221">
        <v>32</v>
      </c>
      <c r="R74" s="221">
        <v>35</v>
      </c>
      <c r="S74" s="221"/>
      <c r="T74" s="221"/>
      <c r="U74" s="221"/>
      <c r="W74" s="45" t="str">
        <f t="shared" si="5"/>
        <v>30TIENDONA</v>
      </c>
      <c r="X74" s="45">
        <v>30</v>
      </c>
      <c r="Y74" s="45" t="s">
        <v>190</v>
      </c>
      <c r="Z74" s="45" t="s">
        <v>70</v>
      </c>
      <c r="AA74" s="52">
        <v>55</v>
      </c>
      <c r="AB74" s="52">
        <v>55</v>
      </c>
      <c r="AC74" s="52">
        <v>55</v>
      </c>
      <c r="AE74" s="227" t="str">
        <f t="shared" si="6"/>
        <v/>
      </c>
      <c r="AF74" s="227"/>
      <c r="AG74" s="227"/>
      <c r="AH74" s="227"/>
      <c r="AI74" s="227"/>
    </row>
    <row r="75" spans="1:35" ht="15.75">
      <c r="A75" s="175" t="str">
        <f t="shared" si="4"/>
        <v>25MERCADO CENTRAL</v>
      </c>
      <c r="B75" s="202">
        <v>25</v>
      </c>
      <c r="C75" s="201" t="s">
        <v>229</v>
      </c>
      <c r="D75" s="233" t="s">
        <v>66</v>
      </c>
      <c r="E75" s="221">
        <v>20</v>
      </c>
      <c r="F75" s="221">
        <v>20</v>
      </c>
      <c r="G75" s="221">
        <v>20</v>
      </c>
      <c r="H75" s="221"/>
      <c r="I75" s="221"/>
      <c r="J75" s="221"/>
      <c r="L75" s="54" t="str">
        <f t="shared" si="7"/>
        <v>24SAN MIGUEL</v>
      </c>
      <c r="M75" s="202">
        <v>24</v>
      </c>
      <c r="N75" s="201" t="s">
        <v>174</v>
      </c>
      <c r="O75" s="233" t="s">
        <v>65</v>
      </c>
      <c r="P75" s="221">
        <v>29.333333333333332</v>
      </c>
      <c r="Q75" s="221">
        <v>28</v>
      </c>
      <c r="R75" s="221">
        <v>32</v>
      </c>
      <c r="S75" s="221"/>
      <c r="T75" s="221"/>
      <c r="U75" s="221"/>
      <c r="W75" s="45" t="str">
        <f t="shared" si="5"/>
        <v>31TIENDONA</v>
      </c>
      <c r="X75" s="45">
        <v>31</v>
      </c>
      <c r="Y75" s="45" t="s">
        <v>190</v>
      </c>
      <c r="Z75" s="45" t="s">
        <v>71</v>
      </c>
      <c r="AA75" s="52">
        <v>6</v>
      </c>
      <c r="AB75" s="52">
        <v>6</v>
      </c>
      <c r="AC75" s="52">
        <v>6</v>
      </c>
      <c r="AE75" s="227" t="str">
        <f t="shared" si="6"/>
        <v/>
      </c>
      <c r="AF75" s="227"/>
      <c r="AG75" s="227"/>
      <c r="AH75" s="227"/>
      <c r="AI75" s="227"/>
    </row>
    <row r="76" spans="1:35" ht="15.75">
      <c r="A76" s="175" t="str">
        <f t="shared" si="4"/>
        <v>25TIENDONA</v>
      </c>
      <c r="B76" s="203">
        <v>25</v>
      </c>
      <c r="C76" s="201" t="s">
        <v>190</v>
      </c>
      <c r="D76" s="233" t="s">
        <v>66</v>
      </c>
      <c r="E76" s="221">
        <v>27</v>
      </c>
      <c r="F76" s="221">
        <v>27</v>
      </c>
      <c r="G76" s="221">
        <v>27</v>
      </c>
      <c r="H76" s="221"/>
      <c r="I76" s="221"/>
      <c r="J76" s="221"/>
      <c r="L76" s="54" t="str">
        <f t="shared" si="7"/>
        <v>24SENSUNTEPEQUE</v>
      </c>
      <c r="M76" s="203">
        <v>24</v>
      </c>
      <c r="N76" s="201" t="s">
        <v>181</v>
      </c>
      <c r="O76" s="233" t="s">
        <v>65</v>
      </c>
      <c r="P76" s="221">
        <v>39</v>
      </c>
      <c r="Q76" s="221">
        <v>38</v>
      </c>
      <c r="R76" s="221">
        <v>40</v>
      </c>
      <c r="S76" s="221"/>
      <c r="T76" s="221"/>
      <c r="U76" s="221"/>
      <c r="W76" s="45" t="str">
        <f t="shared" si="5"/>
        <v>31COJUTEPEQUE</v>
      </c>
      <c r="X76" s="45">
        <v>31</v>
      </c>
      <c r="Y76" s="45" t="s">
        <v>179</v>
      </c>
      <c r="Z76" s="45" t="s">
        <v>71</v>
      </c>
      <c r="AA76" s="52">
        <v>8</v>
      </c>
      <c r="AB76" s="52">
        <v>8</v>
      </c>
      <c r="AC76" s="52">
        <v>8</v>
      </c>
      <c r="AE76" s="227" t="str">
        <f t="shared" si="6"/>
        <v/>
      </c>
      <c r="AF76" s="227"/>
      <c r="AG76" s="227"/>
      <c r="AH76" s="227"/>
      <c r="AI76" s="227"/>
    </row>
    <row r="77" spans="1:35" ht="15.75">
      <c r="A77" s="175" t="str">
        <f t="shared" si="4"/>
        <v>25SAN FRANCISCO GOTERA</v>
      </c>
      <c r="B77" s="202">
        <v>25</v>
      </c>
      <c r="C77" s="201" t="s">
        <v>182</v>
      </c>
      <c r="D77" s="233" t="s">
        <v>66</v>
      </c>
      <c r="E77" s="221">
        <v>23</v>
      </c>
      <c r="F77" s="221">
        <v>22</v>
      </c>
      <c r="G77" s="221">
        <v>24</v>
      </c>
      <c r="H77" s="221"/>
      <c r="I77" s="221"/>
      <c r="J77" s="221"/>
      <c r="L77" s="54" t="str">
        <f t="shared" si="7"/>
        <v>24MERCADO CENTRAL</v>
      </c>
      <c r="M77" s="202">
        <v>24</v>
      </c>
      <c r="N77" s="201" t="s">
        <v>229</v>
      </c>
      <c r="O77" s="233" t="s">
        <v>65</v>
      </c>
      <c r="P77" s="221">
        <v>25</v>
      </c>
      <c r="Q77" s="221">
        <v>25</v>
      </c>
      <c r="R77" s="221">
        <v>25</v>
      </c>
      <c r="S77" s="221"/>
      <c r="T77" s="221"/>
      <c r="U77" s="221"/>
      <c r="W77" s="45" t="str">
        <f t="shared" si="5"/>
        <v>32TIENDONA</v>
      </c>
      <c r="X77" s="45">
        <v>32</v>
      </c>
      <c r="Y77" s="45" t="s">
        <v>190</v>
      </c>
      <c r="Z77" s="45" t="s">
        <v>72</v>
      </c>
      <c r="AA77" s="52">
        <v>4</v>
      </c>
      <c r="AB77" s="52">
        <v>4</v>
      </c>
      <c r="AC77" s="52">
        <v>4</v>
      </c>
      <c r="AE77" s="227" t="str">
        <f t="shared" si="6"/>
        <v/>
      </c>
      <c r="AF77" s="227"/>
      <c r="AG77" s="227"/>
      <c r="AH77" s="227"/>
      <c r="AI77" s="227"/>
    </row>
    <row r="78" spans="1:35" ht="15.75">
      <c r="A78" s="175" t="str">
        <f t="shared" si="4"/>
        <v>25SONSONATE</v>
      </c>
      <c r="B78" s="203">
        <v>25</v>
      </c>
      <c r="C78" s="201" t="s">
        <v>175</v>
      </c>
      <c r="D78" s="233" t="s">
        <v>66</v>
      </c>
      <c r="E78" s="221">
        <v>21</v>
      </c>
      <c r="F78" s="221">
        <v>20</v>
      </c>
      <c r="G78" s="221">
        <v>22</v>
      </c>
      <c r="H78" s="221"/>
      <c r="I78" s="221"/>
      <c r="J78" s="221"/>
      <c r="L78" s="54" t="str">
        <f t="shared" si="7"/>
        <v>25TIENDONA</v>
      </c>
      <c r="M78" s="203">
        <v>25</v>
      </c>
      <c r="N78" s="201" t="s">
        <v>190</v>
      </c>
      <c r="O78" s="233" t="s">
        <v>66</v>
      </c>
      <c r="P78" s="221">
        <v>20</v>
      </c>
      <c r="Q78" s="221">
        <v>20</v>
      </c>
      <c r="R78" s="221">
        <v>20</v>
      </c>
      <c r="S78" s="221"/>
      <c r="T78" s="221"/>
      <c r="U78" s="221"/>
      <c r="W78" s="45" t="str">
        <f t="shared" si="5"/>
        <v>33TIENDONA</v>
      </c>
      <c r="X78" s="45">
        <v>33</v>
      </c>
      <c r="Y78" s="45" t="s">
        <v>190</v>
      </c>
      <c r="Z78" s="45" t="s">
        <v>73</v>
      </c>
      <c r="AA78" s="52">
        <v>14</v>
      </c>
      <c r="AB78" s="52">
        <v>14</v>
      </c>
      <c r="AC78" s="52">
        <v>14</v>
      </c>
      <c r="AE78" s="227" t="str">
        <f t="shared" si="6"/>
        <v/>
      </c>
      <c r="AF78" s="227"/>
      <c r="AG78" s="227"/>
      <c r="AH78" s="227"/>
      <c r="AI78" s="227"/>
    </row>
    <row r="79" spans="1:35" ht="15.75">
      <c r="A79" s="175" t="str">
        <f t="shared" si="4"/>
        <v>25USULUTAN</v>
      </c>
      <c r="B79" s="203">
        <v>25</v>
      </c>
      <c r="C79" s="201" t="s">
        <v>259</v>
      </c>
      <c r="D79" s="233" t="s">
        <v>66</v>
      </c>
      <c r="E79" s="221">
        <v>22</v>
      </c>
      <c r="F79" s="221">
        <v>20</v>
      </c>
      <c r="G79" s="221">
        <v>23</v>
      </c>
      <c r="H79" s="221"/>
      <c r="I79" s="221"/>
      <c r="J79" s="221"/>
      <c r="L79" s="54" t="str">
        <f t="shared" si="7"/>
        <v>25SANTA ANA</v>
      </c>
      <c r="M79" s="203">
        <v>25</v>
      </c>
      <c r="N79" s="201" t="s">
        <v>172</v>
      </c>
      <c r="O79" s="233" t="s">
        <v>66</v>
      </c>
      <c r="P79" s="221">
        <v>23.75</v>
      </c>
      <c r="Q79" s="221">
        <v>23</v>
      </c>
      <c r="R79" s="221">
        <v>24</v>
      </c>
      <c r="S79" s="221"/>
      <c r="T79" s="221"/>
      <c r="U79" s="221"/>
      <c r="W79" s="45" t="str">
        <f t="shared" si="5"/>
        <v>33SANTA ANA</v>
      </c>
      <c r="X79" s="45">
        <v>33</v>
      </c>
      <c r="Y79" s="45" t="s">
        <v>172</v>
      </c>
      <c r="Z79" s="45" t="s">
        <v>73</v>
      </c>
      <c r="AA79" s="52">
        <v>20</v>
      </c>
      <c r="AB79" s="52">
        <v>20</v>
      </c>
      <c r="AC79" s="52">
        <v>20</v>
      </c>
      <c r="AE79" s="227" t="str">
        <f t="shared" si="6"/>
        <v/>
      </c>
      <c r="AF79" s="227"/>
      <c r="AG79" s="227"/>
      <c r="AH79" s="227"/>
      <c r="AI79" s="227"/>
    </row>
    <row r="80" spans="1:35" ht="15.75">
      <c r="A80" s="175" t="str">
        <f t="shared" si="4"/>
        <v>26TIENDONA</v>
      </c>
      <c r="B80" s="202">
        <v>26</v>
      </c>
      <c r="C80" s="201" t="s">
        <v>190</v>
      </c>
      <c r="D80" s="233" t="s">
        <v>67</v>
      </c>
      <c r="E80" s="221">
        <v>14.142857142857142</v>
      </c>
      <c r="F80" s="221">
        <v>14</v>
      </c>
      <c r="G80" s="221">
        <v>15</v>
      </c>
      <c r="H80" s="221"/>
      <c r="I80" s="221"/>
      <c r="J80" s="221"/>
      <c r="L80" s="54" t="str">
        <f t="shared" si="7"/>
        <v>25SAN MIGUEL</v>
      </c>
      <c r="M80" s="202">
        <v>25</v>
      </c>
      <c r="N80" s="201" t="s">
        <v>174</v>
      </c>
      <c r="O80" s="233" t="s">
        <v>66</v>
      </c>
      <c r="P80" s="221">
        <v>22.8</v>
      </c>
      <c r="Q80" s="221">
        <v>15</v>
      </c>
      <c r="R80" s="221">
        <v>26</v>
      </c>
      <c r="S80" s="221"/>
      <c r="T80" s="221"/>
      <c r="U80" s="221"/>
      <c r="W80" s="45" t="str">
        <f t="shared" si="5"/>
        <v>33COJUTEPEQUE</v>
      </c>
      <c r="X80" s="45">
        <v>33</v>
      </c>
      <c r="Y80" s="45" t="s">
        <v>179</v>
      </c>
      <c r="Z80" s="45" t="s">
        <v>73</v>
      </c>
      <c r="AA80" s="52">
        <v>18</v>
      </c>
      <c r="AB80" s="52">
        <v>18</v>
      </c>
      <c r="AC80" s="52">
        <v>18</v>
      </c>
      <c r="AE80" s="227" t="str">
        <f t="shared" si="6"/>
        <v/>
      </c>
      <c r="AF80" s="227"/>
      <c r="AG80" s="227"/>
      <c r="AH80" s="227"/>
      <c r="AI80" s="227"/>
    </row>
    <row r="81" spans="1:35" ht="15.75">
      <c r="A81" s="175" t="str">
        <f t="shared" si="4"/>
        <v>26SAN FRANCISCO GOTERA</v>
      </c>
      <c r="B81" s="202">
        <v>26</v>
      </c>
      <c r="C81" s="201" t="s">
        <v>182</v>
      </c>
      <c r="D81" s="233" t="s">
        <v>67</v>
      </c>
      <c r="E81" s="221">
        <v>14</v>
      </c>
      <c r="F81" s="221">
        <v>14</v>
      </c>
      <c r="G81" s="221">
        <v>14</v>
      </c>
      <c r="H81" s="221"/>
      <c r="I81" s="221"/>
      <c r="J81" s="221"/>
      <c r="L81" s="54" t="str">
        <f t="shared" si="7"/>
        <v>25SENSUNTEPEQUE</v>
      </c>
      <c r="M81" s="202">
        <v>25</v>
      </c>
      <c r="N81" s="201" t="s">
        <v>181</v>
      </c>
      <c r="O81" s="233" t="s">
        <v>66</v>
      </c>
      <c r="P81" s="221">
        <v>23.5</v>
      </c>
      <c r="Q81" s="221">
        <v>23</v>
      </c>
      <c r="R81" s="221">
        <v>24</v>
      </c>
      <c r="S81" s="221"/>
      <c r="T81" s="221"/>
      <c r="U81" s="221"/>
      <c r="W81" s="45" t="str">
        <f t="shared" si="5"/>
        <v>34TIENDONA</v>
      </c>
      <c r="X81" s="45">
        <v>34</v>
      </c>
      <c r="Y81" s="45" t="s">
        <v>190</v>
      </c>
      <c r="Z81" s="45" t="s">
        <v>74</v>
      </c>
      <c r="AA81" s="52">
        <v>8.5</v>
      </c>
      <c r="AB81" s="52">
        <v>7</v>
      </c>
      <c r="AC81" s="52">
        <v>9</v>
      </c>
      <c r="AE81" s="227" t="str">
        <f t="shared" si="6"/>
        <v/>
      </c>
      <c r="AF81" s="227"/>
      <c r="AG81" s="227"/>
      <c r="AH81" s="227"/>
      <c r="AI81" s="227"/>
    </row>
    <row r="82" spans="1:35" ht="15.75">
      <c r="A82" s="175" t="str">
        <f t="shared" si="4"/>
        <v>26SONSONATE</v>
      </c>
      <c r="B82" s="203">
        <v>26</v>
      </c>
      <c r="C82" s="201" t="s">
        <v>175</v>
      </c>
      <c r="D82" s="233" t="s">
        <v>67</v>
      </c>
      <c r="E82" s="221">
        <v>16</v>
      </c>
      <c r="F82" s="221">
        <v>16</v>
      </c>
      <c r="G82" s="221">
        <v>16</v>
      </c>
      <c r="H82" s="221"/>
      <c r="I82" s="221"/>
      <c r="J82" s="221"/>
      <c r="L82" s="54" t="str">
        <f t="shared" si="7"/>
        <v>25MERCADO CENTRAL</v>
      </c>
      <c r="M82" s="203">
        <v>25</v>
      </c>
      <c r="N82" s="201" t="s">
        <v>229</v>
      </c>
      <c r="O82" s="233" t="s">
        <v>66</v>
      </c>
      <c r="P82" s="221">
        <v>20</v>
      </c>
      <c r="Q82" s="221">
        <v>20</v>
      </c>
      <c r="R82" s="221">
        <v>20</v>
      </c>
      <c r="S82" s="221"/>
      <c r="T82" s="221"/>
      <c r="U82" s="221"/>
      <c r="W82" s="45" t="str">
        <f t="shared" si="5"/>
        <v>34SANTA ANA</v>
      </c>
      <c r="X82" s="45">
        <v>34</v>
      </c>
      <c r="Y82" s="45" t="s">
        <v>172</v>
      </c>
      <c r="Z82" s="45" t="s">
        <v>74</v>
      </c>
      <c r="AA82" s="52">
        <v>10</v>
      </c>
      <c r="AB82" s="52">
        <v>10</v>
      </c>
      <c r="AC82" s="52">
        <v>10</v>
      </c>
      <c r="AE82" s="227" t="str">
        <f t="shared" si="6"/>
        <v/>
      </c>
      <c r="AF82" s="227"/>
      <c r="AG82" s="227"/>
      <c r="AH82" s="227"/>
      <c r="AI82" s="227"/>
    </row>
    <row r="83" spans="1:35" ht="15.75">
      <c r="A83" s="175" t="str">
        <f t="shared" si="4"/>
        <v>26USULUTAN</v>
      </c>
      <c r="B83" s="203">
        <v>26</v>
      </c>
      <c r="C83" s="201" t="s">
        <v>259</v>
      </c>
      <c r="D83" s="233" t="s">
        <v>67</v>
      </c>
      <c r="E83" s="221">
        <v>18</v>
      </c>
      <c r="F83" s="221">
        <v>18</v>
      </c>
      <c r="G83" s="221">
        <v>18</v>
      </c>
      <c r="H83" s="221"/>
      <c r="I83" s="221"/>
      <c r="J83" s="221"/>
      <c r="L83" s="54" t="str">
        <f t="shared" si="7"/>
        <v>26TIENDONA</v>
      </c>
      <c r="M83" s="203">
        <v>26</v>
      </c>
      <c r="N83" s="201" t="s">
        <v>190</v>
      </c>
      <c r="O83" s="233" t="s">
        <v>67</v>
      </c>
      <c r="P83" s="221">
        <v>13.857142857142858</v>
      </c>
      <c r="Q83" s="221">
        <v>13</v>
      </c>
      <c r="R83" s="221">
        <v>14</v>
      </c>
      <c r="S83" s="221"/>
      <c r="T83" s="221"/>
      <c r="U83" s="221"/>
      <c r="W83" s="45" t="str">
        <f t="shared" si="5"/>
        <v>34COJUTEPEQUE</v>
      </c>
      <c r="X83" s="45">
        <v>34</v>
      </c>
      <c r="Y83" s="45" t="s">
        <v>179</v>
      </c>
      <c r="Z83" s="45" t="s">
        <v>74</v>
      </c>
      <c r="AA83" s="45">
        <v>11</v>
      </c>
      <c r="AB83" s="45">
        <v>11</v>
      </c>
      <c r="AC83" s="45">
        <v>11</v>
      </c>
      <c r="AE83" s="227" t="str">
        <f t="shared" si="6"/>
        <v/>
      </c>
      <c r="AF83" s="227"/>
      <c r="AG83" s="227"/>
      <c r="AH83" s="227"/>
      <c r="AI83" s="227"/>
    </row>
    <row r="84" spans="1:35" ht="15.75">
      <c r="A84" s="175" t="str">
        <f t="shared" ref="A84:A147" si="8">+B84&amp;C84</f>
        <v>27TIENDONA</v>
      </c>
      <c r="B84" s="203">
        <v>27</v>
      </c>
      <c r="C84" s="201" t="s">
        <v>190</v>
      </c>
      <c r="D84" s="233" t="s">
        <v>68</v>
      </c>
      <c r="E84" s="221">
        <v>13.142857142857142</v>
      </c>
      <c r="F84" s="221">
        <v>13</v>
      </c>
      <c r="G84" s="221">
        <v>14</v>
      </c>
      <c r="H84" s="221"/>
      <c r="I84" s="221"/>
      <c r="J84" s="221"/>
      <c r="L84" s="54" t="str">
        <f t="shared" si="7"/>
        <v>26SANTA ANA</v>
      </c>
      <c r="M84" s="203">
        <v>26</v>
      </c>
      <c r="N84" s="201" t="s">
        <v>172</v>
      </c>
      <c r="O84" s="233" t="s">
        <v>67</v>
      </c>
      <c r="P84" s="221">
        <v>15.75</v>
      </c>
      <c r="Q84" s="221">
        <v>15</v>
      </c>
      <c r="R84" s="221">
        <v>17</v>
      </c>
      <c r="S84" s="221"/>
      <c r="T84" s="221"/>
      <c r="U84" s="221"/>
      <c r="W84" s="45" t="str">
        <f t="shared" si="5"/>
        <v>36TIENDONA</v>
      </c>
      <c r="X84" s="45">
        <v>36</v>
      </c>
      <c r="Y84" s="45" t="s">
        <v>190</v>
      </c>
      <c r="Z84" s="45" t="s">
        <v>138</v>
      </c>
      <c r="AA84" s="45">
        <v>90</v>
      </c>
      <c r="AB84" s="45">
        <v>90</v>
      </c>
      <c r="AC84" s="45">
        <v>90</v>
      </c>
      <c r="AE84" s="227" t="str">
        <f t="shared" si="6"/>
        <v/>
      </c>
      <c r="AF84" s="227"/>
      <c r="AG84" s="227"/>
      <c r="AH84" s="227"/>
      <c r="AI84" s="227"/>
    </row>
    <row r="85" spans="1:35" ht="15.75">
      <c r="A85" s="175" t="str">
        <f t="shared" si="8"/>
        <v>27SAN FRANCISCO GOTERA</v>
      </c>
      <c r="B85" s="202">
        <v>27</v>
      </c>
      <c r="C85" s="201" t="s">
        <v>182</v>
      </c>
      <c r="D85" s="233" t="s">
        <v>68</v>
      </c>
      <c r="E85" s="221">
        <v>14.5</v>
      </c>
      <c r="F85" s="221">
        <v>14</v>
      </c>
      <c r="G85" s="221">
        <v>15</v>
      </c>
      <c r="H85" s="221"/>
      <c r="I85" s="221"/>
      <c r="J85" s="221"/>
      <c r="L85" s="54" t="str">
        <f t="shared" si="7"/>
        <v>26SAN MIGUEL</v>
      </c>
      <c r="M85" s="202">
        <v>26</v>
      </c>
      <c r="N85" s="201" t="s">
        <v>174</v>
      </c>
      <c r="O85" s="233" t="s">
        <v>67</v>
      </c>
      <c r="P85" s="221">
        <v>13.2</v>
      </c>
      <c r="Q85" s="221">
        <v>12</v>
      </c>
      <c r="R85" s="221">
        <v>15</v>
      </c>
      <c r="S85" s="221"/>
      <c r="T85" s="221"/>
      <c r="U85" s="221"/>
      <c r="W85" s="45" t="str">
        <f t="shared" si="5"/>
        <v>37TIENDONA</v>
      </c>
      <c r="X85" s="45">
        <v>37</v>
      </c>
      <c r="Y85" s="45" t="s">
        <v>190</v>
      </c>
      <c r="Z85" s="45" t="s">
        <v>75</v>
      </c>
      <c r="AA85" s="45">
        <v>80</v>
      </c>
      <c r="AB85" s="45">
        <v>80</v>
      </c>
      <c r="AC85" s="45">
        <v>80</v>
      </c>
      <c r="AE85" s="227" t="str">
        <f t="shared" si="6"/>
        <v/>
      </c>
      <c r="AF85" s="227"/>
      <c r="AG85" s="227"/>
      <c r="AH85" s="227"/>
      <c r="AI85" s="227"/>
    </row>
    <row r="86" spans="1:35" ht="15.75">
      <c r="A86" s="175" t="str">
        <f t="shared" si="8"/>
        <v>27SONSONATE</v>
      </c>
      <c r="B86" s="202">
        <v>27</v>
      </c>
      <c r="C86" s="201" t="s">
        <v>175</v>
      </c>
      <c r="D86" s="233" t="s">
        <v>68</v>
      </c>
      <c r="E86" s="221">
        <v>14</v>
      </c>
      <c r="F86" s="221">
        <v>14</v>
      </c>
      <c r="G86" s="221">
        <v>14</v>
      </c>
      <c r="H86" s="221"/>
      <c r="I86" s="221"/>
      <c r="J86" s="221"/>
      <c r="L86" s="54" t="str">
        <f t="shared" si="7"/>
        <v>26SENSUNTEPEQUE</v>
      </c>
      <c r="M86" s="202">
        <v>26</v>
      </c>
      <c r="N86" s="201" t="s">
        <v>181</v>
      </c>
      <c r="O86" s="233" t="s">
        <v>67</v>
      </c>
      <c r="P86" s="221">
        <v>16.5</v>
      </c>
      <c r="Q86" s="221">
        <v>16</v>
      </c>
      <c r="R86" s="221">
        <v>17</v>
      </c>
      <c r="S86" s="221"/>
      <c r="T86" s="221"/>
      <c r="U86" s="221"/>
      <c r="W86" s="45" t="str">
        <f t="shared" si="5"/>
        <v>38TIENDONA</v>
      </c>
      <c r="X86" s="45">
        <v>38</v>
      </c>
      <c r="Y86" s="45" t="s">
        <v>190</v>
      </c>
      <c r="Z86" s="45" t="s">
        <v>76</v>
      </c>
      <c r="AA86" s="45">
        <v>60</v>
      </c>
      <c r="AB86" s="45">
        <v>60</v>
      </c>
      <c r="AC86" s="45">
        <v>60</v>
      </c>
      <c r="AE86" s="227" t="str">
        <f t="shared" si="6"/>
        <v/>
      </c>
      <c r="AF86" s="227"/>
      <c r="AG86" s="227"/>
      <c r="AH86" s="227"/>
      <c r="AI86" s="227"/>
    </row>
    <row r="87" spans="1:35" ht="15.75">
      <c r="A87" s="175" t="str">
        <f t="shared" si="8"/>
        <v>27USULUTAN</v>
      </c>
      <c r="B87" s="203">
        <v>27</v>
      </c>
      <c r="C87" s="201" t="s">
        <v>259</v>
      </c>
      <c r="D87" s="233" t="s">
        <v>68</v>
      </c>
      <c r="E87" s="221">
        <v>16.5</v>
      </c>
      <c r="F87" s="221">
        <v>15</v>
      </c>
      <c r="G87" s="221">
        <v>18</v>
      </c>
      <c r="H87" s="221"/>
      <c r="I87" s="221"/>
      <c r="J87" s="221"/>
      <c r="L87" s="54" t="str">
        <f t="shared" si="7"/>
        <v>27TIENDONA</v>
      </c>
      <c r="M87" s="203">
        <v>27</v>
      </c>
      <c r="N87" s="201" t="s">
        <v>190</v>
      </c>
      <c r="O87" s="233" t="s">
        <v>68</v>
      </c>
      <c r="P87" s="221">
        <v>11.857142857142858</v>
      </c>
      <c r="Q87" s="221">
        <v>11</v>
      </c>
      <c r="R87" s="221">
        <v>12</v>
      </c>
      <c r="S87" s="221"/>
      <c r="T87" s="221"/>
      <c r="U87" s="221"/>
      <c r="W87" s="45" t="str">
        <f t="shared" si="5"/>
        <v>39TIENDONA</v>
      </c>
      <c r="X87" s="45">
        <v>39</v>
      </c>
      <c r="Y87" s="45" t="s">
        <v>190</v>
      </c>
      <c r="Z87" s="45" t="s">
        <v>77</v>
      </c>
      <c r="AA87" s="45">
        <v>20</v>
      </c>
      <c r="AB87" s="45">
        <v>20</v>
      </c>
      <c r="AC87" s="45">
        <v>20</v>
      </c>
      <c r="AE87" s="227" t="str">
        <f t="shared" si="6"/>
        <v/>
      </c>
      <c r="AF87" s="227"/>
      <c r="AG87" s="227"/>
      <c r="AH87" s="227"/>
      <c r="AI87" s="227"/>
    </row>
    <row r="88" spans="1:35" ht="15.75">
      <c r="A88" s="175" t="str">
        <f t="shared" si="8"/>
        <v>29TIENDONA</v>
      </c>
      <c r="B88" s="202">
        <v>29</v>
      </c>
      <c r="C88" s="201" t="s">
        <v>190</v>
      </c>
      <c r="D88" s="233" t="s">
        <v>70</v>
      </c>
      <c r="E88" s="221">
        <v>19.333333333333332</v>
      </c>
      <c r="F88" s="221">
        <v>18</v>
      </c>
      <c r="G88" s="221">
        <v>20</v>
      </c>
      <c r="H88" s="221"/>
      <c r="I88" s="221"/>
      <c r="J88" s="221"/>
      <c r="L88" s="54" t="str">
        <f t="shared" si="7"/>
        <v>27SANTA ANA</v>
      </c>
      <c r="M88" s="202">
        <v>27</v>
      </c>
      <c r="N88" s="201" t="s">
        <v>172</v>
      </c>
      <c r="O88" s="233" t="s">
        <v>68</v>
      </c>
      <c r="P88" s="221">
        <v>14.25</v>
      </c>
      <c r="Q88" s="221">
        <v>14</v>
      </c>
      <c r="R88" s="221">
        <v>15</v>
      </c>
      <c r="S88" s="221"/>
      <c r="T88" s="221"/>
      <c r="U88" s="221"/>
      <c r="W88" s="45" t="str">
        <f t="shared" si="5"/>
        <v>39SANTA ANA</v>
      </c>
      <c r="X88" s="45">
        <v>39</v>
      </c>
      <c r="Y88" s="45" t="s">
        <v>172</v>
      </c>
      <c r="Z88" s="45" t="s">
        <v>77</v>
      </c>
      <c r="AA88" s="45">
        <v>22</v>
      </c>
      <c r="AB88" s="45">
        <v>22</v>
      </c>
      <c r="AC88" s="45">
        <v>22</v>
      </c>
      <c r="AE88" s="227" t="str">
        <f t="shared" si="6"/>
        <v/>
      </c>
      <c r="AF88" s="227"/>
      <c r="AG88" s="227"/>
      <c r="AH88" s="227"/>
      <c r="AI88" s="227"/>
    </row>
    <row r="89" spans="1:35" ht="15.75">
      <c r="A89" s="175" t="str">
        <f t="shared" si="8"/>
        <v>29SONSONATE</v>
      </c>
      <c r="B89" s="202">
        <v>29</v>
      </c>
      <c r="C89" s="201" t="s">
        <v>175</v>
      </c>
      <c r="D89" s="233" t="s">
        <v>70</v>
      </c>
      <c r="E89" s="221">
        <v>20</v>
      </c>
      <c r="F89" s="221">
        <v>20</v>
      </c>
      <c r="G89" s="221">
        <v>20</v>
      </c>
      <c r="H89" s="221"/>
      <c r="I89" s="221"/>
      <c r="J89" s="221"/>
      <c r="L89" s="54" t="str">
        <f t="shared" si="7"/>
        <v>27SAN MIGUEL</v>
      </c>
      <c r="M89" s="202">
        <v>27</v>
      </c>
      <c r="N89" s="201" t="s">
        <v>174</v>
      </c>
      <c r="O89" s="233" t="s">
        <v>68</v>
      </c>
      <c r="P89" s="221">
        <v>13.25</v>
      </c>
      <c r="Q89" s="221">
        <v>13</v>
      </c>
      <c r="R89" s="221">
        <v>14</v>
      </c>
      <c r="S89" s="221"/>
      <c r="T89" s="221"/>
      <c r="U89" s="221"/>
      <c r="W89" s="45" t="str">
        <f t="shared" si="5"/>
        <v>39COJUTEPEQUE</v>
      </c>
      <c r="X89" s="45">
        <v>39</v>
      </c>
      <c r="Y89" s="45" t="s">
        <v>179</v>
      </c>
      <c r="Z89" s="45" t="s">
        <v>77</v>
      </c>
      <c r="AA89" s="45">
        <v>24</v>
      </c>
      <c r="AB89" s="45">
        <v>24</v>
      </c>
      <c r="AC89" s="45">
        <v>24</v>
      </c>
      <c r="AE89" s="227" t="str">
        <f t="shared" si="6"/>
        <v/>
      </c>
      <c r="AF89" s="227"/>
      <c r="AG89" s="227"/>
      <c r="AH89" s="227"/>
      <c r="AI89" s="227"/>
    </row>
    <row r="90" spans="1:35" ht="15.75">
      <c r="A90" s="175" t="str">
        <f t="shared" si="8"/>
        <v>29USULUTAN</v>
      </c>
      <c r="B90" s="203">
        <v>29</v>
      </c>
      <c r="C90" s="201" t="s">
        <v>259</v>
      </c>
      <c r="D90" s="233" t="s">
        <v>70</v>
      </c>
      <c r="E90" s="221">
        <v>14.5</v>
      </c>
      <c r="F90" s="221">
        <v>14</v>
      </c>
      <c r="G90" s="221">
        <v>15</v>
      </c>
      <c r="H90" s="221"/>
      <c r="I90" s="221"/>
      <c r="J90" s="221"/>
      <c r="L90" s="54" t="str">
        <f t="shared" si="7"/>
        <v>27SENSUNTEPEQUE</v>
      </c>
      <c r="M90" s="203">
        <v>27</v>
      </c>
      <c r="N90" s="201" t="s">
        <v>181</v>
      </c>
      <c r="O90" s="233" t="s">
        <v>68</v>
      </c>
      <c r="P90" s="221">
        <v>16</v>
      </c>
      <c r="Q90" s="221">
        <v>16</v>
      </c>
      <c r="R90" s="221">
        <v>16</v>
      </c>
      <c r="S90" s="221"/>
      <c r="T90" s="221"/>
      <c r="U90" s="221"/>
      <c r="W90" s="45" t="str">
        <f t="shared" si="5"/>
        <v>40TIENDONA</v>
      </c>
      <c r="X90" s="45">
        <v>40</v>
      </c>
      <c r="Y90" s="45" t="s">
        <v>190</v>
      </c>
      <c r="Z90" s="45" t="s">
        <v>78</v>
      </c>
      <c r="AA90" s="45">
        <v>26</v>
      </c>
      <c r="AB90" s="45">
        <v>26</v>
      </c>
      <c r="AC90" s="45">
        <v>26</v>
      </c>
      <c r="AE90" s="227" t="str">
        <f t="shared" si="6"/>
        <v/>
      </c>
      <c r="AF90" s="227"/>
      <c r="AG90" s="227"/>
      <c r="AH90" s="227"/>
      <c r="AI90" s="227"/>
    </row>
    <row r="91" spans="1:35" ht="15.75">
      <c r="A91" s="175" t="str">
        <f t="shared" si="8"/>
        <v>30TIENDONA</v>
      </c>
      <c r="B91" s="202">
        <v>30</v>
      </c>
      <c r="C91" s="201" t="s">
        <v>190</v>
      </c>
      <c r="D91" s="233" t="s">
        <v>70</v>
      </c>
      <c r="E91" s="221">
        <v>49.333333333333336</v>
      </c>
      <c r="F91" s="221">
        <v>48</v>
      </c>
      <c r="G91" s="221">
        <v>50</v>
      </c>
      <c r="H91" s="221"/>
      <c r="I91" s="221"/>
      <c r="J91" s="221"/>
      <c r="L91" s="54" t="str">
        <f t="shared" si="7"/>
        <v>28TIENDONA</v>
      </c>
      <c r="M91" s="202">
        <v>28</v>
      </c>
      <c r="N91" s="201" t="s">
        <v>190</v>
      </c>
      <c r="O91" s="233" t="s">
        <v>69</v>
      </c>
      <c r="P91" s="221">
        <v>22</v>
      </c>
      <c r="Q91" s="221">
        <v>22</v>
      </c>
      <c r="R91" s="221">
        <v>22</v>
      </c>
      <c r="S91" s="221"/>
      <c r="T91" s="221"/>
      <c r="U91" s="221"/>
      <c r="W91" s="45" t="str">
        <f t="shared" si="5"/>
        <v>40SANTA ANA</v>
      </c>
      <c r="X91" s="45">
        <v>40</v>
      </c>
      <c r="Y91" s="45" t="s">
        <v>172</v>
      </c>
      <c r="Z91" s="45" t="s">
        <v>78</v>
      </c>
      <c r="AA91" s="45">
        <v>27</v>
      </c>
      <c r="AB91" s="45">
        <v>26</v>
      </c>
      <c r="AC91" s="45">
        <v>28</v>
      </c>
      <c r="AE91" s="227" t="str">
        <f t="shared" si="6"/>
        <v/>
      </c>
      <c r="AF91" s="227"/>
      <c r="AG91" s="227"/>
      <c r="AH91" s="227"/>
      <c r="AI91" s="227"/>
    </row>
    <row r="92" spans="1:35" ht="15.75">
      <c r="A92" s="175" t="str">
        <f t="shared" si="8"/>
        <v>30USULUTAN</v>
      </c>
      <c r="B92" s="203">
        <v>30</v>
      </c>
      <c r="C92" s="201" t="s">
        <v>259</v>
      </c>
      <c r="D92" s="233" t="s">
        <v>70</v>
      </c>
      <c r="E92" s="221">
        <v>40</v>
      </c>
      <c r="F92" s="221">
        <v>40</v>
      </c>
      <c r="G92" s="221">
        <v>40</v>
      </c>
      <c r="H92" s="221"/>
      <c r="I92" s="221"/>
      <c r="J92" s="221"/>
      <c r="L92" s="54" t="str">
        <f t="shared" si="7"/>
        <v>28SENSUNTEPEQUE</v>
      </c>
      <c r="M92" s="203">
        <v>28</v>
      </c>
      <c r="N92" s="201" t="s">
        <v>181</v>
      </c>
      <c r="O92" s="233" t="s">
        <v>69</v>
      </c>
      <c r="P92" s="221">
        <v>14</v>
      </c>
      <c r="Q92" s="221">
        <v>14</v>
      </c>
      <c r="R92" s="221">
        <v>14</v>
      </c>
      <c r="S92" s="221"/>
      <c r="T92" s="221"/>
      <c r="U92" s="221"/>
      <c r="W92" s="45" t="str">
        <f t="shared" si="5"/>
        <v>40COJUTEPEQUE</v>
      </c>
      <c r="X92" s="45">
        <v>40</v>
      </c>
      <c r="Y92" s="45" t="s">
        <v>179</v>
      </c>
      <c r="Z92" s="45" t="s">
        <v>78</v>
      </c>
      <c r="AA92" s="45">
        <v>28</v>
      </c>
      <c r="AB92" s="45">
        <v>28</v>
      </c>
      <c r="AC92" s="45">
        <v>28</v>
      </c>
      <c r="AE92" s="227" t="str">
        <f t="shared" si="6"/>
        <v/>
      </c>
      <c r="AF92" s="227"/>
      <c r="AG92" s="227"/>
      <c r="AH92" s="227"/>
      <c r="AI92" s="227"/>
    </row>
    <row r="93" spans="1:35" ht="15.75">
      <c r="A93" s="175" t="str">
        <f t="shared" si="8"/>
        <v>31TIENDONA</v>
      </c>
      <c r="B93" s="203">
        <v>31</v>
      </c>
      <c r="C93" s="201" t="s">
        <v>190</v>
      </c>
      <c r="D93" s="233" t="s">
        <v>71</v>
      </c>
      <c r="E93" s="221">
        <v>20</v>
      </c>
      <c r="F93" s="221">
        <v>20</v>
      </c>
      <c r="G93" s="221">
        <v>20</v>
      </c>
      <c r="H93" s="221"/>
      <c r="I93" s="221"/>
      <c r="J93" s="221"/>
      <c r="L93" s="54" t="str">
        <f t="shared" si="7"/>
        <v>29TIENDONA</v>
      </c>
      <c r="M93" s="203">
        <v>29</v>
      </c>
      <c r="N93" s="201" t="s">
        <v>190</v>
      </c>
      <c r="O93" s="233" t="s">
        <v>70</v>
      </c>
      <c r="P93" s="221">
        <v>20</v>
      </c>
      <c r="Q93" s="221">
        <v>20</v>
      </c>
      <c r="R93" s="221">
        <v>20</v>
      </c>
      <c r="S93" s="221"/>
      <c r="T93" s="221"/>
      <c r="U93" s="221"/>
      <c r="W93" s="45" t="str">
        <f t="shared" si="5"/>
        <v>41TIENDONA</v>
      </c>
      <c r="X93" s="45">
        <v>41</v>
      </c>
      <c r="Y93" s="45" t="s">
        <v>190</v>
      </c>
      <c r="Z93" s="45" t="s">
        <v>79</v>
      </c>
      <c r="AA93" s="45">
        <v>24</v>
      </c>
      <c r="AB93" s="45">
        <v>24</v>
      </c>
      <c r="AC93" s="45">
        <v>24</v>
      </c>
      <c r="AE93" s="227" t="str">
        <f t="shared" si="6"/>
        <v/>
      </c>
      <c r="AF93" s="227"/>
      <c r="AG93" s="227"/>
      <c r="AH93" s="227"/>
      <c r="AI93" s="227"/>
    </row>
    <row r="94" spans="1:35" ht="15.75">
      <c r="A94" s="175" t="str">
        <f t="shared" si="8"/>
        <v>31SAN FRANCISCO GOTERA</v>
      </c>
      <c r="B94" s="202">
        <v>31</v>
      </c>
      <c r="C94" s="201" t="s">
        <v>182</v>
      </c>
      <c r="D94" s="233" t="s">
        <v>71</v>
      </c>
      <c r="E94" s="221">
        <v>18</v>
      </c>
      <c r="F94" s="221">
        <v>18</v>
      </c>
      <c r="G94" s="221">
        <v>18</v>
      </c>
      <c r="H94" s="221"/>
      <c r="I94" s="221"/>
      <c r="J94" s="221"/>
      <c r="L94" s="54" t="str">
        <f t="shared" si="7"/>
        <v>29SANTA ANA</v>
      </c>
      <c r="M94" s="202">
        <v>29</v>
      </c>
      <c r="N94" s="201" t="s">
        <v>172</v>
      </c>
      <c r="O94" s="233" t="s">
        <v>70</v>
      </c>
      <c r="P94" s="221">
        <v>22</v>
      </c>
      <c r="Q94" s="221">
        <v>22</v>
      </c>
      <c r="R94" s="221">
        <v>22</v>
      </c>
      <c r="S94" s="221"/>
      <c r="T94" s="221"/>
      <c r="U94" s="221"/>
      <c r="W94" s="45" t="str">
        <f t="shared" si="5"/>
        <v>42COJUTEPEQUE</v>
      </c>
      <c r="X94" s="45">
        <v>42</v>
      </c>
      <c r="Y94" s="45" t="s">
        <v>179</v>
      </c>
      <c r="Z94" s="45" t="s">
        <v>80</v>
      </c>
      <c r="AA94" s="45">
        <v>18</v>
      </c>
      <c r="AB94" s="45">
        <v>18</v>
      </c>
      <c r="AC94" s="45">
        <v>18</v>
      </c>
      <c r="AE94" s="227" t="str">
        <f t="shared" si="6"/>
        <v/>
      </c>
      <c r="AF94" s="227"/>
      <c r="AG94" s="227"/>
      <c r="AH94" s="227"/>
      <c r="AI94" s="227"/>
    </row>
    <row r="95" spans="1:35" ht="15.75">
      <c r="A95" s="175" t="str">
        <f t="shared" si="8"/>
        <v>31SONSONATE</v>
      </c>
      <c r="B95" s="203">
        <v>31</v>
      </c>
      <c r="C95" s="201" t="s">
        <v>175</v>
      </c>
      <c r="D95" s="233" t="s">
        <v>71</v>
      </c>
      <c r="E95" s="221">
        <v>17</v>
      </c>
      <c r="F95" s="221">
        <v>17</v>
      </c>
      <c r="G95" s="221">
        <v>17</v>
      </c>
      <c r="H95" s="221"/>
      <c r="I95" s="221"/>
      <c r="J95" s="221"/>
      <c r="L95" s="54" t="str">
        <f t="shared" si="7"/>
        <v>29SAN MIGUEL</v>
      </c>
      <c r="M95" s="203">
        <v>29</v>
      </c>
      <c r="N95" s="201" t="s">
        <v>174</v>
      </c>
      <c r="O95" s="233" t="s">
        <v>70</v>
      </c>
      <c r="P95" s="221">
        <v>16</v>
      </c>
      <c r="Q95" s="221">
        <v>16</v>
      </c>
      <c r="R95" s="221">
        <v>16</v>
      </c>
      <c r="S95" s="221"/>
      <c r="T95" s="221"/>
      <c r="U95" s="221"/>
      <c r="W95" s="45" t="str">
        <f t="shared" si="5"/>
        <v>44TIENDONA</v>
      </c>
      <c r="X95" s="45">
        <v>44</v>
      </c>
      <c r="Y95" s="45" t="s">
        <v>190</v>
      </c>
      <c r="Z95" s="45" t="s">
        <v>82</v>
      </c>
      <c r="AA95" s="45">
        <v>16</v>
      </c>
      <c r="AB95" s="45">
        <v>16</v>
      </c>
      <c r="AC95" s="45">
        <v>16</v>
      </c>
      <c r="AE95" s="227" t="str">
        <f t="shared" si="6"/>
        <v/>
      </c>
      <c r="AF95" s="227"/>
      <c r="AG95" s="227"/>
      <c r="AH95" s="227"/>
      <c r="AI95" s="227"/>
    </row>
    <row r="96" spans="1:35" ht="15.75">
      <c r="A96" s="175" t="str">
        <f t="shared" si="8"/>
        <v>33TIENDONA</v>
      </c>
      <c r="B96" s="202">
        <v>33</v>
      </c>
      <c r="C96" s="201" t="s">
        <v>190</v>
      </c>
      <c r="D96" s="233" t="s">
        <v>73</v>
      </c>
      <c r="E96" s="221">
        <v>29.5</v>
      </c>
      <c r="F96" s="221">
        <v>28</v>
      </c>
      <c r="G96" s="221">
        <v>30</v>
      </c>
      <c r="H96" s="221"/>
      <c r="I96" s="221"/>
      <c r="J96" s="221"/>
      <c r="L96" s="54" t="str">
        <f t="shared" si="7"/>
        <v>29SENSUNTEPEQUE</v>
      </c>
      <c r="M96" s="202">
        <v>29</v>
      </c>
      <c r="N96" s="201" t="s">
        <v>181</v>
      </c>
      <c r="O96" s="233" t="s">
        <v>70</v>
      </c>
      <c r="P96" s="221">
        <v>20</v>
      </c>
      <c r="Q96" s="221">
        <v>20</v>
      </c>
      <c r="R96" s="221">
        <v>20</v>
      </c>
      <c r="S96" s="221"/>
      <c r="T96" s="221"/>
      <c r="U96" s="221"/>
      <c r="W96" s="45" t="str">
        <f t="shared" si="5"/>
        <v>45TIENDONA</v>
      </c>
      <c r="X96" s="45">
        <v>45</v>
      </c>
      <c r="Y96" s="45" t="s">
        <v>190</v>
      </c>
      <c r="Z96" s="45" t="s">
        <v>83</v>
      </c>
      <c r="AA96" s="45">
        <v>14</v>
      </c>
      <c r="AB96" s="45">
        <v>14</v>
      </c>
      <c r="AC96" s="45">
        <v>14</v>
      </c>
      <c r="AE96" s="227" t="str">
        <f t="shared" si="6"/>
        <v/>
      </c>
      <c r="AF96" s="227"/>
      <c r="AG96" s="227"/>
      <c r="AH96" s="227"/>
      <c r="AI96" s="227"/>
    </row>
    <row r="97" spans="1:35" ht="15.75">
      <c r="A97" s="175" t="str">
        <f t="shared" si="8"/>
        <v>33SAN FRANCISCO GOTERA</v>
      </c>
      <c r="B97" s="203">
        <v>33</v>
      </c>
      <c r="C97" s="201" t="s">
        <v>182</v>
      </c>
      <c r="D97" s="233" t="s">
        <v>73</v>
      </c>
      <c r="E97" s="221">
        <v>35</v>
      </c>
      <c r="F97" s="221">
        <v>35</v>
      </c>
      <c r="G97" s="221">
        <v>35</v>
      </c>
      <c r="H97" s="221"/>
      <c r="I97" s="221"/>
      <c r="J97" s="221"/>
      <c r="L97" s="54" t="str">
        <f t="shared" si="7"/>
        <v>30TIENDONA</v>
      </c>
      <c r="M97" s="203">
        <v>30</v>
      </c>
      <c r="N97" s="201" t="s">
        <v>190</v>
      </c>
      <c r="O97" s="233" t="s">
        <v>70</v>
      </c>
      <c r="P97" s="221">
        <v>50</v>
      </c>
      <c r="Q97" s="221">
        <v>50</v>
      </c>
      <c r="R97" s="221">
        <v>50</v>
      </c>
      <c r="S97" s="221"/>
      <c r="T97" s="221"/>
      <c r="U97" s="221"/>
      <c r="W97" s="45" t="str">
        <f t="shared" si="5"/>
        <v>45COJUTEPEQUE</v>
      </c>
      <c r="X97" s="45">
        <v>45</v>
      </c>
      <c r="Y97" s="45" t="s">
        <v>179</v>
      </c>
      <c r="Z97" s="45" t="s">
        <v>83</v>
      </c>
      <c r="AA97" s="45">
        <v>16</v>
      </c>
      <c r="AB97" s="45">
        <v>16</v>
      </c>
      <c r="AC97" s="45">
        <v>16</v>
      </c>
      <c r="AE97" s="227" t="str">
        <f t="shared" si="6"/>
        <v/>
      </c>
      <c r="AF97" s="227"/>
      <c r="AG97" s="227"/>
      <c r="AH97" s="227"/>
      <c r="AI97" s="227"/>
    </row>
    <row r="98" spans="1:35" ht="15.75">
      <c r="A98" s="175" t="str">
        <f t="shared" si="8"/>
        <v>33SONSONATE</v>
      </c>
      <c r="B98" s="202">
        <v>33</v>
      </c>
      <c r="C98" s="201" t="s">
        <v>175</v>
      </c>
      <c r="D98" s="233" t="s">
        <v>73</v>
      </c>
      <c r="E98" s="221">
        <v>36</v>
      </c>
      <c r="F98" s="221">
        <v>36</v>
      </c>
      <c r="G98" s="221">
        <v>36</v>
      </c>
      <c r="H98" s="221"/>
      <c r="I98" s="221"/>
      <c r="J98" s="221"/>
      <c r="L98" s="54" t="str">
        <f t="shared" si="7"/>
        <v>30SENSUNTEPEQUE</v>
      </c>
      <c r="M98" s="202">
        <v>30</v>
      </c>
      <c r="N98" s="201" t="s">
        <v>181</v>
      </c>
      <c r="O98" s="233" t="s">
        <v>70</v>
      </c>
      <c r="P98" s="221">
        <v>60</v>
      </c>
      <c r="Q98" s="221">
        <v>60</v>
      </c>
      <c r="R98" s="221">
        <v>60</v>
      </c>
      <c r="S98" s="221"/>
      <c r="T98" s="221"/>
      <c r="U98" s="221"/>
      <c r="W98" s="45" t="str">
        <f t="shared" si="5"/>
        <v>46TIENDONA</v>
      </c>
      <c r="X98" s="45">
        <v>46</v>
      </c>
      <c r="Y98" s="45" t="s">
        <v>190</v>
      </c>
      <c r="Z98" s="45" t="s">
        <v>84</v>
      </c>
      <c r="AA98" s="45">
        <v>6</v>
      </c>
      <c r="AB98" s="45">
        <v>6</v>
      </c>
      <c r="AC98" s="45">
        <v>6</v>
      </c>
      <c r="AE98" s="227" t="str">
        <f t="shared" si="6"/>
        <v/>
      </c>
      <c r="AF98" s="227"/>
      <c r="AG98" s="227"/>
      <c r="AH98" s="227"/>
      <c r="AI98" s="227"/>
    </row>
    <row r="99" spans="1:35" ht="15.75">
      <c r="A99" s="175" t="str">
        <f t="shared" si="8"/>
        <v>33USULUTAN</v>
      </c>
      <c r="B99" s="203">
        <v>33</v>
      </c>
      <c r="C99" s="201" t="s">
        <v>259</v>
      </c>
      <c r="D99" s="233" t="s">
        <v>73</v>
      </c>
      <c r="E99" s="221">
        <v>35</v>
      </c>
      <c r="F99" s="221">
        <v>35</v>
      </c>
      <c r="G99" s="221">
        <v>35</v>
      </c>
      <c r="H99" s="221"/>
      <c r="I99" s="221"/>
      <c r="J99" s="221"/>
      <c r="L99" s="54" t="str">
        <f t="shared" si="7"/>
        <v>31TIENDONA</v>
      </c>
      <c r="M99" s="203">
        <v>31</v>
      </c>
      <c r="N99" s="201" t="s">
        <v>190</v>
      </c>
      <c r="O99" s="233" t="s">
        <v>71</v>
      </c>
      <c r="P99" s="221">
        <v>20</v>
      </c>
      <c r="Q99" s="221">
        <v>20</v>
      </c>
      <c r="R99" s="221">
        <v>20</v>
      </c>
      <c r="S99" s="221"/>
      <c r="T99" s="221"/>
      <c r="U99" s="221"/>
      <c r="W99" s="45" t="str">
        <f t="shared" si="5"/>
        <v>46COJUTEPEQUE</v>
      </c>
      <c r="X99" s="45">
        <v>46</v>
      </c>
      <c r="Y99" s="45" t="s">
        <v>179</v>
      </c>
      <c r="Z99" s="45" t="s">
        <v>84</v>
      </c>
      <c r="AA99" s="45">
        <v>8</v>
      </c>
      <c r="AB99" s="45">
        <v>8</v>
      </c>
      <c r="AC99" s="45">
        <v>8</v>
      </c>
      <c r="AE99" s="227" t="str">
        <f t="shared" si="6"/>
        <v/>
      </c>
      <c r="AF99" s="227"/>
      <c r="AG99" s="227"/>
      <c r="AH99" s="227"/>
      <c r="AI99" s="227"/>
    </row>
    <row r="100" spans="1:35" ht="15.75">
      <c r="A100" s="175" t="str">
        <f t="shared" si="8"/>
        <v>34TIENDONA</v>
      </c>
      <c r="B100" s="203">
        <v>34</v>
      </c>
      <c r="C100" s="201" t="s">
        <v>190</v>
      </c>
      <c r="D100" s="233" t="s">
        <v>74</v>
      </c>
      <c r="E100" s="221">
        <v>12</v>
      </c>
      <c r="F100" s="221">
        <v>12</v>
      </c>
      <c r="G100" s="221">
        <v>12</v>
      </c>
      <c r="H100" s="221"/>
      <c r="I100" s="221"/>
      <c r="J100" s="221"/>
      <c r="L100" s="54" t="str">
        <f t="shared" si="7"/>
        <v>31SANTA ANA</v>
      </c>
      <c r="M100" s="203">
        <v>31</v>
      </c>
      <c r="N100" s="201" t="s">
        <v>172</v>
      </c>
      <c r="O100" s="233" t="s">
        <v>71</v>
      </c>
      <c r="P100" s="221">
        <v>17</v>
      </c>
      <c r="Q100" s="221">
        <v>17</v>
      </c>
      <c r="R100" s="221">
        <v>17</v>
      </c>
      <c r="S100" s="221"/>
      <c r="T100" s="221"/>
      <c r="U100" s="221"/>
      <c r="W100" s="45" t="str">
        <f t="shared" si="5"/>
        <v>47TIENDONA</v>
      </c>
      <c r="X100" s="45">
        <v>47</v>
      </c>
      <c r="Y100" s="45" t="s">
        <v>190</v>
      </c>
      <c r="Z100" s="45" t="s">
        <v>85</v>
      </c>
      <c r="AA100" s="45">
        <v>16.5</v>
      </c>
      <c r="AB100" s="45">
        <v>15</v>
      </c>
      <c r="AC100" s="45">
        <v>18</v>
      </c>
      <c r="AE100" s="227" t="str">
        <f t="shared" si="6"/>
        <v/>
      </c>
      <c r="AF100" s="227"/>
      <c r="AG100" s="227"/>
      <c r="AH100" s="227"/>
      <c r="AI100" s="227"/>
    </row>
    <row r="101" spans="1:35" ht="15.75">
      <c r="A101" s="175" t="str">
        <f t="shared" si="8"/>
        <v>34SAN FRANCISCO GOTERA</v>
      </c>
      <c r="B101" s="202">
        <v>34</v>
      </c>
      <c r="C101" s="201" t="s">
        <v>182</v>
      </c>
      <c r="D101" s="233" t="s">
        <v>74</v>
      </c>
      <c r="E101" s="221">
        <v>11.5</v>
      </c>
      <c r="F101" s="221">
        <v>11</v>
      </c>
      <c r="G101" s="221">
        <v>12</v>
      </c>
      <c r="H101" s="221"/>
      <c r="I101" s="221"/>
      <c r="J101" s="221"/>
      <c r="L101" s="54" t="str">
        <f t="shared" si="7"/>
        <v>32TIENDONA</v>
      </c>
      <c r="M101" s="202">
        <v>32</v>
      </c>
      <c r="N101" s="201" t="s">
        <v>190</v>
      </c>
      <c r="O101" s="233" t="s">
        <v>72</v>
      </c>
      <c r="P101" s="221">
        <v>18</v>
      </c>
      <c r="Q101" s="221">
        <v>18</v>
      </c>
      <c r="R101" s="221">
        <v>18</v>
      </c>
      <c r="S101" s="221"/>
      <c r="T101" s="221"/>
      <c r="U101" s="221"/>
      <c r="W101" s="45" t="str">
        <f t="shared" si="5"/>
        <v>47COJUTEPEQUE</v>
      </c>
      <c r="X101" s="45">
        <v>47</v>
      </c>
      <c r="Y101" s="45" t="s">
        <v>179</v>
      </c>
      <c r="Z101" s="45" t="s">
        <v>85</v>
      </c>
      <c r="AA101" s="45">
        <v>20</v>
      </c>
      <c r="AB101" s="45">
        <v>20</v>
      </c>
      <c r="AC101" s="45">
        <v>20</v>
      </c>
      <c r="AE101" s="227" t="str">
        <f t="shared" si="6"/>
        <v/>
      </c>
      <c r="AF101" s="227"/>
      <c r="AG101" s="227"/>
      <c r="AH101" s="227"/>
      <c r="AI101" s="227"/>
    </row>
    <row r="102" spans="1:35" ht="15.75">
      <c r="A102" s="175" t="str">
        <f t="shared" si="8"/>
        <v>34SONSONATE</v>
      </c>
      <c r="B102" s="202">
        <v>34</v>
      </c>
      <c r="C102" s="201" t="s">
        <v>175</v>
      </c>
      <c r="D102" s="233" t="s">
        <v>74</v>
      </c>
      <c r="E102" s="221">
        <v>11.5</v>
      </c>
      <c r="F102" s="221">
        <v>11</v>
      </c>
      <c r="G102" s="221">
        <v>12</v>
      </c>
      <c r="H102" s="221"/>
      <c r="I102" s="221"/>
      <c r="J102" s="221"/>
      <c r="L102" s="54" t="str">
        <f t="shared" si="7"/>
        <v>33TIENDONA</v>
      </c>
      <c r="M102" s="202">
        <v>33</v>
      </c>
      <c r="N102" s="201" t="s">
        <v>190</v>
      </c>
      <c r="O102" s="233" t="s">
        <v>73</v>
      </c>
      <c r="P102" s="221">
        <v>29.666666666666668</v>
      </c>
      <c r="Q102" s="221">
        <v>29</v>
      </c>
      <c r="R102" s="221">
        <v>30</v>
      </c>
      <c r="S102" s="221"/>
      <c r="T102" s="221"/>
      <c r="U102" s="221"/>
      <c r="W102" s="45" t="str">
        <f t="shared" si="5"/>
        <v>48TIENDONA</v>
      </c>
      <c r="X102" s="45">
        <v>48</v>
      </c>
      <c r="Y102" s="45" t="s">
        <v>190</v>
      </c>
      <c r="Z102" s="45" t="s">
        <v>86</v>
      </c>
      <c r="AA102" s="45">
        <v>100</v>
      </c>
      <c r="AB102" s="45">
        <v>100</v>
      </c>
      <c r="AC102" s="45">
        <v>100</v>
      </c>
      <c r="AE102" s="227" t="str">
        <f t="shared" si="6"/>
        <v/>
      </c>
      <c r="AF102" s="227"/>
      <c r="AG102" s="227"/>
      <c r="AH102" s="227"/>
      <c r="AI102" s="227"/>
    </row>
    <row r="103" spans="1:35" ht="15.75">
      <c r="A103" s="175" t="str">
        <f t="shared" si="8"/>
        <v>34USULUTAN</v>
      </c>
      <c r="B103" s="202">
        <v>34</v>
      </c>
      <c r="C103" s="201" t="s">
        <v>259</v>
      </c>
      <c r="D103" s="233" t="s">
        <v>74</v>
      </c>
      <c r="E103" s="221">
        <v>10.666666666666666</v>
      </c>
      <c r="F103" s="221">
        <v>10</v>
      </c>
      <c r="G103" s="221">
        <v>11</v>
      </c>
      <c r="H103" s="221"/>
      <c r="I103" s="221"/>
      <c r="J103" s="221"/>
      <c r="L103" s="54" t="str">
        <f t="shared" si="7"/>
        <v>33SANTA ANA</v>
      </c>
      <c r="M103" s="202">
        <v>33</v>
      </c>
      <c r="N103" s="201" t="s">
        <v>172</v>
      </c>
      <c r="O103" s="233" t="s">
        <v>73</v>
      </c>
      <c r="P103" s="221">
        <v>36</v>
      </c>
      <c r="Q103" s="221">
        <v>34</v>
      </c>
      <c r="R103" s="221">
        <v>37</v>
      </c>
      <c r="S103" s="221"/>
      <c r="T103" s="221"/>
      <c r="U103" s="221"/>
      <c r="W103" s="45" t="str">
        <f t="shared" si="5"/>
        <v>49TIENDONA</v>
      </c>
      <c r="X103" s="45">
        <v>49</v>
      </c>
      <c r="Y103" s="45" t="s">
        <v>190</v>
      </c>
      <c r="Z103" s="45" t="s">
        <v>86</v>
      </c>
      <c r="AA103" s="45">
        <v>9</v>
      </c>
      <c r="AB103" s="45">
        <v>9</v>
      </c>
      <c r="AC103" s="45">
        <v>9</v>
      </c>
      <c r="AE103" s="227" t="str">
        <f t="shared" si="6"/>
        <v/>
      </c>
      <c r="AF103" s="227"/>
      <c r="AG103" s="227"/>
      <c r="AH103" s="227"/>
      <c r="AI103" s="227"/>
    </row>
    <row r="104" spans="1:35" ht="15.75">
      <c r="A104" s="175" t="str">
        <f t="shared" si="8"/>
        <v>36TIENDONA</v>
      </c>
      <c r="B104" s="203">
        <v>36</v>
      </c>
      <c r="C104" s="201" t="s">
        <v>190</v>
      </c>
      <c r="D104" s="233" t="s">
        <v>138</v>
      </c>
      <c r="E104" s="221">
        <v>60</v>
      </c>
      <c r="F104" s="221">
        <v>60</v>
      </c>
      <c r="G104" s="221">
        <v>60</v>
      </c>
      <c r="H104" s="221"/>
      <c r="I104" s="221"/>
      <c r="J104" s="221"/>
      <c r="L104" s="54" t="str">
        <f t="shared" si="7"/>
        <v>33SAN MIGUEL</v>
      </c>
      <c r="M104" s="203">
        <v>33</v>
      </c>
      <c r="N104" s="201" t="s">
        <v>174</v>
      </c>
      <c r="O104" s="233" t="s">
        <v>73</v>
      </c>
      <c r="P104" s="221">
        <v>31</v>
      </c>
      <c r="Q104" s="221">
        <v>30</v>
      </c>
      <c r="R104" s="221">
        <v>32</v>
      </c>
      <c r="S104" s="221"/>
      <c r="T104" s="221"/>
      <c r="U104" s="221"/>
      <c r="W104" s="45" t="str">
        <f t="shared" si="5"/>
        <v>49SANTA ANA</v>
      </c>
      <c r="X104" s="45">
        <v>49</v>
      </c>
      <c r="Y104" s="45" t="s">
        <v>172</v>
      </c>
      <c r="Z104" s="45" t="s">
        <v>86</v>
      </c>
      <c r="AA104" s="45">
        <v>10</v>
      </c>
      <c r="AB104" s="45">
        <v>10</v>
      </c>
      <c r="AC104" s="45">
        <v>10</v>
      </c>
      <c r="AE104" s="227" t="str">
        <f t="shared" si="6"/>
        <v/>
      </c>
      <c r="AF104" s="227"/>
      <c r="AG104" s="227"/>
      <c r="AH104" s="227"/>
      <c r="AI104" s="227"/>
    </row>
    <row r="105" spans="1:35" ht="15.75">
      <c r="A105" s="175" t="str">
        <f t="shared" si="8"/>
        <v>40MERCADO CENTRAL</v>
      </c>
      <c r="B105" s="202">
        <v>40</v>
      </c>
      <c r="C105" s="201" t="s">
        <v>229</v>
      </c>
      <c r="D105" s="233" t="s">
        <v>78</v>
      </c>
      <c r="E105" s="221">
        <v>35</v>
      </c>
      <c r="F105" s="221">
        <v>35</v>
      </c>
      <c r="G105" s="221">
        <v>35</v>
      </c>
      <c r="H105" s="221"/>
      <c r="I105" s="221"/>
      <c r="J105" s="221"/>
      <c r="L105" s="54" t="str">
        <f t="shared" si="7"/>
        <v>33SENSUNTEPEQUE</v>
      </c>
      <c r="M105" s="202">
        <v>33</v>
      </c>
      <c r="N105" s="201" t="s">
        <v>181</v>
      </c>
      <c r="O105" s="233" t="s">
        <v>73</v>
      </c>
      <c r="P105" s="221">
        <v>35.5</v>
      </c>
      <c r="Q105" s="221">
        <v>35</v>
      </c>
      <c r="R105" s="221">
        <v>36</v>
      </c>
      <c r="S105" s="221"/>
      <c r="T105" s="221"/>
      <c r="U105" s="221"/>
      <c r="W105" s="45" t="str">
        <f t="shared" si="5"/>
        <v>49COJUTEPEQUE</v>
      </c>
      <c r="X105" s="45">
        <v>49</v>
      </c>
      <c r="Y105" s="45" t="s">
        <v>179</v>
      </c>
      <c r="Z105" s="45" t="s">
        <v>86</v>
      </c>
      <c r="AA105" s="45">
        <v>11</v>
      </c>
      <c r="AB105" s="45">
        <v>11</v>
      </c>
      <c r="AC105" s="45">
        <v>11</v>
      </c>
      <c r="AE105" s="227" t="str">
        <f t="shared" si="6"/>
        <v/>
      </c>
      <c r="AF105" s="227"/>
      <c r="AG105" s="227"/>
      <c r="AH105" s="227"/>
      <c r="AI105" s="227"/>
    </row>
    <row r="106" spans="1:35" ht="15.75">
      <c r="A106" s="175" t="str">
        <f t="shared" si="8"/>
        <v>40TIENDONA</v>
      </c>
      <c r="B106" s="203">
        <v>40</v>
      </c>
      <c r="C106" s="201" t="s">
        <v>190</v>
      </c>
      <c r="D106" s="233" t="s">
        <v>78</v>
      </c>
      <c r="E106" s="221">
        <v>36</v>
      </c>
      <c r="F106" s="221">
        <v>35</v>
      </c>
      <c r="G106" s="221">
        <v>37</v>
      </c>
      <c r="H106" s="221"/>
      <c r="I106" s="221"/>
      <c r="J106" s="221"/>
      <c r="L106" s="54" t="str">
        <f t="shared" si="7"/>
        <v>34TIENDONA</v>
      </c>
      <c r="M106" s="203">
        <v>34</v>
      </c>
      <c r="N106" s="201" t="s">
        <v>190</v>
      </c>
      <c r="O106" s="233" t="s">
        <v>74</v>
      </c>
      <c r="P106" s="221">
        <v>9.7142857142857135</v>
      </c>
      <c r="Q106" s="221">
        <v>9</v>
      </c>
      <c r="R106" s="221">
        <v>10</v>
      </c>
      <c r="S106" s="221"/>
      <c r="T106" s="221"/>
      <c r="U106" s="221"/>
      <c r="W106" s="45" t="str">
        <f t="shared" si="5"/>
        <v>50TIENDONA</v>
      </c>
      <c r="X106" s="45">
        <v>50</v>
      </c>
      <c r="Y106" s="45" t="s">
        <v>190</v>
      </c>
      <c r="Z106" s="45" t="s">
        <v>87</v>
      </c>
      <c r="AA106" s="45">
        <v>50</v>
      </c>
      <c r="AB106" s="45">
        <v>50</v>
      </c>
      <c r="AC106" s="45">
        <v>50</v>
      </c>
      <c r="AE106" s="227" t="str">
        <f t="shared" si="6"/>
        <v/>
      </c>
      <c r="AF106" s="227"/>
      <c r="AG106" s="227"/>
      <c r="AH106" s="227"/>
      <c r="AI106" s="227"/>
    </row>
    <row r="107" spans="1:35" ht="15.75">
      <c r="A107" s="175" t="str">
        <f t="shared" si="8"/>
        <v>40SAN FRANCISCO GOTERA</v>
      </c>
      <c r="B107" s="202">
        <v>40</v>
      </c>
      <c r="C107" s="201" t="s">
        <v>182</v>
      </c>
      <c r="D107" s="233" t="s">
        <v>78</v>
      </c>
      <c r="E107" s="221">
        <v>38</v>
      </c>
      <c r="F107" s="221">
        <v>38</v>
      </c>
      <c r="G107" s="221">
        <v>38</v>
      </c>
      <c r="H107" s="221"/>
      <c r="I107" s="221"/>
      <c r="J107" s="221"/>
      <c r="L107" s="54" t="str">
        <f t="shared" si="7"/>
        <v>34SANTA ANA</v>
      </c>
      <c r="M107" s="202">
        <v>34</v>
      </c>
      <c r="N107" s="201" t="s">
        <v>172</v>
      </c>
      <c r="O107" s="233" t="s">
        <v>74</v>
      </c>
      <c r="P107" s="221">
        <v>12</v>
      </c>
      <c r="Q107" s="221">
        <v>12</v>
      </c>
      <c r="R107" s="221">
        <v>12</v>
      </c>
      <c r="S107" s="221"/>
      <c r="T107" s="221"/>
      <c r="U107" s="221"/>
      <c r="W107" s="45" t="str">
        <f t="shared" si="5"/>
        <v>51TIENDONA</v>
      </c>
      <c r="X107" s="45">
        <v>51</v>
      </c>
      <c r="Y107" s="45" t="s">
        <v>190</v>
      </c>
      <c r="Z107" s="45" t="s">
        <v>87</v>
      </c>
      <c r="AA107" s="45">
        <v>7.75</v>
      </c>
      <c r="AB107" s="45">
        <v>7</v>
      </c>
      <c r="AC107" s="45">
        <v>8</v>
      </c>
      <c r="AE107" s="227" t="str">
        <f t="shared" si="6"/>
        <v/>
      </c>
      <c r="AF107" s="227"/>
      <c r="AG107" s="227"/>
      <c r="AH107" s="227"/>
      <c r="AI107" s="227"/>
    </row>
    <row r="108" spans="1:35" ht="15.75">
      <c r="A108" s="175" t="str">
        <f t="shared" si="8"/>
        <v>40SONSONATE</v>
      </c>
      <c r="B108" s="202">
        <v>40</v>
      </c>
      <c r="C108" s="201" t="s">
        <v>175</v>
      </c>
      <c r="D108" s="233" t="s">
        <v>78</v>
      </c>
      <c r="E108" s="221">
        <v>36.5</v>
      </c>
      <c r="F108" s="221">
        <v>35</v>
      </c>
      <c r="G108" s="221">
        <v>38</v>
      </c>
      <c r="H108" s="221"/>
      <c r="I108" s="221"/>
      <c r="J108" s="221"/>
      <c r="L108" s="54" t="str">
        <f t="shared" si="7"/>
        <v>34SAN MIGUEL</v>
      </c>
      <c r="M108" s="202">
        <v>34</v>
      </c>
      <c r="N108" s="201" t="s">
        <v>174</v>
      </c>
      <c r="O108" s="233" t="s">
        <v>74</v>
      </c>
      <c r="P108" s="221">
        <v>10</v>
      </c>
      <c r="Q108" s="221">
        <v>9</v>
      </c>
      <c r="R108" s="221">
        <v>11</v>
      </c>
      <c r="S108" s="221"/>
      <c r="T108" s="221"/>
      <c r="U108" s="221"/>
      <c r="W108" s="45" t="str">
        <f t="shared" si="5"/>
        <v>52TIENDONA</v>
      </c>
      <c r="X108" s="45">
        <v>52</v>
      </c>
      <c r="Y108" s="45" t="s">
        <v>190</v>
      </c>
      <c r="Z108" s="45" t="s">
        <v>88</v>
      </c>
      <c r="AA108" s="45">
        <v>150</v>
      </c>
      <c r="AB108" s="45">
        <v>150</v>
      </c>
      <c r="AC108" s="45">
        <v>150</v>
      </c>
      <c r="AE108" s="227" t="str">
        <f t="shared" si="6"/>
        <v/>
      </c>
      <c r="AF108" s="227"/>
      <c r="AG108" s="227"/>
      <c r="AH108" s="227"/>
      <c r="AI108" s="227"/>
    </row>
    <row r="109" spans="1:35" ht="15.75">
      <c r="A109" s="175" t="str">
        <f t="shared" si="8"/>
        <v>40USULUTAN</v>
      </c>
      <c r="B109" s="203">
        <v>40</v>
      </c>
      <c r="C109" s="201" t="s">
        <v>259</v>
      </c>
      <c r="D109" s="233" t="s">
        <v>78</v>
      </c>
      <c r="E109" s="221">
        <v>36.333333333333336</v>
      </c>
      <c r="F109" s="221">
        <v>35</v>
      </c>
      <c r="G109" s="221">
        <v>38</v>
      </c>
      <c r="H109" s="221"/>
      <c r="I109" s="221"/>
      <c r="J109" s="221"/>
      <c r="L109" s="54" t="str">
        <f t="shared" si="7"/>
        <v>34SENSUNTEPEQUE</v>
      </c>
      <c r="M109" s="203">
        <v>34</v>
      </c>
      <c r="N109" s="201" t="s">
        <v>181</v>
      </c>
      <c r="O109" s="233" t="s">
        <v>74</v>
      </c>
      <c r="P109" s="221">
        <v>11</v>
      </c>
      <c r="Q109" s="221">
        <v>11</v>
      </c>
      <c r="R109" s="221">
        <v>11</v>
      </c>
      <c r="S109" s="221"/>
      <c r="T109" s="221"/>
      <c r="U109" s="221"/>
      <c r="W109" s="45" t="str">
        <f t="shared" si="5"/>
        <v>53TIENDONA</v>
      </c>
      <c r="X109" s="45">
        <v>53</v>
      </c>
      <c r="Y109" s="45" t="s">
        <v>190</v>
      </c>
      <c r="Z109" s="45" t="s">
        <v>89</v>
      </c>
      <c r="AA109" s="45">
        <v>100</v>
      </c>
      <c r="AB109" s="45">
        <v>100</v>
      </c>
      <c r="AC109" s="45">
        <v>100</v>
      </c>
      <c r="AE109" s="227" t="str">
        <f t="shared" si="6"/>
        <v/>
      </c>
      <c r="AF109" s="227"/>
      <c r="AG109" s="227"/>
      <c r="AH109" s="227"/>
      <c r="AI109" s="227"/>
    </row>
    <row r="110" spans="1:35" ht="15.75">
      <c r="A110" s="175" t="str">
        <f t="shared" si="8"/>
        <v>41TIENDONA</v>
      </c>
      <c r="B110" s="203">
        <v>41</v>
      </c>
      <c r="C110" s="201" t="s">
        <v>190</v>
      </c>
      <c r="D110" s="233" t="s">
        <v>79</v>
      </c>
      <c r="E110" s="221">
        <v>33.875</v>
      </c>
      <c r="F110" s="221">
        <v>33</v>
      </c>
      <c r="G110" s="221">
        <v>34</v>
      </c>
      <c r="H110" s="221"/>
      <c r="I110" s="221"/>
      <c r="J110" s="221"/>
      <c r="L110" s="54" t="str">
        <f t="shared" si="7"/>
        <v>36TIENDONA</v>
      </c>
      <c r="M110" s="203">
        <v>36</v>
      </c>
      <c r="N110" s="201" t="s">
        <v>190</v>
      </c>
      <c r="O110" s="233" t="s">
        <v>138</v>
      </c>
      <c r="P110" s="221">
        <v>60</v>
      </c>
      <c r="Q110" s="221">
        <v>60</v>
      </c>
      <c r="R110" s="221">
        <v>60</v>
      </c>
      <c r="S110" s="221"/>
      <c r="T110" s="221"/>
      <c r="U110" s="221"/>
      <c r="W110" s="45" t="str">
        <f t="shared" si="5"/>
        <v>54TIENDONA</v>
      </c>
      <c r="X110" s="45">
        <v>54</v>
      </c>
      <c r="Y110" s="45" t="s">
        <v>190</v>
      </c>
      <c r="Z110" s="45" t="s">
        <v>90</v>
      </c>
      <c r="AA110" s="45">
        <v>18.8</v>
      </c>
      <c r="AB110" s="45">
        <v>18</v>
      </c>
      <c r="AC110" s="45">
        <v>20</v>
      </c>
      <c r="AE110" s="227" t="str">
        <f t="shared" si="6"/>
        <v/>
      </c>
      <c r="AF110" s="227"/>
      <c r="AG110" s="227"/>
      <c r="AH110" s="227"/>
      <c r="AI110" s="227"/>
    </row>
    <row r="111" spans="1:35" ht="15.75">
      <c r="A111" s="175" t="str">
        <f t="shared" si="8"/>
        <v>42TIENDONA</v>
      </c>
      <c r="B111" s="203">
        <v>42</v>
      </c>
      <c r="C111" s="201" t="s">
        <v>190</v>
      </c>
      <c r="D111" s="233" t="s">
        <v>80</v>
      </c>
      <c r="E111" s="221">
        <v>30</v>
      </c>
      <c r="F111" s="221">
        <v>30</v>
      </c>
      <c r="G111" s="221">
        <v>30</v>
      </c>
      <c r="H111" s="221"/>
      <c r="I111" s="221"/>
      <c r="J111" s="221"/>
      <c r="L111" s="54" t="str">
        <f t="shared" si="7"/>
        <v>37TIENDONA</v>
      </c>
      <c r="M111" s="203">
        <v>37</v>
      </c>
      <c r="N111" s="201" t="s">
        <v>190</v>
      </c>
      <c r="O111" s="233" t="s">
        <v>75</v>
      </c>
      <c r="P111" s="221">
        <v>80</v>
      </c>
      <c r="Q111" s="221">
        <v>80</v>
      </c>
      <c r="R111" s="221">
        <v>80</v>
      </c>
      <c r="S111" s="221"/>
      <c r="T111" s="221"/>
      <c r="U111" s="221"/>
      <c r="W111" s="45" t="str">
        <f t="shared" si="5"/>
        <v>54SANTA ANA</v>
      </c>
      <c r="X111" s="45">
        <v>54</v>
      </c>
      <c r="Y111" s="45" t="s">
        <v>172</v>
      </c>
      <c r="Z111" s="45" t="s">
        <v>90</v>
      </c>
      <c r="AA111" s="45">
        <v>24</v>
      </c>
      <c r="AB111" s="45">
        <v>24</v>
      </c>
      <c r="AC111" s="45">
        <v>24</v>
      </c>
    </row>
    <row r="112" spans="1:35" ht="15.75">
      <c r="A112" s="175" t="str">
        <f t="shared" si="8"/>
        <v>42SAN FRANCISCO GOTERA</v>
      </c>
      <c r="B112" s="202">
        <v>42</v>
      </c>
      <c r="C112" s="201" t="s">
        <v>182</v>
      </c>
      <c r="D112" s="233" t="s">
        <v>80</v>
      </c>
      <c r="E112" s="221">
        <v>21</v>
      </c>
      <c r="F112" s="221">
        <v>20</v>
      </c>
      <c r="G112" s="221">
        <v>22</v>
      </c>
      <c r="H112" s="221"/>
      <c r="I112" s="221"/>
      <c r="J112" s="221"/>
      <c r="L112" s="54" t="str">
        <f t="shared" si="7"/>
        <v>37SAN MIGUEL</v>
      </c>
      <c r="M112" s="202">
        <v>37</v>
      </c>
      <c r="N112" s="201" t="s">
        <v>174</v>
      </c>
      <c r="O112" s="233" t="s">
        <v>75</v>
      </c>
      <c r="P112" s="221">
        <v>116.66666666666667</v>
      </c>
      <c r="Q112" s="221">
        <v>100</v>
      </c>
      <c r="R112" s="221">
        <v>140</v>
      </c>
      <c r="S112" s="221"/>
      <c r="T112" s="221"/>
      <c r="U112" s="221"/>
      <c r="W112" s="45" t="str">
        <f t="shared" si="5"/>
        <v>54COJUTEPEQUE</v>
      </c>
      <c r="X112" s="45">
        <v>54</v>
      </c>
      <c r="Y112" s="45" t="s">
        <v>179</v>
      </c>
      <c r="Z112" s="45" t="s">
        <v>90</v>
      </c>
      <c r="AA112" s="45">
        <v>20</v>
      </c>
      <c r="AB112" s="45">
        <v>20</v>
      </c>
      <c r="AC112" s="45">
        <v>20</v>
      </c>
    </row>
    <row r="113" spans="1:29" ht="15.75">
      <c r="A113" s="175" t="str">
        <f t="shared" si="8"/>
        <v>42USULUTAN</v>
      </c>
      <c r="B113" s="203">
        <v>42</v>
      </c>
      <c r="C113" s="201" t="s">
        <v>259</v>
      </c>
      <c r="D113" s="233" t="s">
        <v>80</v>
      </c>
      <c r="E113" s="221">
        <v>26</v>
      </c>
      <c r="F113" s="221">
        <v>26</v>
      </c>
      <c r="G113" s="221">
        <v>26</v>
      </c>
      <c r="H113" s="221"/>
      <c r="I113" s="221"/>
      <c r="J113" s="221"/>
      <c r="L113" s="54" t="str">
        <f t="shared" si="7"/>
        <v>37SENSUNTEPEQUE</v>
      </c>
      <c r="M113" s="203">
        <v>37</v>
      </c>
      <c r="N113" s="201" t="s">
        <v>181</v>
      </c>
      <c r="O113" s="233" t="s">
        <v>75</v>
      </c>
      <c r="P113" s="221">
        <v>160</v>
      </c>
      <c r="Q113" s="221">
        <v>160</v>
      </c>
      <c r="R113" s="221">
        <v>160</v>
      </c>
      <c r="S113" s="221"/>
      <c r="T113" s="221"/>
      <c r="U113" s="221"/>
      <c r="W113" s="45" t="str">
        <f t="shared" si="5"/>
        <v>55TIENDONA</v>
      </c>
      <c r="X113" s="45">
        <v>55</v>
      </c>
      <c r="Y113" s="45" t="s">
        <v>190</v>
      </c>
      <c r="Z113" s="45" t="s">
        <v>140</v>
      </c>
      <c r="AA113" s="45">
        <v>20</v>
      </c>
      <c r="AB113" s="45">
        <v>20</v>
      </c>
      <c r="AC113" s="45">
        <v>20</v>
      </c>
    </row>
    <row r="114" spans="1:29" ht="15.75">
      <c r="A114" s="175" t="str">
        <f t="shared" si="8"/>
        <v>43TIENDONA</v>
      </c>
      <c r="B114" s="202">
        <v>43</v>
      </c>
      <c r="C114" s="201" t="s">
        <v>190</v>
      </c>
      <c r="D114" s="233" t="s">
        <v>81</v>
      </c>
      <c r="E114" s="221">
        <v>28</v>
      </c>
      <c r="F114" s="221">
        <v>28</v>
      </c>
      <c r="G114" s="221">
        <v>28</v>
      </c>
      <c r="H114" s="221"/>
      <c r="I114" s="221"/>
      <c r="J114" s="221"/>
      <c r="L114" s="54" t="str">
        <f t="shared" si="7"/>
        <v>38TIENDONA</v>
      </c>
      <c r="M114" s="202">
        <v>38</v>
      </c>
      <c r="N114" s="201" t="s">
        <v>190</v>
      </c>
      <c r="O114" s="233" t="s">
        <v>76</v>
      </c>
      <c r="P114" s="221">
        <v>60</v>
      </c>
      <c r="Q114" s="221">
        <v>60</v>
      </c>
      <c r="R114" s="221">
        <v>60</v>
      </c>
      <c r="S114" s="221"/>
      <c r="T114" s="221"/>
      <c r="U114" s="221"/>
      <c r="W114" s="45" t="str">
        <f t="shared" si="5"/>
        <v>56TIENDONA</v>
      </c>
      <c r="X114" s="45">
        <v>56</v>
      </c>
      <c r="Y114" s="45" t="s">
        <v>190</v>
      </c>
      <c r="Z114" s="45" t="s">
        <v>91</v>
      </c>
      <c r="AA114" s="45">
        <v>20.8</v>
      </c>
      <c r="AB114" s="45">
        <v>20</v>
      </c>
      <c r="AC114" s="45">
        <v>22</v>
      </c>
    </row>
    <row r="115" spans="1:29" ht="15.75">
      <c r="A115" s="175" t="str">
        <f t="shared" si="8"/>
        <v>43SAN FRANCISCO GOTERA</v>
      </c>
      <c r="B115" s="203">
        <v>43</v>
      </c>
      <c r="C115" s="201" t="s">
        <v>182</v>
      </c>
      <c r="D115" s="233" t="s">
        <v>81</v>
      </c>
      <c r="E115" s="221">
        <v>16</v>
      </c>
      <c r="F115" s="221">
        <v>16</v>
      </c>
      <c r="G115" s="221">
        <v>16</v>
      </c>
      <c r="H115" s="221"/>
      <c r="I115" s="221"/>
      <c r="J115" s="221"/>
      <c r="L115" s="54" t="str">
        <f t="shared" si="7"/>
        <v>38SAN MIGUEL</v>
      </c>
      <c r="M115" s="203">
        <v>38</v>
      </c>
      <c r="N115" s="201" t="s">
        <v>174</v>
      </c>
      <c r="O115" s="233" t="s">
        <v>76</v>
      </c>
      <c r="P115" s="221">
        <v>76.666666666666671</v>
      </c>
      <c r="Q115" s="221">
        <v>75</v>
      </c>
      <c r="R115" s="221">
        <v>80</v>
      </c>
      <c r="S115" s="221"/>
      <c r="T115" s="221"/>
      <c r="U115" s="221"/>
      <c r="W115" s="45" t="str">
        <f t="shared" si="5"/>
        <v>56SANTA ANA</v>
      </c>
      <c r="X115" s="45">
        <v>56</v>
      </c>
      <c r="Y115" s="45" t="s">
        <v>172</v>
      </c>
      <c r="Z115" s="45" t="s">
        <v>91</v>
      </c>
      <c r="AA115" s="45">
        <v>25</v>
      </c>
      <c r="AB115" s="45">
        <v>24</v>
      </c>
      <c r="AC115" s="45">
        <v>26</v>
      </c>
    </row>
    <row r="116" spans="1:29" ht="15.75">
      <c r="A116" s="175" t="str">
        <f t="shared" si="8"/>
        <v>44TIENDONA</v>
      </c>
      <c r="B116" s="203">
        <v>44</v>
      </c>
      <c r="C116" s="201" t="s">
        <v>190</v>
      </c>
      <c r="D116" s="233" t="s">
        <v>82</v>
      </c>
      <c r="E116" s="221">
        <v>12</v>
      </c>
      <c r="F116" s="221">
        <v>12</v>
      </c>
      <c r="G116" s="221">
        <v>12</v>
      </c>
      <c r="H116" s="221"/>
      <c r="I116" s="221"/>
      <c r="J116" s="221"/>
      <c r="L116" s="54" t="str">
        <f t="shared" si="7"/>
        <v>40TIENDONA</v>
      </c>
      <c r="M116" s="203">
        <v>40</v>
      </c>
      <c r="N116" s="201" t="s">
        <v>190</v>
      </c>
      <c r="O116" s="233" t="s">
        <v>78</v>
      </c>
      <c r="P116" s="221">
        <v>35.875</v>
      </c>
      <c r="Q116" s="221">
        <v>35</v>
      </c>
      <c r="R116" s="221">
        <v>37</v>
      </c>
      <c r="S116" s="221"/>
      <c r="T116" s="221"/>
      <c r="U116" s="221"/>
      <c r="W116" s="45" t="str">
        <f t="shared" si="5"/>
        <v>56COJUTEPEQUE</v>
      </c>
      <c r="X116" s="45">
        <v>56</v>
      </c>
      <c r="Y116" s="45" t="s">
        <v>179</v>
      </c>
      <c r="Z116" s="45" t="s">
        <v>91</v>
      </c>
      <c r="AA116" s="45">
        <v>24</v>
      </c>
      <c r="AB116" s="45">
        <v>24</v>
      </c>
      <c r="AC116" s="45">
        <v>24</v>
      </c>
    </row>
    <row r="117" spans="1:29" ht="15.75">
      <c r="A117" s="175" t="str">
        <f t="shared" si="8"/>
        <v>44SAN FRANCISCO GOTERA</v>
      </c>
      <c r="B117" s="203">
        <v>44</v>
      </c>
      <c r="C117" s="201" t="s">
        <v>182</v>
      </c>
      <c r="D117" s="233" t="s">
        <v>82</v>
      </c>
      <c r="E117" s="221">
        <v>8</v>
      </c>
      <c r="F117" s="221">
        <v>8</v>
      </c>
      <c r="G117" s="221">
        <v>8</v>
      </c>
      <c r="H117" s="221"/>
      <c r="I117" s="221"/>
      <c r="J117" s="221"/>
      <c r="L117" s="54" t="str">
        <f t="shared" si="7"/>
        <v>40SANTA ANA</v>
      </c>
      <c r="M117" s="203">
        <v>40</v>
      </c>
      <c r="N117" s="201" t="s">
        <v>172</v>
      </c>
      <c r="O117" s="233" t="s">
        <v>78</v>
      </c>
      <c r="P117" s="221">
        <v>37</v>
      </c>
      <c r="Q117" s="221">
        <v>35</v>
      </c>
      <c r="R117" s="221">
        <v>39</v>
      </c>
      <c r="S117" s="221"/>
      <c r="T117" s="221"/>
      <c r="U117" s="221"/>
      <c r="W117" s="45" t="str">
        <f t="shared" si="5"/>
        <v>57TIENDONA</v>
      </c>
      <c r="X117" s="45">
        <v>57</v>
      </c>
      <c r="Y117" s="45" t="s">
        <v>190</v>
      </c>
      <c r="Z117" s="45" t="s">
        <v>92</v>
      </c>
      <c r="AA117" s="45">
        <v>25</v>
      </c>
      <c r="AB117" s="45">
        <v>25</v>
      </c>
      <c r="AC117" s="45">
        <v>25</v>
      </c>
    </row>
    <row r="118" spans="1:29" ht="15.75">
      <c r="A118" s="175" t="str">
        <f t="shared" si="8"/>
        <v>44SONSONATE</v>
      </c>
      <c r="B118" s="202">
        <v>44</v>
      </c>
      <c r="C118" s="201" t="s">
        <v>175</v>
      </c>
      <c r="D118" s="233" t="s">
        <v>82</v>
      </c>
      <c r="E118" s="221">
        <v>20</v>
      </c>
      <c r="F118" s="221">
        <v>20</v>
      </c>
      <c r="G118" s="221">
        <v>20</v>
      </c>
      <c r="H118" s="221"/>
      <c r="I118" s="221"/>
      <c r="J118" s="221"/>
      <c r="L118" s="54" t="str">
        <f t="shared" si="7"/>
        <v>40SAN MIGUEL</v>
      </c>
      <c r="M118" s="202">
        <v>40</v>
      </c>
      <c r="N118" s="201" t="s">
        <v>174</v>
      </c>
      <c r="O118" s="233" t="s">
        <v>78</v>
      </c>
      <c r="P118" s="221">
        <v>35.25</v>
      </c>
      <c r="Q118" s="221">
        <v>34</v>
      </c>
      <c r="R118" s="221">
        <v>36</v>
      </c>
      <c r="S118" s="221"/>
      <c r="T118" s="221"/>
      <c r="U118" s="221"/>
      <c r="W118" s="45" t="str">
        <f t="shared" si="5"/>
        <v>58TIENDONA</v>
      </c>
      <c r="X118" s="45">
        <v>58</v>
      </c>
      <c r="Y118" s="45" t="s">
        <v>190</v>
      </c>
      <c r="Z118" s="45" t="s">
        <v>93</v>
      </c>
      <c r="AA118" s="45">
        <v>15.166666666666666</v>
      </c>
      <c r="AB118" s="45">
        <v>15</v>
      </c>
      <c r="AC118" s="45">
        <v>16</v>
      </c>
    </row>
    <row r="119" spans="1:29" ht="15.75">
      <c r="A119" s="175" t="str">
        <f t="shared" si="8"/>
        <v>45TIENDONA</v>
      </c>
      <c r="B119" s="203">
        <v>45</v>
      </c>
      <c r="C119" s="201" t="s">
        <v>190</v>
      </c>
      <c r="D119" s="233" t="s">
        <v>83</v>
      </c>
      <c r="E119" s="221">
        <v>10</v>
      </c>
      <c r="F119" s="221">
        <v>10</v>
      </c>
      <c r="G119" s="221">
        <v>10</v>
      </c>
      <c r="H119" s="221"/>
      <c r="I119" s="221"/>
      <c r="J119" s="221"/>
      <c r="L119" s="54" t="str">
        <f t="shared" si="7"/>
        <v>40SENSUNTEPEQUE</v>
      </c>
      <c r="M119" s="203">
        <v>40</v>
      </c>
      <c r="N119" s="201" t="s">
        <v>181</v>
      </c>
      <c r="O119" s="233" t="s">
        <v>78</v>
      </c>
      <c r="P119" s="221">
        <v>39</v>
      </c>
      <c r="Q119" s="221">
        <v>38</v>
      </c>
      <c r="R119" s="221">
        <v>40</v>
      </c>
      <c r="S119" s="221"/>
      <c r="T119" s="221"/>
      <c r="U119" s="221"/>
      <c r="W119" s="45" t="str">
        <f t="shared" si="5"/>
        <v>58SANTA ANA</v>
      </c>
      <c r="X119" s="45">
        <v>58</v>
      </c>
      <c r="Y119" s="45" t="s">
        <v>172</v>
      </c>
      <c r="Z119" s="45" t="s">
        <v>93</v>
      </c>
      <c r="AA119" s="45">
        <v>20</v>
      </c>
      <c r="AB119" s="45">
        <v>20</v>
      </c>
      <c r="AC119" s="45">
        <v>20</v>
      </c>
    </row>
    <row r="120" spans="1:29" ht="15.75">
      <c r="A120" s="175" t="str">
        <f t="shared" si="8"/>
        <v>45SAN FRANCISCO GOTERA</v>
      </c>
      <c r="B120" s="203">
        <v>45</v>
      </c>
      <c r="C120" s="201" t="s">
        <v>182</v>
      </c>
      <c r="D120" s="233" t="s">
        <v>83</v>
      </c>
      <c r="E120" s="221">
        <v>12</v>
      </c>
      <c r="F120" s="221">
        <v>12</v>
      </c>
      <c r="G120" s="221">
        <v>12</v>
      </c>
      <c r="H120" s="221"/>
      <c r="I120" s="221"/>
      <c r="J120" s="221"/>
      <c r="L120" s="54" t="str">
        <f t="shared" si="7"/>
        <v>40MERCADO CENTRAL</v>
      </c>
      <c r="M120" s="203">
        <v>40</v>
      </c>
      <c r="N120" s="201" t="s">
        <v>229</v>
      </c>
      <c r="O120" s="233" t="s">
        <v>78</v>
      </c>
      <c r="P120" s="221">
        <v>38</v>
      </c>
      <c r="Q120" s="221">
        <v>38</v>
      </c>
      <c r="R120" s="221">
        <v>38</v>
      </c>
      <c r="S120" s="221"/>
      <c r="T120" s="221"/>
      <c r="U120" s="221"/>
      <c r="W120" s="45" t="str">
        <f t="shared" si="5"/>
        <v>58COJUTEPEQUE</v>
      </c>
      <c r="X120" s="45">
        <v>58</v>
      </c>
      <c r="Y120" s="45" t="s">
        <v>179</v>
      </c>
      <c r="Z120" s="45" t="s">
        <v>93</v>
      </c>
      <c r="AA120" s="45">
        <v>20</v>
      </c>
      <c r="AB120" s="45">
        <v>20</v>
      </c>
      <c r="AC120" s="45">
        <v>20</v>
      </c>
    </row>
    <row r="121" spans="1:29" ht="15.75">
      <c r="A121" s="175" t="str">
        <f t="shared" si="8"/>
        <v>45SONSONATE</v>
      </c>
      <c r="B121" s="202">
        <v>45</v>
      </c>
      <c r="C121" s="201" t="s">
        <v>175</v>
      </c>
      <c r="D121" s="233" t="s">
        <v>83</v>
      </c>
      <c r="E121" s="221">
        <v>17</v>
      </c>
      <c r="F121" s="221">
        <v>17</v>
      </c>
      <c r="G121" s="221">
        <v>17</v>
      </c>
      <c r="H121" s="221"/>
      <c r="I121" s="221"/>
      <c r="J121" s="221"/>
      <c r="L121" s="54" t="str">
        <f t="shared" si="7"/>
        <v>41TIENDONA</v>
      </c>
      <c r="M121" s="202">
        <v>41</v>
      </c>
      <c r="N121" s="201" t="s">
        <v>190</v>
      </c>
      <c r="O121" s="233" t="s">
        <v>79</v>
      </c>
      <c r="P121" s="221">
        <v>33.75</v>
      </c>
      <c r="Q121" s="221">
        <v>33</v>
      </c>
      <c r="R121" s="221">
        <v>34</v>
      </c>
      <c r="S121" s="221"/>
      <c r="T121" s="221"/>
      <c r="U121" s="221"/>
      <c r="W121" s="45" t="str">
        <f t="shared" si="5"/>
        <v>59TIENDONA</v>
      </c>
      <c r="X121" s="45">
        <v>59</v>
      </c>
      <c r="Y121" s="45" t="s">
        <v>190</v>
      </c>
      <c r="Z121" s="45" t="s">
        <v>94</v>
      </c>
      <c r="AA121" s="45">
        <v>6</v>
      </c>
      <c r="AB121" s="45">
        <v>6</v>
      </c>
      <c r="AC121" s="45">
        <v>6</v>
      </c>
    </row>
    <row r="122" spans="1:29" ht="15.75">
      <c r="A122" s="175" t="str">
        <f t="shared" si="8"/>
        <v>45USULUTAN</v>
      </c>
      <c r="B122" s="202">
        <v>45</v>
      </c>
      <c r="C122" s="201" t="s">
        <v>259</v>
      </c>
      <c r="D122" s="233" t="s">
        <v>83</v>
      </c>
      <c r="E122" s="221">
        <v>8</v>
      </c>
      <c r="F122" s="221">
        <v>8</v>
      </c>
      <c r="G122" s="221">
        <v>8</v>
      </c>
      <c r="H122" s="221"/>
      <c r="I122" s="221"/>
      <c r="J122" s="221"/>
      <c r="L122" s="54" t="str">
        <f t="shared" si="7"/>
        <v>42TIENDONA</v>
      </c>
      <c r="M122" s="202">
        <v>42</v>
      </c>
      <c r="N122" s="201" t="s">
        <v>190</v>
      </c>
      <c r="O122" s="233" t="s">
        <v>80</v>
      </c>
      <c r="P122" s="221">
        <v>29.333333333333332</v>
      </c>
      <c r="Q122" s="221">
        <v>28</v>
      </c>
      <c r="R122" s="221">
        <v>30</v>
      </c>
      <c r="S122" s="221"/>
      <c r="T122" s="221"/>
      <c r="U122" s="221"/>
      <c r="W122" s="45" t="str">
        <f t="shared" si="5"/>
        <v>59COJUTEPEQUE</v>
      </c>
      <c r="X122" s="45">
        <v>59</v>
      </c>
      <c r="Y122" s="45" t="s">
        <v>179</v>
      </c>
      <c r="Z122" s="45" t="s">
        <v>94</v>
      </c>
      <c r="AA122" s="45">
        <v>10</v>
      </c>
      <c r="AB122" s="45">
        <v>10</v>
      </c>
      <c r="AC122" s="45">
        <v>10</v>
      </c>
    </row>
    <row r="123" spans="1:29" ht="15.75">
      <c r="A123" s="175" t="str">
        <f t="shared" si="8"/>
        <v>46TIENDONA</v>
      </c>
      <c r="B123" s="203">
        <v>46</v>
      </c>
      <c r="C123" s="201" t="s">
        <v>190</v>
      </c>
      <c r="D123" s="233" t="s">
        <v>84</v>
      </c>
      <c r="E123" s="221">
        <v>9</v>
      </c>
      <c r="F123" s="221">
        <v>9</v>
      </c>
      <c r="G123" s="221">
        <v>9</v>
      </c>
      <c r="H123" s="221"/>
      <c r="I123" s="221"/>
      <c r="J123" s="221"/>
      <c r="L123" s="54" t="str">
        <f t="shared" si="7"/>
        <v>42SAN MIGUEL</v>
      </c>
      <c r="M123" s="203">
        <v>42</v>
      </c>
      <c r="N123" s="201" t="s">
        <v>174</v>
      </c>
      <c r="O123" s="233" t="s">
        <v>80</v>
      </c>
      <c r="P123" s="221">
        <v>21.5</v>
      </c>
      <c r="Q123" s="221">
        <v>20</v>
      </c>
      <c r="R123" s="221">
        <v>24</v>
      </c>
      <c r="S123" s="221"/>
      <c r="T123" s="221"/>
      <c r="U123" s="221"/>
      <c r="W123" s="45" t="str">
        <f t="shared" si="5"/>
        <v>62TIENDONA</v>
      </c>
      <c r="X123" s="45">
        <v>62</v>
      </c>
      <c r="Y123" s="45" t="s">
        <v>190</v>
      </c>
      <c r="Z123" s="45" t="s">
        <v>96</v>
      </c>
      <c r="AA123" s="45">
        <v>21.5</v>
      </c>
      <c r="AB123" s="45">
        <v>21</v>
      </c>
      <c r="AC123" s="45">
        <v>22</v>
      </c>
    </row>
    <row r="124" spans="1:29" ht="15.75">
      <c r="A124" s="175" t="str">
        <f t="shared" si="8"/>
        <v>46SAN FRANCISCO GOTERA</v>
      </c>
      <c r="B124" s="202">
        <v>46</v>
      </c>
      <c r="C124" s="201" t="s">
        <v>182</v>
      </c>
      <c r="D124" s="233" t="s">
        <v>84</v>
      </c>
      <c r="E124" s="221">
        <v>9.5</v>
      </c>
      <c r="F124" s="221">
        <v>9</v>
      </c>
      <c r="G124" s="221">
        <v>10</v>
      </c>
      <c r="H124" s="221"/>
      <c r="I124" s="221"/>
      <c r="J124" s="221"/>
      <c r="L124" s="54" t="str">
        <f t="shared" si="7"/>
        <v>42SENSUNTEPEQUE</v>
      </c>
      <c r="M124" s="202">
        <v>42</v>
      </c>
      <c r="N124" s="201" t="s">
        <v>181</v>
      </c>
      <c r="O124" s="233" t="s">
        <v>80</v>
      </c>
      <c r="P124" s="221">
        <v>37.5</v>
      </c>
      <c r="Q124" s="221">
        <v>37</v>
      </c>
      <c r="R124" s="221">
        <v>38</v>
      </c>
      <c r="S124" s="221"/>
      <c r="T124" s="221"/>
      <c r="U124" s="221"/>
      <c r="W124" s="45" t="str">
        <f t="shared" si="5"/>
        <v>62COJUTEPEQUE</v>
      </c>
      <c r="X124" s="45">
        <v>62</v>
      </c>
      <c r="Y124" s="45" t="s">
        <v>179</v>
      </c>
      <c r="Z124" s="45" t="s">
        <v>96</v>
      </c>
      <c r="AA124" s="45">
        <v>24</v>
      </c>
      <c r="AB124" s="45">
        <v>24</v>
      </c>
      <c r="AC124" s="45">
        <v>24</v>
      </c>
    </row>
    <row r="125" spans="1:29" ht="15.75">
      <c r="A125" s="175" t="str">
        <f t="shared" si="8"/>
        <v>46USULUTAN</v>
      </c>
      <c r="B125" s="203">
        <v>46</v>
      </c>
      <c r="C125" s="201" t="s">
        <v>259</v>
      </c>
      <c r="D125" s="233" t="s">
        <v>84</v>
      </c>
      <c r="E125" s="221">
        <v>10</v>
      </c>
      <c r="F125" s="221">
        <v>10</v>
      </c>
      <c r="G125" s="221">
        <v>10</v>
      </c>
      <c r="H125" s="221"/>
      <c r="I125" s="221"/>
      <c r="J125" s="221"/>
      <c r="L125" s="54" t="str">
        <f t="shared" si="7"/>
        <v>43TIENDONA</v>
      </c>
      <c r="M125" s="203">
        <v>43</v>
      </c>
      <c r="N125" s="201" t="s">
        <v>190</v>
      </c>
      <c r="O125" s="233" t="s">
        <v>81</v>
      </c>
      <c r="P125" s="221">
        <v>27.333333333333332</v>
      </c>
      <c r="Q125" s="221">
        <v>26</v>
      </c>
      <c r="R125" s="221">
        <v>28</v>
      </c>
      <c r="S125" s="221"/>
      <c r="T125" s="221"/>
      <c r="U125" s="221"/>
      <c r="W125" s="45" t="str">
        <f t="shared" si="5"/>
        <v>63TIENDONA</v>
      </c>
      <c r="X125" s="45">
        <v>63</v>
      </c>
      <c r="Y125" s="45" t="s">
        <v>190</v>
      </c>
      <c r="Z125" s="45" t="s">
        <v>97</v>
      </c>
      <c r="AA125" s="45">
        <v>19.5</v>
      </c>
      <c r="AB125" s="45">
        <v>19</v>
      </c>
      <c r="AC125" s="45">
        <v>20</v>
      </c>
    </row>
    <row r="126" spans="1:29" ht="15.75">
      <c r="A126" s="175" t="str">
        <f t="shared" si="8"/>
        <v>47TIENDONA</v>
      </c>
      <c r="B126" s="203">
        <v>47</v>
      </c>
      <c r="C126" s="201" t="s">
        <v>190</v>
      </c>
      <c r="D126" s="233" t="s">
        <v>85</v>
      </c>
      <c r="E126" s="221">
        <v>14</v>
      </c>
      <c r="F126" s="221">
        <v>14</v>
      </c>
      <c r="G126" s="221">
        <v>14</v>
      </c>
      <c r="H126" s="221"/>
      <c r="I126" s="221"/>
      <c r="J126" s="221"/>
      <c r="L126" s="54" t="str">
        <f t="shared" si="7"/>
        <v>44TIENDONA</v>
      </c>
      <c r="M126" s="203">
        <v>44</v>
      </c>
      <c r="N126" s="201" t="s">
        <v>190</v>
      </c>
      <c r="O126" s="233" t="s">
        <v>82</v>
      </c>
      <c r="P126" s="221">
        <v>12</v>
      </c>
      <c r="Q126" s="221">
        <v>12</v>
      </c>
      <c r="R126" s="221">
        <v>12</v>
      </c>
      <c r="S126" s="221"/>
      <c r="T126" s="221"/>
      <c r="U126" s="221"/>
      <c r="W126" s="45" t="str">
        <f t="shared" si="5"/>
        <v>63COJUTEPEQUE</v>
      </c>
      <c r="X126" s="45">
        <v>63</v>
      </c>
      <c r="Y126" s="45" t="s">
        <v>179</v>
      </c>
      <c r="Z126" s="45" t="s">
        <v>97</v>
      </c>
      <c r="AA126" s="45">
        <v>21</v>
      </c>
      <c r="AB126" s="45">
        <v>21</v>
      </c>
      <c r="AC126" s="45">
        <v>21</v>
      </c>
    </row>
    <row r="127" spans="1:29" ht="15.75">
      <c r="A127" s="175" t="str">
        <f t="shared" si="8"/>
        <v>47SONSONATE</v>
      </c>
      <c r="B127" s="202">
        <v>47</v>
      </c>
      <c r="C127" s="201" t="s">
        <v>175</v>
      </c>
      <c r="D127" s="233" t="s">
        <v>85</v>
      </c>
      <c r="E127" s="221">
        <v>22</v>
      </c>
      <c r="F127" s="221">
        <v>22</v>
      </c>
      <c r="G127" s="221">
        <v>22</v>
      </c>
      <c r="H127" s="221"/>
      <c r="I127" s="221"/>
      <c r="J127" s="221"/>
      <c r="L127" s="54" t="str">
        <f t="shared" si="7"/>
        <v>44SANTA ANA</v>
      </c>
      <c r="M127" s="202">
        <v>44</v>
      </c>
      <c r="N127" s="201" t="s">
        <v>172</v>
      </c>
      <c r="O127" s="233" t="s">
        <v>82</v>
      </c>
      <c r="P127" s="221">
        <v>22</v>
      </c>
      <c r="Q127" s="221">
        <v>22</v>
      </c>
      <c r="R127" s="221">
        <v>22</v>
      </c>
      <c r="S127" s="221"/>
      <c r="T127" s="221"/>
      <c r="U127" s="221"/>
      <c r="W127" s="45" t="str">
        <f t="shared" si="5"/>
        <v>64TIENDONA</v>
      </c>
      <c r="X127" s="45">
        <v>64</v>
      </c>
      <c r="Y127" s="45" t="s">
        <v>190</v>
      </c>
      <c r="Z127" s="45" t="s">
        <v>98</v>
      </c>
      <c r="AA127" s="45">
        <v>8.1999999999999993</v>
      </c>
      <c r="AB127" s="45">
        <v>8</v>
      </c>
      <c r="AC127" s="45">
        <v>9</v>
      </c>
    </row>
    <row r="128" spans="1:29" ht="15.75">
      <c r="A128" s="175" t="str">
        <f t="shared" si="8"/>
        <v>49TIENDONA</v>
      </c>
      <c r="B128" s="203">
        <v>49</v>
      </c>
      <c r="C128" s="201" t="s">
        <v>190</v>
      </c>
      <c r="D128" s="233" t="s">
        <v>86</v>
      </c>
      <c r="E128" s="221">
        <v>18</v>
      </c>
      <c r="F128" s="221">
        <v>18</v>
      </c>
      <c r="G128" s="221">
        <v>18</v>
      </c>
      <c r="H128" s="221"/>
      <c r="I128" s="221"/>
      <c r="J128" s="221"/>
      <c r="L128" s="54" t="str">
        <f t="shared" si="7"/>
        <v>45TIENDONA</v>
      </c>
      <c r="M128" s="203">
        <v>45</v>
      </c>
      <c r="N128" s="201" t="s">
        <v>190</v>
      </c>
      <c r="O128" s="233" t="s">
        <v>83</v>
      </c>
      <c r="P128" s="221">
        <v>10</v>
      </c>
      <c r="Q128" s="221">
        <v>10</v>
      </c>
      <c r="R128" s="221">
        <v>10</v>
      </c>
      <c r="S128" s="221"/>
      <c r="T128" s="221"/>
      <c r="U128" s="221"/>
      <c r="W128" s="45" t="str">
        <f t="shared" si="5"/>
        <v>64COJUTEPEQUE</v>
      </c>
      <c r="X128" s="45">
        <v>64</v>
      </c>
      <c r="Y128" s="45" t="s">
        <v>179</v>
      </c>
      <c r="Z128" s="45" t="s">
        <v>98</v>
      </c>
      <c r="AA128" s="45">
        <v>9</v>
      </c>
      <c r="AB128" s="45">
        <v>9</v>
      </c>
      <c r="AC128" s="45">
        <v>9</v>
      </c>
    </row>
    <row r="129" spans="1:29" ht="15.75">
      <c r="A129" s="175" t="str">
        <f t="shared" si="8"/>
        <v>49SAN FRANCISCO GOTERA</v>
      </c>
      <c r="B129" s="203">
        <v>49</v>
      </c>
      <c r="C129" s="201" t="s">
        <v>182</v>
      </c>
      <c r="D129" s="233" t="s">
        <v>86</v>
      </c>
      <c r="E129" s="221">
        <v>19</v>
      </c>
      <c r="F129" s="221">
        <v>18</v>
      </c>
      <c r="G129" s="221">
        <v>20</v>
      </c>
      <c r="H129" s="221"/>
      <c r="I129" s="221"/>
      <c r="J129" s="221"/>
      <c r="L129" s="54" t="str">
        <f t="shared" si="7"/>
        <v>45SANTA ANA</v>
      </c>
      <c r="M129" s="203">
        <v>45</v>
      </c>
      <c r="N129" s="201" t="s">
        <v>172</v>
      </c>
      <c r="O129" s="233" t="s">
        <v>83</v>
      </c>
      <c r="P129" s="221">
        <v>18</v>
      </c>
      <c r="Q129" s="221">
        <v>18</v>
      </c>
      <c r="R129" s="221">
        <v>18</v>
      </c>
      <c r="S129" s="221"/>
      <c r="T129" s="221"/>
      <c r="U129" s="221"/>
      <c r="W129" s="45" t="str">
        <f t="shared" si="5"/>
        <v>65TIENDONA</v>
      </c>
      <c r="X129" s="45">
        <v>65</v>
      </c>
      <c r="Y129" s="45" t="s">
        <v>190</v>
      </c>
      <c r="Z129" s="45" t="s">
        <v>98</v>
      </c>
      <c r="AA129" s="45">
        <v>7</v>
      </c>
      <c r="AB129" s="45">
        <v>7</v>
      </c>
      <c r="AC129" s="45">
        <v>7</v>
      </c>
    </row>
    <row r="130" spans="1:29" ht="15.75">
      <c r="A130" s="175" t="str">
        <f t="shared" si="8"/>
        <v>49SONSONATE</v>
      </c>
      <c r="B130" s="202">
        <v>49</v>
      </c>
      <c r="C130" s="201" t="s">
        <v>175</v>
      </c>
      <c r="D130" s="233" t="s">
        <v>86</v>
      </c>
      <c r="E130" s="221">
        <v>18.5</v>
      </c>
      <c r="F130" s="221">
        <v>18</v>
      </c>
      <c r="G130" s="221">
        <v>19</v>
      </c>
      <c r="H130" s="221"/>
      <c r="I130" s="221"/>
      <c r="J130" s="221"/>
      <c r="L130" s="54" t="str">
        <f t="shared" si="7"/>
        <v>45SAN MIGUEL</v>
      </c>
      <c r="M130" s="202">
        <v>45</v>
      </c>
      <c r="N130" s="201" t="s">
        <v>174</v>
      </c>
      <c r="O130" s="233" t="s">
        <v>83</v>
      </c>
      <c r="P130" s="221">
        <v>12.5</v>
      </c>
      <c r="Q130" s="221">
        <v>12</v>
      </c>
      <c r="R130" s="221">
        <v>13</v>
      </c>
      <c r="S130" s="221"/>
      <c r="T130" s="221"/>
      <c r="U130" s="221"/>
      <c r="W130" s="45" t="str">
        <f t="shared" si="5"/>
        <v>66TIENDONA</v>
      </c>
      <c r="X130" s="45">
        <v>66</v>
      </c>
      <c r="Y130" s="45" t="s">
        <v>190</v>
      </c>
      <c r="Z130" s="45" t="s">
        <v>99</v>
      </c>
      <c r="AA130" s="45">
        <v>50</v>
      </c>
      <c r="AB130" s="45">
        <v>50</v>
      </c>
      <c r="AC130" s="45">
        <v>50</v>
      </c>
    </row>
    <row r="131" spans="1:29" ht="15.75">
      <c r="A131" s="175" t="str">
        <f t="shared" si="8"/>
        <v>49USULUTAN</v>
      </c>
      <c r="B131" s="202">
        <v>49</v>
      </c>
      <c r="C131" s="201" t="s">
        <v>259</v>
      </c>
      <c r="D131" s="233" t="s">
        <v>86</v>
      </c>
      <c r="E131" s="221">
        <v>18.5</v>
      </c>
      <c r="F131" s="221">
        <v>17</v>
      </c>
      <c r="G131" s="221">
        <v>20</v>
      </c>
      <c r="H131" s="221"/>
      <c r="I131" s="221"/>
      <c r="J131" s="221"/>
      <c r="L131" s="54" t="str">
        <f t="shared" si="7"/>
        <v>45SENSUNTEPEQUE</v>
      </c>
      <c r="M131" s="202">
        <v>45</v>
      </c>
      <c r="N131" s="201" t="s">
        <v>181</v>
      </c>
      <c r="O131" s="233" t="s">
        <v>83</v>
      </c>
      <c r="P131" s="221">
        <v>8</v>
      </c>
      <c r="Q131" s="221">
        <v>8</v>
      </c>
      <c r="R131" s="221">
        <v>8</v>
      </c>
      <c r="S131" s="221"/>
      <c r="T131" s="221"/>
      <c r="U131" s="221"/>
      <c r="W131" s="45" t="str">
        <f t="shared" si="5"/>
        <v>67TIENDONA</v>
      </c>
      <c r="X131" s="45">
        <v>67</v>
      </c>
      <c r="Y131" s="45" t="s">
        <v>190</v>
      </c>
      <c r="Z131" s="45" t="s">
        <v>100</v>
      </c>
      <c r="AA131" s="45">
        <v>23.2</v>
      </c>
      <c r="AB131" s="45">
        <v>22</v>
      </c>
      <c r="AC131" s="45">
        <v>24</v>
      </c>
    </row>
    <row r="132" spans="1:29" ht="15.75">
      <c r="A132" s="175" t="str">
        <f t="shared" si="8"/>
        <v>50TIENDONA</v>
      </c>
      <c r="B132" s="203">
        <v>50</v>
      </c>
      <c r="C132" s="201" t="s">
        <v>190</v>
      </c>
      <c r="D132" s="233" t="s">
        <v>87</v>
      </c>
      <c r="E132" s="221">
        <v>125</v>
      </c>
      <c r="F132" s="221">
        <v>125</v>
      </c>
      <c r="G132" s="221">
        <v>125</v>
      </c>
      <c r="H132" s="221"/>
      <c r="I132" s="221"/>
      <c r="J132" s="221"/>
      <c r="L132" s="54" t="str">
        <f t="shared" si="7"/>
        <v>46TIENDONA</v>
      </c>
      <c r="M132" s="203">
        <v>46</v>
      </c>
      <c r="N132" s="201" t="s">
        <v>190</v>
      </c>
      <c r="O132" s="233" t="s">
        <v>84</v>
      </c>
      <c r="P132" s="221">
        <v>9.1999999999999993</v>
      </c>
      <c r="Q132" s="221">
        <v>9</v>
      </c>
      <c r="R132" s="221">
        <v>10</v>
      </c>
      <c r="S132" s="221"/>
      <c r="T132" s="221"/>
      <c r="U132" s="221"/>
      <c r="W132" s="45" t="str">
        <f t="shared" si="5"/>
        <v>67COJUTEPEQUE</v>
      </c>
      <c r="X132" s="45">
        <v>67</v>
      </c>
      <c r="Y132" s="45" t="s">
        <v>179</v>
      </c>
      <c r="Z132" s="45" t="s">
        <v>100</v>
      </c>
      <c r="AA132" s="45">
        <v>20</v>
      </c>
      <c r="AB132" s="45">
        <v>20</v>
      </c>
      <c r="AC132" s="45">
        <v>20</v>
      </c>
    </row>
    <row r="133" spans="1:29" ht="15.75">
      <c r="A133" s="175" t="str">
        <f t="shared" si="8"/>
        <v>51TIENDONA</v>
      </c>
      <c r="B133" s="202">
        <v>51</v>
      </c>
      <c r="C133" s="201" t="s">
        <v>190</v>
      </c>
      <c r="D133" s="233" t="s">
        <v>87</v>
      </c>
      <c r="E133" s="221">
        <v>15.2</v>
      </c>
      <c r="F133" s="221">
        <v>15</v>
      </c>
      <c r="G133" s="221">
        <v>16</v>
      </c>
      <c r="H133" s="221"/>
      <c r="I133" s="221"/>
      <c r="J133" s="221"/>
      <c r="L133" s="54" t="str">
        <f t="shared" si="7"/>
        <v>46SAN MIGUEL</v>
      </c>
      <c r="M133" s="202">
        <v>46</v>
      </c>
      <c r="N133" s="201" t="s">
        <v>174</v>
      </c>
      <c r="O133" s="233" t="s">
        <v>84</v>
      </c>
      <c r="P133" s="221">
        <v>9.5</v>
      </c>
      <c r="Q133" s="221">
        <v>9</v>
      </c>
      <c r="R133" s="221">
        <v>10</v>
      </c>
      <c r="S133" s="221"/>
      <c r="T133" s="221"/>
      <c r="U133" s="221"/>
      <c r="W133" s="45" t="str">
        <f t="shared" si="5"/>
        <v>68TIENDONA</v>
      </c>
      <c r="X133" s="45">
        <v>68</v>
      </c>
      <c r="Y133" s="45" t="s">
        <v>190</v>
      </c>
      <c r="Z133" s="45" t="s">
        <v>101</v>
      </c>
      <c r="AA133" s="45">
        <v>10</v>
      </c>
      <c r="AB133" s="45">
        <v>10</v>
      </c>
      <c r="AC133" s="45">
        <v>10</v>
      </c>
    </row>
    <row r="134" spans="1:29" ht="15.75">
      <c r="A134" s="175" t="str">
        <f t="shared" si="8"/>
        <v>52TIENDONA</v>
      </c>
      <c r="B134" s="203">
        <v>52</v>
      </c>
      <c r="C134" s="201" t="s">
        <v>190</v>
      </c>
      <c r="D134" s="233" t="s">
        <v>88</v>
      </c>
      <c r="E134" s="221">
        <v>275</v>
      </c>
      <c r="F134" s="221">
        <v>275</v>
      </c>
      <c r="G134" s="221">
        <v>275</v>
      </c>
      <c r="H134" s="221"/>
      <c r="I134" s="221"/>
      <c r="J134" s="221"/>
      <c r="L134" s="54" t="str">
        <f t="shared" si="7"/>
        <v>46SENSUNTEPEQUE</v>
      </c>
      <c r="M134" s="203">
        <v>46</v>
      </c>
      <c r="N134" s="201" t="s">
        <v>181</v>
      </c>
      <c r="O134" s="233" t="s">
        <v>84</v>
      </c>
      <c r="P134" s="221">
        <v>11</v>
      </c>
      <c r="Q134" s="221">
        <v>11</v>
      </c>
      <c r="R134" s="221">
        <v>11</v>
      </c>
      <c r="S134" s="221"/>
      <c r="T134" s="221"/>
      <c r="U134" s="221"/>
      <c r="W134" s="45" t="str">
        <f t="shared" si="5"/>
        <v>68COJUTEPEQUE</v>
      </c>
      <c r="X134" s="45">
        <v>68</v>
      </c>
      <c r="Y134" s="45" t="s">
        <v>179</v>
      </c>
      <c r="Z134" s="45" t="s">
        <v>101</v>
      </c>
      <c r="AA134" s="45">
        <v>14</v>
      </c>
      <c r="AB134" s="45">
        <v>14</v>
      </c>
      <c r="AC134" s="45">
        <v>14</v>
      </c>
    </row>
    <row r="135" spans="1:29" ht="15.75">
      <c r="A135" s="175" t="str">
        <f t="shared" si="8"/>
        <v>52SAN FRANCISCO GOTERA</v>
      </c>
      <c r="B135" s="203">
        <v>52</v>
      </c>
      <c r="C135" s="201" t="s">
        <v>182</v>
      </c>
      <c r="D135" s="233" t="s">
        <v>88</v>
      </c>
      <c r="E135" s="221">
        <v>285</v>
      </c>
      <c r="F135" s="221">
        <v>285</v>
      </c>
      <c r="G135" s="221">
        <v>285</v>
      </c>
      <c r="H135" s="221"/>
      <c r="I135" s="221"/>
      <c r="J135" s="221"/>
      <c r="L135" s="54" t="str">
        <f t="shared" ref="L135:L198" si="9">+M135&amp;N135</f>
        <v>47TIENDONA</v>
      </c>
      <c r="M135" s="203">
        <v>47</v>
      </c>
      <c r="N135" s="201" t="s">
        <v>190</v>
      </c>
      <c r="O135" s="233" t="s">
        <v>85</v>
      </c>
      <c r="P135" s="221">
        <v>14</v>
      </c>
      <c r="Q135" s="221">
        <v>14</v>
      </c>
      <c r="R135" s="221">
        <v>14</v>
      </c>
      <c r="S135" s="221"/>
      <c r="T135" s="221"/>
      <c r="U135" s="221"/>
      <c r="W135" s="45" t="str">
        <f t="shared" si="5"/>
        <v>69TIENDONA</v>
      </c>
      <c r="X135" s="45">
        <v>69</v>
      </c>
      <c r="Y135" s="45" t="s">
        <v>190</v>
      </c>
      <c r="Z135" s="45" t="s">
        <v>102</v>
      </c>
      <c r="AA135" s="45">
        <v>8.75</v>
      </c>
      <c r="AB135" s="45">
        <v>8</v>
      </c>
      <c r="AC135" s="45">
        <v>9</v>
      </c>
    </row>
    <row r="136" spans="1:29" ht="15.75">
      <c r="A136" s="175" t="str">
        <f t="shared" si="8"/>
        <v>52USULUTAN</v>
      </c>
      <c r="B136" s="202">
        <v>52</v>
      </c>
      <c r="C136" s="201" t="s">
        <v>259</v>
      </c>
      <c r="D136" s="233" t="s">
        <v>88</v>
      </c>
      <c r="E136" s="221">
        <v>200</v>
      </c>
      <c r="F136" s="221">
        <v>200</v>
      </c>
      <c r="G136" s="221">
        <v>200</v>
      </c>
      <c r="H136" s="221"/>
      <c r="I136" s="221"/>
      <c r="J136" s="221"/>
      <c r="L136" s="54" t="str">
        <f t="shared" si="9"/>
        <v>47SANTA ANA</v>
      </c>
      <c r="M136" s="202">
        <v>47</v>
      </c>
      <c r="N136" s="201" t="s">
        <v>172</v>
      </c>
      <c r="O136" s="233" t="s">
        <v>85</v>
      </c>
      <c r="P136" s="221">
        <v>23.666666666666668</v>
      </c>
      <c r="Q136" s="221">
        <v>23</v>
      </c>
      <c r="R136" s="221">
        <v>24</v>
      </c>
      <c r="S136" s="221"/>
      <c r="T136" s="221"/>
      <c r="U136" s="221"/>
      <c r="W136" s="45" t="str">
        <f t="shared" si="5"/>
        <v>69COJUTEPEQUE</v>
      </c>
      <c r="X136" s="45">
        <v>69</v>
      </c>
      <c r="Y136" s="45" t="s">
        <v>179</v>
      </c>
      <c r="Z136" s="45" t="s">
        <v>102</v>
      </c>
      <c r="AA136" s="45">
        <v>5</v>
      </c>
      <c r="AB136" s="45">
        <v>5</v>
      </c>
      <c r="AC136" s="45">
        <v>5</v>
      </c>
    </row>
    <row r="137" spans="1:29" ht="15.75">
      <c r="A137" s="175" t="str">
        <f t="shared" si="8"/>
        <v>53TIENDONA</v>
      </c>
      <c r="B137" s="203">
        <v>53</v>
      </c>
      <c r="C137" s="201" t="s">
        <v>190</v>
      </c>
      <c r="D137" s="233" t="s">
        <v>89</v>
      </c>
      <c r="E137" s="221">
        <v>150</v>
      </c>
      <c r="F137" s="221">
        <v>150</v>
      </c>
      <c r="G137" s="221">
        <v>150</v>
      </c>
      <c r="H137" s="221"/>
      <c r="I137" s="221"/>
      <c r="J137" s="221"/>
      <c r="L137" s="54" t="str">
        <f t="shared" si="9"/>
        <v>48TIENDONA</v>
      </c>
      <c r="M137" s="203">
        <v>48</v>
      </c>
      <c r="N137" s="201" t="s">
        <v>190</v>
      </c>
      <c r="O137" s="233" t="s">
        <v>86</v>
      </c>
      <c r="P137" s="221">
        <v>150</v>
      </c>
      <c r="Q137" s="221">
        <v>150</v>
      </c>
      <c r="R137" s="221">
        <v>150</v>
      </c>
      <c r="S137" s="221"/>
      <c r="T137" s="221"/>
      <c r="U137" s="221"/>
      <c r="W137" s="45" t="str">
        <f t="shared" si="5"/>
        <v>72TIENDONA</v>
      </c>
      <c r="X137" s="45">
        <v>72</v>
      </c>
      <c r="Y137" s="45" t="s">
        <v>190</v>
      </c>
      <c r="Z137" s="45" t="s">
        <v>103</v>
      </c>
      <c r="AA137" s="45">
        <v>12</v>
      </c>
      <c r="AB137" s="45">
        <v>12</v>
      </c>
      <c r="AC137" s="45">
        <v>12</v>
      </c>
    </row>
    <row r="138" spans="1:29" ht="15.75">
      <c r="A138" s="175" t="str">
        <f t="shared" si="8"/>
        <v>53SAN FRANCISCO GOTERA</v>
      </c>
      <c r="B138" s="203">
        <v>53</v>
      </c>
      <c r="C138" s="201" t="s">
        <v>182</v>
      </c>
      <c r="D138" s="233" t="s">
        <v>89</v>
      </c>
      <c r="E138" s="221">
        <v>182.5</v>
      </c>
      <c r="F138" s="221">
        <v>180</v>
      </c>
      <c r="G138" s="221">
        <v>185</v>
      </c>
      <c r="H138" s="221"/>
      <c r="I138" s="221"/>
      <c r="J138" s="221"/>
      <c r="L138" s="54" t="str">
        <f t="shared" si="9"/>
        <v>49TIENDONA</v>
      </c>
      <c r="M138" s="203">
        <v>49</v>
      </c>
      <c r="N138" s="201" t="s">
        <v>190</v>
      </c>
      <c r="O138" s="233" t="s">
        <v>86</v>
      </c>
      <c r="P138" s="221">
        <v>15</v>
      </c>
      <c r="Q138" s="221">
        <v>15</v>
      </c>
      <c r="R138" s="221">
        <v>15</v>
      </c>
      <c r="S138" s="221"/>
      <c r="T138" s="221"/>
      <c r="U138" s="221"/>
      <c r="W138" s="45" t="str">
        <f t="shared" si="5"/>
        <v>73TIENDONA</v>
      </c>
      <c r="X138" s="45">
        <v>73</v>
      </c>
      <c r="Y138" s="45" t="s">
        <v>190</v>
      </c>
      <c r="Z138" s="45" t="s">
        <v>104</v>
      </c>
      <c r="AA138" s="45">
        <v>10</v>
      </c>
      <c r="AB138" s="45">
        <v>10</v>
      </c>
      <c r="AC138" s="45">
        <v>10</v>
      </c>
    </row>
    <row r="139" spans="1:29" ht="15.75">
      <c r="A139" s="175" t="str">
        <f t="shared" si="8"/>
        <v>53USULUTAN</v>
      </c>
      <c r="B139" s="203">
        <v>53</v>
      </c>
      <c r="C139" s="201" t="s">
        <v>259</v>
      </c>
      <c r="D139" s="233" t="s">
        <v>89</v>
      </c>
      <c r="E139" s="221">
        <v>168.33333333333334</v>
      </c>
      <c r="F139" s="221">
        <v>160</v>
      </c>
      <c r="G139" s="221">
        <v>175</v>
      </c>
      <c r="H139" s="221"/>
      <c r="I139" s="221"/>
      <c r="J139" s="221"/>
      <c r="L139" s="54" t="str">
        <f t="shared" si="9"/>
        <v>49SANTA ANA</v>
      </c>
      <c r="M139" s="203">
        <v>49</v>
      </c>
      <c r="N139" s="201" t="s">
        <v>172</v>
      </c>
      <c r="O139" s="233" t="s">
        <v>86</v>
      </c>
      <c r="P139" s="221">
        <v>21.75</v>
      </c>
      <c r="Q139" s="221">
        <v>21</v>
      </c>
      <c r="R139" s="221">
        <v>23</v>
      </c>
      <c r="S139" s="221"/>
      <c r="T139" s="221"/>
      <c r="U139" s="221"/>
      <c r="W139" s="45" t="str">
        <f t="shared" si="5"/>
        <v>74TIENDONA</v>
      </c>
      <c r="X139" s="45">
        <v>74</v>
      </c>
      <c r="Y139" s="45" t="s">
        <v>190</v>
      </c>
      <c r="Z139" s="45" t="s">
        <v>105</v>
      </c>
      <c r="AA139" s="45">
        <v>6</v>
      </c>
      <c r="AB139" s="45">
        <v>6</v>
      </c>
      <c r="AC139" s="45">
        <v>6</v>
      </c>
    </row>
    <row r="140" spans="1:29" ht="15.75">
      <c r="A140" s="175" t="str">
        <f t="shared" si="8"/>
        <v>54TIENDONA</v>
      </c>
      <c r="B140" s="202">
        <v>54</v>
      </c>
      <c r="C140" s="201" t="s">
        <v>190</v>
      </c>
      <c r="D140" s="233" t="s">
        <v>90</v>
      </c>
      <c r="E140" s="221">
        <v>12.416666666666666</v>
      </c>
      <c r="F140" s="221">
        <v>11</v>
      </c>
      <c r="G140" s="221">
        <v>14</v>
      </c>
      <c r="H140" s="221"/>
      <c r="I140" s="221"/>
      <c r="J140" s="221"/>
      <c r="L140" s="54" t="str">
        <f t="shared" si="9"/>
        <v>49SAN MIGUEL</v>
      </c>
      <c r="M140" s="202">
        <v>49</v>
      </c>
      <c r="N140" s="201" t="s">
        <v>174</v>
      </c>
      <c r="O140" s="233" t="s">
        <v>86</v>
      </c>
      <c r="P140" s="221">
        <v>20</v>
      </c>
      <c r="Q140" s="221">
        <v>18</v>
      </c>
      <c r="R140" s="221">
        <v>22</v>
      </c>
      <c r="S140" s="221"/>
      <c r="T140" s="221"/>
      <c r="U140" s="221"/>
      <c r="W140" s="45" t="str">
        <f t="shared" si="5"/>
        <v>74COJUTEPEQUE</v>
      </c>
      <c r="X140" s="45">
        <v>74</v>
      </c>
      <c r="Y140" s="45" t="s">
        <v>179</v>
      </c>
      <c r="Z140" s="45" t="s">
        <v>105</v>
      </c>
      <c r="AA140" s="45">
        <v>10</v>
      </c>
      <c r="AB140" s="45">
        <v>10</v>
      </c>
      <c r="AC140" s="45">
        <v>10</v>
      </c>
    </row>
    <row r="141" spans="1:29" ht="15.75">
      <c r="A141" s="175" t="str">
        <f t="shared" si="8"/>
        <v>54USULUTAN</v>
      </c>
      <c r="B141" s="202">
        <v>54</v>
      </c>
      <c r="C141" s="201" t="s">
        <v>259</v>
      </c>
      <c r="D141" s="233" t="s">
        <v>90</v>
      </c>
      <c r="E141" s="221">
        <v>14</v>
      </c>
      <c r="F141" s="221">
        <v>14</v>
      </c>
      <c r="G141" s="221">
        <v>14</v>
      </c>
      <c r="H141" s="221"/>
      <c r="I141" s="221"/>
      <c r="J141" s="221"/>
      <c r="L141" s="54" t="str">
        <f t="shared" si="9"/>
        <v>49SENSUNTEPEQUE</v>
      </c>
      <c r="M141" s="202">
        <v>49</v>
      </c>
      <c r="N141" s="201" t="s">
        <v>181</v>
      </c>
      <c r="O141" s="233" t="s">
        <v>86</v>
      </c>
      <c r="P141" s="221">
        <v>19</v>
      </c>
      <c r="Q141" s="221">
        <v>18</v>
      </c>
      <c r="R141" s="221">
        <v>20</v>
      </c>
      <c r="S141" s="221"/>
      <c r="T141" s="221"/>
      <c r="U141" s="221"/>
      <c r="W141" s="45" t="str">
        <f t="shared" si="5"/>
        <v>75TIENDONA</v>
      </c>
      <c r="X141" s="45">
        <v>75</v>
      </c>
      <c r="Y141" s="45" t="s">
        <v>190</v>
      </c>
      <c r="Z141" s="45" t="s">
        <v>106</v>
      </c>
      <c r="AA141" s="45">
        <v>4</v>
      </c>
      <c r="AB141" s="45">
        <v>4</v>
      </c>
      <c r="AC141" s="45">
        <v>4</v>
      </c>
    </row>
    <row r="142" spans="1:29" ht="15.75">
      <c r="A142" s="175" t="str">
        <f t="shared" si="8"/>
        <v>56MERCADO CENTRAL</v>
      </c>
      <c r="B142" s="203">
        <v>56</v>
      </c>
      <c r="C142" s="201" t="s">
        <v>229</v>
      </c>
      <c r="D142" s="233" t="s">
        <v>91</v>
      </c>
      <c r="E142" s="221">
        <v>15</v>
      </c>
      <c r="F142" s="221">
        <v>15</v>
      </c>
      <c r="G142" s="221">
        <v>15</v>
      </c>
      <c r="H142" s="221"/>
      <c r="I142" s="221"/>
      <c r="J142" s="221"/>
      <c r="L142" s="54" t="str">
        <f t="shared" si="9"/>
        <v>50TIENDONA</v>
      </c>
      <c r="M142" s="203">
        <v>50</v>
      </c>
      <c r="N142" s="201" t="s">
        <v>190</v>
      </c>
      <c r="O142" s="233" t="s">
        <v>87</v>
      </c>
      <c r="P142" s="221">
        <v>100</v>
      </c>
      <c r="Q142" s="221">
        <v>100</v>
      </c>
      <c r="R142" s="221">
        <v>100</v>
      </c>
      <c r="S142" s="221"/>
      <c r="T142" s="221"/>
      <c r="U142" s="221"/>
      <c r="W142" s="45" t="str">
        <f t="shared" si="5"/>
        <v>75COJUTEPEQUE</v>
      </c>
      <c r="X142" s="45">
        <v>75</v>
      </c>
      <c r="Y142" s="45" t="s">
        <v>179</v>
      </c>
      <c r="Z142" s="45" t="s">
        <v>106</v>
      </c>
      <c r="AA142" s="45">
        <v>8</v>
      </c>
      <c r="AB142" s="45">
        <v>8</v>
      </c>
      <c r="AC142" s="45">
        <v>8</v>
      </c>
    </row>
    <row r="143" spans="1:29" ht="15.75">
      <c r="A143" s="175" t="str">
        <f t="shared" si="8"/>
        <v>56TIENDONA</v>
      </c>
      <c r="B143" s="203">
        <v>56</v>
      </c>
      <c r="C143" s="201" t="s">
        <v>190</v>
      </c>
      <c r="D143" s="233" t="s">
        <v>91</v>
      </c>
      <c r="E143" s="221">
        <v>14.416666666666666</v>
      </c>
      <c r="F143" s="221">
        <v>13</v>
      </c>
      <c r="G143" s="221">
        <v>16</v>
      </c>
      <c r="H143" s="221"/>
      <c r="I143" s="221"/>
      <c r="J143" s="221"/>
      <c r="L143" s="54" t="str">
        <f t="shared" si="9"/>
        <v>51TIENDONA</v>
      </c>
      <c r="M143" s="203">
        <v>51</v>
      </c>
      <c r="N143" s="201" t="s">
        <v>190</v>
      </c>
      <c r="O143" s="233" t="s">
        <v>87</v>
      </c>
      <c r="P143" s="221">
        <v>13</v>
      </c>
      <c r="Q143" s="221">
        <v>13</v>
      </c>
      <c r="R143" s="221">
        <v>13</v>
      </c>
      <c r="S143" s="221"/>
      <c r="T143" s="221"/>
      <c r="U143" s="221"/>
      <c r="W143" s="45" t="str">
        <f t="shared" si="5"/>
        <v>77TIENDONA</v>
      </c>
      <c r="X143" s="45">
        <v>77</v>
      </c>
      <c r="Y143" s="45" t="s">
        <v>190</v>
      </c>
      <c r="Z143" s="45" t="s">
        <v>108</v>
      </c>
      <c r="AA143" s="45">
        <v>8</v>
      </c>
      <c r="AB143" s="45">
        <v>8</v>
      </c>
      <c r="AC143" s="45">
        <v>8</v>
      </c>
    </row>
    <row r="144" spans="1:29" ht="15.75">
      <c r="A144" s="175" t="str">
        <f t="shared" si="8"/>
        <v>56SAN FRANCISCO GOTERA</v>
      </c>
      <c r="B144" s="202">
        <v>56</v>
      </c>
      <c r="C144" s="201" t="s">
        <v>182</v>
      </c>
      <c r="D144" s="233" t="s">
        <v>91</v>
      </c>
      <c r="E144" s="221">
        <v>22</v>
      </c>
      <c r="F144" s="221">
        <v>22</v>
      </c>
      <c r="G144" s="221">
        <v>22</v>
      </c>
      <c r="H144" s="221"/>
      <c r="I144" s="221"/>
      <c r="J144" s="221"/>
      <c r="L144" s="54" t="str">
        <f t="shared" si="9"/>
        <v>52TIENDONA</v>
      </c>
      <c r="M144" s="202">
        <v>52</v>
      </c>
      <c r="N144" s="201" t="s">
        <v>190</v>
      </c>
      <c r="O144" s="233" t="s">
        <v>88</v>
      </c>
      <c r="P144" s="221">
        <v>275</v>
      </c>
      <c r="Q144" s="221">
        <v>275</v>
      </c>
      <c r="R144" s="221">
        <v>275</v>
      </c>
      <c r="S144" s="221"/>
      <c r="T144" s="221"/>
      <c r="U144" s="221"/>
      <c r="W144" s="45" t="str">
        <f t="shared" si="5"/>
        <v>78TIENDONA</v>
      </c>
      <c r="X144" s="45">
        <v>78</v>
      </c>
      <c r="Y144" s="45" t="s">
        <v>190</v>
      </c>
      <c r="Z144" s="45" t="s">
        <v>109</v>
      </c>
      <c r="AA144" s="45">
        <v>18</v>
      </c>
      <c r="AB144" s="45">
        <v>18</v>
      </c>
      <c r="AC144" s="45">
        <v>18</v>
      </c>
    </row>
    <row r="145" spans="1:29" ht="15.75">
      <c r="A145" s="175" t="str">
        <f t="shared" si="8"/>
        <v>56SONSONATE</v>
      </c>
      <c r="B145" s="203">
        <v>56</v>
      </c>
      <c r="C145" s="201" t="s">
        <v>175</v>
      </c>
      <c r="D145" s="233" t="s">
        <v>91</v>
      </c>
      <c r="E145" s="221">
        <v>18.5</v>
      </c>
      <c r="F145" s="221">
        <v>18</v>
      </c>
      <c r="G145" s="221">
        <v>19</v>
      </c>
      <c r="H145" s="221"/>
      <c r="I145" s="221"/>
      <c r="J145" s="221"/>
      <c r="L145" s="54" t="str">
        <f t="shared" si="9"/>
        <v>52SAN MIGUEL</v>
      </c>
      <c r="M145" s="203">
        <v>52</v>
      </c>
      <c r="N145" s="201" t="s">
        <v>174</v>
      </c>
      <c r="O145" s="233" t="s">
        <v>88</v>
      </c>
      <c r="P145" s="221">
        <v>225</v>
      </c>
      <c r="Q145" s="221">
        <v>225</v>
      </c>
      <c r="R145" s="221">
        <v>225</v>
      </c>
      <c r="S145" s="221"/>
      <c r="T145" s="221"/>
      <c r="U145" s="221"/>
      <c r="W145" s="45" t="str">
        <f t="shared" si="5"/>
        <v>78COJUTEPEQUE</v>
      </c>
      <c r="X145" s="45">
        <v>78</v>
      </c>
      <c r="Y145" s="45" t="s">
        <v>179</v>
      </c>
      <c r="Z145" s="45" t="s">
        <v>109</v>
      </c>
      <c r="AA145" s="45">
        <v>22</v>
      </c>
      <c r="AB145" s="45">
        <v>22</v>
      </c>
      <c r="AC145" s="45">
        <v>22</v>
      </c>
    </row>
    <row r="146" spans="1:29" ht="15.75">
      <c r="A146" s="175" t="str">
        <f t="shared" si="8"/>
        <v>56USULUTAN</v>
      </c>
      <c r="B146" s="203">
        <v>56</v>
      </c>
      <c r="C146" s="201" t="s">
        <v>259</v>
      </c>
      <c r="D146" s="233" t="s">
        <v>91</v>
      </c>
      <c r="E146" s="221">
        <v>15.666666666666666</v>
      </c>
      <c r="F146" s="221">
        <v>15</v>
      </c>
      <c r="G146" s="221">
        <v>17</v>
      </c>
      <c r="H146" s="221"/>
      <c r="I146" s="221"/>
      <c r="J146" s="221"/>
      <c r="L146" s="54" t="str">
        <f t="shared" si="9"/>
        <v>52SENSUNTEPEQUE</v>
      </c>
      <c r="M146" s="203">
        <v>52</v>
      </c>
      <c r="N146" s="201" t="s">
        <v>181</v>
      </c>
      <c r="O146" s="233" t="s">
        <v>88</v>
      </c>
      <c r="P146" s="221">
        <v>300</v>
      </c>
      <c r="Q146" s="221">
        <v>300</v>
      </c>
      <c r="R146" s="221">
        <v>300</v>
      </c>
      <c r="S146" s="221"/>
      <c r="T146" s="221"/>
      <c r="U146" s="221"/>
      <c r="W146" s="45" t="str">
        <f t="shared" si="5"/>
        <v>79TIENDONA</v>
      </c>
      <c r="X146" s="45">
        <v>79</v>
      </c>
      <c r="Y146" s="45" t="s">
        <v>190</v>
      </c>
      <c r="Z146" s="45" t="s">
        <v>110</v>
      </c>
      <c r="AA146" s="45">
        <v>5</v>
      </c>
      <c r="AB146" s="45">
        <v>5</v>
      </c>
      <c r="AC146" s="45">
        <v>5</v>
      </c>
    </row>
    <row r="147" spans="1:29" ht="15.75">
      <c r="A147" s="175" t="str">
        <f t="shared" si="8"/>
        <v>57TIENDONA</v>
      </c>
      <c r="B147" s="203">
        <v>57</v>
      </c>
      <c r="C147" s="201" t="s">
        <v>190</v>
      </c>
      <c r="D147" s="233" t="s">
        <v>92</v>
      </c>
      <c r="E147" s="221">
        <v>51</v>
      </c>
      <c r="F147" s="221">
        <v>50</v>
      </c>
      <c r="G147" s="221">
        <v>52</v>
      </c>
      <c r="H147" s="221"/>
      <c r="I147" s="221"/>
      <c r="J147" s="221"/>
      <c r="L147" s="54" t="str">
        <f t="shared" si="9"/>
        <v>53TIENDONA</v>
      </c>
      <c r="M147" s="203">
        <v>53</v>
      </c>
      <c r="N147" s="201" t="s">
        <v>190</v>
      </c>
      <c r="O147" s="233" t="s">
        <v>89</v>
      </c>
      <c r="P147" s="221">
        <v>150</v>
      </c>
      <c r="Q147" s="221">
        <v>150</v>
      </c>
      <c r="R147" s="221">
        <v>150</v>
      </c>
      <c r="S147" s="221"/>
      <c r="T147" s="221"/>
      <c r="U147" s="221"/>
      <c r="W147" s="45" t="str">
        <f t="shared" si="5"/>
        <v>79COJUTEPEQUE</v>
      </c>
      <c r="X147" s="45">
        <v>79</v>
      </c>
      <c r="Y147" s="45" t="s">
        <v>179</v>
      </c>
      <c r="Z147" s="45" t="s">
        <v>110</v>
      </c>
      <c r="AA147" s="45">
        <v>8</v>
      </c>
      <c r="AB147" s="45">
        <v>8</v>
      </c>
      <c r="AC147" s="45">
        <v>8</v>
      </c>
    </row>
    <row r="148" spans="1:29" ht="15.75">
      <c r="A148" s="175" t="str">
        <f t="shared" ref="A148:A211" si="10">+B148&amp;C148</f>
        <v>57SAN FRANCISCO GOTERA</v>
      </c>
      <c r="B148" s="202">
        <v>57</v>
      </c>
      <c r="C148" s="201" t="s">
        <v>182</v>
      </c>
      <c r="D148" s="233" t="s">
        <v>92</v>
      </c>
      <c r="E148" s="221">
        <v>53.5</v>
      </c>
      <c r="F148" s="221">
        <v>52</v>
      </c>
      <c r="G148" s="221">
        <v>55</v>
      </c>
      <c r="H148" s="221"/>
      <c r="I148" s="221"/>
      <c r="J148" s="221"/>
      <c r="L148" s="54" t="str">
        <f t="shared" si="9"/>
        <v>53SAN MIGUEL</v>
      </c>
      <c r="M148" s="202">
        <v>53</v>
      </c>
      <c r="N148" s="201" t="s">
        <v>174</v>
      </c>
      <c r="O148" s="233" t="s">
        <v>89</v>
      </c>
      <c r="P148" s="221">
        <v>181.25</v>
      </c>
      <c r="Q148" s="221">
        <v>175</v>
      </c>
      <c r="R148" s="221">
        <v>200</v>
      </c>
      <c r="S148" s="221"/>
      <c r="T148" s="221"/>
      <c r="U148" s="221"/>
      <c r="W148" s="45" t="str">
        <f t="shared" si="5"/>
        <v>80TIENDONA</v>
      </c>
      <c r="X148" s="45">
        <v>80</v>
      </c>
      <c r="Y148" s="45" t="s">
        <v>190</v>
      </c>
      <c r="Z148" s="45" t="s">
        <v>111</v>
      </c>
      <c r="AA148" s="45">
        <v>8</v>
      </c>
      <c r="AB148" s="45">
        <v>8</v>
      </c>
      <c r="AC148" s="45">
        <v>8</v>
      </c>
    </row>
    <row r="149" spans="1:29" ht="15.75">
      <c r="A149" s="175" t="str">
        <f t="shared" si="10"/>
        <v>57SONSONATE</v>
      </c>
      <c r="B149" s="202">
        <v>57</v>
      </c>
      <c r="C149" s="201" t="s">
        <v>175</v>
      </c>
      <c r="D149" s="233" t="s">
        <v>92</v>
      </c>
      <c r="E149" s="221">
        <v>55</v>
      </c>
      <c r="F149" s="221">
        <v>55</v>
      </c>
      <c r="G149" s="221">
        <v>55</v>
      </c>
      <c r="H149" s="221"/>
      <c r="I149" s="221"/>
      <c r="J149" s="221"/>
      <c r="L149" s="54" t="str">
        <f t="shared" si="9"/>
        <v>53SENSUNTEPEQUE</v>
      </c>
      <c r="M149" s="202">
        <v>53</v>
      </c>
      <c r="N149" s="201" t="s">
        <v>181</v>
      </c>
      <c r="O149" s="233" t="s">
        <v>89</v>
      </c>
      <c r="P149" s="221">
        <v>230</v>
      </c>
      <c r="Q149" s="221">
        <v>230</v>
      </c>
      <c r="R149" s="221">
        <v>230</v>
      </c>
      <c r="S149" s="221"/>
      <c r="T149" s="221"/>
      <c r="U149" s="221"/>
      <c r="W149" s="45" t="str">
        <f t="shared" si="5"/>
        <v>82TIENDONA</v>
      </c>
      <c r="X149" s="45">
        <v>82</v>
      </c>
      <c r="Y149" s="45" t="s">
        <v>190</v>
      </c>
      <c r="Z149" s="45" t="s">
        <v>113</v>
      </c>
      <c r="AA149" s="45">
        <v>7</v>
      </c>
      <c r="AB149" s="45">
        <v>7</v>
      </c>
      <c r="AC149" s="45">
        <v>7</v>
      </c>
    </row>
    <row r="150" spans="1:29" ht="15.75">
      <c r="A150" s="175" t="str">
        <f t="shared" si="10"/>
        <v>57USULUTAN</v>
      </c>
      <c r="B150" s="203">
        <v>57</v>
      </c>
      <c r="C150" s="201" t="s">
        <v>259</v>
      </c>
      <c r="D150" s="233" t="s">
        <v>92</v>
      </c>
      <c r="E150" s="221">
        <v>40</v>
      </c>
      <c r="F150" s="221">
        <v>40</v>
      </c>
      <c r="G150" s="221">
        <v>40</v>
      </c>
      <c r="H150" s="221"/>
      <c r="I150" s="221"/>
      <c r="J150" s="221"/>
      <c r="L150" s="54" t="str">
        <f t="shared" si="9"/>
        <v>54TIENDONA</v>
      </c>
      <c r="M150" s="203">
        <v>54</v>
      </c>
      <c r="N150" s="201" t="s">
        <v>190</v>
      </c>
      <c r="O150" s="233" t="s">
        <v>90</v>
      </c>
      <c r="P150" s="221">
        <v>13.583333333333334</v>
      </c>
      <c r="Q150" s="221">
        <v>12</v>
      </c>
      <c r="R150" s="221">
        <v>16</v>
      </c>
      <c r="S150" s="221"/>
      <c r="T150" s="221"/>
      <c r="U150" s="221"/>
      <c r="W150" s="45" t="str">
        <f t="shared" si="5"/>
        <v>82COJUTEPEQUE</v>
      </c>
      <c r="X150" s="45">
        <v>82</v>
      </c>
      <c r="Y150" s="45" t="s">
        <v>179</v>
      </c>
      <c r="Z150" s="45" t="s">
        <v>113</v>
      </c>
      <c r="AA150" s="45">
        <v>8</v>
      </c>
      <c r="AB150" s="45">
        <v>8</v>
      </c>
      <c r="AC150" s="45">
        <v>8</v>
      </c>
    </row>
    <row r="151" spans="1:29" ht="15.75">
      <c r="A151" s="175" t="str">
        <f t="shared" si="10"/>
        <v>58MERCADO CENTRAL</v>
      </c>
      <c r="B151" s="203">
        <v>58</v>
      </c>
      <c r="C151" s="201" t="s">
        <v>229</v>
      </c>
      <c r="D151" s="233" t="s">
        <v>93</v>
      </c>
      <c r="E151" s="221">
        <v>18</v>
      </c>
      <c r="F151" s="221">
        <v>18</v>
      </c>
      <c r="G151" s="221">
        <v>18</v>
      </c>
      <c r="H151" s="221"/>
      <c r="I151" s="221"/>
      <c r="J151" s="221"/>
      <c r="L151" s="54" t="str">
        <f t="shared" si="9"/>
        <v>56TIENDONA</v>
      </c>
      <c r="M151" s="203">
        <v>56</v>
      </c>
      <c r="N151" s="201" t="s">
        <v>190</v>
      </c>
      <c r="O151" s="233" t="s">
        <v>91</v>
      </c>
      <c r="P151" s="221">
        <v>15.583333333333334</v>
      </c>
      <c r="Q151" s="221">
        <v>14</v>
      </c>
      <c r="R151" s="221">
        <v>18</v>
      </c>
      <c r="S151" s="221"/>
      <c r="T151" s="221"/>
      <c r="U151" s="221"/>
      <c r="W151" s="45" t="str">
        <f t="shared" si="5"/>
        <v>83TIENDONA</v>
      </c>
      <c r="X151" s="45">
        <v>83</v>
      </c>
      <c r="Y151" s="45" t="s">
        <v>190</v>
      </c>
      <c r="Z151" s="45" t="s">
        <v>114</v>
      </c>
      <c r="AA151" s="45">
        <v>12</v>
      </c>
      <c r="AB151" s="45">
        <v>12</v>
      </c>
      <c r="AC151" s="45">
        <v>12</v>
      </c>
    </row>
    <row r="152" spans="1:29" ht="15.75">
      <c r="A152" s="175" t="str">
        <f t="shared" si="10"/>
        <v>58TIENDONA</v>
      </c>
      <c r="B152" s="202">
        <v>58</v>
      </c>
      <c r="C152" s="201" t="s">
        <v>190</v>
      </c>
      <c r="D152" s="233" t="s">
        <v>93</v>
      </c>
      <c r="E152" s="221">
        <v>17.166666666666668</v>
      </c>
      <c r="F152" s="221">
        <v>17</v>
      </c>
      <c r="G152" s="221">
        <v>18</v>
      </c>
      <c r="H152" s="221"/>
      <c r="I152" s="221"/>
      <c r="J152" s="221"/>
      <c r="L152" s="54" t="str">
        <f t="shared" si="9"/>
        <v>56SANTA ANA</v>
      </c>
      <c r="M152" s="202">
        <v>56</v>
      </c>
      <c r="N152" s="201" t="s">
        <v>172</v>
      </c>
      <c r="O152" s="233" t="s">
        <v>91</v>
      </c>
      <c r="P152" s="221">
        <v>18.25</v>
      </c>
      <c r="Q152" s="221">
        <v>17</v>
      </c>
      <c r="R152" s="221">
        <v>20</v>
      </c>
      <c r="S152" s="221"/>
      <c r="T152" s="221"/>
      <c r="U152" s="221"/>
      <c r="W152" s="45" t="str">
        <f t="shared" si="5"/>
        <v>84TIENDONA</v>
      </c>
      <c r="X152" s="45">
        <v>84</v>
      </c>
      <c r="Y152" s="45" t="s">
        <v>190</v>
      </c>
      <c r="Z152" s="45" t="s">
        <v>115</v>
      </c>
      <c r="AA152" s="45">
        <v>11.4</v>
      </c>
      <c r="AB152" s="45">
        <v>9</v>
      </c>
      <c r="AC152" s="45">
        <v>12</v>
      </c>
    </row>
    <row r="153" spans="1:29" ht="15.75">
      <c r="A153" s="175" t="str">
        <f t="shared" si="10"/>
        <v>58SAN FRANCISCO GOTERA</v>
      </c>
      <c r="B153" s="202">
        <v>58</v>
      </c>
      <c r="C153" s="201" t="s">
        <v>182</v>
      </c>
      <c r="D153" s="233" t="s">
        <v>93</v>
      </c>
      <c r="E153" s="221">
        <v>21</v>
      </c>
      <c r="F153" s="221">
        <v>20</v>
      </c>
      <c r="G153" s="221">
        <v>22</v>
      </c>
      <c r="H153" s="221"/>
      <c r="I153" s="221"/>
      <c r="J153" s="221"/>
      <c r="L153" s="54" t="str">
        <f t="shared" si="9"/>
        <v>56SAN MIGUEL</v>
      </c>
      <c r="M153" s="202">
        <v>56</v>
      </c>
      <c r="N153" s="201" t="s">
        <v>174</v>
      </c>
      <c r="O153" s="233" t="s">
        <v>91</v>
      </c>
      <c r="P153" s="221">
        <v>19.5</v>
      </c>
      <c r="Q153" s="221">
        <v>18</v>
      </c>
      <c r="R153" s="221">
        <v>22</v>
      </c>
      <c r="S153" s="221"/>
      <c r="T153" s="221"/>
      <c r="U153" s="221"/>
      <c r="W153" s="45" t="str">
        <f t="shared" si="5"/>
        <v>84COJUTEPEQUE</v>
      </c>
      <c r="X153" s="45">
        <v>84</v>
      </c>
      <c r="Y153" s="45" t="s">
        <v>179</v>
      </c>
      <c r="Z153" s="45" t="s">
        <v>115</v>
      </c>
      <c r="AA153" s="45">
        <v>12</v>
      </c>
      <c r="AB153" s="45">
        <v>12</v>
      </c>
      <c r="AC153" s="45">
        <v>12</v>
      </c>
    </row>
    <row r="154" spans="1:29" ht="15.75">
      <c r="A154" s="175" t="str">
        <f t="shared" si="10"/>
        <v>58SONSONATE</v>
      </c>
      <c r="B154" s="203">
        <v>58</v>
      </c>
      <c r="C154" s="201" t="s">
        <v>175</v>
      </c>
      <c r="D154" s="233" t="s">
        <v>93</v>
      </c>
      <c r="E154" s="221">
        <v>22</v>
      </c>
      <c r="F154" s="221">
        <v>22</v>
      </c>
      <c r="G154" s="221">
        <v>22</v>
      </c>
      <c r="H154" s="221"/>
      <c r="I154" s="221"/>
      <c r="J154" s="221"/>
      <c r="L154" s="54" t="str">
        <f t="shared" si="9"/>
        <v>56SENSUNTEPEQUE</v>
      </c>
      <c r="M154" s="203">
        <v>56</v>
      </c>
      <c r="N154" s="201" t="s">
        <v>181</v>
      </c>
      <c r="O154" s="233" t="s">
        <v>91</v>
      </c>
      <c r="P154" s="221">
        <v>17.5</v>
      </c>
      <c r="Q154" s="221">
        <v>16</v>
      </c>
      <c r="R154" s="221">
        <v>18</v>
      </c>
      <c r="S154" s="221"/>
      <c r="T154" s="221"/>
      <c r="U154" s="221"/>
      <c r="W154" s="45" t="str">
        <f t="shared" si="5"/>
        <v>85TIENDONA</v>
      </c>
      <c r="X154" s="45">
        <v>85</v>
      </c>
      <c r="Y154" s="45" t="s">
        <v>190</v>
      </c>
      <c r="Z154" s="45" t="s">
        <v>116</v>
      </c>
      <c r="AA154" s="45">
        <v>8.5</v>
      </c>
      <c r="AB154" s="45">
        <v>7</v>
      </c>
      <c r="AC154" s="45">
        <v>9</v>
      </c>
    </row>
    <row r="155" spans="1:29" ht="15.75">
      <c r="A155" s="175" t="str">
        <f t="shared" si="10"/>
        <v>58USULUTAN</v>
      </c>
      <c r="B155" s="203">
        <v>58</v>
      </c>
      <c r="C155" s="201" t="s">
        <v>259</v>
      </c>
      <c r="D155" s="233" t="s">
        <v>93</v>
      </c>
      <c r="E155" s="221">
        <v>26</v>
      </c>
      <c r="F155" s="221">
        <v>26</v>
      </c>
      <c r="G155" s="221">
        <v>26</v>
      </c>
      <c r="H155" s="221"/>
      <c r="I155" s="221"/>
      <c r="J155" s="221"/>
      <c r="L155" s="54" t="str">
        <f t="shared" si="9"/>
        <v>56MERCADO CENTRAL</v>
      </c>
      <c r="M155" s="203">
        <v>56</v>
      </c>
      <c r="N155" s="201" t="s">
        <v>229</v>
      </c>
      <c r="O155" s="233" t="s">
        <v>91</v>
      </c>
      <c r="P155" s="221">
        <v>14</v>
      </c>
      <c r="Q155" s="221">
        <v>14</v>
      </c>
      <c r="R155" s="221">
        <v>14</v>
      </c>
      <c r="S155" s="221"/>
      <c r="T155" s="221"/>
      <c r="U155" s="221"/>
      <c r="W155" s="45" t="str">
        <f t="shared" si="5"/>
        <v>86TIENDONA</v>
      </c>
      <c r="X155" s="45">
        <v>86</v>
      </c>
      <c r="Y155" s="45" t="s">
        <v>190</v>
      </c>
      <c r="Z155" s="45" t="s">
        <v>117</v>
      </c>
      <c r="AA155" s="45">
        <v>155</v>
      </c>
      <c r="AB155" s="45">
        <v>150</v>
      </c>
      <c r="AC155" s="45">
        <v>160</v>
      </c>
    </row>
    <row r="156" spans="1:29" ht="15.75">
      <c r="A156" s="175" t="str">
        <f t="shared" si="10"/>
        <v>59MERCADO CENTRAL</v>
      </c>
      <c r="B156" s="202">
        <v>59</v>
      </c>
      <c r="C156" s="201" t="s">
        <v>229</v>
      </c>
      <c r="D156" s="233" t="s">
        <v>94</v>
      </c>
      <c r="E156" s="221">
        <v>8</v>
      </c>
      <c r="F156" s="221">
        <v>8</v>
      </c>
      <c r="G156" s="221">
        <v>8</v>
      </c>
      <c r="H156" s="221"/>
      <c r="I156" s="221"/>
      <c r="J156" s="221"/>
      <c r="L156" s="54" t="str">
        <f t="shared" si="9"/>
        <v>57TIENDONA</v>
      </c>
      <c r="M156" s="202">
        <v>57</v>
      </c>
      <c r="N156" s="201" t="s">
        <v>190</v>
      </c>
      <c r="O156" s="233" t="s">
        <v>92</v>
      </c>
      <c r="P156" s="221">
        <v>51</v>
      </c>
      <c r="Q156" s="221">
        <v>50</v>
      </c>
      <c r="R156" s="221">
        <v>52</v>
      </c>
      <c r="S156" s="221"/>
      <c r="T156" s="221"/>
      <c r="U156" s="221"/>
      <c r="W156" s="45" t="str">
        <f t="shared" si="5"/>
        <v>87TIENDONA</v>
      </c>
      <c r="X156" s="45">
        <v>87</v>
      </c>
      <c r="Y156" s="45" t="s">
        <v>190</v>
      </c>
      <c r="Z156" s="45" t="s">
        <v>118</v>
      </c>
      <c r="AA156" s="45">
        <v>100</v>
      </c>
      <c r="AB156" s="45">
        <v>100</v>
      </c>
      <c r="AC156" s="45">
        <v>100</v>
      </c>
    </row>
    <row r="157" spans="1:29" ht="15.75">
      <c r="A157" s="175" t="str">
        <f t="shared" si="10"/>
        <v>59TIENDONA</v>
      </c>
      <c r="B157" s="203">
        <v>59</v>
      </c>
      <c r="C157" s="201" t="s">
        <v>190</v>
      </c>
      <c r="D157" s="233" t="s">
        <v>94</v>
      </c>
      <c r="E157" s="221">
        <v>7.333333333333333</v>
      </c>
      <c r="F157" s="221">
        <v>7</v>
      </c>
      <c r="G157" s="221">
        <v>8</v>
      </c>
      <c r="H157" s="221"/>
      <c r="I157" s="221"/>
      <c r="J157" s="221"/>
      <c r="L157" s="54" t="str">
        <f t="shared" si="9"/>
        <v>57SANTA ANA</v>
      </c>
      <c r="M157" s="203">
        <v>57</v>
      </c>
      <c r="N157" s="201" t="s">
        <v>172</v>
      </c>
      <c r="O157" s="233" t="s">
        <v>92</v>
      </c>
      <c r="P157" s="221">
        <v>58</v>
      </c>
      <c r="Q157" s="221">
        <v>58</v>
      </c>
      <c r="R157" s="221">
        <v>58</v>
      </c>
      <c r="S157" s="221"/>
      <c r="T157" s="221"/>
      <c r="U157" s="221"/>
      <c r="W157" s="45" t="str">
        <f t="shared" si="5"/>
        <v>88TIENDONA</v>
      </c>
      <c r="X157" s="45">
        <v>88</v>
      </c>
      <c r="Y157" s="45" t="s">
        <v>190</v>
      </c>
      <c r="Z157" s="45" t="s">
        <v>119</v>
      </c>
      <c r="AA157" s="45">
        <v>100</v>
      </c>
      <c r="AB157" s="45">
        <v>100</v>
      </c>
      <c r="AC157" s="45">
        <v>100</v>
      </c>
    </row>
    <row r="158" spans="1:29" ht="15.75">
      <c r="A158" s="175" t="str">
        <f t="shared" si="10"/>
        <v>59SAN FRANCISCO GOTERA</v>
      </c>
      <c r="B158" s="202">
        <v>59</v>
      </c>
      <c r="C158" s="201" t="s">
        <v>182</v>
      </c>
      <c r="D158" s="233" t="s">
        <v>94</v>
      </c>
      <c r="E158" s="221">
        <v>11</v>
      </c>
      <c r="F158" s="221">
        <v>10</v>
      </c>
      <c r="G158" s="221">
        <v>12</v>
      </c>
      <c r="H158" s="221"/>
      <c r="I158" s="221"/>
      <c r="J158" s="221"/>
      <c r="L158" s="54" t="str">
        <f t="shared" si="9"/>
        <v>57SAN MIGUEL</v>
      </c>
      <c r="M158" s="202">
        <v>57</v>
      </c>
      <c r="N158" s="201" t="s">
        <v>174</v>
      </c>
      <c r="O158" s="233" t="s">
        <v>92</v>
      </c>
      <c r="P158" s="221">
        <v>47</v>
      </c>
      <c r="Q158" s="221">
        <v>47</v>
      </c>
      <c r="R158" s="221">
        <v>47</v>
      </c>
      <c r="S158" s="221"/>
      <c r="T158" s="221"/>
      <c r="U158" s="221"/>
      <c r="W158" s="45" t="str">
        <f t="shared" si="5"/>
        <v>89TIENDONA</v>
      </c>
      <c r="X158" s="45">
        <v>89</v>
      </c>
      <c r="Y158" s="45" t="s">
        <v>190</v>
      </c>
      <c r="Z158" s="45" t="s">
        <v>120</v>
      </c>
      <c r="AA158" s="45">
        <v>18</v>
      </c>
      <c r="AB158" s="45">
        <v>18</v>
      </c>
      <c r="AC158" s="45">
        <v>18</v>
      </c>
    </row>
    <row r="159" spans="1:29" ht="15.75">
      <c r="A159" s="175" t="str">
        <f t="shared" si="10"/>
        <v>62MERCADO CENTRAL</v>
      </c>
      <c r="B159" s="203">
        <v>62</v>
      </c>
      <c r="C159" s="201" t="s">
        <v>229</v>
      </c>
      <c r="D159" s="233" t="s">
        <v>96</v>
      </c>
      <c r="E159" s="221">
        <v>40</v>
      </c>
      <c r="F159" s="221">
        <v>40</v>
      </c>
      <c r="G159" s="221">
        <v>40</v>
      </c>
      <c r="H159" s="221"/>
      <c r="I159" s="221"/>
      <c r="J159" s="221"/>
      <c r="L159" s="54" t="str">
        <f t="shared" si="9"/>
        <v>57SENSUNTEPEQUE</v>
      </c>
      <c r="M159" s="203">
        <v>57</v>
      </c>
      <c r="N159" s="201" t="s">
        <v>181</v>
      </c>
      <c r="O159" s="233" t="s">
        <v>92</v>
      </c>
      <c r="P159" s="221">
        <v>53.333333333333336</v>
      </c>
      <c r="Q159" s="221">
        <v>50</v>
      </c>
      <c r="R159" s="221">
        <v>55</v>
      </c>
      <c r="S159" s="221"/>
      <c r="T159" s="221"/>
      <c r="U159" s="221"/>
      <c r="W159" s="45" t="str">
        <f t="shared" si="5"/>
        <v>89SANTA ANA</v>
      </c>
      <c r="X159" s="45">
        <v>89</v>
      </c>
      <c r="Y159" s="45" t="s">
        <v>172</v>
      </c>
      <c r="Z159" s="45" t="s">
        <v>120</v>
      </c>
      <c r="AA159" s="45">
        <v>18</v>
      </c>
      <c r="AB159" s="45">
        <v>18</v>
      </c>
      <c r="AC159" s="45">
        <v>18</v>
      </c>
    </row>
    <row r="160" spans="1:29" ht="15.75">
      <c r="A160" s="175" t="str">
        <f t="shared" si="10"/>
        <v>62SAN FRANCISCO GOTERA</v>
      </c>
      <c r="B160" s="203">
        <v>62</v>
      </c>
      <c r="C160" s="201" t="s">
        <v>182</v>
      </c>
      <c r="D160" s="233" t="s">
        <v>96</v>
      </c>
      <c r="E160" s="221">
        <v>38</v>
      </c>
      <c r="F160" s="221">
        <v>38</v>
      </c>
      <c r="G160" s="221">
        <v>38</v>
      </c>
      <c r="H160" s="221"/>
      <c r="I160" s="221"/>
      <c r="J160" s="221"/>
      <c r="L160" s="54" t="str">
        <f t="shared" si="9"/>
        <v>58TIENDONA</v>
      </c>
      <c r="M160" s="203">
        <v>58</v>
      </c>
      <c r="N160" s="201" t="s">
        <v>190</v>
      </c>
      <c r="O160" s="233" t="s">
        <v>93</v>
      </c>
      <c r="P160" s="221">
        <v>17</v>
      </c>
      <c r="Q160" s="221">
        <v>17</v>
      </c>
      <c r="R160" s="221">
        <v>17</v>
      </c>
      <c r="S160" s="221"/>
      <c r="T160" s="221"/>
      <c r="U160" s="221"/>
      <c r="W160" s="45" t="str">
        <f t="shared" si="5"/>
        <v>89COJUTEPEQUE</v>
      </c>
      <c r="X160" s="45">
        <v>89</v>
      </c>
      <c r="Y160" s="45" t="s">
        <v>179</v>
      </c>
      <c r="Z160" s="45" t="s">
        <v>120</v>
      </c>
      <c r="AA160" s="45">
        <v>19</v>
      </c>
      <c r="AB160" s="45">
        <v>19</v>
      </c>
      <c r="AC160" s="45">
        <v>19</v>
      </c>
    </row>
    <row r="161" spans="1:29" ht="15.75">
      <c r="A161" s="175" t="str">
        <f t="shared" si="10"/>
        <v>63TIENDONA</v>
      </c>
      <c r="B161" s="202">
        <v>63</v>
      </c>
      <c r="C161" s="201" t="s">
        <v>190</v>
      </c>
      <c r="D161" s="233" t="s">
        <v>97</v>
      </c>
      <c r="E161" s="221">
        <v>42.5</v>
      </c>
      <c r="F161" s="221">
        <v>42</v>
      </c>
      <c r="G161" s="221">
        <v>43</v>
      </c>
      <c r="H161" s="221"/>
      <c r="I161" s="221"/>
      <c r="J161" s="221"/>
      <c r="L161" s="54" t="str">
        <f t="shared" si="9"/>
        <v>58SANTA ANA</v>
      </c>
      <c r="M161" s="202">
        <v>58</v>
      </c>
      <c r="N161" s="201" t="s">
        <v>172</v>
      </c>
      <c r="O161" s="233" t="s">
        <v>93</v>
      </c>
      <c r="P161" s="221">
        <v>21</v>
      </c>
      <c r="Q161" s="221">
        <v>20</v>
      </c>
      <c r="R161" s="221">
        <v>22</v>
      </c>
      <c r="S161" s="221"/>
      <c r="T161" s="221"/>
      <c r="U161" s="221"/>
      <c r="W161" s="45" t="str">
        <f t="shared" si="5"/>
        <v>90TIENDONA</v>
      </c>
      <c r="X161" s="45">
        <v>90</v>
      </c>
      <c r="Y161" s="45" t="s">
        <v>190</v>
      </c>
      <c r="Z161" s="45" t="s">
        <v>121</v>
      </c>
      <c r="AA161" s="45">
        <v>12.5</v>
      </c>
      <c r="AB161" s="45">
        <v>12</v>
      </c>
      <c r="AC161" s="45">
        <v>13</v>
      </c>
    </row>
    <row r="162" spans="1:29" ht="15.75">
      <c r="A162" s="175" t="str">
        <f t="shared" si="10"/>
        <v>63SAN FRANCISCO GOTERA</v>
      </c>
      <c r="B162" s="203">
        <v>63</v>
      </c>
      <c r="C162" s="201" t="s">
        <v>182</v>
      </c>
      <c r="D162" s="233" t="s">
        <v>97</v>
      </c>
      <c r="E162" s="221">
        <v>36</v>
      </c>
      <c r="F162" s="221">
        <v>34</v>
      </c>
      <c r="G162" s="221">
        <v>38</v>
      </c>
      <c r="H162" s="221"/>
      <c r="I162" s="221"/>
      <c r="J162" s="221"/>
      <c r="L162" s="54" t="str">
        <f t="shared" si="9"/>
        <v>58SAN MIGUEL</v>
      </c>
      <c r="M162" s="203">
        <v>58</v>
      </c>
      <c r="N162" s="201" t="s">
        <v>174</v>
      </c>
      <c r="O162" s="233" t="s">
        <v>93</v>
      </c>
      <c r="P162" s="221">
        <v>20.5</v>
      </c>
      <c r="Q162" s="221">
        <v>20</v>
      </c>
      <c r="R162" s="221">
        <v>21</v>
      </c>
      <c r="S162" s="221"/>
      <c r="T162" s="221"/>
      <c r="U162" s="221"/>
      <c r="W162" s="45" t="str">
        <f t="shared" si="5"/>
        <v>90SANTA ANA</v>
      </c>
      <c r="X162" s="45">
        <v>90</v>
      </c>
      <c r="Y162" s="45" t="s">
        <v>172</v>
      </c>
      <c r="Z162" s="45" t="s">
        <v>121</v>
      </c>
      <c r="AA162" s="45">
        <v>15</v>
      </c>
      <c r="AB162" s="45">
        <v>15</v>
      </c>
      <c r="AC162" s="45">
        <v>15</v>
      </c>
    </row>
    <row r="163" spans="1:29" ht="15.75">
      <c r="A163" s="175" t="str">
        <f t="shared" si="10"/>
        <v>64TIENDONA</v>
      </c>
      <c r="B163" s="203">
        <v>64</v>
      </c>
      <c r="C163" s="201" t="s">
        <v>190</v>
      </c>
      <c r="D163" s="233" t="s">
        <v>98</v>
      </c>
      <c r="E163" s="221">
        <v>12</v>
      </c>
      <c r="F163" s="221">
        <v>12</v>
      </c>
      <c r="G163" s="221">
        <v>12</v>
      </c>
      <c r="H163" s="221"/>
      <c r="I163" s="221"/>
      <c r="J163" s="221"/>
      <c r="L163" s="54" t="str">
        <f t="shared" si="9"/>
        <v>58MERCADO CENTRAL</v>
      </c>
      <c r="M163" s="203">
        <v>58</v>
      </c>
      <c r="N163" s="201" t="s">
        <v>229</v>
      </c>
      <c r="O163" s="233" t="s">
        <v>93</v>
      </c>
      <c r="P163" s="221">
        <v>18</v>
      </c>
      <c r="Q163" s="221">
        <v>18</v>
      </c>
      <c r="R163" s="221">
        <v>18</v>
      </c>
      <c r="S163" s="221"/>
      <c r="T163" s="221"/>
      <c r="U163" s="221"/>
      <c r="W163" s="45" t="str">
        <f t="shared" si="5"/>
        <v>92TIENDONA</v>
      </c>
      <c r="X163" s="45">
        <v>92</v>
      </c>
      <c r="Y163" s="45" t="s">
        <v>190</v>
      </c>
      <c r="Z163" s="45" t="s">
        <v>122</v>
      </c>
      <c r="AA163" s="45">
        <v>85</v>
      </c>
      <c r="AB163" s="45">
        <v>85</v>
      </c>
      <c r="AC163" s="45">
        <v>85</v>
      </c>
    </row>
    <row r="164" spans="1:29" ht="15.75">
      <c r="A164" s="175" t="str">
        <f t="shared" si="10"/>
        <v>64SAN FRANCISCO GOTERA</v>
      </c>
      <c r="B164" s="203">
        <v>64</v>
      </c>
      <c r="C164" s="201" t="s">
        <v>182</v>
      </c>
      <c r="D164" s="233" t="s">
        <v>98</v>
      </c>
      <c r="E164" s="221">
        <v>14.5</v>
      </c>
      <c r="F164" s="221">
        <v>14</v>
      </c>
      <c r="G164" s="221">
        <v>15</v>
      </c>
      <c r="H164" s="221"/>
      <c r="I164" s="221"/>
      <c r="J164" s="221"/>
      <c r="L164" s="54" t="str">
        <f t="shared" si="9"/>
        <v>59TIENDONA</v>
      </c>
      <c r="M164" s="203">
        <v>59</v>
      </c>
      <c r="N164" s="201" t="s">
        <v>190</v>
      </c>
      <c r="O164" s="233" t="s">
        <v>94</v>
      </c>
      <c r="P164" s="221">
        <v>7.333333333333333</v>
      </c>
      <c r="Q164" s="221">
        <v>7</v>
      </c>
      <c r="R164" s="221">
        <v>8</v>
      </c>
      <c r="S164" s="221"/>
      <c r="T164" s="221"/>
      <c r="U164" s="221"/>
      <c r="W164" s="45" t="str">
        <f t="shared" si="5"/>
        <v>92COJUTEPEQUE</v>
      </c>
      <c r="X164" s="45">
        <v>92</v>
      </c>
      <c r="Y164" s="45" t="s">
        <v>179</v>
      </c>
      <c r="Z164" s="45" t="s">
        <v>122</v>
      </c>
      <c r="AA164" s="45">
        <v>90</v>
      </c>
      <c r="AB164" s="45">
        <v>90</v>
      </c>
      <c r="AC164" s="45">
        <v>90</v>
      </c>
    </row>
    <row r="165" spans="1:29" ht="15.75">
      <c r="A165" s="175" t="str">
        <f t="shared" si="10"/>
        <v>64SONSONATE</v>
      </c>
      <c r="B165" s="202">
        <v>64</v>
      </c>
      <c r="C165" s="201" t="s">
        <v>175</v>
      </c>
      <c r="D165" s="233" t="s">
        <v>98</v>
      </c>
      <c r="E165" s="221">
        <v>10</v>
      </c>
      <c r="F165" s="221">
        <v>10</v>
      </c>
      <c r="G165" s="221">
        <v>10</v>
      </c>
      <c r="H165" s="221"/>
      <c r="I165" s="221"/>
      <c r="J165" s="221"/>
      <c r="L165" s="54" t="str">
        <f t="shared" si="9"/>
        <v>59SAN MIGUEL</v>
      </c>
      <c r="M165" s="202">
        <v>59</v>
      </c>
      <c r="N165" s="201" t="s">
        <v>174</v>
      </c>
      <c r="O165" s="233" t="s">
        <v>94</v>
      </c>
      <c r="P165" s="221">
        <v>10.666666666666666</v>
      </c>
      <c r="Q165" s="221">
        <v>10</v>
      </c>
      <c r="R165" s="221">
        <v>12</v>
      </c>
      <c r="S165" s="221"/>
      <c r="T165" s="221"/>
      <c r="U165" s="221"/>
      <c r="W165" s="45" t="str">
        <f t="shared" si="5"/>
        <v>93COJUTEPEQUE</v>
      </c>
      <c r="X165" s="45">
        <v>93</v>
      </c>
      <c r="Y165" s="45" t="s">
        <v>179</v>
      </c>
      <c r="Z165" s="45" t="s">
        <v>123</v>
      </c>
      <c r="AA165" s="45">
        <v>40</v>
      </c>
      <c r="AB165" s="45">
        <v>40</v>
      </c>
      <c r="AC165" s="45">
        <v>40</v>
      </c>
    </row>
    <row r="166" spans="1:29" ht="15.75">
      <c r="A166" s="175" t="str">
        <f t="shared" si="10"/>
        <v>64USULUTAN</v>
      </c>
      <c r="B166" s="203">
        <v>64</v>
      </c>
      <c r="C166" s="201" t="s">
        <v>259</v>
      </c>
      <c r="D166" s="233" t="s">
        <v>98</v>
      </c>
      <c r="E166" s="221">
        <v>14</v>
      </c>
      <c r="F166" s="221">
        <v>14</v>
      </c>
      <c r="G166" s="221">
        <v>14</v>
      </c>
      <c r="H166" s="221"/>
      <c r="I166" s="221"/>
      <c r="J166" s="221"/>
      <c r="L166" s="54" t="str">
        <f t="shared" si="9"/>
        <v>59SENSUNTEPEQUE</v>
      </c>
      <c r="M166" s="203">
        <v>59</v>
      </c>
      <c r="N166" s="201" t="s">
        <v>181</v>
      </c>
      <c r="O166" s="233" t="s">
        <v>94</v>
      </c>
      <c r="P166" s="221">
        <v>12</v>
      </c>
      <c r="Q166" s="221">
        <v>12</v>
      </c>
      <c r="R166" s="221">
        <v>12</v>
      </c>
      <c r="S166" s="221"/>
      <c r="T166" s="221"/>
      <c r="U166" s="221"/>
      <c r="W166" s="45" t="str">
        <f t="shared" si="5"/>
        <v>95SAN MIGUEL</v>
      </c>
      <c r="X166" s="45">
        <v>95</v>
      </c>
      <c r="Y166" s="45" t="s">
        <v>174</v>
      </c>
      <c r="Z166" s="45" t="s">
        <v>204</v>
      </c>
      <c r="AA166" s="45">
        <v>90</v>
      </c>
      <c r="AB166" s="45">
        <v>90</v>
      </c>
      <c r="AC166" s="45">
        <v>90</v>
      </c>
    </row>
    <row r="167" spans="1:29" ht="15.75">
      <c r="A167" s="175" t="str">
        <f t="shared" si="10"/>
        <v>65MERCADO CENTRAL</v>
      </c>
      <c r="B167" s="202">
        <v>65</v>
      </c>
      <c r="C167" s="201" t="s">
        <v>229</v>
      </c>
      <c r="D167" s="233" t="s">
        <v>98</v>
      </c>
      <c r="E167" s="221">
        <v>10</v>
      </c>
      <c r="F167" s="221">
        <v>10</v>
      </c>
      <c r="G167" s="221">
        <v>10</v>
      </c>
      <c r="H167" s="221"/>
      <c r="I167" s="221"/>
      <c r="J167" s="221"/>
      <c r="L167" s="54" t="str">
        <f t="shared" si="9"/>
        <v>59MERCADO CENTRAL</v>
      </c>
      <c r="M167" s="202">
        <v>59</v>
      </c>
      <c r="N167" s="201" t="s">
        <v>229</v>
      </c>
      <c r="O167" s="233" t="s">
        <v>94</v>
      </c>
      <c r="P167" s="221">
        <v>8</v>
      </c>
      <c r="Q167" s="221">
        <v>8</v>
      </c>
      <c r="R167" s="221">
        <v>8</v>
      </c>
      <c r="S167" s="221"/>
      <c r="T167" s="221"/>
      <c r="U167" s="221"/>
      <c r="W167" s="45" t="str">
        <f t="shared" si="5"/>
        <v>96GERARDO BARRIOS</v>
      </c>
      <c r="X167" s="45">
        <v>96</v>
      </c>
      <c r="Y167" s="45" t="s">
        <v>184</v>
      </c>
      <c r="Z167" s="45" t="s">
        <v>205</v>
      </c>
      <c r="AA167" s="45">
        <v>46</v>
      </c>
      <c r="AB167" s="45">
        <v>46</v>
      </c>
      <c r="AC167" s="45">
        <v>46</v>
      </c>
    </row>
    <row r="168" spans="1:29" ht="15.75">
      <c r="A168" s="175" t="str">
        <f t="shared" si="10"/>
        <v>65TIENDONA</v>
      </c>
      <c r="B168" s="203">
        <v>65</v>
      </c>
      <c r="C168" s="201" t="s">
        <v>190</v>
      </c>
      <c r="D168" s="233" t="s">
        <v>98</v>
      </c>
      <c r="E168" s="221">
        <v>10</v>
      </c>
      <c r="F168" s="221">
        <v>10</v>
      </c>
      <c r="G168" s="221">
        <v>10</v>
      </c>
      <c r="H168" s="221"/>
      <c r="I168" s="221"/>
      <c r="J168" s="221"/>
      <c r="L168" s="54" t="str">
        <f t="shared" si="9"/>
        <v>60TIENDONA</v>
      </c>
      <c r="M168" s="203">
        <v>60</v>
      </c>
      <c r="N168" s="201" t="s">
        <v>190</v>
      </c>
      <c r="O168" s="233" t="s">
        <v>95</v>
      </c>
      <c r="P168" s="221">
        <v>32</v>
      </c>
      <c r="Q168" s="221">
        <v>32</v>
      </c>
      <c r="R168" s="221">
        <v>32</v>
      </c>
      <c r="S168" s="221"/>
      <c r="T168" s="221"/>
      <c r="U168" s="221"/>
      <c r="W168" s="45" t="str">
        <f t="shared" si="5"/>
        <v>96SANTA ANA</v>
      </c>
      <c r="X168" s="45">
        <v>96</v>
      </c>
      <c r="Y168" s="45" t="s">
        <v>172</v>
      </c>
      <c r="Z168" s="45" t="s">
        <v>205</v>
      </c>
      <c r="AA168" s="45">
        <v>45.5</v>
      </c>
      <c r="AB168" s="45">
        <v>45.5</v>
      </c>
      <c r="AC168" s="45">
        <v>45.5</v>
      </c>
    </row>
    <row r="169" spans="1:29" ht="15.75">
      <c r="A169" s="175" t="str">
        <f t="shared" si="10"/>
        <v>65SAN FRANCISCO GOTERA</v>
      </c>
      <c r="B169" s="202">
        <v>65</v>
      </c>
      <c r="C169" s="201" t="s">
        <v>182</v>
      </c>
      <c r="D169" s="233" t="s">
        <v>98</v>
      </c>
      <c r="E169" s="221">
        <v>8</v>
      </c>
      <c r="F169" s="221">
        <v>8</v>
      </c>
      <c r="G169" s="221">
        <v>8</v>
      </c>
      <c r="H169" s="221"/>
      <c r="I169" s="221"/>
      <c r="J169" s="221"/>
      <c r="L169" s="54" t="str">
        <f t="shared" si="9"/>
        <v>60SENSUNTEPEQUE</v>
      </c>
      <c r="M169" s="202">
        <v>60</v>
      </c>
      <c r="N169" s="201" t="s">
        <v>181</v>
      </c>
      <c r="O169" s="233" t="s">
        <v>95</v>
      </c>
      <c r="P169" s="221">
        <v>40</v>
      </c>
      <c r="Q169" s="221">
        <v>40</v>
      </c>
      <c r="R169" s="221">
        <v>40</v>
      </c>
      <c r="S169" s="221"/>
      <c r="T169" s="221"/>
      <c r="U169" s="221"/>
      <c r="W169" s="45" t="str">
        <f t="shared" si="5"/>
        <v>96SAN MIGUEL</v>
      </c>
      <c r="X169" s="45">
        <v>96</v>
      </c>
      <c r="Y169" s="45" t="s">
        <v>174</v>
      </c>
      <c r="Z169" s="45" t="s">
        <v>205</v>
      </c>
      <c r="AA169" s="45">
        <v>46</v>
      </c>
      <c r="AB169" s="45">
        <v>46</v>
      </c>
      <c r="AC169" s="45">
        <v>46</v>
      </c>
    </row>
    <row r="170" spans="1:29" ht="15.75">
      <c r="A170" s="175" t="str">
        <f t="shared" si="10"/>
        <v>67TIENDONA</v>
      </c>
      <c r="B170" s="203">
        <v>67</v>
      </c>
      <c r="C170" s="201" t="s">
        <v>190</v>
      </c>
      <c r="D170" s="233" t="s">
        <v>100</v>
      </c>
      <c r="E170" s="221">
        <v>35</v>
      </c>
      <c r="F170" s="221">
        <v>35</v>
      </c>
      <c r="G170" s="221">
        <v>35</v>
      </c>
      <c r="H170" s="221"/>
      <c r="I170" s="221"/>
      <c r="J170" s="221"/>
      <c r="L170" s="54" t="str">
        <f t="shared" si="9"/>
        <v>61TIENDONA</v>
      </c>
      <c r="M170" s="203">
        <v>61</v>
      </c>
      <c r="N170" s="201" t="s">
        <v>190</v>
      </c>
      <c r="O170" s="233" t="s">
        <v>136</v>
      </c>
      <c r="P170" s="221">
        <v>24</v>
      </c>
      <c r="Q170" s="221">
        <v>24</v>
      </c>
      <c r="R170" s="221">
        <v>24</v>
      </c>
      <c r="S170" s="221"/>
      <c r="T170" s="221"/>
      <c r="U170" s="221"/>
      <c r="W170" s="45" t="str">
        <f t="shared" si="5"/>
        <v>96COJUTEPEQUE</v>
      </c>
      <c r="X170" s="45">
        <v>96</v>
      </c>
      <c r="Y170" s="45" t="s">
        <v>179</v>
      </c>
      <c r="Z170" s="45" t="s">
        <v>205</v>
      </c>
      <c r="AA170" s="45">
        <v>46</v>
      </c>
      <c r="AB170" s="45">
        <v>46</v>
      </c>
      <c r="AC170" s="45">
        <v>46</v>
      </c>
    </row>
    <row r="171" spans="1:29" ht="15.75">
      <c r="A171" s="175" t="str">
        <f t="shared" si="10"/>
        <v>67SAN FRANCISCO GOTERA</v>
      </c>
      <c r="B171" s="202">
        <v>67</v>
      </c>
      <c r="C171" s="201" t="s">
        <v>182</v>
      </c>
      <c r="D171" s="233" t="s">
        <v>100</v>
      </c>
      <c r="E171" s="221">
        <v>30</v>
      </c>
      <c r="F171" s="221">
        <v>30</v>
      </c>
      <c r="G171" s="221">
        <v>30</v>
      </c>
      <c r="H171" s="221"/>
      <c r="I171" s="221"/>
      <c r="J171" s="221"/>
      <c r="L171" s="54" t="str">
        <f t="shared" si="9"/>
        <v>61SAN MIGUEL</v>
      </c>
      <c r="M171" s="202">
        <v>61</v>
      </c>
      <c r="N171" s="201" t="s">
        <v>174</v>
      </c>
      <c r="O171" s="233" t="s">
        <v>136</v>
      </c>
      <c r="P171" s="221">
        <v>35</v>
      </c>
      <c r="Q171" s="221">
        <v>35</v>
      </c>
      <c r="R171" s="221">
        <v>35</v>
      </c>
      <c r="S171" s="221"/>
      <c r="T171" s="221"/>
      <c r="U171" s="221"/>
      <c r="W171" s="45" t="str">
        <f t="shared" si="5"/>
        <v>97SAN MIGUEL</v>
      </c>
      <c r="X171" s="45">
        <v>97</v>
      </c>
      <c r="Y171" s="45" t="s">
        <v>174</v>
      </c>
      <c r="Z171" s="45" t="s">
        <v>206</v>
      </c>
      <c r="AA171" s="45">
        <v>60</v>
      </c>
      <c r="AB171" s="45">
        <v>60</v>
      </c>
      <c r="AC171" s="45">
        <v>60</v>
      </c>
    </row>
    <row r="172" spans="1:29" ht="15.75">
      <c r="A172" s="175" t="str">
        <f t="shared" si="10"/>
        <v>68TIENDONA</v>
      </c>
      <c r="B172" s="203">
        <v>68</v>
      </c>
      <c r="C172" s="201" t="s">
        <v>190</v>
      </c>
      <c r="D172" s="233" t="s">
        <v>101</v>
      </c>
      <c r="E172" s="221">
        <v>12</v>
      </c>
      <c r="F172" s="221">
        <v>12</v>
      </c>
      <c r="G172" s="221">
        <v>12</v>
      </c>
      <c r="H172" s="221"/>
      <c r="I172" s="221"/>
      <c r="J172" s="221"/>
      <c r="L172" s="54" t="str">
        <f t="shared" si="9"/>
        <v>61SENSUNTEPEQUE</v>
      </c>
      <c r="M172" s="203">
        <v>61</v>
      </c>
      <c r="N172" s="201" t="s">
        <v>181</v>
      </c>
      <c r="O172" s="233" t="s">
        <v>136</v>
      </c>
      <c r="P172" s="221">
        <v>35</v>
      </c>
      <c r="Q172" s="221">
        <v>35</v>
      </c>
      <c r="R172" s="221">
        <v>35</v>
      </c>
      <c r="S172" s="221"/>
      <c r="T172" s="221"/>
      <c r="U172" s="221"/>
      <c r="W172" s="45" t="str">
        <f t="shared" si="5"/>
        <v>98SAN MIGUEL</v>
      </c>
      <c r="X172" s="45">
        <v>98</v>
      </c>
      <c r="Y172" s="45" t="s">
        <v>174</v>
      </c>
      <c r="Z172" s="45" t="s">
        <v>207</v>
      </c>
      <c r="AA172" s="45">
        <v>130</v>
      </c>
      <c r="AB172" s="45">
        <v>130</v>
      </c>
      <c r="AC172" s="45">
        <v>130</v>
      </c>
    </row>
    <row r="173" spans="1:29" ht="15.75">
      <c r="A173" s="175" t="str">
        <f t="shared" si="10"/>
        <v>68SAN FRANCISCO GOTERA</v>
      </c>
      <c r="B173" s="203">
        <v>68</v>
      </c>
      <c r="C173" s="201" t="s">
        <v>182</v>
      </c>
      <c r="D173" s="233" t="s">
        <v>101</v>
      </c>
      <c r="E173" s="221">
        <v>13</v>
      </c>
      <c r="F173" s="221">
        <v>13</v>
      </c>
      <c r="G173" s="221">
        <v>13</v>
      </c>
      <c r="H173" s="221"/>
      <c r="I173" s="221"/>
      <c r="J173" s="221"/>
      <c r="L173" s="54" t="str">
        <f t="shared" si="9"/>
        <v>62MERCADO CENTRAL</v>
      </c>
      <c r="M173" s="203">
        <v>62</v>
      </c>
      <c r="N173" s="201" t="s">
        <v>229</v>
      </c>
      <c r="O173" s="233" t="s">
        <v>96</v>
      </c>
      <c r="P173" s="221">
        <v>40</v>
      </c>
      <c r="Q173" s="221">
        <v>40</v>
      </c>
      <c r="R173" s="221">
        <v>40</v>
      </c>
      <c r="S173" s="221"/>
      <c r="T173" s="221"/>
      <c r="U173" s="221"/>
      <c r="W173" s="45" t="str">
        <f t="shared" si="5"/>
        <v>99GERARDO BARRIOS</v>
      </c>
      <c r="X173" s="45">
        <v>99</v>
      </c>
      <c r="Y173" s="45" t="s">
        <v>184</v>
      </c>
      <c r="Z173" s="45" t="s">
        <v>208</v>
      </c>
      <c r="AA173" s="45">
        <v>21</v>
      </c>
      <c r="AB173" s="45">
        <v>21</v>
      </c>
      <c r="AC173" s="45">
        <v>21</v>
      </c>
    </row>
    <row r="174" spans="1:29" ht="15.75">
      <c r="A174" s="175" t="str">
        <f t="shared" si="10"/>
        <v>68USULUTAN</v>
      </c>
      <c r="B174" s="203">
        <v>68</v>
      </c>
      <c r="C174" s="201" t="s">
        <v>259</v>
      </c>
      <c r="D174" s="233" t="s">
        <v>101</v>
      </c>
      <c r="E174" s="221">
        <v>11.5</v>
      </c>
      <c r="F174" s="221">
        <v>10</v>
      </c>
      <c r="G174" s="221">
        <v>13</v>
      </c>
      <c r="H174" s="221"/>
      <c r="I174" s="221"/>
      <c r="J174" s="221"/>
      <c r="L174" s="54" t="str">
        <f t="shared" si="9"/>
        <v>63TIENDONA</v>
      </c>
      <c r="M174" s="203">
        <v>63</v>
      </c>
      <c r="N174" s="201" t="s">
        <v>190</v>
      </c>
      <c r="O174" s="233" t="s">
        <v>97</v>
      </c>
      <c r="P174" s="221">
        <v>42.4</v>
      </c>
      <c r="Q174" s="221">
        <v>42</v>
      </c>
      <c r="R174" s="221">
        <v>43</v>
      </c>
      <c r="S174" s="221"/>
      <c r="T174" s="221"/>
      <c r="U174" s="221"/>
      <c r="W174" s="45" t="str">
        <f t="shared" si="5"/>
        <v>100SANTA ANA</v>
      </c>
      <c r="X174" s="45">
        <v>100</v>
      </c>
      <c r="Y174" s="45" t="s">
        <v>172</v>
      </c>
      <c r="Z174" s="45" t="s">
        <v>209</v>
      </c>
      <c r="AA174" s="45">
        <v>14.5</v>
      </c>
      <c r="AB174" s="45">
        <v>14.5</v>
      </c>
      <c r="AC174" s="45">
        <v>14.5</v>
      </c>
    </row>
    <row r="175" spans="1:29" ht="15.75">
      <c r="A175" s="175" t="str">
        <f t="shared" si="10"/>
        <v>69MERCADO CENTRAL</v>
      </c>
      <c r="B175" s="202">
        <v>69</v>
      </c>
      <c r="C175" s="201" t="s">
        <v>229</v>
      </c>
      <c r="D175" s="233" t="s">
        <v>102</v>
      </c>
      <c r="E175" s="221">
        <v>8</v>
      </c>
      <c r="F175" s="221">
        <v>8</v>
      </c>
      <c r="G175" s="221">
        <v>8</v>
      </c>
      <c r="H175" s="221"/>
      <c r="I175" s="221"/>
      <c r="J175" s="221"/>
      <c r="L175" s="54" t="str">
        <f t="shared" si="9"/>
        <v>63SAN MIGUEL</v>
      </c>
      <c r="M175" s="202">
        <v>63</v>
      </c>
      <c r="N175" s="201" t="s">
        <v>174</v>
      </c>
      <c r="O175" s="233" t="s">
        <v>97</v>
      </c>
      <c r="P175" s="221">
        <v>35.666666666666664</v>
      </c>
      <c r="Q175" s="221">
        <v>30</v>
      </c>
      <c r="R175" s="221">
        <v>40</v>
      </c>
      <c r="S175" s="221"/>
      <c r="T175" s="221"/>
      <c r="U175" s="221"/>
      <c r="W175" s="45" t="str">
        <f t="shared" si="5"/>
        <v>101SANTA ANA</v>
      </c>
      <c r="X175" s="45">
        <v>101</v>
      </c>
      <c r="Y175" s="45" t="s">
        <v>172</v>
      </c>
      <c r="Z175" s="45" t="s">
        <v>210</v>
      </c>
      <c r="AA175" s="45">
        <v>13.5</v>
      </c>
      <c r="AB175" s="45">
        <v>13.5</v>
      </c>
      <c r="AC175" s="45">
        <v>13.5</v>
      </c>
    </row>
    <row r="176" spans="1:29" ht="15.75">
      <c r="A176" s="175" t="str">
        <f t="shared" si="10"/>
        <v>69TIENDONA</v>
      </c>
      <c r="B176" s="203">
        <v>69</v>
      </c>
      <c r="C176" s="201" t="s">
        <v>190</v>
      </c>
      <c r="D176" s="233" t="s">
        <v>102</v>
      </c>
      <c r="E176" s="221">
        <v>7.333333333333333</v>
      </c>
      <c r="F176" s="221">
        <v>7</v>
      </c>
      <c r="G176" s="221">
        <v>8</v>
      </c>
      <c r="H176" s="221"/>
      <c r="I176" s="221"/>
      <c r="J176" s="221"/>
      <c r="L176" s="54" t="str">
        <f t="shared" si="9"/>
        <v>63SENSUNTEPEQUE</v>
      </c>
      <c r="M176" s="203">
        <v>63</v>
      </c>
      <c r="N176" s="201" t="s">
        <v>181</v>
      </c>
      <c r="O176" s="233" t="s">
        <v>97</v>
      </c>
      <c r="P176" s="221">
        <v>45</v>
      </c>
      <c r="Q176" s="221">
        <v>45</v>
      </c>
      <c r="R176" s="221">
        <v>45</v>
      </c>
      <c r="S176" s="221"/>
      <c r="T176" s="221"/>
      <c r="U176" s="221"/>
      <c r="W176" s="45" t="str">
        <f t="shared" si="5"/>
        <v>102COJUTEPEQUE</v>
      </c>
      <c r="X176" s="45">
        <v>102</v>
      </c>
      <c r="Y176" s="45" t="s">
        <v>179</v>
      </c>
      <c r="Z176" s="45" t="s">
        <v>211</v>
      </c>
      <c r="AA176" s="45">
        <v>5.5</v>
      </c>
      <c r="AB176" s="45">
        <v>5.5</v>
      </c>
      <c r="AC176" s="45">
        <v>5.5</v>
      </c>
    </row>
    <row r="177" spans="1:29" ht="15.75">
      <c r="A177" s="175" t="str">
        <f t="shared" si="10"/>
        <v>69SONSONATE</v>
      </c>
      <c r="B177" s="203">
        <v>69</v>
      </c>
      <c r="C177" s="201" t="s">
        <v>175</v>
      </c>
      <c r="D177" s="233" t="s">
        <v>102</v>
      </c>
      <c r="E177" s="221">
        <v>7</v>
      </c>
      <c r="F177" s="221">
        <v>7</v>
      </c>
      <c r="G177" s="221">
        <v>7</v>
      </c>
      <c r="H177" s="221"/>
      <c r="I177" s="221"/>
      <c r="J177" s="221"/>
      <c r="L177" s="54" t="str">
        <f t="shared" si="9"/>
        <v>64TIENDONA</v>
      </c>
      <c r="M177" s="203">
        <v>64</v>
      </c>
      <c r="N177" s="201" t="s">
        <v>190</v>
      </c>
      <c r="O177" s="233" t="s">
        <v>98</v>
      </c>
      <c r="P177" s="221">
        <v>12.166666666666666</v>
      </c>
      <c r="Q177" s="221">
        <v>12</v>
      </c>
      <c r="R177" s="221">
        <v>13</v>
      </c>
      <c r="S177" s="221"/>
      <c r="T177" s="221"/>
      <c r="U177" s="221"/>
      <c r="W177" s="45" t="str">
        <f t="shared" si="5"/>
        <v>103COJUTEPEQUE</v>
      </c>
      <c r="X177" s="45">
        <v>103</v>
      </c>
      <c r="Y177" s="45" t="s">
        <v>179</v>
      </c>
      <c r="Z177" s="45" t="s">
        <v>212</v>
      </c>
      <c r="AA177" s="45">
        <v>65</v>
      </c>
      <c r="AB177" s="45">
        <v>65</v>
      </c>
      <c r="AC177" s="45">
        <v>65</v>
      </c>
    </row>
    <row r="178" spans="1:29" ht="15.75">
      <c r="A178" s="175" t="str">
        <f t="shared" si="10"/>
        <v>69USULUTAN</v>
      </c>
      <c r="B178" s="203">
        <v>69</v>
      </c>
      <c r="C178" s="201" t="s">
        <v>259</v>
      </c>
      <c r="D178" s="233" t="s">
        <v>102</v>
      </c>
      <c r="E178" s="221">
        <v>6.333333333333333</v>
      </c>
      <c r="F178" s="221">
        <v>6</v>
      </c>
      <c r="G178" s="221">
        <v>7</v>
      </c>
      <c r="H178" s="221"/>
      <c r="I178" s="221"/>
      <c r="J178" s="221"/>
      <c r="L178" s="54" t="str">
        <f t="shared" si="9"/>
        <v>64SANTA ANA</v>
      </c>
      <c r="M178" s="203">
        <v>64</v>
      </c>
      <c r="N178" s="201" t="s">
        <v>172</v>
      </c>
      <c r="O178" s="233" t="s">
        <v>98</v>
      </c>
      <c r="P178" s="221">
        <v>10</v>
      </c>
      <c r="Q178" s="221">
        <v>10</v>
      </c>
      <c r="R178" s="221">
        <v>10</v>
      </c>
      <c r="S178" s="221"/>
      <c r="T178" s="221"/>
      <c r="U178" s="221"/>
      <c r="W178" s="45" t="str">
        <f t="shared" si="5"/>
        <v>104COJUTEPEQUE</v>
      </c>
      <c r="X178" s="45">
        <v>104</v>
      </c>
      <c r="Y178" s="45" t="s">
        <v>179</v>
      </c>
      <c r="Z178" s="45" t="s">
        <v>213</v>
      </c>
      <c r="AA178" s="45">
        <v>60</v>
      </c>
      <c r="AB178" s="45">
        <v>60</v>
      </c>
      <c r="AC178" s="45">
        <v>60</v>
      </c>
    </row>
    <row r="179" spans="1:29" ht="15.75">
      <c r="A179" s="175" t="str">
        <f t="shared" si="10"/>
        <v>72MERCADO CENTRAL</v>
      </c>
      <c r="B179" s="202">
        <v>72</v>
      </c>
      <c r="C179" s="201" t="s">
        <v>229</v>
      </c>
      <c r="D179" s="233" t="s">
        <v>103</v>
      </c>
      <c r="E179" s="221">
        <v>6</v>
      </c>
      <c r="F179" s="221">
        <v>6</v>
      </c>
      <c r="G179" s="221">
        <v>6</v>
      </c>
      <c r="H179" s="221"/>
      <c r="I179" s="221"/>
      <c r="J179" s="221"/>
      <c r="L179" s="54" t="str">
        <f t="shared" si="9"/>
        <v>64SAN MIGUEL</v>
      </c>
      <c r="M179" s="202">
        <v>64</v>
      </c>
      <c r="N179" s="201" t="s">
        <v>174</v>
      </c>
      <c r="O179" s="233" t="s">
        <v>98</v>
      </c>
      <c r="P179" s="221">
        <v>10</v>
      </c>
      <c r="Q179" s="221">
        <v>10</v>
      </c>
      <c r="R179" s="221">
        <v>10</v>
      </c>
      <c r="S179" s="221"/>
      <c r="T179" s="221"/>
      <c r="U179" s="221"/>
      <c r="W179" s="45" t="str">
        <f t="shared" si="5"/>
        <v>105GERARDO BARRIOS</v>
      </c>
      <c r="X179" s="45">
        <v>105</v>
      </c>
      <c r="Y179" s="45" t="s">
        <v>184</v>
      </c>
      <c r="Z179" s="45" t="s">
        <v>214</v>
      </c>
      <c r="AA179" s="45">
        <v>9</v>
      </c>
      <c r="AB179" s="45">
        <v>9</v>
      </c>
      <c r="AC179" s="45">
        <v>9</v>
      </c>
    </row>
    <row r="180" spans="1:29" ht="15.75">
      <c r="A180" s="175" t="str">
        <f t="shared" si="10"/>
        <v>72TIENDONA</v>
      </c>
      <c r="B180" s="203">
        <v>72</v>
      </c>
      <c r="C180" s="201" t="s">
        <v>190</v>
      </c>
      <c r="D180" s="233" t="s">
        <v>103</v>
      </c>
      <c r="E180" s="221">
        <v>5.25</v>
      </c>
      <c r="F180" s="221">
        <v>5</v>
      </c>
      <c r="G180" s="221">
        <v>6</v>
      </c>
      <c r="H180" s="221"/>
      <c r="I180" s="221"/>
      <c r="J180" s="221"/>
      <c r="L180" s="54" t="str">
        <f t="shared" si="9"/>
        <v>64SENSUNTEPEQUE</v>
      </c>
      <c r="M180" s="203">
        <v>64</v>
      </c>
      <c r="N180" s="201" t="s">
        <v>181</v>
      </c>
      <c r="O180" s="233" t="s">
        <v>98</v>
      </c>
      <c r="P180" s="221">
        <v>13.75</v>
      </c>
      <c r="Q180" s="221">
        <v>11</v>
      </c>
      <c r="R180" s="221">
        <v>15</v>
      </c>
      <c r="S180" s="221"/>
      <c r="T180" s="221"/>
      <c r="U180" s="221"/>
      <c r="W180" s="45" t="str">
        <f t="shared" si="5"/>
        <v>105SAN MIGUEL</v>
      </c>
      <c r="X180" s="45">
        <v>105</v>
      </c>
      <c r="Y180" s="45" t="s">
        <v>174</v>
      </c>
      <c r="Z180" s="45" t="s">
        <v>214</v>
      </c>
      <c r="AA180" s="45">
        <v>7</v>
      </c>
      <c r="AB180" s="45">
        <v>7</v>
      </c>
      <c r="AC180" s="45">
        <v>7</v>
      </c>
    </row>
    <row r="181" spans="1:29" ht="15.75">
      <c r="A181" s="175" t="str">
        <f t="shared" si="10"/>
        <v>72SAN FRANCISCO GOTERA</v>
      </c>
      <c r="B181" s="203">
        <v>72</v>
      </c>
      <c r="C181" s="201" t="s">
        <v>182</v>
      </c>
      <c r="D181" s="233" t="s">
        <v>103</v>
      </c>
      <c r="E181" s="221">
        <v>9.5</v>
      </c>
      <c r="F181" s="221">
        <v>9</v>
      </c>
      <c r="G181" s="221">
        <v>10</v>
      </c>
      <c r="H181" s="221"/>
      <c r="I181" s="221"/>
      <c r="J181" s="221"/>
      <c r="L181" s="54" t="str">
        <f t="shared" si="9"/>
        <v>65TIENDONA</v>
      </c>
      <c r="M181" s="203">
        <v>65</v>
      </c>
      <c r="N181" s="201" t="s">
        <v>190</v>
      </c>
      <c r="O181" s="233" t="s">
        <v>98</v>
      </c>
      <c r="P181" s="221">
        <v>10</v>
      </c>
      <c r="Q181" s="221">
        <v>10</v>
      </c>
      <c r="R181" s="221">
        <v>10</v>
      </c>
      <c r="S181" s="221"/>
      <c r="T181" s="221"/>
      <c r="U181" s="221"/>
      <c r="W181" s="45" t="str">
        <f t="shared" si="5"/>
        <v>105COJUTEPEQUE</v>
      </c>
      <c r="X181" s="45">
        <v>105</v>
      </c>
      <c r="Y181" s="45" t="s">
        <v>179</v>
      </c>
      <c r="Z181" s="45" t="s">
        <v>214</v>
      </c>
      <c r="AA181" s="45">
        <v>8</v>
      </c>
      <c r="AB181" s="45">
        <v>8</v>
      </c>
      <c r="AC181" s="45">
        <v>8</v>
      </c>
    </row>
    <row r="182" spans="1:29" ht="15.75">
      <c r="A182" s="175" t="str">
        <f t="shared" si="10"/>
        <v>72SONSONATE</v>
      </c>
      <c r="B182" s="203">
        <v>72</v>
      </c>
      <c r="C182" s="201" t="s">
        <v>175</v>
      </c>
      <c r="D182" s="233" t="s">
        <v>103</v>
      </c>
      <c r="E182" s="221">
        <v>7.333333333333333</v>
      </c>
      <c r="F182" s="221">
        <v>7</v>
      </c>
      <c r="G182" s="221">
        <v>8</v>
      </c>
      <c r="H182" s="221"/>
      <c r="I182" s="221"/>
      <c r="J182" s="221"/>
      <c r="L182" s="54" t="str">
        <f t="shared" si="9"/>
        <v>65SANTA ANA</v>
      </c>
      <c r="M182" s="203">
        <v>65</v>
      </c>
      <c r="N182" s="201" t="s">
        <v>172</v>
      </c>
      <c r="O182" s="233" t="s">
        <v>98</v>
      </c>
      <c r="P182" s="221">
        <v>7</v>
      </c>
      <c r="Q182" s="221">
        <v>7</v>
      </c>
      <c r="R182" s="221">
        <v>7</v>
      </c>
      <c r="S182" s="221"/>
      <c r="T182" s="221"/>
      <c r="U182" s="221"/>
      <c r="W182" s="45" t="str">
        <f t="shared" si="5"/>
        <v>109SANTA ANA</v>
      </c>
      <c r="X182" s="45">
        <v>109</v>
      </c>
      <c r="Y182" s="45" t="s">
        <v>172</v>
      </c>
      <c r="Z182" s="45" t="s">
        <v>215</v>
      </c>
      <c r="AA182" s="45">
        <v>4.375</v>
      </c>
      <c r="AB182" s="45">
        <v>4.25</v>
      </c>
      <c r="AC182" s="45">
        <v>4.5</v>
      </c>
    </row>
    <row r="183" spans="1:29" ht="15.75">
      <c r="A183" s="175" t="str">
        <f t="shared" si="10"/>
        <v>72USULUTAN</v>
      </c>
      <c r="B183" s="202">
        <v>72</v>
      </c>
      <c r="C183" s="201" t="s">
        <v>259</v>
      </c>
      <c r="D183" s="233" t="s">
        <v>103</v>
      </c>
      <c r="E183" s="221">
        <v>9</v>
      </c>
      <c r="F183" s="221">
        <v>8</v>
      </c>
      <c r="G183" s="221">
        <v>10</v>
      </c>
      <c r="H183" s="221"/>
      <c r="I183" s="221"/>
      <c r="J183" s="221"/>
      <c r="L183" s="54" t="str">
        <f t="shared" si="9"/>
        <v>65SAN MIGUEL</v>
      </c>
      <c r="M183" s="202">
        <v>65</v>
      </c>
      <c r="N183" s="201" t="s">
        <v>174</v>
      </c>
      <c r="O183" s="233" t="s">
        <v>98</v>
      </c>
      <c r="P183" s="221">
        <v>7.25</v>
      </c>
      <c r="Q183" s="221">
        <v>7</v>
      </c>
      <c r="R183" s="221">
        <v>8</v>
      </c>
      <c r="S183" s="221"/>
      <c r="T183" s="221"/>
      <c r="U183" s="221"/>
      <c r="W183" s="45" t="str">
        <f t="shared" si="5"/>
        <v>110SANTA ANA</v>
      </c>
      <c r="X183" s="45">
        <v>110</v>
      </c>
      <c r="Y183" s="45" t="s">
        <v>172</v>
      </c>
      <c r="Z183" s="45" t="s">
        <v>216</v>
      </c>
      <c r="AA183" s="45">
        <v>4.375</v>
      </c>
      <c r="AB183" s="45">
        <v>4.25</v>
      </c>
      <c r="AC183" s="45">
        <v>4.5</v>
      </c>
    </row>
    <row r="184" spans="1:29" ht="15.75">
      <c r="A184" s="175" t="str">
        <f t="shared" si="10"/>
        <v>73TIENDONA</v>
      </c>
      <c r="B184" s="203">
        <v>73</v>
      </c>
      <c r="C184" s="201" t="s">
        <v>190</v>
      </c>
      <c r="D184" s="233" t="s">
        <v>104</v>
      </c>
      <c r="E184" s="221">
        <v>3.25</v>
      </c>
      <c r="F184" s="221">
        <v>3</v>
      </c>
      <c r="G184" s="221">
        <v>4</v>
      </c>
      <c r="H184" s="221"/>
      <c r="I184" s="221"/>
      <c r="J184" s="221"/>
      <c r="L184" s="54" t="str">
        <f t="shared" si="9"/>
        <v>65MERCADO CENTRAL</v>
      </c>
      <c r="M184" s="203">
        <v>65</v>
      </c>
      <c r="N184" s="201" t="s">
        <v>229</v>
      </c>
      <c r="O184" s="233" t="s">
        <v>98</v>
      </c>
      <c r="P184" s="221">
        <v>10</v>
      </c>
      <c r="Q184" s="221">
        <v>10</v>
      </c>
      <c r="R184" s="221">
        <v>10</v>
      </c>
      <c r="S184" s="221"/>
      <c r="T184" s="221"/>
      <c r="U184" s="221"/>
      <c r="W184" s="45" t="str">
        <f t="shared" si="5"/>
        <v>111SANTA ANA</v>
      </c>
      <c r="X184" s="45">
        <v>111</v>
      </c>
      <c r="Y184" s="45" t="s">
        <v>172</v>
      </c>
      <c r="Z184" s="45" t="s">
        <v>217</v>
      </c>
      <c r="AA184" s="45">
        <v>4.375</v>
      </c>
      <c r="AB184" s="45">
        <v>4.25</v>
      </c>
      <c r="AC184" s="45">
        <v>4.5</v>
      </c>
    </row>
    <row r="185" spans="1:29" ht="15.75">
      <c r="A185" s="175" t="str">
        <f t="shared" si="10"/>
        <v>79MERCADO CENTRAL</v>
      </c>
      <c r="B185" s="203">
        <v>79</v>
      </c>
      <c r="C185" s="201" t="s">
        <v>229</v>
      </c>
      <c r="D185" s="233" t="s">
        <v>110</v>
      </c>
      <c r="E185" s="221">
        <v>12</v>
      </c>
      <c r="F185" s="221">
        <v>12</v>
      </c>
      <c r="G185" s="221">
        <v>12</v>
      </c>
      <c r="H185" s="221"/>
      <c r="I185" s="221"/>
      <c r="J185" s="221"/>
      <c r="L185" s="54" t="str">
        <f t="shared" si="9"/>
        <v>66TIENDONA</v>
      </c>
      <c r="M185" s="203">
        <v>66</v>
      </c>
      <c r="N185" s="201" t="s">
        <v>190</v>
      </c>
      <c r="O185" s="233" t="s">
        <v>99</v>
      </c>
      <c r="P185" s="221">
        <v>50</v>
      </c>
      <c r="Q185" s="221">
        <v>50</v>
      </c>
      <c r="R185" s="221">
        <v>50</v>
      </c>
      <c r="S185" s="221"/>
      <c r="T185" s="221"/>
      <c r="U185" s="221"/>
      <c r="W185" s="45" t="str">
        <f t="shared" si="5"/>
        <v>112SANTA ANA</v>
      </c>
      <c r="X185" s="45">
        <v>112</v>
      </c>
      <c r="Y185" s="45" t="s">
        <v>172</v>
      </c>
      <c r="Z185" s="45" t="s">
        <v>218</v>
      </c>
      <c r="AA185" s="45">
        <v>3.625</v>
      </c>
      <c r="AB185" s="45">
        <v>3.5</v>
      </c>
      <c r="AC185" s="45">
        <v>3.75</v>
      </c>
    </row>
    <row r="186" spans="1:29" ht="15.75">
      <c r="A186" s="175" t="str">
        <f t="shared" si="10"/>
        <v>79TIENDONA</v>
      </c>
      <c r="B186" s="203">
        <v>79</v>
      </c>
      <c r="C186" s="201" t="s">
        <v>190</v>
      </c>
      <c r="D186" s="233" t="s">
        <v>110</v>
      </c>
      <c r="E186" s="221">
        <v>10</v>
      </c>
      <c r="F186" s="221">
        <v>10</v>
      </c>
      <c r="G186" s="221">
        <v>10</v>
      </c>
      <c r="H186" s="221"/>
      <c r="I186" s="221"/>
      <c r="J186" s="221"/>
      <c r="L186" s="54" t="str">
        <f t="shared" si="9"/>
        <v>66SANTA ANA</v>
      </c>
      <c r="M186" s="203">
        <v>66</v>
      </c>
      <c r="N186" s="201" t="s">
        <v>172</v>
      </c>
      <c r="O186" s="233" t="s">
        <v>99</v>
      </c>
      <c r="P186" s="221">
        <v>56</v>
      </c>
      <c r="Q186" s="221">
        <v>55</v>
      </c>
      <c r="R186" s="221">
        <v>57</v>
      </c>
      <c r="S186" s="221"/>
      <c r="T186" s="221"/>
      <c r="U186" s="221"/>
      <c r="W186" s="45" t="str">
        <f t="shared" si="5"/>
        <v>113SANTA ANA</v>
      </c>
      <c r="X186" s="45">
        <v>113</v>
      </c>
      <c r="Y186" s="45" t="s">
        <v>172</v>
      </c>
      <c r="Z186" s="45" t="s">
        <v>219</v>
      </c>
      <c r="AA186" s="45">
        <v>4</v>
      </c>
      <c r="AB186" s="45">
        <v>4</v>
      </c>
      <c r="AC186" s="45">
        <v>4</v>
      </c>
    </row>
    <row r="187" spans="1:29" ht="15.75">
      <c r="A187" s="175" t="str">
        <f t="shared" si="10"/>
        <v>79SAN FRANCISCO GOTERA</v>
      </c>
      <c r="B187" s="202">
        <v>79</v>
      </c>
      <c r="C187" s="201" t="s">
        <v>182</v>
      </c>
      <c r="D187" s="233" t="s">
        <v>110</v>
      </c>
      <c r="E187" s="221">
        <v>9</v>
      </c>
      <c r="F187" s="221">
        <v>9</v>
      </c>
      <c r="G187" s="221">
        <v>9</v>
      </c>
      <c r="H187" s="221"/>
      <c r="I187" s="221"/>
      <c r="J187" s="221"/>
      <c r="L187" s="54" t="str">
        <f t="shared" si="9"/>
        <v>66SAN MIGUEL</v>
      </c>
      <c r="M187" s="202">
        <v>66</v>
      </c>
      <c r="N187" s="201" t="s">
        <v>174</v>
      </c>
      <c r="O187" s="233" t="s">
        <v>99</v>
      </c>
      <c r="P187" s="221">
        <v>60</v>
      </c>
      <c r="Q187" s="221">
        <v>60</v>
      </c>
      <c r="R187" s="221">
        <v>60</v>
      </c>
      <c r="S187" s="221"/>
      <c r="T187" s="221"/>
      <c r="U187" s="221"/>
      <c r="W187" s="45" t="str">
        <f t="shared" si="5"/>
        <v>114SANTA ANA</v>
      </c>
      <c r="X187" s="45">
        <v>114</v>
      </c>
      <c r="Y187" s="45" t="s">
        <v>172</v>
      </c>
      <c r="Z187" s="45" t="s">
        <v>220</v>
      </c>
      <c r="AA187" s="45">
        <v>4</v>
      </c>
      <c r="AB187" s="45">
        <v>4</v>
      </c>
      <c r="AC187" s="45">
        <v>4</v>
      </c>
    </row>
    <row r="188" spans="1:29" ht="15.75">
      <c r="A188" s="175" t="str">
        <f t="shared" si="10"/>
        <v>79SONSONATE</v>
      </c>
      <c r="B188" s="202">
        <v>79</v>
      </c>
      <c r="C188" s="201" t="s">
        <v>175</v>
      </c>
      <c r="D188" s="233" t="s">
        <v>110</v>
      </c>
      <c r="E188" s="221">
        <v>12</v>
      </c>
      <c r="F188" s="221">
        <v>12</v>
      </c>
      <c r="G188" s="221">
        <v>12</v>
      </c>
      <c r="H188" s="221"/>
      <c r="I188" s="221"/>
      <c r="J188" s="221"/>
      <c r="L188" s="54" t="str">
        <f t="shared" si="9"/>
        <v>67TIENDONA</v>
      </c>
      <c r="M188" s="202">
        <v>67</v>
      </c>
      <c r="N188" s="201" t="s">
        <v>190</v>
      </c>
      <c r="O188" s="233" t="s">
        <v>100</v>
      </c>
      <c r="P188" s="221">
        <v>35</v>
      </c>
      <c r="Q188" s="221">
        <v>35</v>
      </c>
      <c r="R188" s="221">
        <v>35</v>
      </c>
      <c r="S188" s="221"/>
      <c r="T188" s="221"/>
      <c r="U188" s="221"/>
      <c r="W188" s="45" t="str">
        <f t="shared" si="5"/>
        <v>115SANTA ANA</v>
      </c>
      <c r="X188" s="45">
        <v>115</v>
      </c>
      <c r="Y188" s="45" t="s">
        <v>172</v>
      </c>
      <c r="Z188" s="45" t="s">
        <v>221</v>
      </c>
      <c r="AA188" s="45">
        <v>4</v>
      </c>
      <c r="AB188" s="45">
        <v>4</v>
      </c>
      <c r="AC188" s="45">
        <v>4</v>
      </c>
    </row>
    <row r="189" spans="1:29" ht="15.75">
      <c r="A189" s="175" t="str">
        <f t="shared" si="10"/>
        <v>79USULUTAN</v>
      </c>
      <c r="B189" s="203">
        <v>79</v>
      </c>
      <c r="C189" s="201" t="s">
        <v>259</v>
      </c>
      <c r="D189" s="233" t="s">
        <v>110</v>
      </c>
      <c r="E189" s="221">
        <v>13</v>
      </c>
      <c r="F189" s="221">
        <v>13</v>
      </c>
      <c r="G189" s="221">
        <v>13</v>
      </c>
      <c r="H189" s="221"/>
      <c r="I189" s="221"/>
      <c r="J189" s="221"/>
      <c r="L189" s="54" t="str">
        <f t="shared" si="9"/>
        <v>67SAN MIGUEL</v>
      </c>
      <c r="M189" s="203">
        <v>67</v>
      </c>
      <c r="N189" s="201" t="s">
        <v>174</v>
      </c>
      <c r="O189" s="233" t="s">
        <v>100</v>
      </c>
      <c r="P189" s="221">
        <v>30</v>
      </c>
      <c r="Q189" s="221">
        <v>30</v>
      </c>
      <c r="R189" s="221">
        <v>30</v>
      </c>
      <c r="S189" s="221"/>
      <c r="T189" s="221"/>
      <c r="U189" s="221"/>
      <c r="W189" s="45" t="str">
        <f t="shared" si="5"/>
        <v>116SANTA ANA</v>
      </c>
      <c r="X189" s="45">
        <v>116</v>
      </c>
      <c r="Y189" s="45" t="s">
        <v>172</v>
      </c>
      <c r="Z189" s="45" t="s">
        <v>222</v>
      </c>
      <c r="AA189" s="45">
        <v>4</v>
      </c>
      <c r="AB189" s="45">
        <v>4</v>
      </c>
      <c r="AC189" s="45">
        <v>4</v>
      </c>
    </row>
    <row r="190" spans="1:29" ht="15.75">
      <c r="A190" s="175" t="str">
        <f t="shared" si="10"/>
        <v>80MERCADO CENTRAL</v>
      </c>
      <c r="B190" s="202">
        <v>80</v>
      </c>
      <c r="C190" s="201" t="s">
        <v>229</v>
      </c>
      <c r="D190" s="233" t="s">
        <v>111</v>
      </c>
      <c r="E190" s="221">
        <v>16</v>
      </c>
      <c r="F190" s="221">
        <v>16</v>
      </c>
      <c r="G190" s="221">
        <v>16</v>
      </c>
      <c r="H190" s="221"/>
      <c r="I190" s="221"/>
      <c r="J190" s="221"/>
      <c r="L190" s="54" t="str">
        <f t="shared" si="9"/>
        <v>68TIENDONA</v>
      </c>
      <c r="M190" s="202">
        <v>68</v>
      </c>
      <c r="N190" s="201" t="s">
        <v>190</v>
      </c>
      <c r="O190" s="233" t="s">
        <v>101</v>
      </c>
      <c r="P190" s="221">
        <v>12</v>
      </c>
      <c r="Q190" s="221">
        <v>12</v>
      </c>
      <c r="R190" s="221">
        <v>12</v>
      </c>
      <c r="S190" s="221"/>
      <c r="T190" s="221"/>
      <c r="U190" s="221"/>
      <c r="W190" s="45" t="str">
        <f t="shared" si="5"/>
        <v>119SANTA ANA</v>
      </c>
      <c r="X190" s="45">
        <v>119</v>
      </c>
      <c r="Y190" s="45" t="s">
        <v>172</v>
      </c>
      <c r="Z190" s="45" t="s">
        <v>144</v>
      </c>
      <c r="AA190" s="45">
        <v>3.75</v>
      </c>
      <c r="AB190" s="45">
        <v>3.75</v>
      </c>
      <c r="AC190" s="45">
        <v>3.75</v>
      </c>
    </row>
    <row r="191" spans="1:29" ht="15.75">
      <c r="A191" s="175" t="str">
        <f t="shared" si="10"/>
        <v>80TIENDONA</v>
      </c>
      <c r="B191" s="203">
        <v>80</v>
      </c>
      <c r="C191" s="201" t="s">
        <v>190</v>
      </c>
      <c r="D191" s="233" t="s">
        <v>111</v>
      </c>
      <c r="E191" s="221">
        <v>18</v>
      </c>
      <c r="F191" s="221">
        <v>18</v>
      </c>
      <c r="G191" s="221">
        <v>18</v>
      </c>
      <c r="H191" s="221"/>
      <c r="I191" s="221"/>
      <c r="J191" s="221"/>
      <c r="L191" s="54" t="str">
        <f t="shared" si="9"/>
        <v>68SAN MIGUEL</v>
      </c>
      <c r="M191" s="203">
        <v>68</v>
      </c>
      <c r="N191" s="201" t="s">
        <v>174</v>
      </c>
      <c r="O191" s="233" t="s">
        <v>101</v>
      </c>
      <c r="P191" s="221">
        <v>11.2</v>
      </c>
      <c r="Q191" s="221">
        <v>10</v>
      </c>
      <c r="R191" s="221">
        <v>12</v>
      </c>
      <c r="S191" s="221"/>
      <c r="T191" s="221"/>
      <c r="U191" s="221"/>
      <c r="W191" s="45" t="str">
        <f t="shared" si="5"/>
        <v>120SANTA ANA</v>
      </c>
      <c r="X191" s="45">
        <v>120</v>
      </c>
      <c r="Y191" s="45" t="s">
        <v>172</v>
      </c>
      <c r="Z191" s="45" t="s">
        <v>145</v>
      </c>
      <c r="AA191" s="45">
        <v>2.75</v>
      </c>
      <c r="AB191" s="45">
        <v>2.75</v>
      </c>
      <c r="AC191" s="45">
        <v>2.75</v>
      </c>
    </row>
    <row r="192" spans="1:29" ht="15.75">
      <c r="A192" s="175" t="str">
        <f t="shared" si="10"/>
        <v>80SAN FRANCISCO GOTERA</v>
      </c>
      <c r="B192" s="202">
        <v>80</v>
      </c>
      <c r="C192" s="201" t="s">
        <v>182</v>
      </c>
      <c r="D192" s="233" t="s">
        <v>111</v>
      </c>
      <c r="E192" s="221">
        <v>14.5</v>
      </c>
      <c r="F192" s="221">
        <v>14</v>
      </c>
      <c r="G192" s="221">
        <v>15</v>
      </c>
      <c r="H192" s="221"/>
      <c r="I192" s="221"/>
      <c r="J192" s="221"/>
      <c r="L192" s="54" t="str">
        <f t="shared" si="9"/>
        <v>68SENSUNTEPEQUE</v>
      </c>
      <c r="M192" s="202">
        <v>68</v>
      </c>
      <c r="N192" s="201" t="s">
        <v>181</v>
      </c>
      <c r="O192" s="233" t="s">
        <v>101</v>
      </c>
      <c r="P192" s="221">
        <v>11.666666666666666</v>
      </c>
      <c r="Q192" s="221">
        <v>10</v>
      </c>
      <c r="R192" s="221">
        <v>13</v>
      </c>
      <c r="S192" s="221"/>
      <c r="T192" s="221"/>
      <c r="U192" s="221"/>
      <c r="W192" s="45" t="str">
        <f t="shared" si="5"/>
        <v>121SANTA ANA</v>
      </c>
      <c r="X192" s="45">
        <v>121</v>
      </c>
      <c r="Y192" s="45" t="s">
        <v>172</v>
      </c>
      <c r="Z192" s="45" t="s">
        <v>146</v>
      </c>
      <c r="AA192" s="45">
        <v>2.6</v>
      </c>
      <c r="AB192" s="45">
        <v>2.6</v>
      </c>
      <c r="AC192" s="45">
        <v>2.6</v>
      </c>
    </row>
    <row r="193" spans="1:29" ht="15.75">
      <c r="A193" s="175" t="str">
        <f t="shared" si="10"/>
        <v>80SONSONATE</v>
      </c>
      <c r="B193" s="203">
        <v>80</v>
      </c>
      <c r="C193" s="201" t="s">
        <v>175</v>
      </c>
      <c r="D193" s="233" t="s">
        <v>111</v>
      </c>
      <c r="E193" s="221">
        <v>18</v>
      </c>
      <c r="F193" s="221">
        <v>18</v>
      </c>
      <c r="G193" s="221">
        <v>18</v>
      </c>
      <c r="H193" s="221"/>
      <c r="I193" s="221"/>
      <c r="J193" s="221"/>
      <c r="L193" s="54" t="str">
        <f t="shared" si="9"/>
        <v>69TIENDONA</v>
      </c>
      <c r="M193" s="203">
        <v>69</v>
      </c>
      <c r="N193" s="201" t="s">
        <v>190</v>
      </c>
      <c r="O193" s="233" t="s">
        <v>102</v>
      </c>
      <c r="P193" s="221">
        <v>7.333333333333333</v>
      </c>
      <c r="Q193" s="221">
        <v>7</v>
      </c>
      <c r="R193" s="221">
        <v>8</v>
      </c>
      <c r="S193" s="221"/>
      <c r="T193" s="221"/>
      <c r="U193" s="221"/>
      <c r="W193" s="45" t="str">
        <f t="shared" si="5"/>
        <v>122SANTA ANA</v>
      </c>
      <c r="X193" s="45">
        <v>122</v>
      </c>
      <c r="Y193" s="45" t="s">
        <v>172</v>
      </c>
      <c r="Z193" s="45" t="s">
        <v>155</v>
      </c>
      <c r="AA193" s="45">
        <v>2.6</v>
      </c>
      <c r="AB193" s="45">
        <v>2.6</v>
      </c>
      <c r="AC193" s="45">
        <v>2.6</v>
      </c>
    </row>
    <row r="194" spans="1:29" ht="15.75">
      <c r="A194" s="175" t="str">
        <f t="shared" si="10"/>
        <v>81TIENDONA</v>
      </c>
      <c r="B194" s="203">
        <v>81</v>
      </c>
      <c r="C194" s="201" t="s">
        <v>190</v>
      </c>
      <c r="D194" s="233" t="s">
        <v>112</v>
      </c>
      <c r="E194" s="221">
        <v>16</v>
      </c>
      <c r="F194" s="221">
        <v>16</v>
      </c>
      <c r="G194" s="221">
        <v>16</v>
      </c>
      <c r="H194" s="221"/>
      <c r="I194" s="221"/>
      <c r="J194" s="221"/>
      <c r="L194" s="54" t="str">
        <f t="shared" si="9"/>
        <v>69SENSUNTEPEQUE</v>
      </c>
      <c r="M194" s="203">
        <v>69</v>
      </c>
      <c r="N194" s="201" t="s">
        <v>181</v>
      </c>
      <c r="O194" s="233" t="s">
        <v>102</v>
      </c>
      <c r="P194" s="221">
        <v>7</v>
      </c>
      <c r="Q194" s="221">
        <v>7</v>
      </c>
      <c r="R194" s="221">
        <v>7</v>
      </c>
      <c r="S194" s="221"/>
      <c r="T194" s="221"/>
      <c r="U194" s="221"/>
      <c r="W194" s="45" t="str">
        <f t="shared" si="5"/>
        <v>124SANTA ANA</v>
      </c>
      <c r="X194" s="45">
        <v>124</v>
      </c>
      <c r="Y194" s="45" t="s">
        <v>172</v>
      </c>
      <c r="Z194" s="45" t="s">
        <v>147</v>
      </c>
      <c r="AA194" s="45">
        <v>1.2</v>
      </c>
      <c r="AB194" s="45">
        <v>1.2</v>
      </c>
      <c r="AC194" s="45">
        <v>1.2</v>
      </c>
    </row>
    <row r="195" spans="1:29" ht="15.75">
      <c r="A195" s="175" t="str">
        <f t="shared" si="10"/>
        <v>84TIENDONA</v>
      </c>
      <c r="B195" s="202">
        <v>84</v>
      </c>
      <c r="C195" s="201" t="s">
        <v>190</v>
      </c>
      <c r="D195" s="233" t="s">
        <v>115</v>
      </c>
      <c r="E195" s="221">
        <v>14.166666666666666</v>
      </c>
      <c r="F195" s="221">
        <v>14</v>
      </c>
      <c r="G195" s="221">
        <v>15</v>
      </c>
      <c r="H195" s="221"/>
      <c r="I195" s="221"/>
      <c r="J195" s="221"/>
      <c r="L195" s="54" t="str">
        <f t="shared" si="9"/>
        <v>69MERCADO CENTRAL</v>
      </c>
      <c r="M195" s="202">
        <v>69</v>
      </c>
      <c r="N195" s="201" t="s">
        <v>229</v>
      </c>
      <c r="O195" s="233" t="s">
        <v>102</v>
      </c>
      <c r="P195" s="221">
        <v>8</v>
      </c>
      <c r="Q195" s="221">
        <v>8</v>
      </c>
      <c r="R195" s="221">
        <v>8</v>
      </c>
      <c r="S195" s="221"/>
      <c r="T195" s="221"/>
      <c r="U195" s="221"/>
      <c r="W195" s="45" t="str">
        <f t="shared" si="5"/>
        <v>124COJUTEPEQUE</v>
      </c>
      <c r="X195" s="45">
        <v>124</v>
      </c>
      <c r="Y195" s="45" t="s">
        <v>179</v>
      </c>
      <c r="Z195" s="45" t="s">
        <v>147</v>
      </c>
      <c r="AA195" s="45">
        <v>1</v>
      </c>
      <c r="AB195" s="45">
        <v>1</v>
      </c>
      <c r="AC195" s="45">
        <v>1</v>
      </c>
    </row>
    <row r="196" spans="1:29" ht="15.75">
      <c r="A196" s="175" t="str">
        <f t="shared" si="10"/>
        <v>84SAN FRANCISCO GOTERA</v>
      </c>
      <c r="B196" s="203">
        <v>84</v>
      </c>
      <c r="C196" s="201" t="s">
        <v>182</v>
      </c>
      <c r="D196" s="233" t="s">
        <v>115</v>
      </c>
      <c r="E196" s="221">
        <v>16</v>
      </c>
      <c r="F196" s="221">
        <v>16</v>
      </c>
      <c r="G196" s="221">
        <v>16</v>
      </c>
      <c r="H196" s="221"/>
      <c r="I196" s="221"/>
      <c r="J196" s="221"/>
      <c r="L196" s="54" t="str">
        <f t="shared" si="9"/>
        <v>71TIENDONA</v>
      </c>
      <c r="M196" s="203">
        <v>71</v>
      </c>
      <c r="N196" s="201" t="s">
        <v>190</v>
      </c>
      <c r="O196" s="233" t="s">
        <v>133</v>
      </c>
      <c r="P196" s="221">
        <v>4.333333333333333</v>
      </c>
      <c r="Q196" s="221">
        <v>4</v>
      </c>
      <c r="R196" s="221">
        <v>5</v>
      </c>
      <c r="S196" s="221"/>
      <c r="T196" s="221"/>
      <c r="U196" s="221"/>
      <c r="W196" s="45" t="str">
        <f t="shared" si="5"/>
        <v>125SANTA ANA</v>
      </c>
      <c r="X196" s="45">
        <v>125</v>
      </c>
      <c r="Y196" s="45" t="s">
        <v>172</v>
      </c>
      <c r="Z196" s="45" t="s">
        <v>148</v>
      </c>
      <c r="AA196" s="45">
        <v>1.25</v>
      </c>
      <c r="AB196" s="45">
        <v>1.25</v>
      </c>
      <c r="AC196" s="45">
        <v>1.25</v>
      </c>
    </row>
    <row r="197" spans="1:29" ht="15.75">
      <c r="A197" s="175" t="str">
        <f t="shared" si="10"/>
        <v>84SONSONATE</v>
      </c>
      <c r="B197" s="202">
        <v>84</v>
      </c>
      <c r="C197" s="201" t="s">
        <v>175</v>
      </c>
      <c r="D197" s="233" t="s">
        <v>115</v>
      </c>
      <c r="E197" s="221">
        <v>13</v>
      </c>
      <c r="F197" s="221">
        <v>13</v>
      </c>
      <c r="G197" s="221">
        <v>13</v>
      </c>
      <c r="H197" s="221"/>
      <c r="I197" s="221"/>
      <c r="J197" s="221"/>
      <c r="L197" s="54" t="str">
        <f t="shared" si="9"/>
        <v>71SANTA ANA</v>
      </c>
      <c r="M197" s="202">
        <v>71</v>
      </c>
      <c r="N197" s="201" t="s">
        <v>172</v>
      </c>
      <c r="O197" s="233" t="s">
        <v>133</v>
      </c>
      <c r="P197" s="221">
        <v>3.5</v>
      </c>
      <c r="Q197" s="221">
        <v>3</v>
      </c>
      <c r="R197" s="221">
        <v>4</v>
      </c>
      <c r="S197" s="221"/>
      <c r="T197" s="221"/>
      <c r="U197" s="221"/>
      <c r="W197" s="45" t="str">
        <f t="shared" si="5"/>
        <v>125COJUTEPEQUE</v>
      </c>
      <c r="X197" s="45">
        <v>125</v>
      </c>
      <c r="Y197" s="45" t="s">
        <v>179</v>
      </c>
      <c r="Z197" s="45" t="s">
        <v>148</v>
      </c>
      <c r="AA197" s="45">
        <v>1.3</v>
      </c>
      <c r="AB197" s="45">
        <v>1.3</v>
      </c>
      <c r="AC197" s="45">
        <v>1.3</v>
      </c>
    </row>
    <row r="198" spans="1:29" ht="15.75">
      <c r="A198" s="175" t="str">
        <f t="shared" si="10"/>
        <v>84USULUTAN</v>
      </c>
      <c r="B198" s="203">
        <v>84</v>
      </c>
      <c r="C198" s="201" t="s">
        <v>259</v>
      </c>
      <c r="D198" s="233" t="s">
        <v>115</v>
      </c>
      <c r="E198" s="221">
        <v>15.666666666666666</v>
      </c>
      <c r="F198" s="221">
        <v>15</v>
      </c>
      <c r="G198" s="221">
        <v>16</v>
      </c>
      <c r="H198" s="221"/>
      <c r="I198" s="221"/>
      <c r="J198" s="221"/>
      <c r="L198" s="54" t="str">
        <f t="shared" si="9"/>
        <v>71SAN MIGUEL</v>
      </c>
      <c r="M198" s="203">
        <v>71</v>
      </c>
      <c r="N198" s="201" t="s">
        <v>174</v>
      </c>
      <c r="O198" s="233" t="s">
        <v>133</v>
      </c>
      <c r="P198" s="221">
        <v>9</v>
      </c>
      <c r="Q198" s="221">
        <v>9</v>
      </c>
      <c r="R198" s="221">
        <v>9</v>
      </c>
      <c r="S198" s="221"/>
      <c r="T198" s="221"/>
      <c r="U198" s="221"/>
      <c r="W198" s="45" t="str">
        <f t="shared" si="5"/>
        <v>126COJUTEPEQUE</v>
      </c>
      <c r="X198" s="45">
        <v>126</v>
      </c>
      <c r="Y198" s="45" t="s">
        <v>179</v>
      </c>
      <c r="Z198" s="45" t="s">
        <v>156</v>
      </c>
      <c r="AA198" s="45">
        <v>3.125</v>
      </c>
      <c r="AB198" s="45">
        <v>3</v>
      </c>
      <c r="AC198" s="45">
        <v>3.25</v>
      </c>
    </row>
    <row r="199" spans="1:29" ht="15.75">
      <c r="A199" s="175" t="str">
        <f t="shared" si="10"/>
        <v>85TIENDONA</v>
      </c>
      <c r="B199" s="203">
        <v>85</v>
      </c>
      <c r="C199" s="201" t="s">
        <v>190</v>
      </c>
      <c r="D199" s="233" t="s">
        <v>116</v>
      </c>
      <c r="E199" s="221">
        <v>12.166666666666666</v>
      </c>
      <c r="F199" s="221">
        <v>12</v>
      </c>
      <c r="G199" s="221">
        <v>13</v>
      </c>
      <c r="H199" s="221"/>
      <c r="I199" s="221"/>
      <c r="J199" s="221"/>
      <c r="L199" s="54" t="str">
        <f t="shared" ref="L199:L262" si="11">+M199&amp;N199</f>
        <v>72TIENDONA</v>
      </c>
      <c r="M199" s="203">
        <v>72</v>
      </c>
      <c r="N199" s="201" t="s">
        <v>190</v>
      </c>
      <c r="O199" s="233" t="s">
        <v>103</v>
      </c>
      <c r="P199" s="221">
        <v>6</v>
      </c>
      <c r="Q199" s="221">
        <v>6</v>
      </c>
      <c r="R199" s="221">
        <v>6</v>
      </c>
      <c r="S199" s="221"/>
      <c r="T199" s="221"/>
      <c r="U199" s="221"/>
      <c r="W199" s="45" t="str">
        <f t="shared" si="5"/>
        <v>127COJUTEPEQUE</v>
      </c>
      <c r="X199" s="45">
        <v>127</v>
      </c>
      <c r="Y199" s="45" t="s">
        <v>179</v>
      </c>
      <c r="Z199" s="45" t="s">
        <v>149</v>
      </c>
      <c r="AA199" s="45">
        <v>2.9</v>
      </c>
      <c r="AB199" s="45">
        <v>2.8</v>
      </c>
      <c r="AC199" s="45">
        <v>3</v>
      </c>
    </row>
    <row r="200" spans="1:29" ht="15.75">
      <c r="A200" s="175" t="str">
        <f t="shared" si="10"/>
        <v>86MERCADO CENTRAL</v>
      </c>
      <c r="B200" s="203">
        <v>86</v>
      </c>
      <c r="C200" s="201" t="s">
        <v>229</v>
      </c>
      <c r="D200" s="233" t="s">
        <v>117</v>
      </c>
      <c r="E200" s="221">
        <v>200</v>
      </c>
      <c r="F200" s="221">
        <v>200</v>
      </c>
      <c r="G200" s="221">
        <v>200</v>
      </c>
      <c r="H200" s="221"/>
      <c r="I200" s="221"/>
      <c r="J200" s="221"/>
      <c r="L200" s="54" t="str">
        <f t="shared" si="11"/>
        <v>72SANTA ANA</v>
      </c>
      <c r="M200" s="203">
        <v>72</v>
      </c>
      <c r="N200" s="201" t="s">
        <v>172</v>
      </c>
      <c r="O200" s="233" t="s">
        <v>103</v>
      </c>
      <c r="P200" s="221">
        <v>7</v>
      </c>
      <c r="Q200" s="221">
        <v>7</v>
      </c>
      <c r="R200" s="221">
        <v>7</v>
      </c>
      <c r="S200" s="221"/>
      <c r="T200" s="221"/>
      <c r="U200" s="221"/>
      <c r="W200" s="45" t="str">
        <f t="shared" si="5"/>
        <v>130SANTA ANA</v>
      </c>
      <c r="X200" s="45">
        <v>130</v>
      </c>
      <c r="Y200" s="45" t="s">
        <v>172</v>
      </c>
      <c r="Z200" s="45" t="s">
        <v>150</v>
      </c>
      <c r="AA200" s="45">
        <v>3</v>
      </c>
      <c r="AB200" s="45">
        <v>3</v>
      </c>
      <c r="AC200" s="45">
        <v>3</v>
      </c>
    </row>
    <row r="201" spans="1:29" ht="15.75">
      <c r="A201" s="175" t="str">
        <f t="shared" si="10"/>
        <v>86TIENDONA</v>
      </c>
      <c r="B201" s="202">
        <v>86</v>
      </c>
      <c r="C201" s="201" t="s">
        <v>190</v>
      </c>
      <c r="D201" s="233" t="s">
        <v>117</v>
      </c>
      <c r="E201" s="221">
        <v>200</v>
      </c>
      <c r="F201" s="221">
        <v>200</v>
      </c>
      <c r="G201" s="221">
        <v>200</v>
      </c>
      <c r="H201" s="221"/>
      <c r="I201" s="221"/>
      <c r="J201" s="221"/>
      <c r="L201" s="54" t="str">
        <f t="shared" si="11"/>
        <v>72SAN MIGUEL</v>
      </c>
      <c r="M201" s="202">
        <v>72</v>
      </c>
      <c r="N201" s="201" t="s">
        <v>174</v>
      </c>
      <c r="O201" s="233" t="s">
        <v>103</v>
      </c>
      <c r="P201" s="221">
        <v>9.75</v>
      </c>
      <c r="Q201" s="221">
        <v>9</v>
      </c>
      <c r="R201" s="221">
        <v>10</v>
      </c>
      <c r="S201" s="221"/>
      <c r="T201" s="221"/>
      <c r="U201" s="221"/>
      <c r="W201" s="45" t="str">
        <f t="shared" si="5"/>
        <v>130COJUTEPEQUE</v>
      </c>
      <c r="X201" s="45">
        <v>130</v>
      </c>
      <c r="Y201" s="45" t="s">
        <v>179</v>
      </c>
      <c r="Z201" s="45" t="s">
        <v>150</v>
      </c>
      <c r="AA201" s="45">
        <v>2.75</v>
      </c>
      <c r="AB201" s="45">
        <v>2.5</v>
      </c>
      <c r="AC201" s="45">
        <v>3</v>
      </c>
    </row>
    <row r="202" spans="1:29" ht="15.75">
      <c r="A202" s="175" t="str">
        <f t="shared" si="10"/>
        <v>86SAN FRANCISCO GOTERA</v>
      </c>
      <c r="B202" s="203">
        <v>86</v>
      </c>
      <c r="C202" s="201" t="s">
        <v>182</v>
      </c>
      <c r="D202" s="233" t="s">
        <v>117</v>
      </c>
      <c r="E202" s="221">
        <v>200</v>
      </c>
      <c r="F202" s="221">
        <v>200</v>
      </c>
      <c r="G202" s="221">
        <v>200</v>
      </c>
      <c r="H202" s="221"/>
      <c r="I202" s="221"/>
      <c r="J202" s="221"/>
      <c r="L202" s="54" t="str">
        <f t="shared" si="11"/>
        <v>72SENSUNTEPEQUE</v>
      </c>
      <c r="M202" s="203">
        <v>72</v>
      </c>
      <c r="N202" s="201" t="s">
        <v>181</v>
      </c>
      <c r="O202" s="233" t="s">
        <v>103</v>
      </c>
      <c r="P202" s="221">
        <v>8</v>
      </c>
      <c r="Q202" s="221">
        <v>7</v>
      </c>
      <c r="R202" s="221">
        <v>9</v>
      </c>
      <c r="S202" s="221"/>
      <c r="T202" s="221"/>
      <c r="U202" s="221"/>
      <c r="W202" s="45" t="str">
        <f t="shared" si="5"/>
        <v>132SANTA ANA</v>
      </c>
      <c r="X202" s="45">
        <v>132</v>
      </c>
      <c r="Y202" s="45" t="s">
        <v>172</v>
      </c>
      <c r="Z202" s="45" t="s">
        <v>151</v>
      </c>
      <c r="AA202" s="45">
        <v>2.2749999999999999</v>
      </c>
      <c r="AB202" s="45">
        <v>2.25</v>
      </c>
      <c r="AC202" s="45">
        <v>2.2999999999999998</v>
      </c>
    </row>
    <row r="203" spans="1:29" ht="15.75">
      <c r="A203" s="175" t="str">
        <f t="shared" si="10"/>
        <v>86SONSONATE</v>
      </c>
      <c r="B203" s="202">
        <v>86</v>
      </c>
      <c r="C203" s="201" t="s">
        <v>175</v>
      </c>
      <c r="D203" s="233" t="s">
        <v>117</v>
      </c>
      <c r="E203" s="221">
        <v>250</v>
      </c>
      <c r="F203" s="221">
        <v>250</v>
      </c>
      <c r="G203" s="221">
        <v>250</v>
      </c>
      <c r="H203" s="221"/>
      <c r="I203" s="221"/>
      <c r="J203" s="221"/>
      <c r="L203" s="54" t="str">
        <f t="shared" si="11"/>
        <v>72MERCADO CENTRAL</v>
      </c>
      <c r="M203" s="202">
        <v>72</v>
      </c>
      <c r="N203" s="201" t="s">
        <v>229</v>
      </c>
      <c r="O203" s="233" t="s">
        <v>103</v>
      </c>
      <c r="P203" s="221">
        <v>6</v>
      </c>
      <c r="Q203" s="221">
        <v>6</v>
      </c>
      <c r="R203" s="221">
        <v>6</v>
      </c>
      <c r="S203" s="221"/>
      <c r="T203" s="221"/>
      <c r="U203" s="221"/>
      <c r="W203" s="45" t="str">
        <f t="shared" si="5"/>
        <v>132COJUTEPEQUE</v>
      </c>
      <c r="X203" s="45">
        <v>132</v>
      </c>
      <c r="Y203" s="45" t="s">
        <v>179</v>
      </c>
      <c r="Z203" s="45" t="s">
        <v>151</v>
      </c>
      <c r="AA203" s="45">
        <v>2</v>
      </c>
      <c r="AB203" s="45">
        <v>2</v>
      </c>
      <c r="AC203" s="45">
        <v>2</v>
      </c>
    </row>
    <row r="204" spans="1:29" ht="15.75">
      <c r="A204" s="175" t="str">
        <f t="shared" si="10"/>
        <v>86USULUTAN</v>
      </c>
      <c r="B204" s="203">
        <v>86</v>
      </c>
      <c r="C204" s="201" t="s">
        <v>259</v>
      </c>
      <c r="D204" s="233" t="s">
        <v>117</v>
      </c>
      <c r="E204" s="221">
        <v>222.5</v>
      </c>
      <c r="F204" s="221">
        <v>215</v>
      </c>
      <c r="G204" s="221">
        <v>230</v>
      </c>
      <c r="H204" s="221"/>
      <c r="I204" s="221"/>
      <c r="J204" s="221"/>
      <c r="L204" s="54" t="str">
        <f t="shared" si="11"/>
        <v>73TIENDONA</v>
      </c>
      <c r="M204" s="203">
        <v>73</v>
      </c>
      <c r="N204" s="201" t="s">
        <v>190</v>
      </c>
      <c r="O204" s="233" t="s">
        <v>104</v>
      </c>
      <c r="P204" s="221">
        <v>4</v>
      </c>
      <c r="Q204" s="221">
        <v>4</v>
      </c>
      <c r="R204" s="221">
        <v>4</v>
      </c>
      <c r="S204" s="221"/>
      <c r="T204" s="221"/>
      <c r="U204" s="221"/>
      <c r="W204" s="45" t="str">
        <f t="shared" si="5"/>
        <v>133SANTA ANA</v>
      </c>
      <c r="X204" s="45">
        <v>133</v>
      </c>
      <c r="Y204" s="45" t="s">
        <v>172</v>
      </c>
      <c r="Z204" s="45" t="s">
        <v>152</v>
      </c>
      <c r="AA204" s="45">
        <v>3.2</v>
      </c>
      <c r="AB204" s="45">
        <v>3.2</v>
      </c>
      <c r="AC204" s="45">
        <v>3.2</v>
      </c>
    </row>
    <row r="205" spans="1:29" ht="15.75">
      <c r="A205" s="175" t="str">
        <f t="shared" si="10"/>
        <v>87TIENDONA</v>
      </c>
      <c r="B205" s="202">
        <v>87</v>
      </c>
      <c r="C205" s="201" t="s">
        <v>190</v>
      </c>
      <c r="D205" s="233" t="s">
        <v>118</v>
      </c>
      <c r="E205" s="221">
        <v>150</v>
      </c>
      <c r="F205" s="221">
        <v>150</v>
      </c>
      <c r="G205" s="221">
        <v>150</v>
      </c>
      <c r="H205" s="221"/>
      <c r="I205" s="221"/>
      <c r="J205" s="221"/>
      <c r="L205" s="54" t="str">
        <f t="shared" si="11"/>
        <v>77TIENDONA</v>
      </c>
      <c r="M205" s="202">
        <v>77</v>
      </c>
      <c r="N205" s="201" t="s">
        <v>190</v>
      </c>
      <c r="O205" s="233" t="s">
        <v>108</v>
      </c>
      <c r="P205" s="221">
        <v>15</v>
      </c>
      <c r="Q205" s="221">
        <v>15</v>
      </c>
      <c r="R205" s="221">
        <v>15</v>
      </c>
      <c r="S205" s="221"/>
      <c r="T205" s="221"/>
      <c r="U205" s="221"/>
      <c r="W205" s="45" t="str">
        <f t="shared" si="5"/>
        <v>133COJUTEPEQUE</v>
      </c>
      <c r="X205" s="45">
        <v>133</v>
      </c>
      <c r="Y205" s="45" t="s">
        <v>179</v>
      </c>
      <c r="Z205" s="45" t="s">
        <v>152</v>
      </c>
      <c r="AA205" s="45">
        <v>2.5</v>
      </c>
      <c r="AB205" s="45">
        <v>2.5</v>
      </c>
      <c r="AC205" s="45">
        <v>2.5</v>
      </c>
    </row>
    <row r="206" spans="1:29" ht="15.75">
      <c r="A206" s="175" t="str">
        <f t="shared" si="10"/>
        <v>87SAN FRANCISCO GOTERA</v>
      </c>
      <c r="B206" s="203">
        <v>87</v>
      </c>
      <c r="C206" s="201" t="s">
        <v>182</v>
      </c>
      <c r="D206" s="233" t="s">
        <v>118</v>
      </c>
      <c r="E206" s="221">
        <v>182.5</v>
      </c>
      <c r="F206" s="221">
        <v>180</v>
      </c>
      <c r="G206" s="221">
        <v>185</v>
      </c>
      <c r="H206" s="221"/>
      <c r="I206" s="221"/>
      <c r="J206" s="221"/>
      <c r="L206" s="54" t="str">
        <f t="shared" si="11"/>
        <v>78TIENDONA</v>
      </c>
      <c r="M206" s="203">
        <v>78</v>
      </c>
      <c r="N206" s="201" t="s">
        <v>190</v>
      </c>
      <c r="O206" s="233" t="s">
        <v>109</v>
      </c>
      <c r="P206" s="221">
        <v>35</v>
      </c>
      <c r="Q206" s="221">
        <v>35</v>
      </c>
      <c r="R206" s="221">
        <v>35</v>
      </c>
      <c r="S206" s="221"/>
      <c r="T206" s="221"/>
      <c r="U206" s="221"/>
      <c r="W206" s="45" t="str">
        <f t="shared" si="5"/>
        <v>134COJUTEPEQUE</v>
      </c>
      <c r="X206" s="45">
        <v>134</v>
      </c>
      <c r="Y206" s="45" t="s">
        <v>179</v>
      </c>
      <c r="Z206" s="45" t="s">
        <v>153</v>
      </c>
      <c r="AA206" s="45">
        <v>4.5</v>
      </c>
      <c r="AB206" s="45">
        <v>4.5</v>
      </c>
      <c r="AC206" s="45">
        <v>4.5</v>
      </c>
    </row>
    <row r="207" spans="1:29" ht="15.75">
      <c r="A207" s="175" t="str">
        <f t="shared" si="10"/>
        <v>88TIENDONA</v>
      </c>
      <c r="B207" s="203">
        <v>88</v>
      </c>
      <c r="C207" s="201" t="s">
        <v>190</v>
      </c>
      <c r="D207" s="233" t="s">
        <v>119</v>
      </c>
      <c r="E207" s="221">
        <v>125</v>
      </c>
      <c r="F207" s="221">
        <v>125</v>
      </c>
      <c r="G207" s="221">
        <v>125</v>
      </c>
      <c r="H207" s="221"/>
      <c r="I207" s="221"/>
      <c r="J207" s="221"/>
      <c r="L207" s="54" t="str">
        <f t="shared" si="11"/>
        <v>79TIENDONA</v>
      </c>
      <c r="M207" s="203">
        <v>79</v>
      </c>
      <c r="N207" s="201" t="s">
        <v>190</v>
      </c>
      <c r="O207" s="233" t="s">
        <v>110</v>
      </c>
      <c r="P207" s="221">
        <v>10</v>
      </c>
      <c r="Q207" s="221">
        <v>10</v>
      </c>
      <c r="R207" s="221">
        <v>10</v>
      </c>
      <c r="S207" s="221"/>
      <c r="T207" s="221"/>
      <c r="U207" s="221"/>
      <c r="W207" s="45" t="str">
        <f t="shared" si="5"/>
        <v>135SANTA ANA</v>
      </c>
      <c r="X207" s="45">
        <v>135</v>
      </c>
      <c r="Y207" s="45" t="s">
        <v>172</v>
      </c>
      <c r="Z207" s="45" t="s">
        <v>154</v>
      </c>
      <c r="AA207" s="45">
        <v>1.6</v>
      </c>
      <c r="AB207" s="45">
        <v>1.6</v>
      </c>
      <c r="AC207" s="45">
        <v>1.6</v>
      </c>
    </row>
    <row r="208" spans="1:29" ht="15.75">
      <c r="A208" s="175" t="str">
        <f t="shared" si="10"/>
        <v>88SAN FRANCISCO GOTERA</v>
      </c>
      <c r="B208" s="202">
        <v>88</v>
      </c>
      <c r="C208" s="201" t="s">
        <v>182</v>
      </c>
      <c r="D208" s="233" t="s">
        <v>119</v>
      </c>
      <c r="E208" s="221">
        <v>150</v>
      </c>
      <c r="F208" s="221">
        <v>150</v>
      </c>
      <c r="G208" s="221">
        <v>150</v>
      </c>
      <c r="H208" s="221"/>
      <c r="I208" s="221"/>
      <c r="J208" s="221"/>
      <c r="L208" s="54" t="str">
        <f t="shared" si="11"/>
        <v>79SANTA ANA</v>
      </c>
      <c r="M208" s="202">
        <v>79</v>
      </c>
      <c r="N208" s="201" t="s">
        <v>172</v>
      </c>
      <c r="O208" s="233" t="s">
        <v>110</v>
      </c>
      <c r="P208" s="221">
        <v>12</v>
      </c>
      <c r="Q208" s="221">
        <v>12</v>
      </c>
      <c r="R208" s="221">
        <v>12</v>
      </c>
      <c r="S208" s="221"/>
      <c r="T208" s="221"/>
      <c r="U208" s="221"/>
      <c r="W208" s="45" t="str">
        <f t="shared" si="5"/>
        <v>135COJUTEPEQUE</v>
      </c>
      <c r="X208" s="45">
        <v>135</v>
      </c>
      <c r="Y208" s="45" t="s">
        <v>179</v>
      </c>
      <c r="Z208" s="45" t="s">
        <v>154</v>
      </c>
      <c r="AA208" s="45">
        <v>2</v>
      </c>
      <c r="AB208" s="45">
        <v>2</v>
      </c>
      <c r="AC208" s="45">
        <v>2</v>
      </c>
    </row>
    <row r="209" spans="1:29" ht="15.75">
      <c r="A209" s="175" t="str">
        <f t="shared" si="10"/>
        <v>88SONSONATE</v>
      </c>
      <c r="B209" s="203">
        <v>88</v>
      </c>
      <c r="C209" s="201" t="s">
        <v>175</v>
      </c>
      <c r="D209" s="233" t="s">
        <v>119</v>
      </c>
      <c r="E209" s="221">
        <v>125</v>
      </c>
      <c r="F209" s="221">
        <v>125</v>
      </c>
      <c r="G209" s="221">
        <v>125</v>
      </c>
      <c r="H209" s="221"/>
      <c r="I209" s="221"/>
      <c r="J209" s="221"/>
      <c r="L209" s="54" t="str">
        <f t="shared" si="11"/>
        <v>79SAN MIGUEL</v>
      </c>
      <c r="M209" s="203">
        <v>79</v>
      </c>
      <c r="N209" s="201" t="s">
        <v>174</v>
      </c>
      <c r="O209" s="233" t="s">
        <v>110</v>
      </c>
      <c r="P209" s="221">
        <v>8</v>
      </c>
      <c r="Q209" s="221">
        <v>7</v>
      </c>
      <c r="R209" s="221">
        <v>9</v>
      </c>
      <c r="S209" s="221"/>
      <c r="T209" s="221"/>
      <c r="U209" s="221"/>
      <c r="W209" s="45" t="str">
        <f t="shared" si="5"/>
        <v>136SANTA ANA</v>
      </c>
      <c r="X209" s="45">
        <v>136</v>
      </c>
      <c r="Y209" s="45" t="s">
        <v>172</v>
      </c>
      <c r="Z209" s="45" t="s">
        <v>223</v>
      </c>
      <c r="AA209" s="45">
        <v>2</v>
      </c>
      <c r="AB209" s="45">
        <v>2</v>
      </c>
      <c r="AC209" s="45">
        <v>2</v>
      </c>
    </row>
    <row r="210" spans="1:29" ht="15.75">
      <c r="A210" s="175" t="str">
        <f t="shared" si="10"/>
        <v>89MERCADO CENTRAL</v>
      </c>
      <c r="B210" s="203">
        <v>89</v>
      </c>
      <c r="C210" s="201" t="s">
        <v>229</v>
      </c>
      <c r="D210" s="233" t="s">
        <v>120</v>
      </c>
      <c r="E210" s="221">
        <v>24</v>
      </c>
      <c r="F210" s="221">
        <v>24</v>
      </c>
      <c r="G210" s="221">
        <v>24</v>
      </c>
      <c r="H210" s="221"/>
      <c r="I210" s="221"/>
      <c r="J210" s="221"/>
      <c r="L210" s="54" t="str">
        <f t="shared" si="11"/>
        <v>79SENSUNTEPEQUE</v>
      </c>
      <c r="M210" s="203">
        <v>79</v>
      </c>
      <c r="N210" s="201" t="s">
        <v>181</v>
      </c>
      <c r="O210" s="233" t="s">
        <v>110</v>
      </c>
      <c r="P210" s="221">
        <v>13.5</v>
      </c>
      <c r="Q210" s="221">
        <v>13</v>
      </c>
      <c r="R210" s="221">
        <v>14</v>
      </c>
      <c r="S210" s="221"/>
      <c r="T210" s="221"/>
      <c r="U210" s="221"/>
      <c r="W210" s="45" t="str">
        <f t="shared" si="5"/>
        <v>140SANTA ANA</v>
      </c>
      <c r="X210" s="45">
        <v>140</v>
      </c>
      <c r="Y210" s="45" t="s">
        <v>172</v>
      </c>
      <c r="Z210" s="45" t="s">
        <v>224</v>
      </c>
      <c r="AA210" s="45">
        <v>8</v>
      </c>
      <c r="AB210" s="45">
        <v>8</v>
      </c>
      <c r="AC210" s="45">
        <v>8</v>
      </c>
    </row>
    <row r="211" spans="1:29" ht="15.75">
      <c r="A211" s="175" t="str">
        <f t="shared" si="10"/>
        <v>89TIENDONA</v>
      </c>
      <c r="B211" s="202">
        <v>89</v>
      </c>
      <c r="C211" s="201" t="s">
        <v>190</v>
      </c>
      <c r="D211" s="233" t="s">
        <v>120</v>
      </c>
      <c r="E211" s="221">
        <v>25.6</v>
      </c>
      <c r="F211" s="221">
        <v>24</v>
      </c>
      <c r="G211" s="221">
        <v>26</v>
      </c>
      <c r="H211" s="221"/>
      <c r="I211" s="221"/>
      <c r="J211" s="221"/>
      <c r="L211" s="54" t="str">
        <f t="shared" si="11"/>
        <v>79MERCADO CENTRAL</v>
      </c>
      <c r="M211" s="202">
        <v>79</v>
      </c>
      <c r="N211" s="201" t="s">
        <v>229</v>
      </c>
      <c r="O211" s="233" t="s">
        <v>110</v>
      </c>
      <c r="P211" s="221">
        <v>12</v>
      </c>
      <c r="Q211" s="221">
        <v>12</v>
      </c>
      <c r="R211" s="221">
        <v>12</v>
      </c>
      <c r="S211" s="221"/>
      <c r="T211" s="221"/>
      <c r="U211" s="221"/>
      <c r="W211" s="45" t="str">
        <f t="shared" si="5"/>
        <v>142SANTA ANA</v>
      </c>
      <c r="X211" s="45">
        <v>142</v>
      </c>
      <c r="Y211" s="45" t="s">
        <v>172</v>
      </c>
      <c r="Z211" s="45" t="s">
        <v>225</v>
      </c>
      <c r="AA211" s="45">
        <v>2</v>
      </c>
      <c r="AB211" s="45">
        <v>2</v>
      </c>
      <c r="AC211" s="45">
        <v>2</v>
      </c>
    </row>
    <row r="212" spans="1:29" ht="15.75">
      <c r="A212" s="175" t="str">
        <f t="shared" ref="A212:A275" si="12">+B212&amp;C212</f>
        <v>89SAN FRANCISCO GOTERA</v>
      </c>
      <c r="B212" s="203">
        <v>89</v>
      </c>
      <c r="C212" s="201" t="s">
        <v>182</v>
      </c>
      <c r="D212" s="233" t="s">
        <v>120</v>
      </c>
      <c r="E212" s="221">
        <v>26</v>
      </c>
      <c r="F212" s="221">
        <v>26</v>
      </c>
      <c r="G212" s="221">
        <v>26</v>
      </c>
      <c r="H212" s="221"/>
      <c r="I212" s="221"/>
      <c r="J212" s="221"/>
      <c r="L212" s="54" t="str">
        <f t="shared" si="11"/>
        <v>80TIENDONA</v>
      </c>
      <c r="M212" s="203">
        <v>80</v>
      </c>
      <c r="N212" s="201" t="s">
        <v>190</v>
      </c>
      <c r="O212" s="233" t="s">
        <v>111</v>
      </c>
      <c r="P212" s="221">
        <v>18</v>
      </c>
      <c r="Q212" s="221">
        <v>18</v>
      </c>
      <c r="R212" s="221">
        <v>18</v>
      </c>
      <c r="S212" s="221"/>
      <c r="T212" s="221"/>
      <c r="U212" s="221"/>
      <c r="W212" s="45" t="str">
        <f t="shared" si="5"/>
        <v>143SANTA ANA</v>
      </c>
      <c r="X212" s="45">
        <v>143</v>
      </c>
      <c r="Y212" s="45" t="s">
        <v>172</v>
      </c>
      <c r="Z212" s="45" t="s">
        <v>226</v>
      </c>
      <c r="AA212" s="45">
        <v>2.25</v>
      </c>
      <c r="AB212" s="45">
        <v>2.25</v>
      </c>
      <c r="AC212" s="45">
        <v>2.25</v>
      </c>
    </row>
    <row r="213" spans="1:29" ht="15.75">
      <c r="A213" s="175" t="str">
        <f t="shared" si="12"/>
        <v>89SONSONATE</v>
      </c>
      <c r="B213" s="203">
        <v>89</v>
      </c>
      <c r="C213" s="201" t="s">
        <v>175</v>
      </c>
      <c r="D213" s="233" t="s">
        <v>120</v>
      </c>
      <c r="E213" s="221">
        <v>25</v>
      </c>
      <c r="F213" s="221">
        <v>25</v>
      </c>
      <c r="G213" s="221">
        <v>25</v>
      </c>
      <c r="H213" s="221"/>
      <c r="I213" s="221"/>
      <c r="J213" s="221"/>
      <c r="L213" s="54" t="str">
        <f t="shared" si="11"/>
        <v>80SANTA ANA</v>
      </c>
      <c r="M213" s="203">
        <v>80</v>
      </c>
      <c r="N213" s="201" t="s">
        <v>172</v>
      </c>
      <c r="O213" s="233" t="s">
        <v>111</v>
      </c>
      <c r="P213" s="221">
        <v>20</v>
      </c>
      <c r="Q213" s="221">
        <v>20</v>
      </c>
      <c r="R213" s="221">
        <v>20</v>
      </c>
      <c r="S213" s="221"/>
      <c r="T213" s="221"/>
      <c r="U213" s="221"/>
      <c r="W213" s="45" t="str">
        <f t="shared" si="5"/>
        <v>147SANTA ANA</v>
      </c>
      <c r="X213" s="45">
        <v>147</v>
      </c>
      <c r="Y213" s="45" t="s">
        <v>172</v>
      </c>
      <c r="Z213" s="45" t="s">
        <v>227</v>
      </c>
      <c r="AA213" s="45">
        <v>2.25</v>
      </c>
      <c r="AB213" s="45">
        <v>2.25</v>
      </c>
      <c r="AC213" s="45">
        <v>2.25</v>
      </c>
    </row>
    <row r="214" spans="1:29" ht="15.75">
      <c r="A214" s="175" t="str">
        <f t="shared" si="12"/>
        <v>89USULUTAN</v>
      </c>
      <c r="B214" s="202">
        <v>89</v>
      </c>
      <c r="C214" s="201" t="s">
        <v>259</v>
      </c>
      <c r="D214" s="233" t="s">
        <v>120</v>
      </c>
      <c r="E214" s="221">
        <v>28</v>
      </c>
      <c r="F214" s="221">
        <v>28</v>
      </c>
      <c r="G214" s="221">
        <v>28</v>
      </c>
      <c r="H214" s="221"/>
      <c r="I214" s="221"/>
      <c r="J214" s="221"/>
      <c r="L214" s="54" t="str">
        <f t="shared" si="11"/>
        <v>80SAN MIGUEL</v>
      </c>
      <c r="M214" s="202">
        <v>80</v>
      </c>
      <c r="N214" s="201" t="s">
        <v>174</v>
      </c>
      <c r="O214" s="233" t="s">
        <v>111</v>
      </c>
      <c r="P214" s="221">
        <v>14</v>
      </c>
      <c r="Q214" s="221">
        <v>14</v>
      </c>
      <c r="R214" s="221">
        <v>14</v>
      </c>
      <c r="S214" s="221"/>
      <c r="T214" s="221"/>
      <c r="U214" s="221"/>
      <c r="W214" s="45" t="str">
        <f t="shared" si="5"/>
        <v>150SANTA ANA</v>
      </c>
      <c r="X214" s="45">
        <v>150</v>
      </c>
      <c r="Y214" s="45" t="s">
        <v>172</v>
      </c>
      <c r="Z214" s="45" t="s">
        <v>228</v>
      </c>
      <c r="AA214" s="45">
        <v>1.25</v>
      </c>
      <c r="AB214" s="45">
        <v>1.25</v>
      </c>
      <c r="AC214" s="45">
        <v>1.25</v>
      </c>
    </row>
    <row r="215" spans="1:29" ht="15.75">
      <c r="A215" s="175" t="str">
        <f t="shared" si="12"/>
        <v>90TIENDONA</v>
      </c>
      <c r="B215" s="203">
        <v>90</v>
      </c>
      <c r="C215" s="201" t="s">
        <v>190</v>
      </c>
      <c r="D215" s="233" t="s">
        <v>121</v>
      </c>
      <c r="E215" s="221">
        <v>16.600000000000001</v>
      </c>
      <c r="F215" s="221">
        <v>15</v>
      </c>
      <c r="G215" s="221">
        <v>17</v>
      </c>
      <c r="H215" s="221"/>
      <c r="I215" s="221"/>
      <c r="J215" s="221"/>
      <c r="L215" s="54" t="str">
        <f t="shared" si="11"/>
        <v>80MERCADO CENTRAL</v>
      </c>
      <c r="M215" s="203">
        <v>80</v>
      </c>
      <c r="N215" s="201" t="s">
        <v>229</v>
      </c>
      <c r="O215" s="233" t="s">
        <v>111</v>
      </c>
      <c r="P215" s="221">
        <v>16</v>
      </c>
      <c r="Q215" s="221">
        <v>16</v>
      </c>
      <c r="R215" s="221">
        <v>16</v>
      </c>
      <c r="S215" s="221"/>
      <c r="T215" s="221"/>
      <c r="U215" s="221"/>
      <c r="W215" s="45" t="str">
        <f t="shared" si="5"/>
        <v/>
      </c>
    </row>
    <row r="216" spans="1:29" ht="15.75">
      <c r="A216" s="175" t="str">
        <f t="shared" si="12"/>
        <v>90SAN FRANCISCO GOTERA</v>
      </c>
      <c r="B216" s="203">
        <v>90</v>
      </c>
      <c r="C216" s="201" t="s">
        <v>182</v>
      </c>
      <c r="D216" s="233" t="s">
        <v>121</v>
      </c>
      <c r="E216" s="221">
        <v>20</v>
      </c>
      <c r="F216" s="221">
        <v>20</v>
      </c>
      <c r="G216" s="221">
        <v>20</v>
      </c>
      <c r="H216" s="221"/>
      <c r="I216" s="221"/>
      <c r="J216" s="221"/>
      <c r="L216" s="54" t="str">
        <f t="shared" si="11"/>
        <v>81TIENDONA</v>
      </c>
      <c r="M216" s="203">
        <v>81</v>
      </c>
      <c r="N216" s="201" t="s">
        <v>190</v>
      </c>
      <c r="O216" s="233" t="s">
        <v>112</v>
      </c>
      <c r="P216" s="221">
        <v>16</v>
      </c>
      <c r="Q216" s="221">
        <v>16</v>
      </c>
      <c r="R216" s="221">
        <v>16</v>
      </c>
      <c r="S216" s="221"/>
      <c r="T216" s="221"/>
      <c r="U216" s="221"/>
      <c r="W216" s="45" t="str">
        <f t="shared" ref="W216:W234" si="13">+X216&amp;Y216</f>
        <v/>
      </c>
    </row>
    <row r="217" spans="1:29" ht="15.75">
      <c r="A217" s="175" t="str">
        <f t="shared" si="12"/>
        <v>92TIENDONA</v>
      </c>
      <c r="B217" s="202">
        <v>92</v>
      </c>
      <c r="C217" s="201" t="s">
        <v>190</v>
      </c>
      <c r="D217" s="233" t="s">
        <v>122</v>
      </c>
      <c r="E217" s="221">
        <v>146.66666666666666</v>
      </c>
      <c r="F217" s="221">
        <v>145</v>
      </c>
      <c r="G217" s="221">
        <v>150</v>
      </c>
      <c r="H217" s="221"/>
      <c r="I217" s="221"/>
      <c r="J217" s="221"/>
      <c r="L217" s="54" t="str">
        <f t="shared" si="11"/>
        <v>81SANTA ANA</v>
      </c>
      <c r="M217" s="202">
        <v>81</v>
      </c>
      <c r="N217" s="201" t="s">
        <v>172</v>
      </c>
      <c r="O217" s="233" t="s">
        <v>112</v>
      </c>
      <c r="P217" s="221">
        <v>15</v>
      </c>
      <c r="Q217" s="221">
        <v>15</v>
      </c>
      <c r="R217" s="221">
        <v>15</v>
      </c>
      <c r="S217" s="221"/>
      <c r="T217" s="221"/>
      <c r="U217" s="221"/>
      <c r="W217" s="45" t="str">
        <f t="shared" si="13"/>
        <v/>
      </c>
    </row>
    <row r="218" spans="1:29" ht="15.75">
      <c r="A218" s="175" t="str">
        <f t="shared" si="12"/>
        <v>92SAN FRANCISCO GOTERA</v>
      </c>
      <c r="B218" s="203">
        <v>92</v>
      </c>
      <c r="C218" s="201" t="s">
        <v>182</v>
      </c>
      <c r="D218" s="233" t="s">
        <v>122</v>
      </c>
      <c r="E218" s="221">
        <v>172.5</v>
      </c>
      <c r="F218" s="221">
        <v>170</v>
      </c>
      <c r="G218" s="221">
        <v>175</v>
      </c>
      <c r="H218" s="221"/>
      <c r="I218" s="221"/>
      <c r="J218" s="221"/>
      <c r="L218" s="54" t="str">
        <f t="shared" si="11"/>
        <v>81SAN MIGUEL</v>
      </c>
      <c r="M218" s="203">
        <v>81</v>
      </c>
      <c r="N218" s="201" t="s">
        <v>174</v>
      </c>
      <c r="O218" s="233" t="s">
        <v>112</v>
      </c>
      <c r="P218" s="221">
        <v>12</v>
      </c>
      <c r="Q218" s="221">
        <v>12</v>
      </c>
      <c r="R218" s="221">
        <v>12</v>
      </c>
      <c r="S218" s="221"/>
      <c r="T218" s="221"/>
      <c r="U218" s="221"/>
      <c r="W218" s="45" t="str">
        <f t="shared" si="13"/>
        <v/>
      </c>
    </row>
    <row r="219" spans="1:29" ht="15.75">
      <c r="A219" s="175" t="str">
        <f t="shared" si="12"/>
        <v>92USULUTAN</v>
      </c>
      <c r="B219" s="203">
        <v>92</v>
      </c>
      <c r="C219" s="201" t="s">
        <v>259</v>
      </c>
      <c r="D219" s="233" t="s">
        <v>122</v>
      </c>
      <c r="E219" s="221">
        <v>175</v>
      </c>
      <c r="F219" s="221">
        <v>175</v>
      </c>
      <c r="G219" s="221">
        <v>175</v>
      </c>
      <c r="H219" s="221"/>
      <c r="I219" s="221"/>
      <c r="J219" s="221"/>
      <c r="L219" s="54" t="str">
        <f t="shared" si="11"/>
        <v>83TIENDONA</v>
      </c>
      <c r="M219" s="203">
        <v>83</v>
      </c>
      <c r="N219" s="201" t="s">
        <v>190</v>
      </c>
      <c r="O219" s="233" t="s">
        <v>114</v>
      </c>
      <c r="P219" s="221">
        <v>18</v>
      </c>
      <c r="Q219" s="221">
        <v>18</v>
      </c>
      <c r="R219" s="221">
        <v>18</v>
      </c>
      <c r="S219" s="221"/>
      <c r="T219" s="221"/>
      <c r="U219" s="221"/>
      <c r="W219" s="45" t="str">
        <f t="shared" si="13"/>
        <v/>
      </c>
    </row>
    <row r="220" spans="1:29" ht="15.75">
      <c r="A220" s="175" t="str">
        <f t="shared" si="12"/>
        <v xml:space="preserve">94GERARDO BARRIOS </v>
      </c>
      <c r="B220" s="202">
        <v>94</v>
      </c>
      <c r="C220" s="201" t="s">
        <v>262</v>
      </c>
      <c r="D220" s="233" t="s">
        <v>265</v>
      </c>
      <c r="E220" s="221">
        <v>95</v>
      </c>
      <c r="F220" s="221">
        <v>85</v>
      </c>
      <c r="G220" s="221">
        <v>100</v>
      </c>
      <c r="H220" s="221">
        <v>1.1000000000000001</v>
      </c>
      <c r="I220" s="221">
        <v>1.1000000000000001</v>
      </c>
      <c r="J220" s="221">
        <v>1.1000000000000001</v>
      </c>
      <c r="L220" s="54" t="str">
        <f t="shared" si="11"/>
        <v>84TIENDONA</v>
      </c>
      <c r="M220" s="202">
        <v>84</v>
      </c>
      <c r="N220" s="201" t="s">
        <v>190</v>
      </c>
      <c r="O220" s="233" t="s">
        <v>115</v>
      </c>
      <c r="P220" s="221">
        <v>14.5</v>
      </c>
      <c r="Q220" s="221">
        <v>14</v>
      </c>
      <c r="R220" s="221">
        <v>15</v>
      </c>
      <c r="S220" s="221"/>
      <c r="T220" s="221"/>
      <c r="U220" s="221"/>
      <c r="W220" s="45" t="str">
        <f t="shared" si="13"/>
        <v/>
      </c>
    </row>
    <row r="221" spans="1:29" ht="15.75">
      <c r="A221" s="175" t="str">
        <f t="shared" si="12"/>
        <v>94MERCADO CENTRAL</v>
      </c>
      <c r="B221" s="203">
        <v>94</v>
      </c>
      <c r="C221" s="201" t="s">
        <v>229</v>
      </c>
      <c r="D221" s="233" t="s">
        <v>265</v>
      </c>
      <c r="E221" s="221">
        <v>85</v>
      </c>
      <c r="F221" s="221">
        <v>85</v>
      </c>
      <c r="G221" s="221">
        <v>85</v>
      </c>
      <c r="H221" s="221">
        <v>1</v>
      </c>
      <c r="I221" s="221">
        <v>1</v>
      </c>
      <c r="J221" s="221">
        <v>1</v>
      </c>
      <c r="L221" s="54" t="str">
        <f t="shared" si="11"/>
        <v>84SANTA ANA</v>
      </c>
      <c r="M221" s="203">
        <v>84</v>
      </c>
      <c r="N221" s="201" t="s">
        <v>172</v>
      </c>
      <c r="O221" s="233" t="s">
        <v>115</v>
      </c>
      <c r="P221" s="221">
        <v>13</v>
      </c>
      <c r="Q221" s="221">
        <v>13</v>
      </c>
      <c r="R221" s="221">
        <v>13</v>
      </c>
      <c r="S221" s="221"/>
      <c r="T221" s="221"/>
      <c r="U221" s="221"/>
      <c r="W221" s="45" t="str">
        <f t="shared" si="13"/>
        <v/>
      </c>
    </row>
    <row r="222" spans="1:29" ht="15.75">
      <c r="A222" s="175" t="str">
        <f t="shared" si="12"/>
        <v>94USULUTAN</v>
      </c>
      <c r="B222" s="203">
        <v>94</v>
      </c>
      <c r="C222" s="201" t="s">
        <v>259</v>
      </c>
      <c r="D222" s="233" t="s">
        <v>265</v>
      </c>
      <c r="E222" s="221"/>
      <c r="F222" s="221"/>
      <c r="G222" s="221"/>
      <c r="H222" s="221">
        <v>1.5</v>
      </c>
      <c r="I222" s="221">
        <v>1.5</v>
      </c>
      <c r="J222" s="221">
        <v>1.5</v>
      </c>
      <c r="L222" s="54" t="str">
        <f t="shared" si="11"/>
        <v>84SAN MIGUEL</v>
      </c>
      <c r="M222" s="203">
        <v>84</v>
      </c>
      <c r="N222" s="201" t="s">
        <v>174</v>
      </c>
      <c r="O222" s="233" t="s">
        <v>115</v>
      </c>
      <c r="P222" s="221">
        <v>15.4</v>
      </c>
      <c r="Q222" s="221">
        <v>15</v>
      </c>
      <c r="R222" s="221">
        <v>16</v>
      </c>
      <c r="S222" s="221"/>
      <c r="T222" s="221"/>
      <c r="U222" s="221"/>
      <c r="W222" s="45" t="str">
        <f t="shared" si="13"/>
        <v/>
      </c>
    </row>
    <row r="223" spans="1:29" ht="15.75">
      <c r="A223" s="175" t="str">
        <f t="shared" si="12"/>
        <v xml:space="preserve">95GERARDO BARRIOS </v>
      </c>
      <c r="B223" s="202">
        <v>95</v>
      </c>
      <c r="C223" s="201" t="s">
        <v>262</v>
      </c>
      <c r="D223" s="233" t="s">
        <v>204</v>
      </c>
      <c r="E223" s="221">
        <v>105</v>
      </c>
      <c r="F223" s="221">
        <v>105</v>
      </c>
      <c r="G223" s="221">
        <v>105</v>
      </c>
      <c r="H223" s="221"/>
      <c r="I223" s="221"/>
      <c r="J223" s="221"/>
      <c r="L223" s="54" t="str">
        <f t="shared" si="11"/>
        <v>84SENSUNTEPEQUE</v>
      </c>
      <c r="M223" s="202">
        <v>84</v>
      </c>
      <c r="N223" s="201" t="s">
        <v>181</v>
      </c>
      <c r="O223" s="233" t="s">
        <v>115</v>
      </c>
      <c r="P223" s="221">
        <v>16.666666666666668</v>
      </c>
      <c r="Q223" s="221">
        <v>16</v>
      </c>
      <c r="R223" s="221">
        <v>17</v>
      </c>
      <c r="S223" s="221"/>
      <c r="T223" s="221"/>
      <c r="U223" s="221"/>
      <c r="W223" s="45" t="str">
        <f t="shared" si="13"/>
        <v/>
      </c>
    </row>
    <row r="224" spans="1:29" ht="15.75">
      <c r="A224" s="175" t="str">
        <f t="shared" si="12"/>
        <v>95MERCADO CENTRAL</v>
      </c>
      <c r="B224" s="203">
        <v>95</v>
      </c>
      <c r="C224" s="201" t="s">
        <v>229</v>
      </c>
      <c r="D224" s="233" t="s">
        <v>204</v>
      </c>
      <c r="E224" s="221">
        <v>102.5</v>
      </c>
      <c r="F224" s="221">
        <v>100</v>
      </c>
      <c r="G224" s="221">
        <v>105</v>
      </c>
      <c r="H224" s="221">
        <v>1.1000000000000001</v>
      </c>
      <c r="I224" s="221">
        <v>1.1000000000000001</v>
      </c>
      <c r="J224" s="221">
        <v>1.1000000000000001</v>
      </c>
      <c r="L224" s="54" t="str">
        <f t="shared" si="11"/>
        <v>85TIENDONA</v>
      </c>
      <c r="M224" s="203">
        <v>85</v>
      </c>
      <c r="N224" s="201" t="s">
        <v>190</v>
      </c>
      <c r="O224" s="233" t="s">
        <v>116</v>
      </c>
      <c r="P224" s="221">
        <v>12.5</v>
      </c>
      <c r="Q224" s="221">
        <v>12</v>
      </c>
      <c r="R224" s="221">
        <v>13</v>
      </c>
      <c r="S224" s="221"/>
      <c r="T224" s="221"/>
      <c r="U224" s="221"/>
      <c r="W224" s="45" t="str">
        <f t="shared" si="13"/>
        <v/>
      </c>
    </row>
    <row r="225" spans="1:23" ht="15.75">
      <c r="A225" s="175" t="str">
        <f t="shared" si="12"/>
        <v>95SAN FRANCISCO GOTERA</v>
      </c>
      <c r="B225" s="203">
        <v>95</v>
      </c>
      <c r="C225" s="201" t="s">
        <v>182</v>
      </c>
      <c r="D225" s="233" t="s">
        <v>204</v>
      </c>
      <c r="E225" s="221"/>
      <c r="F225" s="221"/>
      <c r="G225" s="221"/>
      <c r="H225" s="221">
        <v>1.51875</v>
      </c>
      <c r="I225" s="221">
        <v>1.4</v>
      </c>
      <c r="J225" s="221">
        <v>1.65</v>
      </c>
      <c r="L225" s="54" t="str">
        <f t="shared" si="11"/>
        <v>86TIENDONA</v>
      </c>
      <c r="M225" s="203">
        <v>86</v>
      </c>
      <c r="N225" s="201" t="s">
        <v>190</v>
      </c>
      <c r="O225" s="233" t="s">
        <v>117</v>
      </c>
      <c r="P225" s="221">
        <v>200</v>
      </c>
      <c r="Q225" s="221">
        <v>200</v>
      </c>
      <c r="R225" s="221">
        <v>200</v>
      </c>
      <c r="S225" s="221"/>
      <c r="T225" s="221"/>
      <c r="U225" s="221"/>
      <c r="W225" s="45" t="str">
        <f t="shared" si="13"/>
        <v/>
      </c>
    </row>
    <row r="226" spans="1:23" ht="15.75">
      <c r="A226" s="175" t="str">
        <f t="shared" si="12"/>
        <v>95SONSONATE</v>
      </c>
      <c r="B226" s="202">
        <v>95</v>
      </c>
      <c r="C226" s="201" t="s">
        <v>175</v>
      </c>
      <c r="D226" s="233" t="s">
        <v>204</v>
      </c>
      <c r="E226" s="221">
        <v>120</v>
      </c>
      <c r="F226" s="221">
        <v>120</v>
      </c>
      <c r="G226" s="221">
        <v>120</v>
      </c>
      <c r="H226" s="221">
        <v>1.5</v>
      </c>
      <c r="I226" s="221">
        <v>1.5</v>
      </c>
      <c r="J226" s="221">
        <v>1.5</v>
      </c>
      <c r="L226" s="54" t="str">
        <f t="shared" si="11"/>
        <v>86SANTA ANA</v>
      </c>
      <c r="M226" s="202">
        <v>86</v>
      </c>
      <c r="N226" s="201" t="s">
        <v>172</v>
      </c>
      <c r="O226" s="233" t="s">
        <v>117</v>
      </c>
      <c r="P226" s="221">
        <v>250</v>
      </c>
      <c r="Q226" s="221">
        <v>250</v>
      </c>
      <c r="R226" s="221">
        <v>250</v>
      </c>
      <c r="S226" s="221"/>
      <c r="T226" s="221"/>
      <c r="U226" s="221"/>
      <c r="W226" s="45" t="str">
        <f t="shared" si="13"/>
        <v/>
      </c>
    </row>
    <row r="227" spans="1:23" ht="15.75">
      <c r="A227" s="175" t="str">
        <f t="shared" si="12"/>
        <v>95USULUTAN</v>
      </c>
      <c r="B227" s="203">
        <v>95</v>
      </c>
      <c r="C227" s="201" t="s">
        <v>259</v>
      </c>
      <c r="D227" s="233" t="s">
        <v>204</v>
      </c>
      <c r="E227" s="221">
        <v>150</v>
      </c>
      <c r="F227" s="221">
        <v>150</v>
      </c>
      <c r="G227" s="221">
        <v>150</v>
      </c>
      <c r="H227" s="221">
        <v>1.6166666666666665</v>
      </c>
      <c r="I227" s="221">
        <v>1.5</v>
      </c>
      <c r="J227" s="221">
        <v>1.75</v>
      </c>
      <c r="L227" s="54" t="str">
        <f t="shared" si="11"/>
        <v>86SAN MIGUEL</v>
      </c>
      <c r="M227" s="203">
        <v>86</v>
      </c>
      <c r="N227" s="201" t="s">
        <v>174</v>
      </c>
      <c r="O227" s="233" t="s">
        <v>117</v>
      </c>
      <c r="P227" s="221">
        <v>185</v>
      </c>
      <c r="Q227" s="221">
        <v>185</v>
      </c>
      <c r="R227" s="221">
        <v>185</v>
      </c>
      <c r="S227" s="221"/>
      <c r="T227" s="221"/>
      <c r="U227" s="221"/>
      <c r="W227" s="45" t="str">
        <f t="shared" si="13"/>
        <v/>
      </c>
    </row>
    <row r="228" spans="1:23" ht="15.75">
      <c r="A228" s="175" t="str">
        <f t="shared" si="12"/>
        <v xml:space="preserve">96GERARDO BARRIOS </v>
      </c>
      <c r="B228" s="203">
        <v>96</v>
      </c>
      <c r="C228" s="201" t="s">
        <v>262</v>
      </c>
      <c r="D228" s="233" t="s">
        <v>205</v>
      </c>
      <c r="E228" s="221">
        <v>48</v>
      </c>
      <c r="F228" s="221">
        <v>48</v>
      </c>
      <c r="G228" s="221">
        <v>48</v>
      </c>
      <c r="H228" s="221">
        <v>0.54999999999999993</v>
      </c>
      <c r="I228" s="221">
        <v>0.55000000000000004</v>
      </c>
      <c r="J228" s="221">
        <v>0.55000000000000004</v>
      </c>
      <c r="L228" s="54" t="str">
        <f t="shared" si="11"/>
        <v>86SENSUNTEPEQUE</v>
      </c>
      <c r="M228" s="203">
        <v>86</v>
      </c>
      <c r="N228" s="201" t="s">
        <v>181</v>
      </c>
      <c r="O228" s="233" t="s">
        <v>117</v>
      </c>
      <c r="P228" s="221">
        <v>221.66666666666666</v>
      </c>
      <c r="Q228" s="221">
        <v>215</v>
      </c>
      <c r="R228" s="221">
        <v>230</v>
      </c>
      <c r="S228" s="221"/>
      <c r="T228" s="221"/>
      <c r="U228" s="221"/>
      <c r="W228" s="45" t="str">
        <f t="shared" si="13"/>
        <v/>
      </c>
    </row>
    <row r="229" spans="1:23" ht="15.75">
      <c r="A229" s="175" t="str">
        <f t="shared" si="12"/>
        <v>96MERCADO CENTRAL</v>
      </c>
      <c r="B229" s="202">
        <v>96</v>
      </c>
      <c r="C229" s="201" t="s">
        <v>229</v>
      </c>
      <c r="D229" s="233" t="s">
        <v>205</v>
      </c>
      <c r="E229" s="221">
        <v>48</v>
      </c>
      <c r="F229" s="221">
        <v>48</v>
      </c>
      <c r="G229" s="221">
        <v>48</v>
      </c>
      <c r="H229" s="221">
        <v>0.55000000000000004</v>
      </c>
      <c r="I229" s="221">
        <v>0.55000000000000004</v>
      </c>
      <c r="J229" s="221">
        <v>0.55000000000000004</v>
      </c>
      <c r="L229" s="54" t="str">
        <f t="shared" si="11"/>
        <v>86MERCADO CENTRAL</v>
      </c>
      <c r="M229" s="202">
        <v>86</v>
      </c>
      <c r="N229" s="201" t="s">
        <v>229</v>
      </c>
      <c r="O229" s="233" t="s">
        <v>117</v>
      </c>
      <c r="P229" s="221">
        <v>200</v>
      </c>
      <c r="Q229" s="221">
        <v>200</v>
      </c>
      <c r="R229" s="221">
        <v>200</v>
      </c>
      <c r="S229" s="221"/>
      <c r="T229" s="221"/>
      <c r="U229" s="221"/>
      <c r="W229" s="45" t="str">
        <f t="shared" si="13"/>
        <v/>
      </c>
    </row>
    <row r="230" spans="1:23" ht="15.75">
      <c r="A230" s="175" t="str">
        <f t="shared" si="12"/>
        <v>96SAN FRANCISCO GOTERA</v>
      </c>
      <c r="B230" s="203">
        <v>96</v>
      </c>
      <c r="C230" s="201" t="s">
        <v>182</v>
      </c>
      <c r="D230" s="233" t="s">
        <v>205</v>
      </c>
      <c r="E230" s="221">
        <v>48.516666666666673</v>
      </c>
      <c r="F230" s="221">
        <v>48</v>
      </c>
      <c r="G230" s="221">
        <v>49</v>
      </c>
      <c r="H230" s="221">
        <v>0.56666666666666676</v>
      </c>
      <c r="I230" s="221">
        <v>0.55000000000000004</v>
      </c>
      <c r="J230" s="221">
        <v>0.6</v>
      </c>
      <c r="L230" s="54" t="str">
        <f t="shared" si="11"/>
        <v>87TIENDONA</v>
      </c>
      <c r="M230" s="203">
        <v>87</v>
      </c>
      <c r="N230" s="201" t="s">
        <v>190</v>
      </c>
      <c r="O230" s="233" t="s">
        <v>118</v>
      </c>
      <c r="P230" s="221">
        <v>150</v>
      </c>
      <c r="Q230" s="221">
        <v>150</v>
      </c>
      <c r="R230" s="221">
        <v>150</v>
      </c>
      <c r="S230" s="221"/>
      <c r="T230" s="221"/>
      <c r="U230" s="221"/>
      <c r="W230" s="45" t="str">
        <f t="shared" si="13"/>
        <v/>
      </c>
    </row>
    <row r="231" spans="1:23" ht="15.75">
      <c r="A231" s="175" t="str">
        <f t="shared" si="12"/>
        <v>96SONSONATE</v>
      </c>
      <c r="B231" s="203">
        <v>96</v>
      </c>
      <c r="C231" s="201" t="s">
        <v>175</v>
      </c>
      <c r="D231" s="233" t="s">
        <v>205</v>
      </c>
      <c r="E231" s="221">
        <v>49.2</v>
      </c>
      <c r="F231" s="221">
        <v>49</v>
      </c>
      <c r="G231" s="221">
        <v>50</v>
      </c>
      <c r="H231" s="221">
        <v>0.57999999999999996</v>
      </c>
      <c r="I231" s="221">
        <v>0.5</v>
      </c>
      <c r="J231" s="221">
        <v>0.6</v>
      </c>
      <c r="L231" s="54" t="str">
        <f t="shared" si="11"/>
        <v>87SAN MIGUEL</v>
      </c>
      <c r="M231" s="203">
        <v>87</v>
      </c>
      <c r="N231" s="201" t="s">
        <v>174</v>
      </c>
      <c r="O231" s="233" t="s">
        <v>118</v>
      </c>
      <c r="P231" s="221">
        <v>165</v>
      </c>
      <c r="Q231" s="221">
        <v>165</v>
      </c>
      <c r="R231" s="221">
        <v>165</v>
      </c>
      <c r="S231" s="221"/>
      <c r="T231" s="221"/>
      <c r="U231" s="221"/>
      <c r="W231" s="45" t="str">
        <f t="shared" si="13"/>
        <v/>
      </c>
    </row>
    <row r="232" spans="1:23" ht="15.75">
      <c r="A232" s="175" t="str">
        <f t="shared" si="12"/>
        <v>96USULUTAN</v>
      </c>
      <c r="B232" s="202">
        <v>96</v>
      </c>
      <c r="C232" s="201" t="s">
        <v>259</v>
      </c>
      <c r="D232" s="233" t="s">
        <v>205</v>
      </c>
      <c r="E232" s="221">
        <v>49.75</v>
      </c>
      <c r="F232" s="221">
        <v>49</v>
      </c>
      <c r="G232" s="221">
        <v>51</v>
      </c>
      <c r="H232" s="221">
        <v>0.57499999999999996</v>
      </c>
      <c r="I232" s="221">
        <v>0.55000000000000004</v>
      </c>
      <c r="J232" s="221">
        <v>0.6</v>
      </c>
      <c r="L232" s="54" t="str">
        <f t="shared" si="11"/>
        <v>88TIENDONA</v>
      </c>
      <c r="M232" s="202">
        <v>88</v>
      </c>
      <c r="N232" s="201" t="s">
        <v>190</v>
      </c>
      <c r="O232" s="233" t="s">
        <v>119</v>
      </c>
      <c r="P232" s="221">
        <v>125</v>
      </c>
      <c r="Q232" s="221">
        <v>125</v>
      </c>
      <c r="R232" s="221">
        <v>125</v>
      </c>
      <c r="S232" s="221"/>
      <c r="T232" s="221"/>
      <c r="U232" s="221"/>
      <c r="W232" s="45" t="str">
        <f t="shared" si="13"/>
        <v/>
      </c>
    </row>
    <row r="233" spans="1:23" ht="15.75">
      <c r="A233" s="175" t="str">
        <f t="shared" si="12"/>
        <v xml:space="preserve">97GERARDO BARRIOS </v>
      </c>
      <c r="B233" s="203">
        <v>97</v>
      </c>
      <c r="C233" s="201" t="s">
        <v>262</v>
      </c>
      <c r="D233" s="233" t="s">
        <v>206</v>
      </c>
      <c r="E233" s="221">
        <v>74</v>
      </c>
      <c r="F233" s="221">
        <v>72</v>
      </c>
      <c r="G233" s="221">
        <v>75</v>
      </c>
      <c r="H233" s="221">
        <v>0.79999999999999993</v>
      </c>
      <c r="I233" s="221">
        <v>0.8</v>
      </c>
      <c r="J233" s="221">
        <v>0.8</v>
      </c>
      <c r="L233" s="54" t="str">
        <f t="shared" si="11"/>
        <v>88SANTA ANA</v>
      </c>
      <c r="M233" s="203">
        <v>88</v>
      </c>
      <c r="N233" s="201" t="s">
        <v>172</v>
      </c>
      <c r="O233" s="233" t="s">
        <v>119</v>
      </c>
      <c r="P233" s="221">
        <v>122.5</v>
      </c>
      <c r="Q233" s="221">
        <v>120</v>
      </c>
      <c r="R233" s="221">
        <v>125</v>
      </c>
      <c r="S233" s="221"/>
      <c r="T233" s="221"/>
      <c r="U233" s="221"/>
      <c r="W233" s="45" t="str">
        <f t="shared" si="13"/>
        <v/>
      </c>
    </row>
    <row r="234" spans="1:23" ht="15.75">
      <c r="A234" s="175" t="str">
        <f t="shared" si="12"/>
        <v>97MERCADO CENTRAL</v>
      </c>
      <c r="B234" s="203">
        <v>97</v>
      </c>
      <c r="C234" s="201" t="s">
        <v>229</v>
      </c>
      <c r="D234" s="233" t="s">
        <v>206</v>
      </c>
      <c r="E234" s="221">
        <v>75</v>
      </c>
      <c r="F234" s="221">
        <v>75</v>
      </c>
      <c r="G234" s="221">
        <v>75</v>
      </c>
      <c r="H234" s="221">
        <v>0.8</v>
      </c>
      <c r="I234" s="221">
        <v>0.8</v>
      </c>
      <c r="J234" s="221">
        <v>0.8</v>
      </c>
      <c r="L234" s="54" t="str">
        <f t="shared" si="11"/>
        <v>88SAN MIGUEL</v>
      </c>
      <c r="M234" s="203">
        <v>88</v>
      </c>
      <c r="N234" s="201" t="s">
        <v>174</v>
      </c>
      <c r="O234" s="233" t="s">
        <v>119</v>
      </c>
      <c r="P234" s="221">
        <v>100</v>
      </c>
      <c r="Q234" s="221">
        <v>100</v>
      </c>
      <c r="R234" s="221">
        <v>100</v>
      </c>
      <c r="S234" s="221"/>
      <c r="T234" s="221"/>
      <c r="U234" s="221"/>
      <c r="W234" s="45" t="str">
        <f t="shared" si="13"/>
        <v/>
      </c>
    </row>
    <row r="235" spans="1:23" ht="15.75">
      <c r="A235" s="175" t="str">
        <f t="shared" si="12"/>
        <v>97SAN FRANCISCO GOTERA</v>
      </c>
      <c r="B235" s="202">
        <v>97</v>
      </c>
      <c r="C235" s="201" t="s">
        <v>182</v>
      </c>
      <c r="D235" s="233" t="s">
        <v>206</v>
      </c>
      <c r="E235" s="221"/>
      <c r="F235" s="221"/>
      <c r="G235" s="221"/>
      <c r="H235" s="221">
        <v>1.1375</v>
      </c>
      <c r="I235" s="221">
        <v>1</v>
      </c>
      <c r="J235" s="221">
        <v>1.25</v>
      </c>
      <c r="L235" s="54" t="str">
        <f t="shared" si="11"/>
        <v>89TIENDONA</v>
      </c>
      <c r="M235" s="202">
        <v>89</v>
      </c>
      <c r="N235" s="201" t="s">
        <v>190</v>
      </c>
      <c r="O235" s="233" t="s">
        <v>120</v>
      </c>
      <c r="P235" s="221">
        <v>25.4</v>
      </c>
      <c r="Q235" s="221">
        <v>24</v>
      </c>
      <c r="R235" s="221">
        <v>26</v>
      </c>
      <c r="S235" s="221"/>
      <c r="T235" s="221"/>
      <c r="U235" s="221"/>
      <c r="W235" s="45"/>
    </row>
    <row r="236" spans="1:23" ht="15.75">
      <c r="A236" s="175" t="str">
        <f t="shared" si="12"/>
        <v>97SONSONATE</v>
      </c>
      <c r="B236" s="203">
        <v>97</v>
      </c>
      <c r="C236" s="201" t="s">
        <v>175</v>
      </c>
      <c r="D236" s="233" t="s">
        <v>206</v>
      </c>
      <c r="E236" s="221">
        <v>95</v>
      </c>
      <c r="F236" s="221">
        <v>95</v>
      </c>
      <c r="G236" s="221">
        <v>95</v>
      </c>
      <c r="H236" s="221">
        <v>1.2</v>
      </c>
      <c r="I236" s="221">
        <v>1.2</v>
      </c>
      <c r="J236" s="221">
        <v>1.2</v>
      </c>
      <c r="L236" s="54" t="str">
        <f t="shared" si="11"/>
        <v>89SANTA ANA</v>
      </c>
      <c r="M236" s="203">
        <v>89</v>
      </c>
      <c r="N236" s="201" t="s">
        <v>172</v>
      </c>
      <c r="O236" s="233" t="s">
        <v>120</v>
      </c>
      <c r="P236" s="221">
        <v>26</v>
      </c>
      <c r="Q236" s="221">
        <v>26</v>
      </c>
      <c r="R236" s="221">
        <v>26</v>
      </c>
      <c r="S236" s="221"/>
      <c r="T236" s="221"/>
      <c r="U236" s="221"/>
      <c r="W236" s="45"/>
    </row>
    <row r="237" spans="1:23" ht="15.75">
      <c r="A237" s="175" t="str">
        <f t="shared" si="12"/>
        <v>97USULUTAN</v>
      </c>
      <c r="B237" s="203">
        <v>97</v>
      </c>
      <c r="C237" s="201" t="s">
        <v>259</v>
      </c>
      <c r="D237" s="233" t="s">
        <v>206</v>
      </c>
      <c r="E237" s="221">
        <v>81</v>
      </c>
      <c r="F237" s="221">
        <v>80</v>
      </c>
      <c r="G237" s="221">
        <v>82</v>
      </c>
      <c r="H237" s="221">
        <v>1.06</v>
      </c>
      <c r="I237" s="221">
        <v>1</v>
      </c>
      <c r="J237" s="221">
        <v>1.1000000000000001</v>
      </c>
      <c r="L237" s="54" t="str">
        <f t="shared" si="11"/>
        <v>89SAN MIGUEL</v>
      </c>
      <c r="M237" s="203">
        <v>89</v>
      </c>
      <c r="N237" s="201" t="s">
        <v>174</v>
      </c>
      <c r="O237" s="233" t="s">
        <v>120</v>
      </c>
      <c r="P237" s="221">
        <v>24.2</v>
      </c>
      <c r="Q237" s="221">
        <v>24</v>
      </c>
      <c r="R237" s="221">
        <v>25</v>
      </c>
      <c r="S237" s="221"/>
      <c r="T237" s="221"/>
      <c r="U237" s="221"/>
      <c r="W237" s="45"/>
    </row>
    <row r="238" spans="1:23" ht="15.75">
      <c r="A238" s="175" t="str">
        <f t="shared" si="12"/>
        <v xml:space="preserve">98GERARDO BARRIOS </v>
      </c>
      <c r="B238" s="202">
        <v>98</v>
      </c>
      <c r="C238" s="201" t="s">
        <v>262</v>
      </c>
      <c r="D238" s="233" t="s">
        <v>266</v>
      </c>
      <c r="E238" s="221">
        <v>154.30000000000001</v>
      </c>
      <c r="F238" s="221">
        <v>148</v>
      </c>
      <c r="G238" s="221">
        <v>160</v>
      </c>
      <c r="H238" s="221">
        <v>1.7428571428571427</v>
      </c>
      <c r="I238" s="221">
        <v>1.7</v>
      </c>
      <c r="J238" s="221">
        <v>1.75</v>
      </c>
      <c r="L238" s="54" t="str">
        <f t="shared" si="11"/>
        <v>89SENSUNTEPEQUE</v>
      </c>
      <c r="M238" s="202">
        <v>89</v>
      </c>
      <c r="N238" s="201" t="s">
        <v>181</v>
      </c>
      <c r="O238" s="233" t="s">
        <v>120</v>
      </c>
      <c r="P238" s="221">
        <v>26.666666666666668</v>
      </c>
      <c r="Q238" s="221">
        <v>26</v>
      </c>
      <c r="R238" s="221">
        <v>27</v>
      </c>
      <c r="S238" s="221"/>
      <c r="T238" s="221"/>
      <c r="U238" s="221"/>
      <c r="W238" s="45"/>
    </row>
    <row r="239" spans="1:23" ht="15.75">
      <c r="A239" s="175" t="str">
        <f t="shared" si="12"/>
        <v>98MERCADO CENTRAL</v>
      </c>
      <c r="B239" s="203">
        <v>98</v>
      </c>
      <c r="C239" s="201" t="s">
        <v>229</v>
      </c>
      <c r="D239" s="233" t="s">
        <v>266</v>
      </c>
      <c r="E239" s="221">
        <v>152.5</v>
      </c>
      <c r="F239" s="221">
        <v>150</v>
      </c>
      <c r="G239" s="221">
        <v>155</v>
      </c>
      <c r="H239" s="221">
        <v>1.75</v>
      </c>
      <c r="I239" s="221">
        <v>1.75</v>
      </c>
      <c r="J239" s="221">
        <v>1.75</v>
      </c>
      <c r="L239" s="54" t="str">
        <f t="shared" si="11"/>
        <v>89MERCADO CENTRAL</v>
      </c>
      <c r="M239" s="203">
        <v>89</v>
      </c>
      <c r="N239" s="201" t="s">
        <v>229</v>
      </c>
      <c r="O239" s="233" t="s">
        <v>120</v>
      </c>
      <c r="P239" s="221">
        <v>24</v>
      </c>
      <c r="Q239" s="221">
        <v>24</v>
      </c>
      <c r="R239" s="221">
        <v>24</v>
      </c>
      <c r="S239" s="221"/>
      <c r="T239" s="221"/>
      <c r="U239" s="221"/>
      <c r="W239" s="45"/>
    </row>
    <row r="240" spans="1:23" ht="15.75">
      <c r="A240" s="175" t="str">
        <f t="shared" si="12"/>
        <v>98SAN FRANCISCO GOTERA</v>
      </c>
      <c r="B240" s="203">
        <v>98</v>
      </c>
      <c r="C240" s="201" t="s">
        <v>182</v>
      </c>
      <c r="D240" s="233" t="s">
        <v>266</v>
      </c>
      <c r="E240" s="221"/>
      <c r="F240" s="221"/>
      <c r="G240" s="221"/>
      <c r="H240" s="221">
        <v>1.98125</v>
      </c>
      <c r="I240" s="221">
        <v>1.75</v>
      </c>
      <c r="J240" s="221">
        <v>2.1</v>
      </c>
      <c r="L240" s="54" t="str">
        <f t="shared" si="11"/>
        <v>90TIENDONA</v>
      </c>
      <c r="M240" s="203">
        <v>90</v>
      </c>
      <c r="N240" s="201" t="s">
        <v>190</v>
      </c>
      <c r="O240" s="233" t="s">
        <v>121</v>
      </c>
      <c r="P240" s="221">
        <v>16.8</v>
      </c>
      <c r="Q240" s="221">
        <v>16</v>
      </c>
      <c r="R240" s="221">
        <v>17</v>
      </c>
      <c r="S240" s="221"/>
      <c r="T240" s="221"/>
      <c r="U240" s="221"/>
      <c r="W240" s="45"/>
    </row>
    <row r="241" spans="1:23" ht="15.75">
      <c r="A241" s="175" t="str">
        <f t="shared" si="12"/>
        <v>98SONSONATE</v>
      </c>
      <c r="B241" s="202">
        <v>98</v>
      </c>
      <c r="C241" s="201" t="s">
        <v>175</v>
      </c>
      <c r="D241" s="233" t="s">
        <v>266</v>
      </c>
      <c r="E241" s="221">
        <v>160</v>
      </c>
      <c r="F241" s="221">
        <v>160</v>
      </c>
      <c r="G241" s="221">
        <v>160</v>
      </c>
      <c r="H241" s="221">
        <v>2</v>
      </c>
      <c r="I241" s="221">
        <v>2</v>
      </c>
      <c r="J241" s="221">
        <v>2</v>
      </c>
      <c r="L241" s="54" t="str">
        <f t="shared" si="11"/>
        <v>90SAN MIGUEL</v>
      </c>
      <c r="M241" s="202">
        <v>90</v>
      </c>
      <c r="N241" s="201" t="s">
        <v>174</v>
      </c>
      <c r="O241" s="233" t="s">
        <v>121</v>
      </c>
      <c r="P241" s="221">
        <v>19</v>
      </c>
      <c r="Q241" s="221">
        <v>19</v>
      </c>
      <c r="R241" s="221">
        <v>19</v>
      </c>
      <c r="S241" s="221"/>
      <c r="T241" s="221"/>
      <c r="U241" s="221"/>
      <c r="W241" s="45"/>
    </row>
    <row r="242" spans="1:23" ht="15.75">
      <c r="A242" s="175" t="str">
        <f t="shared" si="12"/>
        <v>98USULUTAN</v>
      </c>
      <c r="B242" s="202">
        <v>98</v>
      </c>
      <c r="C242" s="201" t="s">
        <v>259</v>
      </c>
      <c r="D242" s="233" t="s">
        <v>266</v>
      </c>
      <c r="E242" s="221">
        <v>157.5</v>
      </c>
      <c r="F242" s="221">
        <v>150</v>
      </c>
      <c r="G242" s="221">
        <v>165</v>
      </c>
      <c r="H242" s="221">
        <v>2.0499999999999998</v>
      </c>
      <c r="I242" s="221">
        <v>2</v>
      </c>
      <c r="J242" s="221">
        <v>2.25</v>
      </c>
      <c r="L242" s="54" t="str">
        <f t="shared" si="11"/>
        <v>90SENSUNTEPEQUE</v>
      </c>
      <c r="M242" s="202">
        <v>90</v>
      </c>
      <c r="N242" s="201" t="s">
        <v>181</v>
      </c>
      <c r="O242" s="233" t="s">
        <v>121</v>
      </c>
      <c r="P242" s="221">
        <v>23.333333333333332</v>
      </c>
      <c r="Q242" s="221">
        <v>21</v>
      </c>
      <c r="R242" s="221">
        <v>25</v>
      </c>
      <c r="S242" s="221"/>
      <c r="T242" s="221"/>
      <c r="U242" s="221"/>
      <c r="W242" s="45"/>
    </row>
    <row r="243" spans="1:23" ht="15.75">
      <c r="A243" s="175" t="str">
        <f t="shared" si="12"/>
        <v>99MERCADO CENTRAL</v>
      </c>
      <c r="B243" s="203">
        <v>99</v>
      </c>
      <c r="C243" s="201" t="s">
        <v>229</v>
      </c>
      <c r="D243" s="233" t="s">
        <v>208</v>
      </c>
      <c r="E243" s="221">
        <v>26</v>
      </c>
      <c r="F243" s="221">
        <v>26</v>
      </c>
      <c r="G243" s="221">
        <v>26</v>
      </c>
      <c r="H243" s="221"/>
      <c r="I243" s="221"/>
      <c r="J243" s="221"/>
      <c r="L243" s="54" t="str">
        <f t="shared" si="11"/>
        <v>92TIENDONA</v>
      </c>
      <c r="M243" s="203">
        <v>92</v>
      </c>
      <c r="N243" s="201" t="s">
        <v>190</v>
      </c>
      <c r="O243" s="233" t="s">
        <v>122</v>
      </c>
      <c r="P243" s="221">
        <v>150</v>
      </c>
      <c r="Q243" s="221">
        <v>150</v>
      </c>
      <c r="R243" s="221">
        <v>150</v>
      </c>
      <c r="S243" s="221"/>
      <c r="T243" s="221"/>
      <c r="U243" s="221"/>
      <c r="W243" s="45"/>
    </row>
    <row r="244" spans="1:23" ht="15.75">
      <c r="A244" s="175" t="str">
        <f t="shared" si="12"/>
        <v>99SONSONATE</v>
      </c>
      <c r="B244" s="203">
        <v>99</v>
      </c>
      <c r="C244" s="201" t="s">
        <v>175</v>
      </c>
      <c r="D244" s="233" t="s">
        <v>208</v>
      </c>
      <c r="E244" s="221">
        <v>28</v>
      </c>
      <c r="F244" s="221">
        <v>28</v>
      </c>
      <c r="G244" s="221">
        <v>28</v>
      </c>
      <c r="H244" s="221"/>
      <c r="I244" s="221"/>
      <c r="J244" s="221"/>
      <c r="L244" s="54" t="str">
        <f t="shared" si="11"/>
        <v>92SAN MIGUEL</v>
      </c>
      <c r="M244" s="203">
        <v>92</v>
      </c>
      <c r="N244" s="201" t="s">
        <v>174</v>
      </c>
      <c r="O244" s="233" t="s">
        <v>122</v>
      </c>
      <c r="P244" s="221">
        <v>157.5</v>
      </c>
      <c r="Q244" s="221">
        <v>155</v>
      </c>
      <c r="R244" s="221">
        <v>160</v>
      </c>
      <c r="S244" s="221"/>
      <c r="T244" s="221"/>
      <c r="U244" s="221"/>
      <c r="W244" s="45"/>
    </row>
    <row r="245" spans="1:23" ht="15.75">
      <c r="A245" s="175" t="str">
        <f t="shared" si="12"/>
        <v xml:space="preserve">100GERARDO BARRIOS </v>
      </c>
      <c r="B245" s="202">
        <v>100</v>
      </c>
      <c r="C245" s="201" t="s">
        <v>262</v>
      </c>
      <c r="D245" s="233" t="s">
        <v>209</v>
      </c>
      <c r="E245" s="221">
        <v>24.5</v>
      </c>
      <c r="F245" s="221">
        <v>24</v>
      </c>
      <c r="G245" s="221">
        <v>25</v>
      </c>
      <c r="H245" s="221"/>
      <c r="I245" s="221"/>
      <c r="J245" s="221"/>
      <c r="L245" s="54" t="str">
        <f t="shared" si="11"/>
        <v>92SENSUNTEPEQUE</v>
      </c>
      <c r="M245" s="202">
        <v>92</v>
      </c>
      <c r="N245" s="201" t="s">
        <v>181</v>
      </c>
      <c r="O245" s="233" t="s">
        <v>122</v>
      </c>
      <c r="P245" s="221">
        <v>160</v>
      </c>
      <c r="Q245" s="221">
        <v>160</v>
      </c>
      <c r="R245" s="221">
        <v>160</v>
      </c>
      <c r="S245" s="221"/>
      <c r="T245" s="221"/>
      <c r="U245" s="221"/>
      <c r="W245" s="45"/>
    </row>
    <row r="246" spans="1:23" ht="15.75">
      <c r="A246" s="175" t="str">
        <f t="shared" si="12"/>
        <v>100MERCADO CENTRAL</v>
      </c>
      <c r="B246" s="203">
        <v>100</v>
      </c>
      <c r="C246" s="201" t="s">
        <v>229</v>
      </c>
      <c r="D246" s="233" t="s">
        <v>209</v>
      </c>
      <c r="E246" s="221">
        <v>24.5</v>
      </c>
      <c r="F246" s="221">
        <v>24</v>
      </c>
      <c r="G246" s="221">
        <v>25</v>
      </c>
      <c r="H246" s="221"/>
      <c r="I246" s="221"/>
      <c r="J246" s="221"/>
      <c r="L246" s="54" t="str">
        <f t="shared" si="11"/>
        <v>93TIENDONA</v>
      </c>
      <c r="M246" s="203">
        <v>93</v>
      </c>
      <c r="N246" s="201" t="s">
        <v>190</v>
      </c>
      <c r="O246" s="233" t="s">
        <v>123</v>
      </c>
      <c r="P246" s="221">
        <v>25.666666666666668</v>
      </c>
      <c r="Q246" s="221">
        <v>25</v>
      </c>
      <c r="R246" s="221">
        <v>26</v>
      </c>
      <c r="S246" s="221"/>
      <c r="T246" s="221"/>
      <c r="U246" s="221"/>
      <c r="W246" s="45"/>
    </row>
    <row r="247" spans="1:23" ht="15.75">
      <c r="A247" s="175" t="str">
        <f t="shared" si="12"/>
        <v>100SAN FRANCISCO GOTERA</v>
      </c>
      <c r="B247" s="203">
        <v>100</v>
      </c>
      <c r="C247" s="201" t="s">
        <v>182</v>
      </c>
      <c r="D247" s="233" t="s">
        <v>209</v>
      </c>
      <c r="E247" s="221">
        <v>24</v>
      </c>
      <c r="F247" s="221">
        <v>24</v>
      </c>
      <c r="G247" s="221">
        <v>24</v>
      </c>
      <c r="H247" s="221">
        <v>0.57499999999999996</v>
      </c>
      <c r="I247" s="221">
        <v>0.55000000000000004</v>
      </c>
      <c r="J247" s="221">
        <v>0.6</v>
      </c>
      <c r="L247" s="54" t="str">
        <f t="shared" si="11"/>
        <v>94MERCADO CENTRAL</v>
      </c>
      <c r="M247" s="203">
        <v>94</v>
      </c>
      <c r="N247" s="201" t="s">
        <v>229</v>
      </c>
      <c r="O247" s="233" t="s">
        <v>265</v>
      </c>
      <c r="P247" s="221">
        <v>85</v>
      </c>
      <c r="Q247" s="221">
        <v>85</v>
      </c>
      <c r="R247" s="221">
        <v>85</v>
      </c>
      <c r="S247" s="221">
        <v>1</v>
      </c>
      <c r="T247" s="221">
        <v>1</v>
      </c>
      <c r="U247" s="221">
        <v>1</v>
      </c>
      <c r="W247" s="45"/>
    </row>
    <row r="248" spans="1:23" ht="15.75">
      <c r="A248" s="175" t="str">
        <f t="shared" si="12"/>
        <v>100SONSONATE</v>
      </c>
      <c r="B248" s="202">
        <v>100</v>
      </c>
      <c r="C248" s="201" t="s">
        <v>175</v>
      </c>
      <c r="D248" s="233" t="s">
        <v>209</v>
      </c>
      <c r="E248" s="221">
        <v>24.5</v>
      </c>
      <c r="F248" s="221">
        <v>24.5</v>
      </c>
      <c r="G248" s="221">
        <v>24.5</v>
      </c>
      <c r="H248" s="221"/>
      <c r="I248" s="221"/>
      <c r="J248" s="221"/>
      <c r="L248" s="54" t="str">
        <f t="shared" si="11"/>
        <v xml:space="preserve">94GERARDO BARRIOS </v>
      </c>
      <c r="M248" s="202">
        <v>94</v>
      </c>
      <c r="N248" s="201" t="s">
        <v>262</v>
      </c>
      <c r="O248" s="233" t="s">
        <v>265</v>
      </c>
      <c r="P248" s="221">
        <v>85</v>
      </c>
      <c r="Q248" s="221">
        <v>85</v>
      </c>
      <c r="R248" s="221">
        <v>85</v>
      </c>
      <c r="S248" s="221"/>
      <c r="T248" s="221"/>
      <c r="U248" s="221"/>
      <c r="W248" s="45"/>
    </row>
    <row r="249" spans="1:23" ht="15.75">
      <c r="A249" s="175" t="str">
        <f t="shared" si="12"/>
        <v>100USULUTAN</v>
      </c>
      <c r="B249" s="203">
        <v>100</v>
      </c>
      <c r="C249" s="201" t="s">
        <v>259</v>
      </c>
      <c r="D249" s="233" t="s">
        <v>209</v>
      </c>
      <c r="E249" s="221">
        <v>23</v>
      </c>
      <c r="F249" s="221">
        <v>23</v>
      </c>
      <c r="G249" s="221">
        <v>23</v>
      </c>
      <c r="H249" s="221">
        <v>0.5</v>
      </c>
      <c r="I249" s="221">
        <v>0.5</v>
      </c>
      <c r="J249" s="221">
        <v>0.5</v>
      </c>
      <c r="L249" s="54" t="str">
        <f t="shared" si="11"/>
        <v>95SANTA ANA</v>
      </c>
      <c r="M249" s="203">
        <v>95</v>
      </c>
      <c r="N249" s="201" t="s">
        <v>172</v>
      </c>
      <c r="O249" s="233" t="s">
        <v>204</v>
      </c>
      <c r="P249" s="221"/>
      <c r="Q249" s="221"/>
      <c r="R249" s="221"/>
      <c r="S249" s="221">
        <v>1.5</v>
      </c>
      <c r="T249" s="221">
        <v>1.5</v>
      </c>
      <c r="U249" s="221">
        <v>1.5</v>
      </c>
      <c r="W249" s="45"/>
    </row>
    <row r="250" spans="1:23" ht="15.75">
      <c r="A250" s="175" t="str">
        <f t="shared" si="12"/>
        <v xml:space="preserve">101GERARDO BARRIOS </v>
      </c>
      <c r="B250" s="203">
        <v>101</v>
      </c>
      <c r="C250" s="201" t="s">
        <v>262</v>
      </c>
      <c r="D250" s="233" t="s">
        <v>210</v>
      </c>
      <c r="E250" s="221">
        <v>23.5</v>
      </c>
      <c r="F250" s="221">
        <v>23</v>
      </c>
      <c r="G250" s="221">
        <v>24</v>
      </c>
      <c r="H250" s="221"/>
      <c r="I250" s="221"/>
      <c r="J250" s="221"/>
      <c r="L250" s="54" t="str">
        <f t="shared" si="11"/>
        <v>95SAN MIGUEL</v>
      </c>
      <c r="M250" s="203">
        <v>95</v>
      </c>
      <c r="N250" s="201" t="s">
        <v>174</v>
      </c>
      <c r="O250" s="233" t="s">
        <v>204</v>
      </c>
      <c r="P250" s="221">
        <v>130</v>
      </c>
      <c r="Q250" s="221">
        <v>130</v>
      </c>
      <c r="R250" s="221">
        <v>130</v>
      </c>
      <c r="S250" s="221">
        <v>1.4</v>
      </c>
      <c r="T250" s="221">
        <v>1.4</v>
      </c>
      <c r="U250" s="221">
        <v>1.4</v>
      </c>
      <c r="W250" s="45"/>
    </row>
    <row r="251" spans="1:23" ht="15.75">
      <c r="A251" s="175" t="str">
        <f t="shared" si="12"/>
        <v>101MERCADO CENTRAL</v>
      </c>
      <c r="B251" s="202">
        <v>101</v>
      </c>
      <c r="C251" s="201" t="s">
        <v>229</v>
      </c>
      <c r="D251" s="233" t="s">
        <v>210</v>
      </c>
      <c r="E251" s="221">
        <v>23.5</v>
      </c>
      <c r="F251" s="221">
        <v>23</v>
      </c>
      <c r="G251" s="221">
        <v>24</v>
      </c>
      <c r="H251" s="221"/>
      <c r="I251" s="221"/>
      <c r="J251" s="221"/>
      <c r="L251" s="54" t="str">
        <f t="shared" si="11"/>
        <v>95SENSUNTEPEQUE</v>
      </c>
      <c r="M251" s="202">
        <v>95</v>
      </c>
      <c r="N251" s="201" t="s">
        <v>181</v>
      </c>
      <c r="O251" s="233" t="s">
        <v>204</v>
      </c>
      <c r="P251" s="221">
        <v>130</v>
      </c>
      <c r="Q251" s="221">
        <v>125</v>
      </c>
      <c r="R251" s="221">
        <v>135</v>
      </c>
      <c r="S251" s="221">
        <v>1.6700000000000004</v>
      </c>
      <c r="T251" s="221">
        <v>1.5</v>
      </c>
      <c r="U251" s="221">
        <v>1.75</v>
      </c>
      <c r="W251" s="45"/>
    </row>
    <row r="252" spans="1:23" ht="15.75">
      <c r="A252" s="175" t="str">
        <f t="shared" si="12"/>
        <v>101SAN FRANCISCO GOTERA</v>
      </c>
      <c r="B252" s="203">
        <v>101</v>
      </c>
      <c r="C252" s="201" t="s">
        <v>182</v>
      </c>
      <c r="D252" s="233" t="s">
        <v>210</v>
      </c>
      <c r="E252" s="221">
        <v>23</v>
      </c>
      <c r="F252" s="221">
        <v>22.5</v>
      </c>
      <c r="G252" s="221">
        <v>23.5</v>
      </c>
      <c r="H252" s="221">
        <v>0.56000000000000005</v>
      </c>
      <c r="I252" s="221">
        <v>0.55000000000000004</v>
      </c>
      <c r="J252" s="221">
        <v>0.6</v>
      </c>
      <c r="L252" s="54" t="str">
        <f t="shared" si="11"/>
        <v>95MERCADO CENTRAL</v>
      </c>
      <c r="M252" s="203">
        <v>95</v>
      </c>
      <c r="N252" s="201" t="s">
        <v>229</v>
      </c>
      <c r="O252" s="233" t="s">
        <v>204</v>
      </c>
      <c r="P252" s="221">
        <v>102.5</v>
      </c>
      <c r="Q252" s="221">
        <v>100</v>
      </c>
      <c r="R252" s="221">
        <v>105</v>
      </c>
      <c r="S252" s="221">
        <v>1.1000000000000001</v>
      </c>
      <c r="T252" s="221">
        <v>1.1000000000000001</v>
      </c>
      <c r="U252" s="221">
        <v>1.1000000000000001</v>
      </c>
      <c r="W252" s="45"/>
    </row>
    <row r="253" spans="1:23" ht="15.75">
      <c r="A253" s="175" t="str">
        <f t="shared" si="12"/>
        <v>101SONSONATE</v>
      </c>
      <c r="B253" s="203">
        <v>101</v>
      </c>
      <c r="C253" s="201" t="s">
        <v>175</v>
      </c>
      <c r="D253" s="233" t="s">
        <v>210</v>
      </c>
      <c r="E253" s="221">
        <v>23</v>
      </c>
      <c r="F253" s="221">
        <v>23</v>
      </c>
      <c r="G253" s="221">
        <v>23</v>
      </c>
      <c r="H253" s="221"/>
      <c r="I253" s="221"/>
      <c r="J253" s="221"/>
      <c r="L253" s="54" t="str">
        <f t="shared" si="11"/>
        <v xml:space="preserve">95GERARDO BARRIOS </v>
      </c>
      <c r="M253" s="203">
        <v>95</v>
      </c>
      <c r="N253" s="201" t="s">
        <v>262</v>
      </c>
      <c r="O253" s="233" t="s">
        <v>204</v>
      </c>
      <c r="P253" s="221">
        <v>101.66666666666667</v>
      </c>
      <c r="Q253" s="221">
        <v>100</v>
      </c>
      <c r="R253" s="221">
        <v>105</v>
      </c>
      <c r="S253" s="221">
        <v>1.1000000000000001</v>
      </c>
      <c r="T253" s="221">
        <v>1.1000000000000001</v>
      </c>
      <c r="U253" s="221">
        <v>1.1000000000000001</v>
      </c>
      <c r="W253" s="45"/>
    </row>
    <row r="254" spans="1:23" ht="15.75">
      <c r="A254" s="175" t="str">
        <f t="shared" si="12"/>
        <v>101USULUTAN</v>
      </c>
      <c r="B254" s="202">
        <v>101</v>
      </c>
      <c r="C254" s="201" t="s">
        <v>259</v>
      </c>
      <c r="D254" s="233" t="s">
        <v>210</v>
      </c>
      <c r="E254" s="221">
        <v>22.75</v>
      </c>
      <c r="F254" s="221">
        <v>22.5</v>
      </c>
      <c r="G254" s="221">
        <v>23</v>
      </c>
      <c r="H254" s="221">
        <v>0.57500000000000007</v>
      </c>
      <c r="I254" s="221">
        <v>0.5</v>
      </c>
      <c r="J254" s="221">
        <v>0.6</v>
      </c>
      <c r="L254" s="54" t="str">
        <f t="shared" si="11"/>
        <v>96SANTA ANA</v>
      </c>
      <c r="M254" s="202">
        <v>96</v>
      </c>
      <c r="N254" s="201" t="s">
        <v>172</v>
      </c>
      <c r="O254" s="233" t="s">
        <v>205</v>
      </c>
      <c r="P254" s="221">
        <v>49</v>
      </c>
      <c r="Q254" s="221">
        <v>49</v>
      </c>
      <c r="R254" s="221">
        <v>49</v>
      </c>
      <c r="S254" s="221">
        <v>0.6</v>
      </c>
      <c r="T254" s="221">
        <v>0.6</v>
      </c>
      <c r="U254" s="221">
        <v>0.6</v>
      </c>
      <c r="W254" s="45"/>
    </row>
    <row r="255" spans="1:23" ht="15.75">
      <c r="A255" s="175" t="str">
        <f t="shared" si="12"/>
        <v>102MERCADO CENTRAL</v>
      </c>
      <c r="B255" s="202">
        <v>102</v>
      </c>
      <c r="C255" s="201" t="s">
        <v>229</v>
      </c>
      <c r="D255" s="233" t="s">
        <v>211</v>
      </c>
      <c r="E255" s="221">
        <v>5</v>
      </c>
      <c r="F255" s="221">
        <v>5</v>
      </c>
      <c r="G255" s="221">
        <v>5</v>
      </c>
      <c r="H255" s="221"/>
      <c r="I255" s="221"/>
      <c r="J255" s="221"/>
      <c r="L255" s="54" t="str">
        <f t="shared" si="11"/>
        <v>96SAN MIGUEL</v>
      </c>
      <c r="M255" s="202">
        <v>96</v>
      </c>
      <c r="N255" s="201" t="s">
        <v>174</v>
      </c>
      <c r="O255" s="233" t="s">
        <v>205</v>
      </c>
      <c r="P255" s="221">
        <v>47.625</v>
      </c>
      <c r="Q255" s="221">
        <v>47.5</v>
      </c>
      <c r="R255" s="221">
        <v>47.75</v>
      </c>
      <c r="S255" s="221">
        <v>0.52500000000000002</v>
      </c>
      <c r="T255" s="221">
        <v>0.5</v>
      </c>
      <c r="U255" s="221">
        <v>0.55000000000000004</v>
      </c>
      <c r="W255" s="45"/>
    </row>
    <row r="256" spans="1:23" ht="15.75">
      <c r="A256" s="175" t="str">
        <f t="shared" si="12"/>
        <v>102SAN FRANCISCO GOTERA</v>
      </c>
      <c r="B256" s="202">
        <v>102</v>
      </c>
      <c r="C256" s="201" t="s">
        <v>182</v>
      </c>
      <c r="D256" s="233" t="s">
        <v>211</v>
      </c>
      <c r="E256" s="221">
        <v>5</v>
      </c>
      <c r="F256" s="221">
        <v>5</v>
      </c>
      <c r="G256" s="221">
        <v>5</v>
      </c>
      <c r="H256" s="221"/>
      <c r="I256" s="221"/>
      <c r="J256" s="221"/>
      <c r="L256" s="54" t="str">
        <f t="shared" si="11"/>
        <v>96SENSUNTEPEQUE</v>
      </c>
      <c r="M256" s="202">
        <v>96</v>
      </c>
      <c r="N256" s="201" t="s">
        <v>181</v>
      </c>
      <c r="O256" s="233" t="s">
        <v>205</v>
      </c>
      <c r="P256" s="221">
        <v>49</v>
      </c>
      <c r="Q256" s="221">
        <v>49</v>
      </c>
      <c r="R256" s="221">
        <v>49</v>
      </c>
      <c r="S256" s="221">
        <v>0.55833333333333346</v>
      </c>
      <c r="T256" s="221">
        <v>0.55000000000000004</v>
      </c>
      <c r="U256" s="221">
        <v>0.6</v>
      </c>
      <c r="W256" s="45"/>
    </row>
    <row r="257" spans="1:23" ht="15.75">
      <c r="A257" s="175" t="str">
        <f t="shared" si="12"/>
        <v>102USULUTAN</v>
      </c>
      <c r="B257" s="203">
        <v>102</v>
      </c>
      <c r="C257" s="201" t="s">
        <v>259</v>
      </c>
      <c r="D257" s="233" t="s">
        <v>211</v>
      </c>
      <c r="E257" s="221">
        <v>5.25</v>
      </c>
      <c r="F257" s="221">
        <v>5</v>
      </c>
      <c r="G257" s="221">
        <v>5.5</v>
      </c>
      <c r="H257" s="221"/>
      <c r="I257" s="221"/>
      <c r="J257" s="221"/>
      <c r="L257" s="54" t="str">
        <f t="shared" si="11"/>
        <v>96MERCADO CENTRAL</v>
      </c>
      <c r="M257" s="203">
        <v>96</v>
      </c>
      <c r="N257" s="201" t="s">
        <v>229</v>
      </c>
      <c r="O257" s="233" t="s">
        <v>205</v>
      </c>
      <c r="P257" s="221">
        <v>48</v>
      </c>
      <c r="Q257" s="221">
        <v>48</v>
      </c>
      <c r="R257" s="221">
        <v>48</v>
      </c>
      <c r="S257" s="221">
        <v>0.55000000000000004</v>
      </c>
      <c r="T257" s="221">
        <v>0.55000000000000004</v>
      </c>
      <c r="U257" s="221">
        <v>0.55000000000000004</v>
      </c>
      <c r="W257" s="45"/>
    </row>
    <row r="258" spans="1:23" ht="15.75">
      <c r="A258" s="175" t="str">
        <f t="shared" si="12"/>
        <v>103MERCADO CENTRAL</v>
      </c>
      <c r="B258" s="203">
        <v>103</v>
      </c>
      <c r="C258" s="201" t="s">
        <v>229</v>
      </c>
      <c r="D258" s="233" t="s">
        <v>212</v>
      </c>
      <c r="E258" s="221">
        <v>80</v>
      </c>
      <c r="F258" s="221">
        <v>80</v>
      </c>
      <c r="G258" s="221">
        <v>80</v>
      </c>
      <c r="H258" s="221">
        <v>1.125</v>
      </c>
      <c r="I258" s="221">
        <v>1</v>
      </c>
      <c r="J258" s="221">
        <v>1.25</v>
      </c>
      <c r="L258" s="54" t="str">
        <f t="shared" si="11"/>
        <v xml:space="preserve">96GERARDO BARRIOS </v>
      </c>
      <c r="M258" s="203">
        <v>96</v>
      </c>
      <c r="N258" s="201" t="s">
        <v>262</v>
      </c>
      <c r="O258" s="233" t="s">
        <v>205</v>
      </c>
      <c r="P258" s="221">
        <v>48</v>
      </c>
      <c r="Q258" s="221">
        <v>48</v>
      </c>
      <c r="R258" s="221">
        <v>48</v>
      </c>
      <c r="S258" s="221">
        <v>0.54999999999999993</v>
      </c>
      <c r="T258" s="221">
        <v>0.55000000000000004</v>
      </c>
      <c r="U258" s="221">
        <v>0.55000000000000004</v>
      </c>
      <c r="W258" s="45"/>
    </row>
    <row r="259" spans="1:23" ht="15.75">
      <c r="A259" s="175" t="str">
        <f t="shared" si="12"/>
        <v>103SAN FRANCISCO GOTERA</v>
      </c>
      <c r="B259" s="202">
        <v>103</v>
      </c>
      <c r="C259" s="201" t="s">
        <v>182</v>
      </c>
      <c r="D259" s="233" t="s">
        <v>212</v>
      </c>
      <c r="E259" s="221"/>
      <c r="F259" s="221"/>
      <c r="G259" s="221"/>
      <c r="H259" s="221">
        <v>1.1499999999999999</v>
      </c>
      <c r="I259" s="221">
        <v>1.1000000000000001</v>
      </c>
      <c r="J259" s="221">
        <v>1.2</v>
      </c>
      <c r="L259" s="54" t="str">
        <f t="shared" si="11"/>
        <v>97SANTA ANA</v>
      </c>
      <c r="M259" s="202">
        <v>97</v>
      </c>
      <c r="N259" s="201" t="s">
        <v>172</v>
      </c>
      <c r="O259" s="233" t="s">
        <v>206</v>
      </c>
      <c r="P259" s="221">
        <v>95</v>
      </c>
      <c r="Q259" s="221">
        <v>95</v>
      </c>
      <c r="R259" s="221">
        <v>95</v>
      </c>
      <c r="S259" s="221">
        <v>1.2</v>
      </c>
      <c r="T259" s="221">
        <v>1.2</v>
      </c>
      <c r="U259" s="221">
        <v>1.2</v>
      </c>
      <c r="W259" s="45"/>
    </row>
    <row r="260" spans="1:23" ht="15.75">
      <c r="A260" s="175" t="str">
        <f t="shared" si="12"/>
        <v>103SONSONATE</v>
      </c>
      <c r="B260" s="203">
        <v>103</v>
      </c>
      <c r="C260" s="201" t="s">
        <v>175</v>
      </c>
      <c r="D260" s="233" t="s">
        <v>212</v>
      </c>
      <c r="E260" s="221"/>
      <c r="F260" s="221"/>
      <c r="G260" s="221"/>
      <c r="H260" s="221">
        <v>1</v>
      </c>
      <c r="I260" s="221">
        <v>1</v>
      </c>
      <c r="J260" s="221">
        <v>1</v>
      </c>
      <c r="L260" s="54" t="str">
        <f t="shared" si="11"/>
        <v>97SAN MIGUEL</v>
      </c>
      <c r="M260" s="203">
        <v>97</v>
      </c>
      <c r="N260" s="201" t="s">
        <v>174</v>
      </c>
      <c r="O260" s="233" t="s">
        <v>206</v>
      </c>
      <c r="P260" s="221">
        <v>80</v>
      </c>
      <c r="Q260" s="221">
        <v>80</v>
      </c>
      <c r="R260" s="221">
        <v>80</v>
      </c>
      <c r="S260" s="221">
        <v>0.95</v>
      </c>
      <c r="T260" s="221">
        <v>0.9</v>
      </c>
      <c r="U260" s="221">
        <v>1</v>
      </c>
      <c r="W260" s="45"/>
    </row>
    <row r="261" spans="1:23" ht="15.75">
      <c r="A261" s="175" t="str">
        <f t="shared" si="12"/>
        <v>103USULUTAN</v>
      </c>
      <c r="B261" s="203">
        <v>103</v>
      </c>
      <c r="C261" s="201" t="s">
        <v>259</v>
      </c>
      <c r="D261" s="233" t="s">
        <v>212</v>
      </c>
      <c r="E261" s="221"/>
      <c r="F261" s="221"/>
      <c r="G261" s="221"/>
      <c r="H261" s="221">
        <v>1.1125</v>
      </c>
      <c r="I261" s="221">
        <v>1</v>
      </c>
      <c r="J261" s="221">
        <v>1.25</v>
      </c>
      <c r="L261" s="54" t="str">
        <f t="shared" si="11"/>
        <v>97SENSUNTEPEQUE</v>
      </c>
      <c r="M261" s="203">
        <v>97</v>
      </c>
      <c r="N261" s="201" t="s">
        <v>181</v>
      </c>
      <c r="O261" s="233" t="s">
        <v>206</v>
      </c>
      <c r="P261" s="221">
        <v>82.5</v>
      </c>
      <c r="Q261" s="221">
        <v>80</v>
      </c>
      <c r="R261" s="221">
        <v>85</v>
      </c>
      <c r="S261" s="221">
        <v>1.1100000000000001</v>
      </c>
      <c r="T261" s="221">
        <v>1</v>
      </c>
      <c r="U261" s="221">
        <v>1.25</v>
      </c>
      <c r="W261" s="45"/>
    </row>
    <row r="262" spans="1:23" ht="15.75">
      <c r="A262" s="175" t="str">
        <f t="shared" si="12"/>
        <v xml:space="preserve">105GERARDO BARRIOS </v>
      </c>
      <c r="B262" s="202">
        <v>105</v>
      </c>
      <c r="C262" s="201" t="s">
        <v>262</v>
      </c>
      <c r="D262" s="233" t="s">
        <v>267</v>
      </c>
      <c r="E262" s="221">
        <v>14</v>
      </c>
      <c r="F262" s="221">
        <v>14</v>
      </c>
      <c r="G262" s="221">
        <v>14</v>
      </c>
      <c r="H262" s="221">
        <v>0.19999999999999998</v>
      </c>
      <c r="I262" s="221">
        <v>0.2</v>
      </c>
      <c r="J262" s="221">
        <v>0.2</v>
      </c>
      <c r="L262" s="54" t="str">
        <f t="shared" si="11"/>
        <v>97MERCADO CENTRAL</v>
      </c>
      <c r="M262" s="202">
        <v>97</v>
      </c>
      <c r="N262" s="201" t="s">
        <v>229</v>
      </c>
      <c r="O262" s="233" t="s">
        <v>206</v>
      </c>
      <c r="P262" s="221">
        <v>75</v>
      </c>
      <c r="Q262" s="221">
        <v>75</v>
      </c>
      <c r="R262" s="221">
        <v>75</v>
      </c>
      <c r="S262" s="221">
        <v>0.8</v>
      </c>
      <c r="T262" s="221">
        <v>0.8</v>
      </c>
      <c r="U262" s="221">
        <v>0.8</v>
      </c>
      <c r="W262" s="45"/>
    </row>
    <row r="263" spans="1:23" ht="15.75">
      <c r="A263" s="175" t="str">
        <f t="shared" si="12"/>
        <v>105MERCADO CENTRAL</v>
      </c>
      <c r="B263" s="203">
        <v>105</v>
      </c>
      <c r="C263" s="201" t="s">
        <v>229</v>
      </c>
      <c r="D263" s="233" t="s">
        <v>267</v>
      </c>
      <c r="E263" s="221">
        <v>14</v>
      </c>
      <c r="F263" s="221">
        <v>14</v>
      </c>
      <c r="G263" s="221">
        <v>14</v>
      </c>
      <c r="H263" s="221">
        <v>0.2</v>
      </c>
      <c r="I263" s="221">
        <v>0.2</v>
      </c>
      <c r="J263" s="221">
        <v>0.2</v>
      </c>
      <c r="L263" s="54" t="str">
        <f t="shared" ref="L263:L326" si="14">+M263&amp;N263</f>
        <v xml:space="preserve">97GERARDO BARRIOS </v>
      </c>
      <c r="M263" s="203">
        <v>97</v>
      </c>
      <c r="N263" s="201" t="s">
        <v>262</v>
      </c>
      <c r="O263" s="233" t="s">
        <v>206</v>
      </c>
      <c r="P263" s="221">
        <v>73.666666666666671</v>
      </c>
      <c r="Q263" s="221">
        <v>72</v>
      </c>
      <c r="R263" s="221">
        <v>75</v>
      </c>
      <c r="S263" s="221">
        <v>0.79999999999999993</v>
      </c>
      <c r="T263" s="221">
        <v>0.8</v>
      </c>
      <c r="U263" s="221">
        <v>0.8</v>
      </c>
      <c r="W263" s="45"/>
    </row>
    <row r="264" spans="1:23" ht="15.75">
      <c r="A264" s="175" t="str">
        <f t="shared" si="12"/>
        <v>105SAN FRANCISCO GOTERA</v>
      </c>
      <c r="B264" s="203">
        <v>105</v>
      </c>
      <c r="C264" s="201" t="s">
        <v>182</v>
      </c>
      <c r="D264" s="233" t="s">
        <v>267</v>
      </c>
      <c r="E264" s="221">
        <v>12</v>
      </c>
      <c r="F264" s="221">
        <v>12</v>
      </c>
      <c r="G264" s="221">
        <v>12</v>
      </c>
      <c r="H264" s="221">
        <v>0.15625</v>
      </c>
      <c r="I264" s="221">
        <v>0.15</v>
      </c>
      <c r="J264" s="221">
        <v>0.2</v>
      </c>
      <c r="L264" s="54" t="str">
        <f t="shared" si="14"/>
        <v>98SANTA ANA</v>
      </c>
      <c r="M264" s="203">
        <v>98</v>
      </c>
      <c r="N264" s="201" t="s">
        <v>172</v>
      </c>
      <c r="O264" s="233" t="s">
        <v>266</v>
      </c>
      <c r="P264" s="221">
        <v>160</v>
      </c>
      <c r="Q264" s="221">
        <v>160</v>
      </c>
      <c r="R264" s="221">
        <v>160</v>
      </c>
      <c r="S264" s="221">
        <v>2</v>
      </c>
      <c r="T264" s="221">
        <v>2</v>
      </c>
      <c r="U264" s="221">
        <v>2</v>
      </c>
      <c r="W264" s="45"/>
    </row>
    <row r="265" spans="1:23" ht="15.75">
      <c r="A265" s="175" t="str">
        <f t="shared" si="12"/>
        <v>105SONSONATE</v>
      </c>
      <c r="B265" s="202">
        <v>105</v>
      </c>
      <c r="C265" s="201" t="s">
        <v>175</v>
      </c>
      <c r="D265" s="233" t="s">
        <v>267</v>
      </c>
      <c r="E265" s="221">
        <v>10.5</v>
      </c>
      <c r="F265" s="221">
        <v>10</v>
      </c>
      <c r="G265" s="221">
        <v>12</v>
      </c>
      <c r="H265" s="221">
        <v>0.15</v>
      </c>
      <c r="I265" s="221">
        <v>0.15</v>
      </c>
      <c r="J265" s="221">
        <v>0.15</v>
      </c>
      <c r="L265" s="54" t="str">
        <f t="shared" si="14"/>
        <v>98SAN MIGUEL</v>
      </c>
      <c r="M265" s="202">
        <v>98</v>
      </c>
      <c r="N265" s="201" t="s">
        <v>174</v>
      </c>
      <c r="O265" s="233" t="s">
        <v>266</v>
      </c>
      <c r="P265" s="221">
        <v>155</v>
      </c>
      <c r="Q265" s="221">
        <v>150</v>
      </c>
      <c r="R265" s="221">
        <v>160</v>
      </c>
      <c r="S265" s="221">
        <v>1.7250000000000001</v>
      </c>
      <c r="T265" s="221">
        <v>1.7</v>
      </c>
      <c r="U265" s="221">
        <v>1.75</v>
      </c>
      <c r="W265" s="45"/>
    </row>
    <row r="266" spans="1:23" ht="15.75">
      <c r="A266" s="175" t="str">
        <f t="shared" si="12"/>
        <v>105USULUTAN</v>
      </c>
      <c r="B266" s="203">
        <v>105</v>
      </c>
      <c r="C266" s="201" t="s">
        <v>259</v>
      </c>
      <c r="D266" s="233" t="s">
        <v>267</v>
      </c>
      <c r="E266" s="221">
        <v>12.285714285714286</v>
      </c>
      <c r="F266" s="221">
        <v>12</v>
      </c>
      <c r="G266" s="221">
        <v>13</v>
      </c>
      <c r="H266" s="221">
        <v>0.19285714285714284</v>
      </c>
      <c r="I266" s="221">
        <v>0.15</v>
      </c>
      <c r="J266" s="221">
        <v>0.2</v>
      </c>
      <c r="L266" s="54" t="str">
        <f t="shared" si="14"/>
        <v>98SENSUNTEPEQUE</v>
      </c>
      <c r="M266" s="203">
        <v>98</v>
      </c>
      <c r="N266" s="201" t="s">
        <v>181</v>
      </c>
      <c r="O266" s="233" t="s">
        <v>266</v>
      </c>
      <c r="P266" s="221">
        <v>151.66666666666666</v>
      </c>
      <c r="Q266" s="221">
        <v>150</v>
      </c>
      <c r="R266" s="221">
        <v>155</v>
      </c>
      <c r="S266" s="221">
        <v>2</v>
      </c>
      <c r="T266" s="221">
        <v>2</v>
      </c>
      <c r="U266" s="221">
        <v>2</v>
      </c>
      <c r="W266" s="45"/>
    </row>
    <row r="267" spans="1:23" ht="15.75">
      <c r="A267" s="175" t="str">
        <f t="shared" si="12"/>
        <v xml:space="preserve">106GERARDO BARRIOS </v>
      </c>
      <c r="B267" s="203">
        <v>106</v>
      </c>
      <c r="C267" s="201" t="s">
        <v>262</v>
      </c>
      <c r="D267" s="233" t="s">
        <v>268</v>
      </c>
      <c r="E267" s="221">
        <v>48</v>
      </c>
      <c r="F267" s="221">
        <v>48</v>
      </c>
      <c r="G267" s="221">
        <v>48</v>
      </c>
      <c r="H267" s="221"/>
      <c r="I267" s="221"/>
      <c r="J267" s="221"/>
      <c r="L267" s="54" t="str">
        <f t="shared" si="14"/>
        <v>98MERCADO CENTRAL</v>
      </c>
      <c r="M267" s="203">
        <v>98</v>
      </c>
      <c r="N267" s="201" t="s">
        <v>229</v>
      </c>
      <c r="O267" s="233" t="s">
        <v>266</v>
      </c>
      <c r="P267" s="221">
        <v>157.5</v>
      </c>
      <c r="Q267" s="221">
        <v>155</v>
      </c>
      <c r="R267" s="221">
        <v>160</v>
      </c>
      <c r="S267" s="221">
        <v>1.7749999999999999</v>
      </c>
      <c r="T267" s="221">
        <v>1.75</v>
      </c>
      <c r="U267" s="221">
        <v>1.8</v>
      </c>
      <c r="W267" s="45"/>
    </row>
    <row r="268" spans="1:23" ht="15.75">
      <c r="A268" s="175" t="str">
        <f t="shared" si="12"/>
        <v>106MERCADO CENTRAL</v>
      </c>
      <c r="B268" s="202">
        <v>106</v>
      </c>
      <c r="C268" s="201" t="s">
        <v>229</v>
      </c>
      <c r="D268" s="233" t="s">
        <v>268</v>
      </c>
      <c r="E268" s="221">
        <v>52.5</v>
      </c>
      <c r="F268" s="221">
        <v>50</v>
      </c>
      <c r="G268" s="221">
        <v>55</v>
      </c>
      <c r="H268" s="221">
        <v>0.8</v>
      </c>
      <c r="I268" s="221">
        <v>0.8</v>
      </c>
      <c r="J268" s="221">
        <v>0.8</v>
      </c>
      <c r="L268" s="54" t="str">
        <f t="shared" si="14"/>
        <v xml:space="preserve">98GERARDO BARRIOS </v>
      </c>
      <c r="M268" s="202">
        <v>98</v>
      </c>
      <c r="N268" s="201" t="s">
        <v>262</v>
      </c>
      <c r="O268" s="233" t="s">
        <v>266</v>
      </c>
      <c r="P268" s="221">
        <v>154.80000000000001</v>
      </c>
      <c r="Q268" s="221">
        <v>148</v>
      </c>
      <c r="R268" s="221">
        <v>160</v>
      </c>
      <c r="S268" s="221">
        <v>1.7214285714285713</v>
      </c>
      <c r="T268" s="221">
        <v>1.7</v>
      </c>
      <c r="U268" s="221">
        <v>1.75</v>
      </c>
      <c r="W268" s="45"/>
    </row>
    <row r="269" spans="1:23" ht="15.75">
      <c r="A269" s="175" t="str">
        <f t="shared" si="12"/>
        <v>106USULUTAN</v>
      </c>
      <c r="B269" s="203">
        <v>106</v>
      </c>
      <c r="C269" s="201" t="s">
        <v>259</v>
      </c>
      <c r="D269" s="233" t="s">
        <v>268</v>
      </c>
      <c r="E269" s="221"/>
      <c r="F269" s="221"/>
      <c r="G269" s="221"/>
      <c r="H269" s="221">
        <v>1.5</v>
      </c>
      <c r="I269" s="221">
        <v>1.5</v>
      </c>
      <c r="J269" s="221">
        <v>1.5</v>
      </c>
      <c r="L269" s="54" t="str">
        <f t="shared" si="14"/>
        <v>99SANTA ANA</v>
      </c>
      <c r="M269" s="203">
        <v>99</v>
      </c>
      <c r="N269" s="201" t="s">
        <v>172</v>
      </c>
      <c r="O269" s="233" t="s">
        <v>208</v>
      </c>
      <c r="P269" s="221">
        <v>28.2</v>
      </c>
      <c r="Q269" s="221">
        <v>28</v>
      </c>
      <c r="R269" s="221">
        <v>29</v>
      </c>
      <c r="S269" s="221"/>
      <c r="T269" s="221"/>
      <c r="U269" s="221"/>
      <c r="W269" s="45"/>
    </row>
    <row r="270" spans="1:23" ht="15.75">
      <c r="A270" s="175" t="str">
        <f t="shared" si="12"/>
        <v xml:space="preserve">107GERARDO BARRIOS </v>
      </c>
      <c r="B270" s="202">
        <v>107</v>
      </c>
      <c r="C270" s="201" t="s">
        <v>262</v>
      </c>
      <c r="D270" s="233" t="s">
        <v>293</v>
      </c>
      <c r="E270" s="221">
        <v>40</v>
      </c>
      <c r="F270" s="221">
        <v>40</v>
      </c>
      <c r="G270" s="221">
        <v>40</v>
      </c>
      <c r="H270" s="221"/>
      <c r="I270" s="221"/>
      <c r="J270" s="221"/>
      <c r="L270" s="54" t="str">
        <f t="shared" si="14"/>
        <v>99MERCADO CENTRAL</v>
      </c>
      <c r="M270" s="202">
        <v>99</v>
      </c>
      <c r="N270" s="201" t="s">
        <v>229</v>
      </c>
      <c r="O270" s="233" t="s">
        <v>208</v>
      </c>
      <c r="P270" s="221">
        <v>26</v>
      </c>
      <c r="Q270" s="221">
        <v>26</v>
      </c>
      <c r="R270" s="221">
        <v>26</v>
      </c>
      <c r="S270" s="221"/>
      <c r="T270" s="221"/>
      <c r="U270" s="221"/>
      <c r="W270" s="45"/>
    </row>
    <row r="271" spans="1:23" ht="15.75">
      <c r="A271" s="175" t="str">
        <f t="shared" si="12"/>
        <v>107MERCADO CENTRAL</v>
      </c>
      <c r="B271" s="203">
        <v>107</v>
      </c>
      <c r="C271" s="201" t="s">
        <v>229</v>
      </c>
      <c r="D271" s="233" t="s">
        <v>293</v>
      </c>
      <c r="E271" s="221">
        <v>42.5</v>
      </c>
      <c r="F271" s="221">
        <v>40</v>
      </c>
      <c r="G271" s="221">
        <v>45</v>
      </c>
      <c r="H271" s="221">
        <v>0.6</v>
      </c>
      <c r="I271" s="221">
        <v>0.6</v>
      </c>
      <c r="J271" s="221">
        <v>0.6</v>
      </c>
      <c r="L271" s="54" t="str">
        <f t="shared" si="14"/>
        <v>100SANTA ANA</v>
      </c>
      <c r="M271" s="203">
        <v>100</v>
      </c>
      <c r="N271" s="201" t="s">
        <v>172</v>
      </c>
      <c r="O271" s="233" t="s">
        <v>209</v>
      </c>
      <c r="P271" s="221">
        <v>24</v>
      </c>
      <c r="Q271" s="221">
        <v>24</v>
      </c>
      <c r="R271" s="221">
        <v>24</v>
      </c>
      <c r="S271" s="221"/>
      <c r="T271" s="221"/>
      <c r="U271" s="221"/>
      <c r="W271" s="45"/>
    </row>
    <row r="272" spans="1:23" ht="15.75">
      <c r="A272" s="175" t="str">
        <f t="shared" si="12"/>
        <v>107USULUTAN</v>
      </c>
      <c r="B272" s="203">
        <v>107</v>
      </c>
      <c r="C272" s="201" t="s">
        <v>259</v>
      </c>
      <c r="D272" s="233" t="s">
        <v>293</v>
      </c>
      <c r="E272" s="221"/>
      <c r="F272" s="221"/>
      <c r="G272" s="221"/>
      <c r="H272" s="221">
        <v>0.77500000000000002</v>
      </c>
      <c r="I272" s="221">
        <v>0.75</v>
      </c>
      <c r="J272" s="221">
        <v>0.8</v>
      </c>
      <c r="L272" s="54" t="str">
        <f t="shared" si="14"/>
        <v>100SENSUNTEPEQUE</v>
      </c>
      <c r="M272" s="203">
        <v>100</v>
      </c>
      <c r="N272" s="201" t="s">
        <v>181</v>
      </c>
      <c r="O272" s="233" t="s">
        <v>209</v>
      </c>
      <c r="P272" s="221">
        <v>22.5</v>
      </c>
      <c r="Q272" s="221">
        <v>22.5</v>
      </c>
      <c r="R272" s="221">
        <v>22.5</v>
      </c>
      <c r="S272" s="221">
        <v>0.5</v>
      </c>
      <c r="T272" s="221">
        <v>0.5</v>
      </c>
      <c r="U272" s="221">
        <v>0.5</v>
      </c>
      <c r="W272" s="45"/>
    </row>
    <row r="273" spans="1:23" ht="15.75">
      <c r="A273" s="175" t="str">
        <f t="shared" si="12"/>
        <v>109MERCADO CENTRAL</v>
      </c>
      <c r="B273" s="203">
        <v>109</v>
      </c>
      <c r="C273" s="201" t="s">
        <v>229</v>
      </c>
      <c r="D273" s="233" t="s">
        <v>215</v>
      </c>
      <c r="E273" s="221">
        <v>4.7750000000000004</v>
      </c>
      <c r="F273" s="221">
        <v>4.75</v>
      </c>
      <c r="G273" s="221">
        <v>4.8</v>
      </c>
      <c r="H273" s="221"/>
      <c r="I273" s="221"/>
      <c r="J273" s="221"/>
      <c r="L273" s="54" t="str">
        <f t="shared" si="14"/>
        <v>100MERCADO CENTRAL</v>
      </c>
      <c r="M273" s="203">
        <v>100</v>
      </c>
      <c r="N273" s="201" t="s">
        <v>229</v>
      </c>
      <c r="O273" s="233" t="s">
        <v>209</v>
      </c>
      <c r="P273" s="221">
        <v>24.5</v>
      </c>
      <c r="Q273" s="221">
        <v>24</v>
      </c>
      <c r="R273" s="221">
        <v>25</v>
      </c>
      <c r="S273" s="221"/>
      <c r="T273" s="221"/>
      <c r="U273" s="221"/>
      <c r="W273" s="45"/>
    </row>
    <row r="274" spans="1:23" ht="15.75">
      <c r="A274" s="175" t="str">
        <f t="shared" si="12"/>
        <v>109SAN FRANCISCO GOTERA</v>
      </c>
      <c r="B274" s="202">
        <v>109</v>
      </c>
      <c r="C274" s="201" t="s">
        <v>182</v>
      </c>
      <c r="D274" s="233" t="s">
        <v>215</v>
      </c>
      <c r="E274" s="221">
        <v>5</v>
      </c>
      <c r="F274" s="221">
        <v>5</v>
      </c>
      <c r="G274" s="221">
        <v>5</v>
      </c>
      <c r="H274" s="221"/>
      <c r="I274" s="221"/>
      <c r="J274" s="221"/>
      <c r="L274" s="54" t="str">
        <f t="shared" si="14"/>
        <v>101SANTA ANA</v>
      </c>
      <c r="M274" s="202">
        <v>101</v>
      </c>
      <c r="N274" s="201" t="s">
        <v>172</v>
      </c>
      <c r="O274" s="233" t="s">
        <v>210</v>
      </c>
      <c r="P274" s="221">
        <v>22.25</v>
      </c>
      <c r="Q274" s="221">
        <v>22</v>
      </c>
      <c r="R274" s="221">
        <v>22.5</v>
      </c>
      <c r="S274" s="221"/>
      <c r="T274" s="221"/>
      <c r="U274" s="221"/>
      <c r="W274" s="45"/>
    </row>
    <row r="275" spans="1:23" ht="15.75">
      <c r="A275" s="175" t="str">
        <f t="shared" si="12"/>
        <v>109SONSONATE</v>
      </c>
      <c r="B275" s="203">
        <v>109</v>
      </c>
      <c r="C275" s="201" t="s">
        <v>175</v>
      </c>
      <c r="D275" s="233" t="s">
        <v>215</v>
      </c>
      <c r="E275" s="221">
        <v>4.2666666666666666</v>
      </c>
      <c r="F275" s="221">
        <v>4.25</v>
      </c>
      <c r="G275" s="221">
        <v>4.3</v>
      </c>
      <c r="H275" s="221"/>
      <c r="I275" s="221"/>
      <c r="J275" s="221"/>
      <c r="L275" s="54" t="str">
        <f t="shared" si="14"/>
        <v>101SENSUNTEPEQUE</v>
      </c>
      <c r="M275" s="203">
        <v>101</v>
      </c>
      <c r="N275" s="201" t="s">
        <v>181</v>
      </c>
      <c r="O275" s="233" t="s">
        <v>210</v>
      </c>
      <c r="P275" s="221">
        <v>22.333333333333332</v>
      </c>
      <c r="Q275" s="221">
        <v>22</v>
      </c>
      <c r="R275" s="221">
        <v>23</v>
      </c>
      <c r="S275" s="221">
        <v>0.5625</v>
      </c>
      <c r="T275" s="221">
        <v>0.5</v>
      </c>
      <c r="U275" s="221">
        <v>0.6</v>
      </c>
      <c r="W275" s="45"/>
    </row>
    <row r="276" spans="1:23" ht="15.75">
      <c r="A276" s="175" t="str">
        <f t="shared" ref="A276:A339" si="15">+B276&amp;C276</f>
        <v>109USULUTAN</v>
      </c>
      <c r="B276" s="203">
        <v>109</v>
      </c>
      <c r="C276" s="201" t="s">
        <v>259</v>
      </c>
      <c r="D276" s="233" t="s">
        <v>215</v>
      </c>
      <c r="E276" s="221">
        <v>5.25</v>
      </c>
      <c r="F276" s="221">
        <v>5</v>
      </c>
      <c r="G276" s="221">
        <v>5.5</v>
      </c>
      <c r="H276" s="221"/>
      <c r="I276" s="221"/>
      <c r="J276" s="221"/>
      <c r="L276" s="54" t="str">
        <f t="shared" si="14"/>
        <v>101MERCADO CENTRAL</v>
      </c>
      <c r="M276" s="203">
        <v>101</v>
      </c>
      <c r="N276" s="201" t="s">
        <v>229</v>
      </c>
      <c r="O276" s="233" t="s">
        <v>210</v>
      </c>
      <c r="P276" s="221">
        <v>23.5</v>
      </c>
      <c r="Q276" s="221">
        <v>23</v>
      </c>
      <c r="R276" s="221">
        <v>24</v>
      </c>
      <c r="S276" s="221"/>
      <c r="T276" s="221"/>
      <c r="U276" s="221"/>
      <c r="W276" s="45"/>
    </row>
    <row r="277" spans="1:23" ht="15.75">
      <c r="A277" s="175" t="str">
        <f t="shared" si="15"/>
        <v>110MERCADO CENTRAL</v>
      </c>
      <c r="B277" s="203">
        <v>110</v>
      </c>
      <c r="C277" s="201" t="s">
        <v>229</v>
      </c>
      <c r="D277" s="233" t="s">
        <v>216</v>
      </c>
      <c r="E277" s="221">
        <v>4.7</v>
      </c>
      <c r="F277" s="221">
        <v>4.7</v>
      </c>
      <c r="G277" s="221">
        <v>4.7</v>
      </c>
      <c r="H277" s="221"/>
      <c r="I277" s="221"/>
      <c r="J277" s="221"/>
      <c r="L277" s="54" t="str">
        <f t="shared" si="14"/>
        <v>102SANTA ANA</v>
      </c>
      <c r="M277" s="203">
        <v>102</v>
      </c>
      <c r="N277" s="201" t="s">
        <v>172</v>
      </c>
      <c r="O277" s="233" t="s">
        <v>211</v>
      </c>
      <c r="P277" s="221">
        <v>4.5</v>
      </c>
      <c r="Q277" s="221">
        <v>4.5</v>
      </c>
      <c r="R277" s="221">
        <v>4.5</v>
      </c>
      <c r="S277" s="221"/>
      <c r="T277" s="221"/>
      <c r="U277" s="221"/>
      <c r="W277" s="45"/>
    </row>
    <row r="278" spans="1:23" ht="15.75">
      <c r="A278" s="175" t="str">
        <f t="shared" si="15"/>
        <v>110SAN FRANCISCO GOTERA</v>
      </c>
      <c r="B278" s="202">
        <v>110</v>
      </c>
      <c r="C278" s="201" t="s">
        <v>182</v>
      </c>
      <c r="D278" s="233" t="s">
        <v>216</v>
      </c>
      <c r="E278" s="221">
        <v>5</v>
      </c>
      <c r="F278" s="221">
        <v>5</v>
      </c>
      <c r="G278" s="221">
        <v>5</v>
      </c>
      <c r="H278" s="221"/>
      <c r="I278" s="221"/>
      <c r="J278" s="221"/>
      <c r="L278" s="54" t="str">
        <f t="shared" si="14"/>
        <v>102SENSUNTEPEQUE</v>
      </c>
      <c r="M278" s="202">
        <v>102</v>
      </c>
      <c r="N278" s="201" t="s">
        <v>181</v>
      </c>
      <c r="O278" s="233" t="s">
        <v>211</v>
      </c>
      <c r="P278" s="221">
        <v>5.25</v>
      </c>
      <c r="Q278" s="221">
        <v>5</v>
      </c>
      <c r="R278" s="221">
        <v>6</v>
      </c>
      <c r="S278" s="221"/>
      <c r="T278" s="221"/>
      <c r="U278" s="221"/>
      <c r="W278" s="45"/>
    </row>
    <row r="279" spans="1:23" ht="15.75">
      <c r="A279" s="175" t="str">
        <f t="shared" si="15"/>
        <v>110SONSONATE</v>
      </c>
      <c r="B279" s="203">
        <v>110</v>
      </c>
      <c r="C279" s="201" t="s">
        <v>175</v>
      </c>
      <c r="D279" s="233" t="s">
        <v>216</v>
      </c>
      <c r="E279" s="221">
        <v>4.2666666666666666</v>
      </c>
      <c r="F279" s="221">
        <v>4.25</v>
      </c>
      <c r="G279" s="221">
        <v>4.3</v>
      </c>
      <c r="H279" s="221"/>
      <c r="I279" s="221"/>
      <c r="J279" s="221"/>
      <c r="L279" s="54" t="str">
        <f t="shared" si="14"/>
        <v>102MERCADO CENTRAL</v>
      </c>
      <c r="M279" s="203">
        <v>102</v>
      </c>
      <c r="N279" s="201" t="s">
        <v>229</v>
      </c>
      <c r="O279" s="233" t="s">
        <v>211</v>
      </c>
      <c r="P279" s="221">
        <v>5</v>
      </c>
      <c r="Q279" s="221">
        <v>5</v>
      </c>
      <c r="R279" s="221">
        <v>5</v>
      </c>
      <c r="S279" s="221"/>
      <c r="T279" s="221"/>
      <c r="U279" s="221"/>
      <c r="W279" s="45"/>
    </row>
    <row r="280" spans="1:23" ht="15.75">
      <c r="A280" s="175" t="str">
        <f t="shared" si="15"/>
        <v>110USULUTAN</v>
      </c>
      <c r="B280" s="203">
        <v>110</v>
      </c>
      <c r="C280" s="201" t="s">
        <v>259</v>
      </c>
      <c r="D280" s="233" t="s">
        <v>216</v>
      </c>
      <c r="E280" s="221">
        <v>5</v>
      </c>
      <c r="F280" s="221">
        <v>5</v>
      </c>
      <c r="G280" s="221">
        <v>5</v>
      </c>
      <c r="H280" s="221"/>
      <c r="I280" s="221"/>
      <c r="J280" s="221"/>
      <c r="L280" s="54" t="str">
        <f t="shared" si="14"/>
        <v>103SANTA ANA</v>
      </c>
      <c r="M280" s="203">
        <v>103</v>
      </c>
      <c r="N280" s="201" t="s">
        <v>172</v>
      </c>
      <c r="O280" s="233" t="s">
        <v>212</v>
      </c>
      <c r="P280" s="221"/>
      <c r="Q280" s="221"/>
      <c r="R280" s="221"/>
      <c r="S280" s="221">
        <v>1</v>
      </c>
      <c r="T280" s="221">
        <v>1</v>
      </c>
      <c r="U280" s="221">
        <v>1</v>
      </c>
      <c r="W280" s="45"/>
    </row>
    <row r="281" spans="1:23" ht="15.75">
      <c r="A281" s="175" t="str">
        <f t="shared" si="15"/>
        <v>111MERCADO CENTRAL</v>
      </c>
      <c r="B281" s="203">
        <v>111</v>
      </c>
      <c r="C281" s="201" t="s">
        <v>229</v>
      </c>
      <c r="D281" s="233" t="s">
        <v>217</v>
      </c>
      <c r="E281" s="221">
        <v>4.7</v>
      </c>
      <c r="F281" s="221">
        <v>4.7</v>
      </c>
      <c r="G281" s="221">
        <v>4.7</v>
      </c>
      <c r="H281" s="221"/>
      <c r="I281" s="221"/>
      <c r="J281" s="221"/>
      <c r="L281" s="54" t="str">
        <f t="shared" si="14"/>
        <v>103SENSUNTEPEQUE</v>
      </c>
      <c r="M281" s="203">
        <v>103</v>
      </c>
      <c r="N281" s="201" t="s">
        <v>181</v>
      </c>
      <c r="O281" s="233" t="s">
        <v>212</v>
      </c>
      <c r="P281" s="221">
        <v>80</v>
      </c>
      <c r="Q281" s="221">
        <v>80</v>
      </c>
      <c r="R281" s="221">
        <v>80</v>
      </c>
      <c r="S281" s="221">
        <v>1.17</v>
      </c>
      <c r="T281" s="221">
        <v>1</v>
      </c>
      <c r="U281" s="221">
        <v>1.25</v>
      </c>
      <c r="W281" s="45"/>
    </row>
    <row r="282" spans="1:23" ht="15.75">
      <c r="A282" s="175" t="str">
        <f t="shared" si="15"/>
        <v>111SAN FRANCISCO GOTERA</v>
      </c>
      <c r="B282" s="202">
        <v>111</v>
      </c>
      <c r="C282" s="201" t="s">
        <v>182</v>
      </c>
      <c r="D282" s="233" t="s">
        <v>217</v>
      </c>
      <c r="E282" s="221">
        <v>4</v>
      </c>
      <c r="F282" s="221">
        <v>4</v>
      </c>
      <c r="G282" s="221">
        <v>4</v>
      </c>
      <c r="H282" s="221"/>
      <c r="I282" s="221"/>
      <c r="J282" s="221"/>
      <c r="L282" s="54" t="str">
        <f t="shared" si="14"/>
        <v>103MERCADO CENTRAL</v>
      </c>
      <c r="M282" s="202">
        <v>103</v>
      </c>
      <c r="N282" s="201" t="s">
        <v>229</v>
      </c>
      <c r="O282" s="233" t="s">
        <v>212</v>
      </c>
      <c r="P282" s="221">
        <v>80</v>
      </c>
      <c r="Q282" s="221">
        <v>80</v>
      </c>
      <c r="R282" s="221">
        <v>80</v>
      </c>
      <c r="S282" s="221">
        <v>1.125</v>
      </c>
      <c r="T282" s="221">
        <v>1</v>
      </c>
      <c r="U282" s="221">
        <v>1.25</v>
      </c>
      <c r="W282" s="45"/>
    </row>
    <row r="283" spans="1:23" ht="15.75">
      <c r="A283" s="175" t="str">
        <f t="shared" si="15"/>
        <v>111SONSONATE</v>
      </c>
      <c r="B283" s="203">
        <v>111</v>
      </c>
      <c r="C283" s="201" t="s">
        <v>175</v>
      </c>
      <c r="D283" s="233" t="s">
        <v>217</v>
      </c>
      <c r="E283" s="221">
        <v>4.2666666666666666</v>
      </c>
      <c r="F283" s="221">
        <v>4.25</v>
      </c>
      <c r="G283" s="221">
        <v>4.3</v>
      </c>
      <c r="H283" s="221"/>
      <c r="I283" s="221"/>
      <c r="J283" s="221"/>
      <c r="L283" s="54" t="str">
        <f t="shared" si="14"/>
        <v>104SENSUNTEPEQUE</v>
      </c>
      <c r="M283" s="203">
        <v>104</v>
      </c>
      <c r="N283" s="201" t="s">
        <v>181</v>
      </c>
      <c r="O283" s="233" t="s">
        <v>213</v>
      </c>
      <c r="P283" s="221">
        <v>70</v>
      </c>
      <c r="Q283" s="221">
        <v>70</v>
      </c>
      <c r="R283" s="221">
        <v>70</v>
      </c>
      <c r="S283" s="221">
        <v>1</v>
      </c>
      <c r="T283" s="221">
        <v>1</v>
      </c>
      <c r="U283" s="221">
        <v>1</v>
      </c>
      <c r="W283" s="45"/>
    </row>
    <row r="284" spans="1:23" ht="15.75">
      <c r="A284" s="175" t="str">
        <f t="shared" si="15"/>
        <v>111USULUTAN</v>
      </c>
      <c r="B284" s="203">
        <v>111</v>
      </c>
      <c r="C284" s="201" t="s">
        <v>259</v>
      </c>
      <c r="D284" s="233" t="s">
        <v>217</v>
      </c>
      <c r="E284" s="221">
        <v>5</v>
      </c>
      <c r="F284" s="221">
        <v>5</v>
      </c>
      <c r="G284" s="221">
        <v>5</v>
      </c>
      <c r="H284" s="221"/>
      <c r="I284" s="221"/>
      <c r="J284" s="221"/>
      <c r="L284" s="54" t="str">
        <f t="shared" si="14"/>
        <v>104MERCADO CENTRAL</v>
      </c>
      <c r="M284" s="203">
        <v>104</v>
      </c>
      <c r="N284" s="201" t="s">
        <v>229</v>
      </c>
      <c r="O284" s="233" t="s">
        <v>213</v>
      </c>
      <c r="P284" s="221">
        <v>75</v>
      </c>
      <c r="Q284" s="221">
        <v>75</v>
      </c>
      <c r="R284" s="221">
        <v>75</v>
      </c>
      <c r="S284" s="221">
        <v>0.85</v>
      </c>
      <c r="T284" s="221">
        <v>0.85</v>
      </c>
      <c r="U284" s="221">
        <v>0.85</v>
      </c>
      <c r="W284" s="45"/>
    </row>
    <row r="285" spans="1:23" ht="15.75">
      <c r="A285" s="175" t="str">
        <f t="shared" si="15"/>
        <v>112MERCADO CENTRAL</v>
      </c>
      <c r="B285" s="202">
        <v>112</v>
      </c>
      <c r="C285" s="201" t="s">
        <v>229</v>
      </c>
      <c r="D285" s="233" t="s">
        <v>218</v>
      </c>
      <c r="E285" s="221">
        <v>4</v>
      </c>
      <c r="F285" s="221">
        <v>4</v>
      </c>
      <c r="G285" s="221">
        <v>4</v>
      </c>
      <c r="H285" s="221"/>
      <c r="I285" s="221"/>
      <c r="J285" s="221"/>
      <c r="L285" s="54" t="str">
        <f t="shared" si="14"/>
        <v>105SANTA ANA</v>
      </c>
      <c r="M285" s="202">
        <v>105</v>
      </c>
      <c r="N285" s="201" t="s">
        <v>172</v>
      </c>
      <c r="O285" s="233" t="s">
        <v>267</v>
      </c>
      <c r="P285" s="221">
        <v>12</v>
      </c>
      <c r="Q285" s="221">
        <v>12</v>
      </c>
      <c r="R285" s="221">
        <v>12</v>
      </c>
      <c r="S285" s="221">
        <v>0.15</v>
      </c>
      <c r="T285" s="221">
        <v>0.15</v>
      </c>
      <c r="U285" s="221">
        <v>0.15</v>
      </c>
      <c r="W285" s="45"/>
    </row>
    <row r="286" spans="1:23" ht="15.75">
      <c r="A286" s="175" t="str">
        <f t="shared" si="15"/>
        <v>112SAN FRANCISCO GOTERA</v>
      </c>
      <c r="B286" s="203">
        <v>112</v>
      </c>
      <c r="C286" s="201" t="s">
        <v>182</v>
      </c>
      <c r="D286" s="233" t="s">
        <v>218</v>
      </c>
      <c r="E286" s="221">
        <v>3.5</v>
      </c>
      <c r="F286" s="221">
        <v>3.5</v>
      </c>
      <c r="G286" s="221">
        <v>3.5</v>
      </c>
      <c r="H286" s="221"/>
      <c r="I286" s="221"/>
      <c r="J286" s="221"/>
      <c r="L286" s="54" t="str">
        <f t="shared" si="14"/>
        <v>105SAN MIGUEL</v>
      </c>
      <c r="M286" s="203">
        <v>105</v>
      </c>
      <c r="N286" s="201" t="s">
        <v>174</v>
      </c>
      <c r="O286" s="233" t="s">
        <v>267</v>
      </c>
      <c r="P286" s="221">
        <v>13</v>
      </c>
      <c r="Q286" s="221">
        <v>13</v>
      </c>
      <c r="R286" s="221">
        <v>13</v>
      </c>
      <c r="S286" s="221">
        <v>0.15</v>
      </c>
      <c r="T286" s="221">
        <v>0.15</v>
      </c>
      <c r="U286" s="221">
        <v>0.15</v>
      </c>
      <c r="W286" s="45"/>
    </row>
    <row r="287" spans="1:23" ht="15.75">
      <c r="A287" s="175" t="str">
        <f t="shared" si="15"/>
        <v>112SONSONATE</v>
      </c>
      <c r="B287" s="203">
        <v>112</v>
      </c>
      <c r="C287" s="201" t="s">
        <v>175</v>
      </c>
      <c r="D287" s="233" t="s">
        <v>218</v>
      </c>
      <c r="E287" s="221">
        <v>3.75</v>
      </c>
      <c r="F287" s="221">
        <v>3.75</v>
      </c>
      <c r="G287" s="221">
        <v>3.75</v>
      </c>
      <c r="H287" s="221"/>
      <c r="I287" s="221"/>
      <c r="J287" s="221"/>
      <c r="L287" s="54" t="str">
        <f t="shared" si="14"/>
        <v>105SENSUNTEPEQUE</v>
      </c>
      <c r="M287" s="203">
        <v>105</v>
      </c>
      <c r="N287" s="201" t="s">
        <v>181</v>
      </c>
      <c r="O287" s="233" t="s">
        <v>267</v>
      </c>
      <c r="P287" s="221">
        <v>12</v>
      </c>
      <c r="Q287" s="221">
        <v>11</v>
      </c>
      <c r="R287" s="221">
        <v>13</v>
      </c>
      <c r="S287" s="221">
        <v>0.2</v>
      </c>
      <c r="T287" s="221">
        <v>0.2</v>
      </c>
      <c r="U287" s="221">
        <v>0.2</v>
      </c>
      <c r="W287" s="45"/>
    </row>
    <row r="288" spans="1:23" ht="15.75">
      <c r="A288" s="175" t="str">
        <f t="shared" si="15"/>
        <v>112USULUTAN</v>
      </c>
      <c r="B288" s="202">
        <v>112</v>
      </c>
      <c r="C288" s="201" t="s">
        <v>259</v>
      </c>
      <c r="D288" s="233" t="s">
        <v>218</v>
      </c>
      <c r="E288" s="221">
        <v>4</v>
      </c>
      <c r="F288" s="221">
        <v>4</v>
      </c>
      <c r="G288" s="221">
        <v>4</v>
      </c>
      <c r="H288" s="221"/>
      <c r="I288" s="221"/>
      <c r="J288" s="221"/>
      <c r="L288" s="54" t="str">
        <f t="shared" si="14"/>
        <v>105MERCADO CENTRAL</v>
      </c>
      <c r="M288" s="202">
        <v>105</v>
      </c>
      <c r="N288" s="201" t="s">
        <v>229</v>
      </c>
      <c r="O288" s="233" t="s">
        <v>267</v>
      </c>
      <c r="P288" s="221">
        <v>14</v>
      </c>
      <c r="Q288" s="221">
        <v>14</v>
      </c>
      <c r="R288" s="221">
        <v>14</v>
      </c>
      <c r="S288" s="221">
        <v>0.2</v>
      </c>
      <c r="T288" s="221">
        <v>0.2</v>
      </c>
      <c r="U288" s="221">
        <v>0.2</v>
      </c>
      <c r="W288" s="45"/>
    </row>
    <row r="289" spans="1:23" ht="15.75">
      <c r="A289" s="175" t="str">
        <f t="shared" si="15"/>
        <v>113MERCADO CENTRAL</v>
      </c>
      <c r="B289" s="203">
        <v>113</v>
      </c>
      <c r="C289" s="201" t="s">
        <v>229</v>
      </c>
      <c r="D289" s="233" t="s">
        <v>219</v>
      </c>
      <c r="E289" s="221">
        <v>4</v>
      </c>
      <c r="F289" s="221">
        <v>4</v>
      </c>
      <c r="G289" s="221">
        <v>4</v>
      </c>
      <c r="H289" s="221"/>
      <c r="I289" s="221"/>
      <c r="J289" s="221"/>
      <c r="L289" s="54" t="str">
        <f t="shared" si="14"/>
        <v xml:space="preserve">105GERARDO BARRIOS </v>
      </c>
      <c r="M289" s="203">
        <v>105</v>
      </c>
      <c r="N289" s="201" t="s">
        <v>262</v>
      </c>
      <c r="O289" s="233" t="s">
        <v>267</v>
      </c>
      <c r="P289" s="221">
        <v>14</v>
      </c>
      <c r="Q289" s="221">
        <v>14</v>
      </c>
      <c r="R289" s="221">
        <v>14</v>
      </c>
      <c r="S289" s="221">
        <v>0.19999999999999998</v>
      </c>
      <c r="T289" s="221">
        <v>0.2</v>
      </c>
      <c r="U289" s="221">
        <v>0.2</v>
      </c>
      <c r="W289" s="45"/>
    </row>
    <row r="290" spans="1:23" ht="15.75">
      <c r="A290" s="175" t="str">
        <f t="shared" si="15"/>
        <v>113SAN FRANCISCO GOTERA</v>
      </c>
      <c r="B290" s="203">
        <v>113</v>
      </c>
      <c r="C290" s="201" t="s">
        <v>182</v>
      </c>
      <c r="D290" s="233" t="s">
        <v>219</v>
      </c>
      <c r="E290" s="221">
        <v>4</v>
      </c>
      <c r="F290" s="221">
        <v>4</v>
      </c>
      <c r="G290" s="221">
        <v>4</v>
      </c>
      <c r="H290" s="221"/>
      <c r="I290" s="221"/>
      <c r="J290" s="221"/>
      <c r="L290" s="54" t="str">
        <f t="shared" si="14"/>
        <v>106SAN MIGUEL</v>
      </c>
      <c r="M290" s="203">
        <v>106</v>
      </c>
      <c r="N290" s="201" t="s">
        <v>174</v>
      </c>
      <c r="O290" s="233" t="s">
        <v>268</v>
      </c>
      <c r="P290" s="221">
        <v>52</v>
      </c>
      <c r="Q290" s="221">
        <v>52</v>
      </c>
      <c r="R290" s="221">
        <v>52</v>
      </c>
      <c r="S290" s="221">
        <v>0.7</v>
      </c>
      <c r="T290" s="221">
        <v>0.7</v>
      </c>
      <c r="U290" s="221">
        <v>0.7</v>
      </c>
      <c r="W290" s="45"/>
    </row>
    <row r="291" spans="1:23" ht="15.75">
      <c r="A291" s="175" t="str">
        <f t="shared" si="15"/>
        <v>113SONSONATE</v>
      </c>
      <c r="B291" s="202">
        <v>113</v>
      </c>
      <c r="C291" s="201" t="s">
        <v>175</v>
      </c>
      <c r="D291" s="233" t="s">
        <v>219</v>
      </c>
      <c r="E291" s="221">
        <v>4</v>
      </c>
      <c r="F291" s="221">
        <v>4</v>
      </c>
      <c r="G291" s="221">
        <v>4</v>
      </c>
      <c r="H291" s="221"/>
      <c r="I291" s="221"/>
      <c r="J291" s="221"/>
      <c r="L291" s="54" t="str">
        <f t="shared" si="14"/>
        <v>106MERCADO CENTRAL</v>
      </c>
      <c r="M291" s="202">
        <v>106</v>
      </c>
      <c r="N291" s="201" t="s">
        <v>229</v>
      </c>
      <c r="O291" s="233" t="s">
        <v>268</v>
      </c>
      <c r="P291" s="221">
        <v>52.5</v>
      </c>
      <c r="Q291" s="221">
        <v>50</v>
      </c>
      <c r="R291" s="221">
        <v>55</v>
      </c>
      <c r="S291" s="221">
        <v>0.8</v>
      </c>
      <c r="T291" s="221">
        <v>0.8</v>
      </c>
      <c r="U291" s="221">
        <v>0.8</v>
      </c>
      <c r="W291" s="45"/>
    </row>
    <row r="292" spans="1:23" ht="15.75">
      <c r="A292" s="175" t="str">
        <f t="shared" si="15"/>
        <v>113USULUTAN</v>
      </c>
      <c r="B292" s="203">
        <v>113</v>
      </c>
      <c r="C292" s="201" t="s">
        <v>259</v>
      </c>
      <c r="D292" s="233" t="s">
        <v>219</v>
      </c>
      <c r="E292" s="221">
        <v>4.5</v>
      </c>
      <c r="F292" s="221">
        <v>4.5</v>
      </c>
      <c r="G292" s="221">
        <v>4.5</v>
      </c>
      <c r="H292" s="221"/>
      <c r="I292" s="221"/>
      <c r="J292" s="221"/>
      <c r="L292" s="54" t="str">
        <f t="shared" si="14"/>
        <v xml:space="preserve">106GERARDO BARRIOS </v>
      </c>
      <c r="M292" s="203">
        <v>106</v>
      </c>
      <c r="N292" s="201" t="s">
        <v>262</v>
      </c>
      <c r="O292" s="233" t="s">
        <v>268</v>
      </c>
      <c r="P292" s="221">
        <v>48</v>
      </c>
      <c r="Q292" s="221">
        <v>48</v>
      </c>
      <c r="R292" s="221">
        <v>48</v>
      </c>
      <c r="S292" s="221"/>
      <c r="T292" s="221"/>
      <c r="U292" s="221"/>
      <c r="W292" s="45"/>
    </row>
    <row r="293" spans="1:23" ht="15.75">
      <c r="A293" s="175" t="str">
        <f t="shared" si="15"/>
        <v>114MERCADO CENTRAL</v>
      </c>
      <c r="B293" s="203">
        <v>114</v>
      </c>
      <c r="C293" s="201" t="s">
        <v>229</v>
      </c>
      <c r="D293" s="233" t="s">
        <v>220</v>
      </c>
      <c r="E293" s="221">
        <v>4</v>
      </c>
      <c r="F293" s="221">
        <v>4</v>
      </c>
      <c r="G293" s="221">
        <v>4</v>
      </c>
      <c r="H293" s="221"/>
      <c r="I293" s="221"/>
      <c r="J293" s="221"/>
      <c r="L293" s="54" t="str">
        <f t="shared" si="14"/>
        <v>107SAN MIGUEL</v>
      </c>
      <c r="M293" s="203">
        <v>107</v>
      </c>
      <c r="N293" s="201" t="s">
        <v>174</v>
      </c>
      <c r="O293" s="233" t="s">
        <v>293</v>
      </c>
      <c r="P293" s="221">
        <v>42</v>
      </c>
      <c r="Q293" s="221">
        <v>42</v>
      </c>
      <c r="R293" s="221">
        <v>42</v>
      </c>
      <c r="S293" s="221">
        <v>0.65</v>
      </c>
      <c r="T293" s="221">
        <v>0.65</v>
      </c>
      <c r="U293" s="221">
        <v>0.65</v>
      </c>
      <c r="W293" s="45"/>
    </row>
    <row r="294" spans="1:23" ht="15.75">
      <c r="A294" s="175" t="str">
        <f t="shared" si="15"/>
        <v>114SAN FRANCISCO GOTERA</v>
      </c>
      <c r="B294" s="203">
        <v>114</v>
      </c>
      <c r="C294" s="201" t="s">
        <v>182</v>
      </c>
      <c r="D294" s="233" t="s">
        <v>220</v>
      </c>
      <c r="E294" s="221">
        <v>4</v>
      </c>
      <c r="F294" s="221">
        <v>4</v>
      </c>
      <c r="G294" s="221">
        <v>4</v>
      </c>
      <c r="H294" s="221"/>
      <c r="I294" s="221"/>
      <c r="J294" s="221"/>
      <c r="L294" s="54" t="str">
        <f t="shared" si="14"/>
        <v>107SENSUNTEPEQUE</v>
      </c>
      <c r="M294" s="203">
        <v>107</v>
      </c>
      <c r="N294" s="201" t="s">
        <v>181</v>
      </c>
      <c r="O294" s="233" t="s">
        <v>293</v>
      </c>
      <c r="P294" s="221"/>
      <c r="Q294" s="221"/>
      <c r="R294" s="221"/>
      <c r="S294" s="221">
        <v>1</v>
      </c>
      <c r="T294" s="221">
        <v>1</v>
      </c>
      <c r="U294" s="221">
        <v>1</v>
      </c>
      <c r="W294" s="45"/>
    </row>
    <row r="295" spans="1:23" ht="15.75">
      <c r="A295" s="175" t="str">
        <f t="shared" si="15"/>
        <v>114SONSONATE</v>
      </c>
      <c r="B295" s="202">
        <v>114</v>
      </c>
      <c r="C295" s="201" t="s">
        <v>175</v>
      </c>
      <c r="D295" s="233" t="s">
        <v>220</v>
      </c>
      <c r="E295" s="221">
        <v>4</v>
      </c>
      <c r="F295" s="221">
        <v>4</v>
      </c>
      <c r="G295" s="221">
        <v>4</v>
      </c>
      <c r="H295" s="221"/>
      <c r="I295" s="221"/>
      <c r="J295" s="221"/>
      <c r="L295" s="54" t="str">
        <f t="shared" si="14"/>
        <v>107MERCADO CENTRAL</v>
      </c>
      <c r="M295" s="202">
        <v>107</v>
      </c>
      <c r="N295" s="201" t="s">
        <v>229</v>
      </c>
      <c r="O295" s="233" t="s">
        <v>293</v>
      </c>
      <c r="P295" s="221">
        <v>42.5</v>
      </c>
      <c r="Q295" s="221">
        <v>40</v>
      </c>
      <c r="R295" s="221">
        <v>45</v>
      </c>
      <c r="S295" s="221">
        <v>0.6</v>
      </c>
      <c r="T295" s="221">
        <v>0.6</v>
      </c>
      <c r="U295" s="221">
        <v>0.6</v>
      </c>
      <c r="W295" s="45"/>
    </row>
    <row r="296" spans="1:23" ht="15.75">
      <c r="A296" s="175" t="str">
        <f t="shared" si="15"/>
        <v>114USULUTAN</v>
      </c>
      <c r="B296" s="203">
        <v>114</v>
      </c>
      <c r="C296" s="201" t="s">
        <v>259</v>
      </c>
      <c r="D296" s="233" t="s">
        <v>220</v>
      </c>
      <c r="E296" s="221">
        <v>4.5</v>
      </c>
      <c r="F296" s="221">
        <v>4.5</v>
      </c>
      <c r="G296" s="221">
        <v>4.5</v>
      </c>
      <c r="H296" s="221"/>
      <c r="I296" s="221"/>
      <c r="J296" s="221"/>
      <c r="L296" s="54" t="str">
        <f t="shared" si="14"/>
        <v xml:space="preserve">107GERARDO BARRIOS </v>
      </c>
      <c r="M296" s="203">
        <v>107</v>
      </c>
      <c r="N296" s="201" t="s">
        <v>262</v>
      </c>
      <c r="O296" s="233" t="s">
        <v>293</v>
      </c>
      <c r="P296" s="221">
        <v>40</v>
      </c>
      <c r="Q296" s="221">
        <v>40</v>
      </c>
      <c r="R296" s="221">
        <v>40</v>
      </c>
      <c r="S296" s="221"/>
      <c r="T296" s="221"/>
      <c r="U296" s="221"/>
      <c r="W296" s="45"/>
    </row>
    <row r="297" spans="1:23" ht="15.75">
      <c r="A297" s="175" t="str">
        <f t="shared" si="15"/>
        <v>115MERCADO CENTRAL</v>
      </c>
      <c r="B297" s="202">
        <v>115</v>
      </c>
      <c r="C297" s="201" t="s">
        <v>229</v>
      </c>
      <c r="D297" s="233" t="s">
        <v>221</v>
      </c>
      <c r="E297" s="221">
        <v>4</v>
      </c>
      <c r="F297" s="221">
        <v>4</v>
      </c>
      <c r="G297" s="221">
        <v>4</v>
      </c>
      <c r="H297" s="221"/>
      <c r="I297" s="221"/>
      <c r="J297" s="221"/>
      <c r="L297" s="54" t="str">
        <f t="shared" si="14"/>
        <v>109SANTA ANA</v>
      </c>
      <c r="M297" s="202">
        <v>109</v>
      </c>
      <c r="N297" s="201" t="s">
        <v>172</v>
      </c>
      <c r="O297" s="233" t="s">
        <v>215</v>
      </c>
      <c r="P297" s="221">
        <v>4.3500000000000005</v>
      </c>
      <c r="Q297" s="221">
        <v>4.25</v>
      </c>
      <c r="R297" s="221">
        <v>4.5</v>
      </c>
      <c r="S297" s="221"/>
      <c r="T297" s="221"/>
      <c r="U297" s="221"/>
      <c r="W297" s="45"/>
    </row>
    <row r="298" spans="1:23" ht="15.75">
      <c r="A298" s="175" t="str">
        <f t="shared" si="15"/>
        <v>115SAN FRANCISCO GOTERA</v>
      </c>
      <c r="B298" s="203">
        <v>115</v>
      </c>
      <c r="C298" s="201" t="s">
        <v>182</v>
      </c>
      <c r="D298" s="233" t="s">
        <v>221</v>
      </c>
      <c r="E298" s="221">
        <v>4</v>
      </c>
      <c r="F298" s="221">
        <v>4</v>
      </c>
      <c r="G298" s="221">
        <v>4</v>
      </c>
      <c r="H298" s="221"/>
      <c r="I298" s="221"/>
      <c r="J298" s="221"/>
      <c r="L298" s="54" t="str">
        <f t="shared" si="14"/>
        <v>109SAN MIGUEL</v>
      </c>
      <c r="M298" s="203">
        <v>109</v>
      </c>
      <c r="N298" s="201" t="s">
        <v>174</v>
      </c>
      <c r="O298" s="233" t="s">
        <v>215</v>
      </c>
      <c r="P298" s="221">
        <v>4.666666666666667</v>
      </c>
      <c r="Q298" s="221">
        <v>4.5</v>
      </c>
      <c r="R298" s="221">
        <v>5</v>
      </c>
      <c r="S298" s="221"/>
      <c r="T298" s="221"/>
      <c r="U298" s="221"/>
      <c r="W298" s="45"/>
    </row>
    <row r="299" spans="1:23" ht="15.75">
      <c r="A299" s="175" t="str">
        <f t="shared" si="15"/>
        <v>115SONSONATE</v>
      </c>
      <c r="B299" s="203">
        <v>115</v>
      </c>
      <c r="C299" s="201" t="s">
        <v>175</v>
      </c>
      <c r="D299" s="233" t="s">
        <v>221</v>
      </c>
      <c r="E299" s="221">
        <v>4</v>
      </c>
      <c r="F299" s="221">
        <v>4</v>
      </c>
      <c r="G299" s="221">
        <v>4</v>
      </c>
      <c r="H299" s="221"/>
      <c r="I299" s="221"/>
      <c r="J299" s="221"/>
      <c r="L299" s="54" t="str">
        <f t="shared" si="14"/>
        <v>109SENSUNTEPEQUE</v>
      </c>
      <c r="M299" s="203">
        <v>109</v>
      </c>
      <c r="N299" s="201" t="s">
        <v>181</v>
      </c>
      <c r="O299" s="233" t="s">
        <v>215</v>
      </c>
      <c r="P299" s="221">
        <v>5</v>
      </c>
      <c r="Q299" s="221">
        <v>5</v>
      </c>
      <c r="R299" s="221">
        <v>5</v>
      </c>
      <c r="S299" s="221"/>
      <c r="T299" s="221"/>
      <c r="U299" s="221"/>
      <c r="W299" s="45"/>
    </row>
    <row r="300" spans="1:23" ht="15.75">
      <c r="A300" s="175" t="str">
        <f t="shared" si="15"/>
        <v>115USULUTAN</v>
      </c>
      <c r="B300" s="202">
        <v>115</v>
      </c>
      <c r="C300" s="201" t="s">
        <v>259</v>
      </c>
      <c r="D300" s="233" t="s">
        <v>221</v>
      </c>
      <c r="E300" s="221">
        <v>4</v>
      </c>
      <c r="F300" s="221">
        <v>4</v>
      </c>
      <c r="G300" s="221">
        <v>4</v>
      </c>
      <c r="H300" s="221"/>
      <c r="I300" s="221"/>
      <c r="J300" s="221"/>
      <c r="L300" s="54" t="str">
        <f t="shared" si="14"/>
        <v>109MERCADO CENTRAL</v>
      </c>
      <c r="M300" s="202">
        <v>109</v>
      </c>
      <c r="N300" s="201" t="s">
        <v>229</v>
      </c>
      <c r="O300" s="233" t="s">
        <v>215</v>
      </c>
      <c r="P300" s="221">
        <v>4.75</v>
      </c>
      <c r="Q300" s="221">
        <v>4.75</v>
      </c>
      <c r="R300" s="221">
        <v>4.75</v>
      </c>
      <c r="S300" s="221"/>
      <c r="T300" s="221"/>
      <c r="U300" s="221"/>
      <c r="W300" s="45"/>
    </row>
    <row r="301" spans="1:23" ht="15.75">
      <c r="A301" s="175" t="str">
        <f t="shared" si="15"/>
        <v>116MERCADO CENTRAL</v>
      </c>
      <c r="B301" s="203">
        <v>116</v>
      </c>
      <c r="C301" s="201" t="s">
        <v>229</v>
      </c>
      <c r="D301" s="233" t="s">
        <v>222</v>
      </c>
      <c r="E301" s="221">
        <v>4</v>
      </c>
      <c r="F301" s="221">
        <v>4</v>
      </c>
      <c r="G301" s="221">
        <v>4</v>
      </c>
      <c r="H301" s="221"/>
      <c r="I301" s="221"/>
      <c r="J301" s="221"/>
      <c r="L301" s="54" t="str">
        <f t="shared" si="14"/>
        <v>110SANTA ANA</v>
      </c>
      <c r="M301" s="203">
        <v>110</v>
      </c>
      <c r="N301" s="201" t="s">
        <v>172</v>
      </c>
      <c r="O301" s="233" t="s">
        <v>216</v>
      </c>
      <c r="P301" s="221">
        <v>4.3500000000000005</v>
      </c>
      <c r="Q301" s="221">
        <v>4.25</v>
      </c>
      <c r="R301" s="221">
        <v>4.5</v>
      </c>
      <c r="S301" s="221"/>
      <c r="T301" s="221"/>
      <c r="U301" s="221"/>
      <c r="W301" s="45"/>
    </row>
    <row r="302" spans="1:23" ht="15.75">
      <c r="A302" s="175" t="str">
        <f t="shared" si="15"/>
        <v>116SAN FRANCISCO GOTERA</v>
      </c>
      <c r="B302" s="203">
        <v>116</v>
      </c>
      <c r="C302" s="201" t="s">
        <v>182</v>
      </c>
      <c r="D302" s="233" t="s">
        <v>222</v>
      </c>
      <c r="E302" s="221">
        <v>4</v>
      </c>
      <c r="F302" s="221">
        <v>4</v>
      </c>
      <c r="G302" s="221">
        <v>4</v>
      </c>
      <c r="H302" s="221"/>
      <c r="I302" s="221"/>
      <c r="J302" s="221"/>
      <c r="L302" s="54" t="str">
        <f t="shared" si="14"/>
        <v>110SAN MIGUEL</v>
      </c>
      <c r="M302" s="203">
        <v>110</v>
      </c>
      <c r="N302" s="201" t="s">
        <v>174</v>
      </c>
      <c r="O302" s="233" t="s">
        <v>216</v>
      </c>
      <c r="P302" s="221">
        <v>4.833333333333333</v>
      </c>
      <c r="Q302" s="221">
        <v>4.5</v>
      </c>
      <c r="R302" s="221">
        <v>5</v>
      </c>
      <c r="S302" s="221"/>
      <c r="T302" s="221"/>
      <c r="U302" s="221"/>
      <c r="W302" s="45"/>
    </row>
    <row r="303" spans="1:23" ht="15.75">
      <c r="A303" s="175" t="str">
        <f t="shared" si="15"/>
        <v>116SONSONATE</v>
      </c>
      <c r="B303" s="203">
        <v>116</v>
      </c>
      <c r="C303" s="201" t="s">
        <v>175</v>
      </c>
      <c r="D303" s="233" t="s">
        <v>222</v>
      </c>
      <c r="E303" s="221">
        <v>4</v>
      </c>
      <c r="F303" s="221">
        <v>4</v>
      </c>
      <c r="G303" s="221">
        <v>4</v>
      </c>
      <c r="H303" s="221"/>
      <c r="I303" s="221"/>
      <c r="J303" s="221"/>
      <c r="L303" s="54" t="str">
        <f t="shared" si="14"/>
        <v>110SENSUNTEPEQUE</v>
      </c>
      <c r="M303" s="203">
        <v>110</v>
      </c>
      <c r="N303" s="201" t="s">
        <v>181</v>
      </c>
      <c r="O303" s="233" t="s">
        <v>216</v>
      </c>
      <c r="P303" s="221">
        <v>5</v>
      </c>
      <c r="Q303" s="221">
        <v>5</v>
      </c>
      <c r="R303" s="221">
        <v>5</v>
      </c>
      <c r="S303" s="221"/>
      <c r="T303" s="221"/>
      <c r="U303" s="221"/>
      <c r="W303" s="45"/>
    </row>
    <row r="304" spans="1:23" ht="15.75">
      <c r="A304" s="175" t="str">
        <f t="shared" si="15"/>
        <v>116USULUTAN</v>
      </c>
      <c r="B304" s="202">
        <v>116</v>
      </c>
      <c r="C304" s="201" t="s">
        <v>259</v>
      </c>
      <c r="D304" s="233" t="s">
        <v>222</v>
      </c>
      <c r="E304" s="221">
        <v>4</v>
      </c>
      <c r="F304" s="221">
        <v>4</v>
      </c>
      <c r="G304" s="221">
        <v>4</v>
      </c>
      <c r="H304" s="221"/>
      <c r="I304" s="221"/>
      <c r="J304" s="221"/>
      <c r="L304" s="54" t="str">
        <f t="shared" si="14"/>
        <v>110MERCADO CENTRAL</v>
      </c>
      <c r="M304" s="202">
        <v>110</v>
      </c>
      <c r="N304" s="201" t="s">
        <v>229</v>
      </c>
      <c r="O304" s="233" t="s">
        <v>216</v>
      </c>
      <c r="P304" s="221">
        <v>4.7</v>
      </c>
      <c r="Q304" s="221">
        <v>4.7</v>
      </c>
      <c r="R304" s="221">
        <v>4.7</v>
      </c>
      <c r="S304" s="221"/>
      <c r="T304" s="221"/>
      <c r="U304" s="221"/>
      <c r="W304" s="45"/>
    </row>
    <row r="305" spans="1:23" ht="15.75">
      <c r="A305" s="175" t="str">
        <f t="shared" si="15"/>
        <v>119MERCADO CENTRAL</v>
      </c>
      <c r="B305" s="203">
        <v>119</v>
      </c>
      <c r="C305" s="201" t="s">
        <v>229</v>
      </c>
      <c r="D305" s="233" t="s">
        <v>144</v>
      </c>
      <c r="E305" s="221">
        <v>5.5</v>
      </c>
      <c r="F305" s="221">
        <v>5</v>
      </c>
      <c r="G305" s="221">
        <v>6</v>
      </c>
      <c r="H305" s="221"/>
      <c r="I305" s="221"/>
      <c r="J305" s="221"/>
      <c r="L305" s="54" t="str">
        <f t="shared" si="14"/>
        <v>111SANTA ANA</v>
      </c>
      <c r="M305" s="203">
        <v>111</v>
      </c>
      <c r="N305" s="201" t="s">
        <v>172</v>
      </c>
      <c r="O305" s="233" t="s">
        <v>217</v>
      </c>
      <c r="P305" s="221">
        <v>4.3500000000000005</v>
      </c>
      <c r="Q305" s="221">
        <v>4.25</v>
      </c>
      <c r="R305" s="221">
        <v>4.5</v>
      </c>
      <c r="S305" s="221"/>
      <c r="T305" s="221"/>
      <c r="U305" s="221"/>
      <c r="W305" s="45"/>
    </row>
    <row r="306" spans="1:23" ht="15.75">
      <c r="A306" s="175" t="str">
        <f t="shared" si="15"/>
        <v>119SAN FRANCISCO GOTERA</v>
      </c>
      <c r="B306" s="203">
        <v>119</v>
      </c>
      <c r="C306" s="201" t="s">
        <v>182</v>
      </c>
      <c r="D306" s="233" t="s">
        <v>144</v>
      </c>
      <c r="E306" s="221">
        <v>7</v>
      </c>
      <c r="F306" s="221">
        <v>7</v>
      </c>
      <c r="G306" s="221">
        <v>7</v>
      </c>
      <c r="H306" s="221"/>
      <c r="I306" s="221"/>
      <c r="J306" s="221"/>
      <c r="L306" s="54" t="str">
        <f t="shared" si="14"/>
        <v>111SAN MIGUEL</v>
      </c>
      <c r="M306" s="203">
        <v>111</v>
      </c>
      <c r="N306" s="201" t="s">
        <v>174</v>
      </c>
      <c r="O306" s="233" t="s">
        <v>217</v>
      </c>
      <c r="P306" s="221">
        <v>4</v>
      </c>
      <c r="Q306" s="221">
        <v>4</v>
      </c>
      <c r="R306" s="221">
        <v>4</v>
      </c>
      <c r="S306" s="221"/>
      <c r="T306" s="221"/>
      <c r="U306" s="221"/>
      <c r="W306" s="45"/>
    </row>
    <row r="307" spans="1:23" ht="15.75">
      <c r="A307" s="175" t="str">
        <f t="shared" si="15"/>
        <v>119SONSONATE</v>
      </c>
      <c r="B307" s="202">
        <v>119</v>
      </c>
      <c r="C307" s="201" t="s">
        <v>175</v>
      </c>
      <c r="D307" s="233" t="s">
        <v>144</v>
      </c>
      <c r="E307" s="221">
        <v>5</v>
      </c>
      <c r="F307" s="221">
        <v>5</v>
      </c>
      <c r="G307" s="221">
        <v>5</v>
      </c>
      <c r="H307" s="221"/>
      <c r="I307" s="221"/>
      <c r="J307" s="221"/>
      <c r="L307" s="54" t="str">
        <f t="shared" si="14"/>
        <v>111SENSUNTEPEQUE</v>
      </c>
      <c r="M307" s="202">
        <v>111</v>
      </c>
      <c r="N307" s="201" t="s">
        <v>181</v>
      </c>
      <c r="O307" s="233" t="s">
        <v>217</v>
      </c>
      <c r="P307" s="221">
        <v>5</v>
      </c>
      <c r="Q307" s="221">
        <v>5</v>
      </c>
      <c r="R307" s="221">
        <v>5</v>
      </c>
      <c r="S307" s="221"/>
      <c r="T307" s="221"/>
      <c r="U307" s="221"/>
      <c r="W307" s="45"/>
    </row>
    <row r="308" spans="1:23" ht="15.75">
      <c r="A308" s="175" t="str">
        <f t="shared" si="15"/>
        <v>119USULUTAN</v>
      </c>
      <c r="B308" s="203">
        <v>119</v>
      </c>
      <c r="C308" s="201" t="s">
        <v>259</v>
      </c>
      <c r="D308" s="233" t="s">
        <v>144</v>
      </c>
      <c r="E308" s="221">
        <v>6</v>
      </c>
      <c r="F308" s="221">
        <v>6</v>
      </c>
      <c r="G308" s="221">
        <v>6</v>
      </c>
      <c r="H308" s="221"/>
      <c r="I308" s="221"/>
      <c r="J308" s="221"/>
      <c r="L308" s="54" t="str">
        <f t="shared" si="14"/>
        <v>111MERCADO CENTRAL</v>
      </c>
      <c r="M308" s="203">
        <v>111</v>
      </c>
      <c r="N308" s="201" t="s">
        <v>229</v>
      </c>
      <c r="O308" s="233" t="s">
        <v>217</v>
      </c>
      <c r="P308" s="221">
        <v>4.7</v>
      </c>
      <c r="Q308" s="221">
        <v>4.7</v>
      </c>
      <c r="R308" s="221">
        <v>4.7</v>
      </c>
      <c r="S308" s="221"/>
      <c r="T308" s="221"/>
      <c r="U308" s="221"/>
      <c r="W308" s="45"/>
    </row>
    <row r="309" spans="1:23" ht="15.75">
      <c r="A309" s="175" t="str">
        <f t="shared" si="15"/>
        <v>120MERCADO CENTRAL</v>
      </c>
      <c r="B309" s="203">
        <v>120</v>
      </c>
      <c r="C309" s="201" t="s">
        <v>229</v>
      </c>
      <c r="D309" s="233" t="s">
        <v>145</v>
      </c>
      <c r="E309" s="221">
        <v>3</v>
      </c>
      <c r="F309" s="221">
        <v>3</v>
      </c>
      <c r="G309" s="221">
        <v>3</v>
      </c>
      <c r="H309" s="221"/>
      <c r="I309" s="221"/>
      <c r="J309" s="221"/>
      <c r="L309" s="54" t="str">
        <f t="shared" si="14"/>
        <v>112SANTA ANA</v>
      </c>
      <c r="M309" s="203">
        <v>112</v>
      </c>
      <c r="N309" s="201" t="s">
        <v>172</v>
      </c>
      <c r="O309" s="233" t="s">
        <v>218</v>
      </c>
      <c r="P309" s="221">
        <v>3.75</v>
      </c>
      <c r="Q309" s="221">
        <v>3.75</v>
      </c>
      <c r="R309" s="221">
        <v>3.75</v>
      </c>
      <c r="S309" s="221"/>
      <c r="T309" s="221"/>
      <c r="U309" s="221"/>
      <c r="W309" s="45"/>
    </row>
    <row r="310" spans="1:23" ht="15.75">
      <c r="A310" s="175" t="str">
        <f t="shared" si="15"/>
        <v>120SAN FRANCISCO GOTERA</v>
      </c>
      <c r="B310" s="202">
        <v>120</v>
      </c>
      <c r="C310" s="201" t="s">
        <v>182</v>
      </c>
      <c r="D310" s="233" t="s">
        <v>145</v>
      </c>
      <c r="E310" s="221">
        <v>3.5</v>
      </c>
      <c r="F310" s="221">
        <v>3.5</v>
      </c>
      <c r="G310" s="221">
        <v>3.5</v>
      </c>
      <c r="H310" s="221"/>
      <c r="I310" s="221"/>
      <c r="J310" s="221"/>
      <c r="L310" s="54" t="str">
        <f t="shared" si="14"/>
        <v>112SAN MIGUEL</v>
      </c>
      <c r="M310" s="202">
        <v>112</v>
      </c>
      <c r="N310" s="201" t="s">
        <v>174</v>
      </c>
      <c r="O310" s="233" t="s">
        <v>218</v>
      </c>
      <c r="P310" s="221">
        <v>3.5</v>
      </c>
      <c r="Q310" s="221">
        <v>3.5</v>
      </c>
      <c r="R310" s="221">
        <v>3.5</v>
      </c>
      <c r="S310" s="221"/>
      <c r="T310" s="221"/>
      <c r="U310" s="221"/>
      <c r="W310" s="45"/>
    </row>
    <row r="311" spans="1:23" ht="15.75">
      <c r="A311" s="175" t="str">
        <f t="shared" si="15"/>
        <v>120SONSONATE</v>
      </c>
      <c r="B311" s="203">
        <v>120</v>
      </c>
      <c r="C311" s="201" t="s">
        <v>175</v>
      </c>
      <c r="D311" s="233" t="s">
        <v>145</v>
      </c>
      <c r="E311" s="221">
        <v>3</v>
      </c>
      <c r="F311" s="221">
        <v>3</v>
      </c>
      <c r="G311" s="221">
        <v>3</v>
      </c>
      <c r="H311" s="221"/>
      <c r="I311" s="221"/>
      <c r="J311" s="221"/>
      <c r="L311" s="54" t="str">
        <f t="shared" si="14"/>
        <v>112SENSUNTEPEQUE</v>
      </c>
      <c r="M311" s="203">
        <v>112</v>
      </c>
      <c r="N311" s="201" t="s">
        <v>181</v>
      </c>
      <c r="O311" s="233" t="s">
        <v>218</v>
      </c>
      <c r="P311" s="221">
        <v>4</v>
      </c>
      <c r="Q311" s="221">
        <v>4</v>
      </c>
      <c r="R311" s="221">
        <v>4</v>
      </c>
      <c r="S311" s="221"/>
      <c r="T311" s="221"/>
      <c r="U311" s="221"/>
      <c r="W311" s="45"/>
    </row>
    <row r="312" spans="1:23" ht="15.75">
      <c r="A312" s="175" t="str">
        <f t="shared" si="15"/>
        <v>120USULUTAN</v>
      </c>
      <c r="B312" s="203">
        <v>120</v>
      </c>
      <c r="C312" s="201" t="s">
        <v>259</v>
      </c>
      <c r="D312" s="233" t="s">
        <v>145</v>
      </c>
      <c r="E312" s="221">
        <v>3.5</v>
      </c>
      <c r="F312" s="221">
        <v>3.5</v>
      </c>
      <c r="G312" s="221">
        <v>3.5</v>
      </c>
      <c r="H312" s="221"/>
      <c r="I312" s="221"/>
      <c r="J312" s="221"/>
      <c r="L312" s="54" t="str">
        <f t="shared" si="14"/>
        <v>112MERCADO CENTRAL</v>
      </c>
      <c r="M312" s="203">
        <v>112</v>
      </c>
      <c r="N312" s="201" t="s">
        <v>229</v>
      </c>
      <c r="O312" s="233" t="s">
        <v>218</v>
      </c>
      <c r="P312" s="221">
        <v>4</v>
      </c>
      <c r="Q312" s="221">
        <v>4</v>
      </c>
      <c r="R312" s="221">
        <v>4</v>
      </c>
      <c r="S312" s="221"/>
      <c r="T312" s="221"/>
      <c r="U312" s="221"/>
      <c r="W312" s="45"/>
    </row>
    <row r="313" spans="1:23" ht="15.75">
      <c r="A313" s="175" t="str">
        <f t="shared" si="15"/>
        <v>121MERCADO CENTRAL</v>
      </c>
      <c r="B313" s="202">
        <v>121</v>
      </c>
      <c r="C313" s="201" t="s">
        <v>229</v>
      </c>
      <c r="D313" s="233" t="s">
        <v>146</v>
      </c>
      <c r="E313" s="221">
        <v>3</v>
      </c>
      <c r="F313" s="221">
        <v>3</v>
      </c>
      <c r="G313" s="221">
        <v>3</v>
      </c>
      <c r="H313" s="221"/>
      <c r="I313" s="221"/>
      <c r="J313" s="221"/>
      <c r="L313" s="54" t="str">
        <f t="shared" si="14"/>
        <v>113SANTA ANA</v>
      </c>
      <c r="M313" s="202">
        <v>113</v>
      </c>
      <c r="N313" s="201" t="s">
        <v>172</v>
      </c>
      <c r="O313" s="233" t="s">
        <v>219</v>
      </c>
      <c r="P313" s="221">
        <v>4</v>
      </c>
      <c r="Q313" s="221">
        <v>4</v>
      </c>
      <c r="R313" s="221">
        <v>4</v>
      </c>
      <c r="S313" s="221"/>
      <c r="T313" s="221"/>
      <c r="U313" s="221"/>
      <c r="W313" s="45"/>
    </row>
    <row r="314" spans="1:23" ht="15.75">
      <c r="A314" s="175" t="str">
        <f t="shared" si="15"/>
        <v>121SAN FRANCISCO GOTERA</v>
      </c>
      <c r="B314" s="203">
        <v>121</v>
      </c>
      <c r="C314" s="201" t="s">
        <v>182</v>
      </c>
      <c r="D314" s="233" t="s">
        <v>146</v>
      </c>
      <c r="E314" s="221">
        <v>3.5</v>
      </c>
      <c r="F314" s="221">
        <v>3.5</v>
      </c>
      <c r="G314" s="221">
        <v>3.5</v>
      </c>
      <c r="H314" s="221"/>
      <c r="I314" s="221"/>
      <c r="J314" s="221"/>
      <c r="L314" s="54" t="str">
        <f t="shared" si="14"/>
        <v>113SAN MIGUEL</v>
      </c>
      <c r="M314" s="203">
        <v>113</v>
      </c>
      <c r="N314" s="201" t="s">
        <v>174</v>
      </c>
      <c r="O314" s="233" t="s">
        <v>219</v>
      </c>
      <c r="P314" s="221">
        <v>4</v>
      </c>
      <c r="Q314" s="221">
        <v>4</v>
      </c>
      <c r="R314" s="221">
        <v>4</v>
      </c>
      <c r="S314" s="221"/>
      <c r="T314" s="221"/>
      <c r="U314" s="221"/>
      <c r="W314" s="45"/>
    </row>
    <row r="315" spans="1:23" ht="15.75">
      <c r="A315" s="175" t="str">
        <f t="shared" si="15"/>
        <v>121SONSONATE</v>
      </c>
      <c r="B315" s="202">
        <v>121</v>
      </c>
      <c r="C315" s="201" t="s">
        <v>175</v>
      </c>
      <c r="D315" s="233" t="s">
        <v>146</v>
      </c>
      <c r="E315" s="221">
        <v>3</v>
      </c>
      <c r="F315" s="221">
        <v>3</v>
      </c>
      <c r="G315" s="221">
        <v>3</v>
      </c>
      <c r="H315" s="221"/>
      <c r="I315" s="221"/>
      <c r="J315" s="221"/>
      <c r="L315" s="54" t="str">
        <f t="shared" si="14"/>
        <v>113SENSUNTEPEQUE</v>
      </c>
      <c r="M315" s="202">
        <v>113</v>
      </c>
      <c r="N315" s="201" t="s">
        <v>181</v>
      </c>
      <c r="O315" s="233" t="s">
        <v>219</v>
      </c>
      <c r="P315" s="221">
        <v>4.5</v>
      </c>
      <c r="Q315" s="221">
        <v>4.5</v>
      </c>
      <c r="R315" s="221">
        <v>4.5</v>
      </c>
      <c r="S315" s="221"/>
      <c r="T315" s="221"/>
      <c r="U315" s="221"/>
      <c r="W315" s="45"/>
    </row>
    <row r="316" spans="1:23" ht="15.75">
      <c r="A316" s="175" t="str">
        <f t="shared" si="15"/>
        <v>121USULUTAN</v>
      </c>
      <c r="B316" s="203">
        <v>121</v>
      </c>
      <c r="C316" s="201" t="s">
        <v>259</v>
      </c>
      <c r="D316" s="233" t="s">
        <v>146</v>
      </c>
      <c r="E316" s="221">
        <v>3.5</v>
      </c>
      <c r="F316" s="221">
        <v>3.5</v>
      </c>
      <c r="G316" s="221">
        <v>3.5</v>
      </c>
      <c r="H316" s="221"/>
      <c r="I316" s="221"/>
      <c r="J316" s="221"/>
      <c r="L316" s="54" t="str">
        <f t="shared" si="14"/>
        <v>113MERCADO CENTRAL</v>
      </c>
      <c r="M316" s="203">
        <v>113</v>
      </c>
      <c r="N316" s="201" t="s">
        <v>229</v>
      </c>
      <c r="O316" s="233" t="s">
        <v>219</v>
      </c>
      <c r="P316" s="221">
        <v>4</v>
      </c>
      <c r="Q316" s="221">
        <v>4</v>
      </c>
      <c r="R316" s="221">
        <v>4</v>
      </c>
      <c r="S316" s="221"/>
      <c r="T316" s="221"/>
      <c r="U316" s="221"/>
      <c r="W316" s="45"/>
    </row>
    <row r="317" spans="1:23" ht="15.75">
      <c r="A317" s="175" t="str">
        <f t="shared" si="15"/>
        <v>122MERCADO CENTRAL</v>
      </c>
      <c r="B317" s="202">
        <v>122</v>
      </c>
      <c r="C317" s="201" t="s">
        <v>229</v>
      </c>
      <c r="D317" s="233" t="s">
        <v>155</v>
      </c>
      <c r="E317" s="221">
        <v>2.8</v>
      </c>
      <c r="F317" s="221">
        <v>2.6</v>
      </c>
      <c r="G317" s="221">
        <v>3</v>
      </c>
      <c r="H317" s="221"/>
      <c r="I317" s="221"/>
      <c r="J317" s="221"/>
      <c r="L317" s="54" t="str">
        <f t="shared" si="14"/>
        <v>114SANTA ANA</v>
      </c>
      <c r="M317" s="202">
        <v>114</v>
      </c>
      <c r="N317" s="201" t="s">
        <v>172</v>
      </c>
      <c r="O317" s="233" t="s">
        <v>220</v>
      </c>
      <c r="P317" s="221">
        <v>4</v>
      </c>
      <c r="Q317" s="221">
        <v>4</v>
      </c>
      <c r="R317" s="221">
        <v>4</v>
      </c>
      <c r="S317" s="221"/>
      <c r="T317" s="221"/>
      <c r="U317" s="221"/>
      <c r="W317" s="45"/>
    </row>
    <row r="318" spans="1:23" ht="15.75">
      <c r="A318" s="175" t="str">
        <f t="shared" si="15"/>
        <v>122SAN FRANCISCO GOTERA</v>
      </c>
      <c r="B318" s="203">
        <v>122</v>
      </c>
      <c r="C318" s="201" t="s">
        <v>182</v>
      </c>
      <c r="D318" s="233" t="s">
        <v>155</v>
      </c>
      <c r="E318" s="221">
        <v>3.3333333333333335</v>
      </c>
      <c r="F318" s="221">
        <v>3</v>
      </c>
      <c r="G318" s="221">
        <v>3.5</v>
      </c>
      <c r="H318" s="221"/>
      <c r="I318" s="221"/>
      <c r="J318" s="221"/>
      <c r="L318" s="54" t="str">
        <f t="shared" si="14"/>
        <v>114SAN MIGUEL</v>
      </c>
      <c r="M318" s="203">
        <v>114</v>
      </c>
      <c r="N318" s="201" t="s">
        <v>174</v>
      </c>
      <c r="O318" s="233" t="s">
        <v>220</v>
      </c>
      <c r="P318" s="221">
        <v>4</v>
      </c>
      <c r="Q318" s="221">
        <v>4</v>
      </c>
      <c r="R318" s="221">
        <v>4</v>
      </c>
      <c r="S318" s="221"/>
      <c r="T318" s="221"/>
      <c r="U318" s="221"/>
      <c r="W318" s="45"/>
    </row>
    <row r="319" spans="1:23" ht="15.75">
      <c r="A319" s="175" t="str">
        <f t="shared" si="15"/>
        <v>122SONSONATE</v>
      </c>
      <c r="B319" s="202">
        <v>122</v>
      </c>
      <c r="C319" s="201" t="s">
        <v>175</v>
      </c>
      <c r="D319" s="233" t="s">
        <v>155</v>
      </c>
      <c r="E319" s="221">
        <v>3</v>
      </c>
      <c r="F319" s="221">
        <v>3</v>
      </c>
      <c r="G319" s="221">
        <v>3</v>
      </c>
      <c r="H319" s="221"/>
      <c r="I319" s="221"/>
      <c r="J319" s="221"/>
      <c r="L319" s="54" t="str">
        <f t="shared" si="14"/>
        <v>114SENSUNTEPEQUE</v>
      </c>
      <c r="M319" s="202">
        <v>114</v>
      </c>
      <c r="N319" s="201" t="s">
        <v>181</v>
      </c>
      <c r="O319" s="233" t="s">
        <v>220</v>
      </c>
      <c r="P319" s="221">
        <v>4.5</v>
      </c>
      <c r="Q319" s="221">
        <v>4.5</v>
      </c>
      <c r="R319" s="221">
        <v>4.5</v>
      </c>
      <c r="S319" s="221"/>
      <c r="T319" s="221"/>
      <c r="U319" s="221"/>
      <c r="W319" s="45"/>
    </row>
    <row r="320" spans="1:23" ht="15.75">
      <c r="A320" s="175" t="str">
        <f t="shared" si="15"/>
        <v>122USULUTAN</v>
      </c>
      <c r="B320" s="202">
        <v>122</v>
      </c>
      <c r="C320" s="201" t="s">
        <v>259</v>
      </c>
      <c r="D320" s="233" t="s">
        <v>155</v>
      </c>
      <c r="E320" s="221">
        <v>3.5</v>
      </c>
      <c r="F320" s="221">
        <v>3.5</v>
      </c>
      <c r="G320" s="221">
        <v>3.5</v>
      </c>
      <c r="H320" s="221"/>
      <c r="I320" s="221"/>
      <c r="J320" s="221"/>
      <c r="L320" s="54" t="str">
        <f t="shared" si="14"/>
        <v>114MERCADO CENTRAL</v>
      </c>
      <c r="M320" s="202">
        <v>114</v>
      </c>
      <c r="N320" s="201" t="s">
        <v>229</v>
      </c>
      <c r="O320" s="233" t="s">
        <v>220</v>
      </c>
      <c r="P320" s="221">
        <v>4</v>
      </c>
      <c r="Q320" s="221">
        <v>4</v>
      </c>
      <c r="R320" s="221">
        <v>4</v>
      </c>
      <c r="S320" s="221"/>
      <c r="T320" s="221"/>
      <c r="U320" s="221"/>
      <c r="W320" s="45"/>
    </row>
    <row r="321" spans="1:23" ht="15.75">
      <c r="A321" s="175" t="str">
        <f t="shared" si="15"/>
        <v>123MERCADO CENTRAL</v>
      </c>
      <c r="B321" s="203">
        <v>123</v>
      </c>
      <c r="C321" s="201" t="s">
        <v>229</v>
      </c>
      <c r="D321" s="233" t="s">
        <v>294</v>
      </c>
      <c r="E321" s="221">
        <v>1.425</v>
      </c>
      <c r="F321" s="221">
        <v>1.4</v>
      </c>
      <c r="G321" s="221">
        <v>1.45</v>
      </c>
      <c r="H321" s="221"/>
      <c r="I321" s="221"/>
      <c r="J321" s="221"/>
      <c r="L321" s="54" t="str">
        <f t="shared" si="14"/>
        <v>115SANTA ANA</v>
      </c>
      <c r="M321" s="203">
        <v>115</v>
      </c>
      <c r="N321" s="201" t="s">
        <v>172</v>
      </c>
      <c r="O321" s="233" t="s">
        <v>221</v>
      </c>
      <c r="P321" s="221">
        <v>4</v>
      </c>
      <c r="Q321" s="221">
        <v>4</v>
      </c>
      <c r="R321" s="221">
        <v>4</v>
      </c>
      <c r="S321" s="221"/>
      <c r="T321" s="221"/>
      <c r="U321" s="221"/>
      <c r="W321" s="45"/>
    </row>
    <row r="322" spans="1:23" ht="15.75">
      <c r="A322" s="175" t="str">
        <f t="shared" si="15"/>
        <v>124MERCADO CENTRAL</v>
      </c>
      <c r="B322" s="202">
        <v>124</v>
      </c>
      <c r="C322" s="201" t="s">
        <v>229</v>
      </c>
      <c r="D322" s="233" t="s">
        <v>147</v>
      </c>
      <c r="E322" s="221">
        <v>1.2125000000000001</v>
      </c>
      <c r="F322" s="221">
        <v>1.2</v>
      </c>
      <c r="G322" s="221">
        <v>1.25</v>
      </c>
      <c r="H322" s="221"/>
      <c r="I322" s="221"/>
      <c r="J322" s="221"/>
      <c r="L322" s="54" t="str">
        <f t="shared" si="14"/>
        <v>115SAN MIGUEL</v>
      </c>
      <c r="M322" s="202">
        <v>115</v>
      </c>
      <c r="N322" s="201" t="s">
        <v>174</v>
      </c>
      <c r="O322" s="233" t="s">
        <v>221</v>
      </c>
      <c r="P322" s="221">
        <v>4</v>
      </c>
      <c r="Q322" s="221">
        <v>4</v>
      </c>
      <c r="R322" s="221">
        <v>4</v>
      </c>
      <c r="S322" s="221"/>
      <c r="T322" s="221"/>
      <c r="U322" s="221"/>
      <c r="W322" s="45"/>
    </row>
    <row r="323" spans="1:23" ht="15.75">
      <c r="A323" s="175" t="str">
        <f t="shared" si="15"/>
        <v>124SAN FRANCISCO GOTERA</v>
      </c>
      <c r="B323" s="203">
        <v>124</v>
      </c>
      <c r="C323" s="201" t="s">
        <v>182</v>
      </c>
      <c r="D323" s="233" t="s">
        <v>147</v>
      </c>
      <c r="E323" s="221">
        <v>1.375</v>
      </c>
      <c r="F323" s="221">
        <v>1.25</v>
      </c>
      <c r="G323" s="221">
        <v>1.75</v>
      </c>
      <c r="H323" s="221"/>
      <c r="I323" s="221"/>
      <c r="J323" s="221"/>
      <c r="L323" s="54" t="str">
        <f t="shared" si="14"/>
        <v>115SENSUNTEPEQUE</v>
      </c>
      <c r="M323" s="203">
        <v>115</v>
      </c>
      <c r="N323" s="201" t="s">
        <v>181</v>
      </c>
      <c r="O323" s="233" t="s">
        <v>221</v>
      </c>
      <c r="P323" s="221">
        <v>4</v>
      </c>
      <c r="Q323" s="221">
        <v>4</v>
      </c>
      <c r="R323" s="221">
        <v>4</v>
      </c>
      <c r="S323" s="221"/>
      <c r="T323" s="221"/>
      <c r="U323" s="221"/>
      <c r="W323" s="45"/>
    </row>
    <row r="324" spans="1:23" ht="15.75">
      <c r="A324" s="175" t="str">
        <f t="shared" si="15"/>
        <v>124SONSONATE</v>
      </c>
      <c r="B324" s="202">
        <v>124</v>
      </c>
      <c r="C324" s="201" t="s">
        <v>175</v>
      </c>
      <c r="D324" s="233" t="s">
        <v>147</v>
      </c>
      <c r="E324" s="221">
        <v>1.3</v>
      </c>
      <c r="F324" s="221">
        <v>1.3</v>
      </c>
      <c r="G324" s="221">
        <v>1.3</v>
      </c>
      <c r="H324" s="221"/>
      <c r="I324" s="221"/>
      <c r="J324" s="221"/>
      <c r="L324" s="54" t="str">
        <f t="shared" si="14"/>
        <v>115MERCADO CENTRAL</v>
      </c>
      <c r="M324" s="202">
        <v>115</v>
      </c>
      <c r="N324" s="201" t="s">
        <v>229</v>
      </c>
      <c r="O324" s="233" t="s">
        <v>221</v>
      </c>
      <c r="P324" s="221">
        <v>4</v>
      </c>
      <c r="Q324" s="221">
        <v>4</v>
      </c>
      <c r="R324" s="221">
        <v>4</v>
      </c>
      <c r="S324" s="221"/>
      <c r="T324" s="221"/>
      <c r="U324" s="221"/>
      <c r="W324" s="45"/>
    </row>
    <row r="325" spans="1:23" ht="15.75">
      <c r="A325" s="175" t="str">
        <f t="shared" si="15"/>
        <v>124USULUTAN</v>
      </c>
      <c r="B325" s="202">
        <v>124</v>
      </c>
      <c r="C325" s="201" t="s">
        <v>259</v>
      </c>
      <c r="D325" s="233" t="s">
        <v>147</v>
      </c>
      <c r="E325" s="221">
        <v>1.2166666666666666</v>
      </c>
      <c r="F325" s="221">
        <v>1.1000000000000001</v>
      </c>
      <c r="G325" s="221">
        <v>1.35</v>
      </c>
      <c r="H325" s="221"/>
      <c r="I325" s="221"/>
      <c r="J325" s="221"/>
      <c r="L325" s="54" t="str">
        <f t="shared" si="14"/>
        <v>116SANTA ANA</v>
      </c>
      <c r="M325" s="202">
        <v>116</v>
      </c>
      <c r="N325" s="201" t="s">
        <v>172</v>
      </c>
      <c r="O325" s="233" t="s">
        <v>222</v>
      </c>
      <c r="P325" s="221">
        <v>4</v>
      </c>
      <c r="Q325" s="221">
        <v>4</v>
      </c>
      <c r="R325" s="221">
        <v>4</v>
      </c>
      <c r="S325" s="221"/>
      <c r="T325" s="221"/>
      <c r="U325" s="221"/>
      <c r="W325" s="45"/>
    </row>
    <row r="326" spans="1:23" ht="15.75">
      <c r="A326" s="175" t="str">
        <f t="shared" si="15"/>
        <v>125MERCADO CENTRAL</v>
      </c>
      <c r="B326" s="203">
        <v>125</v>
      </c>
      <c r="C326" s="201" t="s">
        <v>229</v>
      </c>
      <c r="D326" s="233" t="s">
        <v>148</v>
      </c>
      <c r="E326" s="221">
        <v>1.75</v>
      </c>
      <c r="F326" s="221">
        <v>1.75</v>
      </c>
      <c r="G326" s="221">
        <v>1.75</v>
      </c>
      <c r="H326" s="221"/>
      <c r="I326" s="221"/>
      <c r="J326" s="221"/>
      <c r="L326" s="54" t="str">
        <f t="shared" si="14"/>
        <v>116SAN MIGUEL</v>
      </c>
      <c r="M326" s="203">
        <v>116</v>
      </c>
      <c r="N326" s="201" t="s">
        <v>174</v>
      </c>
      <c r="O326" s="233" t="s">
        <v>222</v>
      </c>
      <c r="P326" s="221">
        <v>4</v>
      </c>
      <c r="Q326" s="221">
        <v>4</v>
      </c>
      <c r="R326" s="221">
        <v>4</v>
      </c>
      <c r="S326" s="221"/>
      <c r="T326" s="221"/>
      <c r="U326" s="221"/>
      <c r="W326" s="45"/>
    </row>
    <row r="327" spans="1:23" ht="15.75">
      <c r="A327" s="175" t="str">
        <f t="shared" si="15"/>
        <v>125SAN FRANCISCO GOTERA</v>
      </c>
      <c r="B327" s="202">
        <v>125</v>
      </c>
      <c r="C327" s="201" t="s">
        <v>182</v>
      </c>
      <c r="D327" s="233" t="s">
        <v>148</v>
      </c>
      <c r="E327" s="221">
        <v>1.9</v>
      </c>
      <c r="F327" s="221">
        <v>1.75</v>
      </c>
      <c r="G327" s="221">
        <v>2</v>
      </c>
      <c r="H327" s="221"/>
      <c r="I327" s="221"/>
      <c r="J327" s="221"/>
      <c r="L327" s="54" t="str">
        <f t="shared" ref="L327:L390" si="16">+M327&amp;N327</f>
        <v>116SENSUNTEPEQUE</v>
      </c>
      <c r="M327" s="202">
        <v>116</v>
      </c>
      <c r="N327" s="201" t="s">
        <v>181</v>
      </c>
      <c r="O327" s="233" t="s">
        <v>222</v>
      </c>
      <c r="P327" s="221">
        <v>4</v>
      </c>
      <c r="Q327" s="221">
        <v>4</v>
      </c>
      <c r="R327" s="221">
        <v>4</v>
      </c>
      <c r="S327" s="221"/>
      <c r="T327" s="221"/>
      <c r="U327" s="221"/>
      <c r="W327" s="45"/>
    </row>
    <row r="328" spans="1:23" ht="15.75">
      <c r="A328" s="175" t="str">
        <f t="shared" si="15"/>
        <v>125SONSONATE</v>
      </c>
      <c r="B328" s="202">
        <v>125</v>
      </c>
      <c r="C328" s="201" t="s">
        <v>175</v>
      </c>
      <c r="D328" s="233" t="s">
        <v>148</v>
      </c>
      <c r="E328" s="221">
        <v>1.7</v>
      </c>
      <c r="F328" s="221">
        <v>1.7</v>
      </c>
      <c r="G328" s="221">
        <v>1.7</v>
      </c>
      <c r="H328" s="221"/>
      <c r="I328" s="221"/>
      <c r="J328" s="221"/>
      <c r="L328" s="54" t="str">
        <f t="shared" si="16"/>
        <v>116MERCADO CENTRAL</v>
      </c>
      <c r="M328" s="202">
        <v>116</v>
      </c>
      <c r="N328" s="201" t="s">
        <v>229</v>
      </c>
      <c r="O328" s="233" t="s">
        <v>222</v>
      </c>
      <c r="P328" s="221">
        <v>4</v>
      </c>
      <c r="Q328" s="221">
        <v>4</v>
      </c>
      <c r="R328" s="221">
        <v>4</v>
      </c>
      <c r="S328" s="221"/>
      <c r="T328" s="221"/>
      <c r="U328" s="221"/>
      <c r="W328" s="45"/>
    </row>
    <row r="329" spans="1:23" ht="15.75">
      <c r="A329" s="175" t="str">
        <f t="shared" si="15"/>
        <v>125USULUTAN</v>
      </c>
      <c r="B329" s="202">
        <v>125</v>
      </c>
      <c r="C329" s="201" t="s">
        <v>259</v>
      </c>
      <c r="D329" s="233" t="s">
        <v>148</v>
      </c>
      <c r="E329" s="221">
        <v>1.916666666666667</v>
      </c>
      <c r="F329" s="221">
        <v>1.8</v>
      </c>
      <c r="G329" s="221">
        <v>2</v>
      </c>
      <c r="H329" s="221"/>
      <c r="I329" s="221"/>
      <c r="J329" s="221"/>
      <c r="L329" s="54" t="str">
        <f t="shared" si="16"/>
        <v>119SANTA ANA</v>
      </c>
      <c r="M329" s="202">
        <v>119</v>
      </c>
      <c r="N329" s="201" t="s">
        <v>172</v>
      </c>
      <c r="O329" s="233" t="s">
        <v>144</v>
      </c>
      <c r="P329" s="221">
        <v>5</v>
      </c>
      <c r="Q329" s="221">
        <v>5</v>
      </c>
      <c r="R329" s="221">
        <v>5</v>
      </c>
      <c r="S329" s="221"/>
      <c r="T329" s="221"/>
      <c r="U329" s="221"/>
      <c r="W329" s="45"/>
    </row>
    <row r="330" spans="1:23" ht="15.75">
      <c r="A330" s="175" t="str">
        <f t="shared" si="15"/>
        <v>126MERCADO CENTRAL</v>
      </c>
      <c r="B330" s="203">
        <v>126</v>
      </c>
      <c r="C330" s="201" t="s">
        <v>229</v>
      </c>
      <c r="D330" s="233" t="s">
        <v>269</v>
      </c>
      <c r="E330" s="221">
        <v>4.0999999999999996</v>
      </c>
      <c r="F330" s="221">
        <v>4</v>
      </c>
      <c r="G330" s="221">
        <v>4.2</v>
      </c>
      <c r="H330" s="221"/>
      <c r="I330" s="221"/>
      <c r="J330" s="221"/>
      <c r="L330" s="54" t="str">
        <f t="shared" si="16"/>
        <v>119SAN MIGUEL</v>
      </c>
      <c r="M330" s="203">
        <v>119</v>
      </c>
      <c r="N330" s="201" t="s">
        <v>174</v>
      </c>
      <c r="O330" s="233" t="s">
        <v>144</v>
      </c>
      <c r="P330" s="221">
        <v>6.833333333333333</v>
      </c>
      <c r="Q330" s="221">
        <v>6.5</v>
      </c>
      <c r="R330" s="221">
        <v>7</v>
      </c>
      <c r="S330" s="221"/>
      <c r="T330" s="221"/>
      <c r="U330" s="221"/>
      <c r="W330" s="45"/>
    </row>
    <row r="331" spans="1:23" ht="15.75">
      <c r="A331" s="175" t="str">
        <f t="shared" si="15"/>
        <v>126SAN FRANCISCO GOTERA</v>
      </c>
      <c r="B331" s="203">
        <v>126</v>
      </c>
      <c r="C331" s="201" t="s">
        <v>182</v>
      </c>
      <c r="D331" s="233" t="s">
        <v>269</v>
      </c>
      <c r="E331" s="221">
        <v>4.5</v>
      </c>
      <c r="F331" s="221">
        <v>4.5</v>
      </c>
      <c r="G331" s="221">
        <v>4.5</v>
      </c>
      <c r="H331" s="221"/>
      <c r="I331" s="221"/>
      <c r="J331" s="221"/>
      <c r="L331" s="54" t="str">
        <f t="shared" si="16"/>
        <v>119SENSUNTEPEQUE</v>
      </c>
      <c r="M331" s="203">
        <v>119</v>
      </c>
      <c r="N331" s="201" t="s">
        <v>181</v>
      </c>
      <c r="O331" s="233" t="s">
        <v>144</v>
      </c>
      <c r="P331" s="221">
        <v>6</v>
      </c>
      <c r="Q331" s="221">
        <v>6</v>
      </c>
      <c r="R331" s="221">
        <v>6</v>
      </c>
      <c r="S331" s="221"/>
      <c r="T331" s="221"/>
      <c r="U331" s="221"/>
      <c r="W331" s="45"/>
    </row>
    <row r="332" spans="1:23" ht="15.75">
      <c r="A332" s="175" t="str">
        <f t="shared" si="15"/>
        <v>126SONSONATE</v>
      </c>
      <c r="B332" s="202">
        <v>126</v>
      </c>
      <c r="C332" s="201" t="s">
        <v>175</v>
      </c>
      <c r="D332" s="233" t="s">
        <v>269</v>
      </c>
      <c r="E332" s="221">
        <v>4</v>
      </c>
      <c r="F332" s="221">
        <v>4</v>
      </c>
      <c r="G332" s="221">
        <v>4</v>
      </c>
      <c r="H332" s="221"/>
      <c r="I332" s="221"/>
      <c r="J332" s="221"/>
      <c r="L332" s="54" t="str">
        <f t="shared" si="16"/>
        <v>119MERCADO CENTRAL</v>
      </c>
      <c r="M332" s="202">
        <v>119</v>
      </c>
      <c r="N332" s="201" t="s">
        <v>229</v>
      </c>
      <c r="O332" s="233" t="s">
        <v>144</v>
      </c>
      <c r="P332" s="221">
        <v>6</v>
      </c>
      <c r="Q332" s="221">
        <v>6</v>
      </c>
      <c r="R332" s="221">
        <v>6</v>
      </c>
      <c r="S332" s="221"/>
      <c r="T332" s="221"/>
      <c r="U332" s="221"/>
      <c r="W332" s="45"/>
    </row>
    <row r="333" spans="1:23" ht="15.75">
      <c r="A333" s="175" t="str">
        <f t="shared" si="15"/>
        <v>126USULUTAN</v>
      </c>
      <c r="B333" s="202">
        <v>126</v>
      </c>
      <c r="C333" s="201" t="s">
        <v>259</v>
      </c>
      <c r="D333" s="233" t="s">
        <v>269</v>
      </c>
      <c r="E333" s="221">
        <v>4.6928571428571431</v>
      </c>
      <c r="F333" s="221">
        <v>4.3499999999999996</v>
      </c>
      <c r="G333" s="221">
        <v>5</v>
      </c>
      <c r="H333" s="221"/>
      <c r="I333" s="221"/>
      <c r="J333" s="221"/>
      <c r="L333" s="54" t="str">
        <f t="shared" si="16"/>
        <v>120SANTA ANA</v>
      </c>
      <c r="M333" s="202">
        <v>120</v>
      </c>
      <c r="N333" s="201" t="s">
        <v>172</v>
      </c>
      <c r="O333" s="233" t="s">
        <v>145</v>
      </c>
      <c r="P333" s="221">
        <v>2.9166666666666665</v>
      </c>
      <c r="Q333" s="221">
        <v>2.75</v>
      </c>
      <c r="R333" s="221">
        <v>3</v>
      </c>
      <c r="S333" s="221"/>
      <c r="T333" s="221"/>
      <c r="U333" s="221"/>
      <c r="W333" s="45"/>
    </row>
    <row r="334" spans="1:23" ht="15.75">
      <c r="A334" s="175" t="str">
        <f t="shared" si="15"/>
        <v>127MERCADO CENTRAL</v>
      </c>
      <c r="B334" s="203">
        <v>127</v>
      </c>
      <c r="C334" s="201" t="s">
        <v>229</v>
      </c>
      <c r="D334" s="233" t="s">
        <v>270</v>
      </c>
      <c r="E334" s="221">
        <v>3.9416666666666664</v>
      </c>
      <c r="F334" s="221">
        <v>3.85</v>
      </c>
      <c r="G334" s="221">
        <v>4</v>
      </c>
      <c r="H334" s="221"/>
      <c r="I334" s="221"/>
      <c r="J334" s="221"/>
      <c r="L334" s="54" t="str">
        <f t="shared" si="16"/>
        <v>120SAN MIGUEL</v>
      </c>
      <c r="M334" s="203">
        <v>120</v>
      </c>
      <c r="N334" s="201" t="s">
        <v>174</v>
      </c>
      <c r="O334" s="233" t="s">
        <v>145</v>
      </c>
      <c r="P334" s="221">
        <v>3.3333333333333335</v>
      </c>
      <c r="Q334" s="221">
        <v>3</v>
      </c>
      <c r="R334" s="221">
        <v>3.5</v>
      </c>
      <c r="S334" s="221"/>
      <c r="T334" s="221"/>
      <c r="U334" s="221"/>
      <c r="W334" s="45"/>
    </row>
    <row r="335" spans="1:23" ht="15.75">
      <c r="A335" s="175" t="str">
        <f t="shared" si="15"/>
        <v>127SAN FRANCISCO GOTERA</v>
      </c>
      <c r="B335" s="202">
        <v>127</v>
      </c>
      <c r="C335" s="201" t="s">
        <v>182</v>
      </c>
      <c r="D335" s="233" t="s">
        <v>270</v>
      </c>
      <c r="E335" s="221">
        <v>4.0875000000000004</v>
      </c>
      <c r="F335" s="221">
        <v>4</v>
      </c>
      <c r="G335" s="221">
        <v>4.3499999999999996</v>
      </c>
      <c r="H335" s="221"/>
      <c r="I335" s="221"/>
      <c r="J335" s="221"/>
      <c r="L335" s="54" t="str">
        <f t="shared" si="16"/>
        <v>120SENSUNTEPEQUE</v>
      </c>
      <c r="M335" s="202">
        <v>120</v>
      </c>
      <c r="N335" s="201" t="s">
        <v>181</v>
      </c>
      <c r="O335" s="233" t="s">
        <v>145</v>
      </c>
      <c r="P335" s="221">
        <v>3.5</v>
      </c>
      <c r="Q335" s="221">
        <v>3.5</v>
      </c>
      <c r="R335" s="221">
        <v>3.5</v>
      </c>
      <c r="S335" s="221"/>
      <c r="T335" s="221"/>
      <c r="U335" s="221"/>
      <c r="W335" s="45"/>
    </row>
    <row r="336" spans="1:23" ht="15.75">
      <c r="A336" s="175" t="str">
        <f t="shared" si="15"/>
        <v>127SONSONATE</v>
      </c>
      <c r="B336" s="203">
        <v>127</v>
      </c>
      <c r="C336" s="201" t="s">
        <v>175</v>
      </c>
      <c r="D336" s="233" t="s">
        <v>270</v>
      </c>
      <c r="E336" s="221">
        <v>3.75</v>
      </c>
      <c r="F336" s="221">
        <v>3.75</v>
      </c>
      <c r="G336" s="221">
        <v>3.75</v>
      </c>
      <c r="H336" s="221"/>
      <c r="I336" s="221"/>
      <c r="J336" s="221"/>
      <c r="L336" s="54" t="str">
        <f t="shared" si="16"/>
        <v>120MERCADO CENTRAL</v>
      </c>
      <c r="M336" s="203">
        <v>120</v>
      </c>
      <c r="N336" s="201" t="s">
        <v>229</v>
      </c>
      <c r="O336" s="233" t="s">
        <v>145</v>
      </c>
      <c r="P336" s="221">
        <v>3</v>
      </c>
      <c r="Q336" s="221">
        <v>3</v>
      </c>
      <c r="R336" s="221">
        <v>3</v>
      </c>
      <c r="S336" s="221"/>
      <c r="T336" s="221"/>
      <c r="U336" s="221"/>
      <c r="W336" s="45"/>
    </row>
    <row r="337" spans="1:23" ht="15.75">
      <c r="A337" s="175" t="str">
        <f t="shared" si="15"/>
        <v>127USULUTAN</v>
      </c>
      <c r="B337" s="202">
        <v>127</v>
      </c>
      <c r="C337" s="201" t="s">
        <v>259</v>
      </c>
      <c r="D337" s="233" t="s">
        <v>270</v>
      </c>
      <c r="E337" s="221">
        <v>4.3250000000000002</v>
      </c>
      <c r="F337" s="221">
        <v>4.1500000000000004</v>
      </c>
      <c r="G337" s="221">
        <v>4.5</v>
      </c>
      <c r="H337" s="221"/>
      <c r="I337" s="221"/>
      <c r="J337" s="221"/>
      <c r="L337" s="54" t="str">
        <f t="shared" si="16"/>
        <v>121SANTA ANA</v>
      </c>
      <c r="M337" s="202">
        <v>121</v>
      </c>
      <c r="N337" s="201" t="s">
        <v>172</v>
      </c>
      <c r="O337" s="233" t="s">
        <v>146</v>
      </c>
      <c r="P337" s="221">
        <v>2.8666666666666667</v>
      </c>
      <c r="Q337" s="221">
        <v>2.6</v>
      </c>
      <c r="R337" s="221">
        <v>3</v>
      </c>
      <c r="S337" s="221"/>
      <c r="T337" s="221"/>
      <c r="U337" s="221"/>
      <c r="W337" s="45"/>
    </row>
    <row r="338" spans="1:23" ht="15.75">
      <c r="A338" s="175" t="str">
        <f t="shared" si="15"/>
        <v>128MERCADO CENTRAL</v>
      </c>
      <c r="B338" s="203">
        <v>128</v>
      </c>
      <c r="C338" s="201" t="s">
        <v>229</v>
      </c>
      <c r="D338" s="233" t="s">
        <v>295</v>
      </c>
      <c r="E338" s="221">
        <v>48.666666666666664</v>
      </c>
      <c r="F338" s="221">
        <v>48</v>
      </c>
      <c r="G338" s="221">
        <v>50</v>
      </c>
      <c r="H338" s="221"/>
      <c r="I338" s="221"/>
      <c r="J338" s="221"/>
      <c r="L338" s="54" t="str">
        <f t="shared" si="16"/>
        <v>121SAN MIGUEL</v>
      </c>
      <c r="M338" s="203">
        <v>121</v>
      </c>
      <c r="N338" s="201" t="s">
        <v>174</v>
      </c>
      <c r="O338" s="233" t="s">
        <v>146</v>
      </c>
      <c r="P338" s="221">
        <v>3.5</v>
      </c>
      <c r="Q338" s="221">
        <v>3.5</v>
      </c>
      <c r="R338" s="221">
        <v>3.5</v>
      </c>
      <c r="S338" s="221"/>
      <c r="T338" s="221"/>
      <c r="U338" s="221"/>
      <c r="W338" s="45"/>
    </row>
    <row r="339" spans="1:23" ht="15.75">
      <c r="A339" s="175" t="str">
        <f t="shared" si="15"/>
        <v>128USULUTAN</v>
      </c>
      <c r="B339" s="202">
        <v>128</v>
      </c>
      <c r="C339" s="201" t="s">
        <v>259</v>
      </c>
      <c r="D339" s="233" t="s">
        <v>295</v>
      </c>
      <c r="E339" s="221">
        <v>50</v>
      </c>
      <c r="F339" s="221">
        <v>50</v>
      </c>
      <c r="G339" s="221">
        <v>50</v>
      </c>
      <c r="H339" s="221"/>
      <c r="I339" s="221"/>
      <c r="J339" s="221"/>
      <c r="L339" s="54" t="str">
        <f t="shared" si="16"/>
        <v>121SENSUNTEPEQUE</v>
      </c>
      <c r="M339" s="202">
        <v>121</v>
      </c>
      <c r="N339" s="201" t="s">
        <v>181</v>
      </c>
      <c r="O339" s="233" t="s">
        <v>146</v>
      </c>
      <c r="P339" s="221">
        <v>3.5</v>
      </c>
      <c r="Q339" s="221">
        <v>3.5</v>
      </c>
      <c r="R339" s="221">
        <v>3.5</v>
      </c>
      <c r="S339" s="221"/>
      <c r="T339" s="221"/>
      <c r="U339" s="221"/>
      <c r="W339" s="45"/>
    </row>
    <row r="340" spans="1:23" ht="15.75">
      <c r="A340" s="175" t="str">
        <f t="shared" ref="A340:A402" si="17">+B340&amp;C340</f>
        <v>129MERCADO CENTRAL</v>
      </c>
      <c r="B340" s="202">
        <v>129</v>
      </c>
      <c r="C340" s="201" t="s">
        <v>229</v>
      </c>
      <c r="D340" s="233" t="s">
        <v>296</v>
      </c>
      <c r="E340" s="221">
        <v>46.166666666666664</v>
      </c>
      <c r="F340" s="221">
        <v>45</v>
      </c>
      <c r="G340" s="221">
        <v>47</v>
      </c>
      <c r="H340" s="221"/>
      <c r="I340" s="221"/>
      <c r="J340" s="221"/>
      <c r="L340" s="54" t="str">
        <f t="shared" si="16"/>
        <v>121MERCADO CENTRAL</v>
      </c>
      <c r="M340" s="202">
        <v>121</v>
      </c>
      <c r="N340" s="201" t="s">
        <v>229</v>
      </c>
      <c r="O340" s="233" t="s">
        <v>146</v>
      </c>
      <c r="P340" s="221">
        <v>3</v>
      </c>
      <c r="Q340" s="221">
        <v>3</v>
      </c>
      <c r="R340" s="221">
        <v>3</v>
      </c>
      <c r="S340" s="221"/>
      <c r="T340" s="221"/>
      <c r="U340" s="221"/>
      <c r="W340" s="45"/>
    </row>
    <row r="341" spans="1:23" ht="15.75">
      <c r="A341" s="175" t="str">
        <f t="shared" si="17"/>
        <v>129USULUTAN</v>
      </c>
      <c r="B341" s="203">
        <v>129</v>
      </c>
      <c r="C341" s="201" t="s">
        <v>259</v>
      </c>
      <c r="D341" s="233" t="s">
        <v>296</v>
      </c>
      <c r="E341" s="221">
        <v>49</v>
      </c>
      <c r="F341" s="221">
        <v>48</v>
      </c>
      <c r="G341" s="221">
        <v>50</v>
      </c>
      <c r="H341" s="221"/>
      <c r="I341" s="221"/>
      <c r="J341" s="221"/>
      <c r="L341" s="54" t="str">
        <f t="shared" si="16"/>
        <v>122SANTA ANA</v>
      </c>
      <c r="M341" s="203">
        <v>122</v>
      </c>
      <c r="N341" s="201" t="s">
        <v>172</v>
      </c>
      <c r="O341" s="233" t="s">
        <v>155</v>
      </c>
      <c r="P341" s="221">
        <v>2.8666666666666667</v>
      </c>
      <c r="Q341" s="221">
        <v>2.6</v>
      </c>
      <c r="R341" s="221">
        <v>3</v>
      </c>
      <c r="S341" s="221"/>
      <c r="T341" s="221"/>
      <c r="U341" s="221"/>
      <c r="W341" s="45"/>
    </row>
    <row r="342" spans="1:23" ht="15.75">
      <c r="A342" s="175" t="str">
        <f t="shared" si="17"/>
        <v>130MERCADO CENTRAL</v>
      </c>
      <c r="B342" s="202">
        <v>130</v>
      </c>
      <c r="C342" s="201" t="s">
        <v>229</v>
      </c>
      <c r="D342" s="233" t="s">
        <v>150</v>
      </c>
      <c r="E342" s="221">
        <v>3</v>
      </c>
      <c r="F342" s="221">
        <v>3</v>
      </c>
      <c r="G342" s="221">
        <v>3</v>
      </c>
      <c r="H342" s="221"/>
      <c r="I342" s="221"/>
      <c r="J342" s="221"/>
      <c r="L342" s="54" t="str">
        <f t="shared" si="16"/>
        <v>122SAN MIGUEL</v>
      </c>
      <c r="M342" s="202">
        <v>122</v>
      </c>
      <c r="N342" s="201" t="s">
        <v>174</v>
      </c>
      <c r="O342" s="233" t="s">
        <v>155</v>
      </c>
      <c r="P342" s="221">
        <v>3.0833333333333335</v>
      </c>
      <c r="Q342" s="221">
        <v>3</v>
      </c>
      <c r="R342" s="221">
        <v>3.25</v>
      </c>
      <c r="S342" s="221"/>
      <c r="T342" s="221"/>
      <c r="U342" s="221"/>
      <c r="W342" s="45"/>
    </row>
    <row r="343" spans="1:23" ht="15.75">
      <c r="A343" s="175" t="str">
        <f t="shared" si="17"/>
        <v>130SAN FRANCISCO GOTERA</v>
      </c>
      <c r="B343" s="202">
        <v>130</v>
      </c>
      <c r="C343" s="201" t="s">
        <v>182</v>
      </c>
      <c r="D343" s="233" t="s">
        <v>150</v>
      </c>
      <c r="E343" s="221">
        <v>2.5</v>
      </c>
      <c r="F343" s="221">
        <v>2.5</v>
      </c>
      <c r="G343" s="221">
        <v>2.5</v>
      </c>
      <c r="H343" s="221"/>
      <c r="I343" s="221"/>
      <c r="J343" s="221"/>
      <c r="L343" s="54" t="str">
        <f t="shared" si="16"/>
        <v>122SENSUNTEPEQUE</v>
      </c>
      <c r="M343" s="202">
        <v>122</v>
      </c>
      <c r="N343" s="201" t="s">
        <v>181</v>
      </c>
      <c r="O343" s="233" t="s">
        <v>155</v>
      </c>
      <c r="P343" s="221">
        <v>3.5</v>
      </c>
      <c r="Q343" s="221">
        <v>3.5</v>
      </c>
      <c r="R343" s="221">
        <v>3.5</v>
      </c>
      <c r="S343" s="221"/>
      <c r="T343" s="221"/>
      <c r="U343" s="221"/>
      <c r="W343" s="45"/>
    </row>
    <row r="344" spans="1:23" ht="15.75">
      <c r="A344" s="175" t="str">
        <f t="shared" si="17"/>
        <v>130SONSONATE</v>
      </c>
      <c r="B344" s="202">
        <v>130</v>
      </c>
      <c r="C344" s="201" t="s">
        <v>175</v>
      </c>
      <c r="D344" s="233" t="s">
        <v>150</v>
      </c>
      <c r="E344" s="221">
        <v>3.5</v>
      </c>
      <c r="F344" s="221">
        <v>3.5</v>
      </c>
      <c r="G344" s="221">
        <v>3.5</v>
      </c>
      <c r="H344" s="221"/>
      <c r="I344" s="221"/>
      <c r="J344" s="221"/>
      <c r="L344" s="54" t="str">
        <f t="shared" si="16"/>
        <v>122MERCADO CENTRAL</v>
      </c>
      <c r="M344" s="202">
        <v>122</v>
      </c>
      <c r="N344" s="201" t="s">
        <v>229</v>
      </c>
      <c r="O344" s="233" t="s">
        <v>155</v>
      </c>
      <c r="P344" s="221">
        <v>2.7</v>
      </c>
      <c r="Q344" s="221">
        <v>2.7</v>
      </c>
      <c r="R344" s="221">
        <v>2.7</v>
      </c>
      <c r="S344" s="221"/>
      <c r="T344" s="221"/>
      <c r="U344" s="221"/>
      <c r="W344" s="45"/>
    </row>
    <row r="345" spans="1:23" ht="15.75">
      <c r="A345" s="175" t="str">
        <f t="shared" si="17"/>
        <v>130USULUTAN</v>
      </c>
      <c r="B345" s="202">
        <v>130</v>
      </c>
      <c r="C345" s="201" t="s">
        <v>259</v>
      </c>
      <c r="D345" s="233" t="s">
        <v>150</v>
      </c>
      <c r="E345" s="221">
        <v>3</v>
      </c>
      <c r="F345" s="221">
        <v>3</v>
      </c>
      <c r="G345" s="221">
        <v>3</v>
      </c>
      <c r="H345" s="221"/>
      <c r="I345" s="221"/>
      <c r="J345" s="221"/>
      <c r="L345" s="54" t="str">
        <f t="shared" si="16"/>
        <v>123MERCADO CENTRAL</v>
      </c>
      <c r="M345" s="202">
        <v>123</v>
      </c>
      <c r="N345" s="201" t="s">
        <v>229</v>
      </c>
      <c r="O345" s="233" t="s">
        <v>294</v>
      </c>
      <c r="P345" s="221">
        <v>1.4750000000000001</v>
      </c>
      <c r="Q345" s="221">
        <v>1.45</v>
      </c>
      <c r="R345" s="221">
        <v>1.5</v>
      </c>
      <c r="S345" s="221"/>
      <c r="T345" s="221"/>
      <c r="U345" s="221"/>
      <c r="W345" s="45"/>
    </row>
    <row r="346" spans="1:23" ht="15.75">
      <c r="A346" s="175" t="str">
        <f t="shared" si="17"/>
        <v>132MERCADO CENTRAL</v>
      </c>
      <c r="B346" s="202">
        <v>132</v>
      </c>
      <c r="C346" s="201" t="s">
        <v>229</v>
      </c>
      <c r="D346" s="233" t="s">
        <v>151</v>
      </c>
      <c r="E346" s="221">
        <v>2.5499999999999998</v>
      </c>
      <c r="F346" s="221">
        <v>2.5</v>
      </c>
      <c r="G346" s="221">
        <v>2.6</v>
      </c>
      <c r="H346" s="221"/>
      <c r="I346" s="221"/>
      <c r="J346" s="221"/>
      <c r="L346" s="54" t="str">
        <f t="shared" si="16"/>
        <v>124SANTA ANA</v>
      </c>
      <c r="M346" s="202">
        <v>124</v>
      </c>
      <c r="N346" s="201" t="s">
        <v>172</v>
      </c>
      <c r="O346" s="233" t="s">
        <v>147</v>
      </c>
      <c r="P346" s="221">
        <v>1.2749999999999999</v>
      </c>
      <c r="Q346" s="221">
        <v>1.25</v>
      </c>
      <c r="R346" s="221">
        <v>1.3</v>
      </c>
      <c r="S346" s="221"/>
      <c r="T346" s="221"/>
      <c r="U346" s="221"/>
      <c r="W346" s="45"/>
    </row>
    <row r="347" spans="1:23" ht="15.75">
      <c r="A347" s="175" t="str">
        <f t="shared" si="17"/>
        <v>132SAN FRANCISCO GOTERA</v>
      </c>
      <c r="B347" s="203">
        <v>132</v>
      </c>
      <c r="C347" s="201" t="s">
        <v>182</v>
      </c>
      <c r="D347" s="233" t="s">
        <v>151</v>
      </c>
      <c r="E347" s="221">
        <v>3</v>
      </c>
      <c r="F347" s="221">
        <v>3</v>
      </c>
      <c r="G347" s="221">
        <v>3</v>
      </c>
      <c r="H347" s="221"/>
      <c r="I347" s="221"/>
      <c r="J347" s="221"/>
      <c r="L347" s="54" t="str">
        <f t="shared" si="16"/>
        <v>124SAN MIGUEL</v>
      </c>
      <c r="M347" s="203">
        <v>124</v>
      </c>
      <c r="N347" s="201" t="s">
        <v>174</v>
      </c>
      <c r="O347" s="233" t="s">
        <v>147</v>
      </c>
      <c r="P347" s="221">
        <v>1.2</v>
      </c>
      <c r="Q347" s="221">
        <v>1.1499999999999999</v>
      </c>
      <c r="R347" s="221">
        <v>1.25</v>
      </c>
      <c r="S347" s="221"/>
      <c r="T347" s="221"/>
      <c r="U347" s="221"/>
      <c r="W347" s="45"/>
    </row>
    <row r="348" spans="1:23" ht="15.75">
      <c r="A348" s="175" t="str">
        <f t="shared" si="17"/>
        <v>132SONSONATE</v>
      </c>
      <c r="B348" s="203">
        <v>132</v>
      </c>
      <c r="C348" s="201" t="s">
        <v>175</v>
      </c>
      <c r="D348" s="233" t="s">
        <v>151</v>
      </c>
      <c r="E348" s="221">
        <v>2.8</v>
      </c>
      <c r="F348" s="221">
        <v>2.8</v>
      </c>
      <c r="G348" s="221">
        <v>2.8</v>
      </c>
      <c r="H348" s="221"/>
      <c r="I348" s="221"/>
      <c r="J348" s="221"/>
      <c r="L348" s="54" t="str">
        <f t="shared" si="16"/>
        <v>124SENSUNTEPEQUE</v>
      </c>
      <c r="M348" s="203">
        <v>124</v>
      </c>
      <c r="N348" s="201" t="s">
        <v>181</v>
      </c>
      <c r="O348" s="233" t="s">
        <v>147</v>
      </c>
      <c r="P348" s="221">
        <v>1.2333333333333334</v>
      </c>
      <c r="Q348" s="221">
        <v>1.2</v>
      </c>
      <c r="R348" s="221">
        <v>1.25</v>
      </c>
      <c r="S348" s="221"/>
      <c r="T348" s="221"/>
      <c r="U348" s="221"/>
      <c r="W348" s="45"/>
    </row>
    <row r="349" spans="1:23" ht="15.75">
      <c r="A349" s="175" t="str">
        <f t="shared" si="17"/>
        <v>132USULUTAN</v>
      </c>
      <c r="B349" s="202">
        <v>132</v>
      </c>
      <c r="C349" s="201" t="s">
        <v>259</v>
      </c>
      <c r="D349" s="233" t="s">
        <v>151</v>
      </c>
      <c r="E349" s="221">
        <v>3</v>
      </c>
      <c r="F349" s="221">
        <v>3</v>
      </c>
      <c r="G349" s="221">
        <v>3</v>
      </c>
      <c r="H349" s="221"/>
      <c r="I349" s="221"/>
      <c r="J349" s="221"/>
      <c r="L349" s="54" t="str">
        <f t="shared" si="16"/>
        <v>124MERCADO CENTRAL</v>
      </c>
      <c r="M349" s="202">
        <v>124</v>
      </c>
      <c r="N349" s="201" t="s">
        <v>229</v>
      </c>
      <c r="O349" s="233" t="s">
        <v>147</v>
      </c>
      <c r="P349" s="221">
        <v>1.2250000000000001</v>
      </c>
      <c r="Q349" s="221">
        <v>1.2</v>
      </c>
      <c r="R349" s="221">
        <v>1.25</v>
      </c>
      <c r="S349" s="221"/>
      <c r="T349" s="221"/>
      <c r="U349" s="221"/>
      <c r="W349" s="45"/>
    </row>
    <row r="350" spans="1:23" ht="15.75">
      <c r="A350" s="175" t="str">
        <f t="shared" si="17"/>
        <v>133MERCADO CENTRAL</v>
      </c>
      <c r="B350" s="202">
        <v>133</v>
      </c>
      <c r="C350" s="201" t="s">
        <v>229</v>
      </c>
      <c r="D350" s="233" t="s">
        <v>152</v>
      </c>
      <c r="E350" s="221">
        <v>3.8374999999999999</v>
      </c>
      <c r="F350" s="221">
        <v>3.8</v>
      </c>
      <c r="G350" s="221">
        <v>3.85</v>
      </c>
      <c r="H350" s="221"/>
      <c r="I350" s="221"/>
      <c r="J350" s="221"/>
      <c r="L350" s="54" t="str">
        <f t="shared" si="16"/>
        <v>125SANTA ANA</v>
      </c>
      <c r="M350" s="202">
        <v>125</v>
      </c>
      <c r="N350" s="201" t="s">
        <v>172</v>
      </c>
      <c r="O350" s="233" t="s">
        <v>148</v>
      </c>
      <c r="P350" s="221">
        <v>1.7</v>
      </c>
      <c r="Q350" s="221">
        <v>1.7</v>
      </c>
      <c r="R350" s="221">
        <v>1.7</v>
      </c>
      <c r="S350" s="221"/>
      <c r="T350" s="221"/>
      <c r="U350" s="221"/>
      <c r="W350" s="45"/>
    </row>
    <row r="351" spans="1:23" ht="15.75">
      <c r="A351" s="175" t="str">
        <f t="shared" si="17"/>
        <v>133SAN FRANCISCO GOTERA</v>
      </c>
      <c r="B351" s="202">
        <v>133</v>
      </c>
      <c r="C351" s="201" t="s">
        <v>182</v>
      </c>
      <c r="D351" s="233" t="s">
        <v>152</v>
      </c>
      <c r="E351" s="221">
        <v>4</v>
      </c>
      <c r="F351" s="221">
        <v>3.5</v>
      </c>
      <c r="G351" s="221">
        <v>4.5</v>
      </c>
      <c r="H351" s="221"/>
      <c r="I351" s="221"/>
      <c r="J351" s="221"/>
      <c r="L351" s="54" t="str">
        <f t="shared" si="16"/>
        <v>125SAN MIGUEL</v>
      </c>
      <c r="M351" s="202">
        <v>125</v>
      </c>
      <c r="N351" s="201" t="s">
        <v>174</v>
      </c>
      <c r="O351" s="233" t="s">
        <v>148</v>
      </c>
      <c r="P351" s="221">
        <v>1.9166666666666667</v>
      </c>
      <c r="Q351" s="221">
        <v>1.85</v>
      </c>
      <c r="R351" s="221">
        <v>2</v>
      </c>
      <c r="S351" s="221"/>
      <c r="T351" s="221"/>
      <c r="U351" s="221"/>
      <c r="W351" s="45"/>
    </row>
    <row r="352" spans="1:23" ht="15.75">
      <c r="A352" s="175" t="str">
        <f t="shared" si="17"/>
        <v>133SONSONATE</v>
      </c>
      <c r="B352" s="202">
        <v>133</v>
      </c>
      <c r="C352" s="201" t="s">
        <v>175</v>
      </c>
      <c r="D352" s="233" t="s">
        <v>152</v>
      </c>
      <c r="E352" s="221">
        <v>4.25</v>
      </c>
      <c r="F352" s="221">
        <v>4.25</v>
      </c>
      <c r="G352" s="221">
        <v>4.25</v>
      </c>
      <c r="H352" s="221"/>
      <c r="I352" s="221"/>
      <c r="J352" s="221"/>
      <c r="L352" s="54" t="str">
        <f t="shared" si="16"/>
        <v>125SENSUNTEPEQUE</v>
      </c>
      <c r="M352" s="202">
        <v>125</v>
      </c>
      <c r="N352" s="201" t="s">
        <v>181</v>
      </c>
      <c r="O352" s="233" t="s">
        <v>148</v>
      </c>
      <c r="P352" s="221">
        <v>1.9666666666666668</v>
      </c>
      <c r="Q352" s="221">
        <v>1.9</v>
      </c>
      <c r="R352" s="221">
        <v>2</v>
      </c>
      <c r="S352" s="221"/>
      <c r="T352" s="221"/>
      <c r="U352" s="221"/>
      <c r="W352" s="45"/>
    </row>
    <row r="353" spans="1:23" ht="15.75">
      <c r="A353" s="175" t="str">
        <f t="shared" si="17"/>
        <v>133USULUTAN</v>
      </c>
      <c r="B353" s="201">
        <v>133</v>
      </c>
      <c r="C353" s="201" t="s">
        <v>259</v>
      </c>
      <c r="D353" s="233" t="s">
        <v>152</v>
      </c>
      <c r="E353" s="221">
        <v>4.25</v>
      </c>
      <c r="F353" s="221">
        <v>4</v>
      </c>
      <c r="G353" s="221">
        <v>4.5</v>
      </c>
      <c r="H353" s="221"/>
      <c r="I353" s="221"/>
      <c r="J353" s="221"/>
      <c r="L353" s="54" t="str">
        <f t="shared" si="16"/>
        <v>125MERCADO CENTRAL</v>
      </c>
      <c r="M353" s="201">
        <v>125</v>
      </c>
      <c r="N353" s="201" t="s">
        <v>229</v>
      </c>
      <c r="O353" s="233" t="s">
        <v>148</v>
      </c>
      <c r="P353" s="221">
        <v>1.75</v>
      </c>
      <c r="Q353" s="221">
        <v>1.75</v>
      </c>
      <c r="R353" s="221">
        <v>1.75</v>
      </c>
      <c r="S353" s="221"/>
      <c r="T353" s="221"/>
      <c r="U353" s="221"/>
      <c r="W353" s="45"/>
    </row>
    <row r="354" spans="1:23" ht="15.75">
      <c r="A354" s="175" t="str">
        <f t="shared" si="17"/>
        <v>134MERCADO CENTRAL</v>
      </c>
      <c r="B354" s="201">
        <v>134</v>
      </c>
      <c r="C354" s="201" t="s">
        <v>229</v>
      </c>
      <c r="D354" s="233" t="s">
        <v>153</v>
      </c>
      <c r="E354" s="221">
        <v>5.25</v>
      </c>
      <c r="F354" s="221">
        <v>5</v>
      </c>
      <c r="G354" s="221">
        <v>6</v>
      </c>
      <c r="H354" s="221"/>
      <c r="I354" s="221"/>
      <c r="J354" s="221"/>
      <c r="L354" s="54" t="str">
        <f t="shared" si="16"/>
        <v>126SANTA ANA</v>
      </c>
      <c r="M354" s="201">
        <v>126</v>
      </c>
      <c r="N354" s="201" t="s">
        <v>172</v>
      </c>
      <c r="O354" s="233" t="s">
        <v>269</v>
      </c>
      <c r="P354" s="221">
        <v>4</v>
      </c>
      <c r="Q354" s="221">
        <v>4</v>
      </c>
      <c r="R354" s="221">
        <v>4</v>
      </c>
      <c r="S354" s="221"/>
      <c r="T354" s="221"/>
      <c r="U354" s="221"/>
      <c r="W354" s="45"/>
    </row>
    <row r="355" spans="1:23" ht="15.75">
      <c r="A355" s="175" t="str">
        <f t="shared" si="17"/>
        <v>134SAN FRANCISCO GOTERA</v>
      </c>
      <c r="B355" s="201">
        <v>134</v>
      </c>
      <c r="C355" s="201" t="s">
        <v>182</v>
      </c>
      <c r="D355" s="233" t="s">
        <v>153</v>
      </c>
      <c r="E355" s="221">
        <v>5.5</v>
      </c>
      <c r="F355" s="221">
        <v>5</v>
      </c>
      <c r="G355" s="221">
        <v>5.75</v>
      </c>
      <c r="H355" s="221"/>
      <c r="I355" s="221"/>
      <c r="J355" s="221"/>
      <c r="L355" s="54" t="str">
        <f t="shared" si="16"/>
        <v>126SAN MIGUEL</v>
      </c>
      <c r="M355" s="201">
        <v>126</v>
      </c>
      <c r="N355" s="201" t="s">
        <v>174</v>
      </c>
      <c r="O355" s="233" t="s">
        <v>269</v>
      </c>
      <c r="P355" s="221">
        <v>4.916666666666667</v>
      </c>
      <c r="Q355" s="221">
        <v>4.75</v>
      </c>
      <c r="R355" s="221">
        <v>5</v>
      </c>
      <c r="S355" s="221"/>
      <c r="T355" s="221"/>
      <c r="U355" s="221"/>
      <c r="W355" s="45"/>
    </row>
    <row r="356" spans="1:23" ht="15.75">
      <c r="A356" s="175" t="str">
        <f t="shared" si="17"/>
        <v>134USULUTAN</v>
      </c>
      <c r="B356" s="202">
        <v>134</v>
      </c>
      <c r="C356" s="201" t="s">
        <v>259</v>
      </c>
      <c r="D356" s="233" t="s">
        <v>153</v>
      </c>
      <c r="E356" s="221">
        <v>6</v>
      </c>
      <c r="F356" s="221">
        <v>6</v>
      </c>
      <c r="G356" s="221">
        <v>6</v>
      </c>
      <c r="H356" s="221"/>
      <c r="I356" s="221"/>
      <c r="J356" s="221"/>
      <c r="L356" s="54" t="str">
        <f t="shared" si="16"/>
        <v>126SENSUNTEPEQUE</v>
      </c>
      <c r="M356" s="202">
        <v>126</v>
      </c>
      <c r="N356" s="201" t="s">
        <v>181</v>
      </c>
      <c r="O356" s="233" t="s">
        <v>269</v>
      </c>
      <c r="P356" s="221">
        <v>5</v>
      </c>
      <c r="Q356" s="221">
        <v>5</v>
      </c>
      <c r="R356" s="221">
        <v>5</v>
      </c>
      <c r="S356" s="221"/>
      <c r="T356" s="221"/>
      <c r="U356" s="221"/>
      <c r="W356" s="45"/>
    </row>
    <row r="357" spans="1:23" ht="15.75">
      <c r="A357" s="175" t="str">
        <f t="shared" si="17"/>
        <v>135MERCADO CENTRAL</v>
      </c>
      <c r="B357" s="201">
        <v>135</v>
      </c>
      <c r="C357" s="201" t="s">
        <v>229</v>
      </c>
      <c r="D357" s="233" t="s">
        <v>154</v>
      </c>
      <c r="E357" s="221">
        <v>1.7625</v>
      </c>
      <c r="F357" s="221">
        <v>1.75</v>
      </c>
      <c r="G357" s="221">
        <v>1.8</v>
      </c>
      <c r="H357" s="221"/>
      <c r="I357" s="221"/>
      <c r="J357" s="221"/>
      <c r="L357" s="54" t="str">
        <f t="shared" si="16"/>
        <v>126MERCADO CENTRAL</v>
      </c>
      <c r="M357" s="201">
        <v>126</v>
      </c>
      <c r="N357" s="201" t="s">
        <v>229</v>
      </c>
      <c r="O357" s="233" t="s">
        <v>269</v>
      </c>
      <c r="P357" s="221">
        <v>4.0666666666666664</v>
      </c>
      <c r="Q357" s="221">
        <v>4</v>
      </c>
      <c r="R357" s="221">
        <v>4.2</v>
      </c>
      <c r="S357" s="221"/>
      <c r="T357" s="221"/>
      <c r="U357" s="221"/>
      <c r="W357" s="45"/>
    </row>
    <row r="358" spans="1:23" ht="15.75">
      <c r="A358" s="175" t="str">
        <f t="shared" si="17"/>
        <v>135SONSONATE</v>
      </c>
      <c r="B358" s="201">
        <v>135</v>
      </c>
      <c r="C358" s="201" t="s">
        <v>175</v>
      </c>
      <c r="D358" s="233" t="s">
        <v>154</v>
      </c>
      <c r="E358" s="221">
        <v>1.6</v>
      </c>
      <c r="F358" s="221">
        <v>1.6</v>
      </c>
      <c r="G358" s="221">
        <v>1.6</v>
      </c>
      <c r="H358" s="221"/>
      <c r="I358" s="221"/>
      <c r="J358" s="221"/>
      <c r="L358" s="54" t="str">
        <f t="shared" si="16"/>
        <v>127SANTA ANA</v>
      </c>
      <c r="M358" s="201">
        <v>127</v>
      </c>
      <c r="N358" s="201" t="s">
        <v>172</v>
      </c>
      <c r="O358" s="233" t="s">
        <v>270</v>
      </c>
      <c r="P358" s="221">
        <v>3.75</v>
      </c>
      <c r="Q358" s="221">
        <v>3.75</v>
      </c>
      <c r="R358" s="221">
        <v>3.75</v>
      </c>
      <c r="S358" s="221"/>
      <c r="T358" s="221"/>
      <c r="U358" s="221"/>
      <c r="W358" s="45"/>
    </row>
    <row r="359" spans="1:23" ht="15.75">
      <c r="A359" s="175" t="str">
        <f t="shared" si="17"/>
        <v>135USULUTAN</v>
      </c>
      <c r="B359" s="201">
        <v>135</v>
      </c>
      <c r="C359" s="201" t="s">
        <v>259</v>
      </c>
      <c r="D359" s="233" t="s">
        <v>154</v>
      </c>
      <c r="E359" s="221">
        <v>2.15</v>
      </c>
      <c r="F359" s="221">
        <v>2.15</v>
      </c>
      <c r="G359" s="221">
        <v>2.15</v>
      </c>
      <c r="H359" s="221"/>
      <c r="I359" s="221"/>
      <c r="J359" s="221"/>
      <c r="L359" s="54" t="str">
        <f t="shared" si="16"/>
        <v>127SAN MIGUEL</v>
      </c>
      <c r="M359" s="201">
        <v>127</v>
      </c>
      <c r="N359" s="201" t="s">
        <v>174</v>
      </c>
      <c r="O359" s="233" t="s">
        <v>270</v>
      </c>
      <c r="P359" s="221">
        <v>4.5</v>
      </c>
      <c r="Q359" s="221">
        <v>4.5</v>
      </c>
      <c r="R359" s="221">
        <v>4.5</v>
      </c>
      <c r="S359" s="221"/>
      <c r="T359" s="221"/>
      <c r="U359" s="221"/>
      <c r="W359" s="45"/>
    </row>
    <row r="360" spans="1:23" ht="15.75">
      <c r="A360" s="175" t="str">
        <f t="shared" si="17"/>
        <v>136MERCADO CENTRAL</v>
      </c>
      <c r="B360" s="201">
        <v>136</v>
      </c>
      <c r="C360" s="201" t="s">
        <v>229</v>
      </c>
      <c r="D360" s="233" t="s">
        <v>223</v>
      </c>
      <c r="E360" s="221">
        <v>2</v>
      </c>
      <c r="F360" s="221">
        <v>2</v>
      </c>
      <c r="G360" s="221">
        <v>2</v>
      </c>
      <c r="H360" s="221"/>
      <c r="I360" s="221"/>
      <c r="J360" s="221"/>
      <c r="L360" s="54" t="str">
        <f t="shared" si="16"/>
        <v>127SENSUNTEPEQUE</v>
      </c>
      <c r="M360" s="201">
        <v>127</v>
      </c>
      <c r="N360" s="201" t="s">
        <v>181</v>
      </c>
      <c r="O360" s="233" t="s">
        <v>270</v>
      </c>
      <c r="P360" s="221">
        <v>4.5</v>
      </c>
      <c r="Q360" s="221">
        <v>4.5</v>
      </c>
      <c r="R360" s="221">
        <v>4.5</v>
      </c>
      <c r="S360" s="221"/>
      <c r="T360" s="221"/>
      <c r="U360" s="221"/>
      <c r="W360" s="45"/>
    </row>
    <row r="361" spans="1:23" ht="15.75">
      <c r="A361" s="175" t="str">
        <f t="shared" si="17"/>
        <v>136TIENDONA</v>
      </c>
      <c r="B361" s="202">
        <v>136</v>
      </c>
      <c r="C361" s="201" t="s">
        <v>190</v>
      </c>
      <c r="D361" s="233" t="s">
        <v>223</v>
      </c>
      <c r="E361" s="221">
        <v>2.5</v>
      </c>
      <c r="F361" s="221">
        <v>2.5</v>
      </c>
      <c r="G361" s="221">
        <v>2.5</v>
      </c>
      <c r="H361" s="221"/>
      <c r="I361" s="221"/>
      <c r="J361" s="221"/>
      <c r="L361" s="54" t="str">
        <f t="shared" si="16"/>
        <v>127MERCADO CENTRAL</v>
      </c>
      <c r="M361" s="202">
        <v>127</v>
      </c>
      <c r="N361" s="201" t="s">
        <v>229</v>
      </c>
      <c r="O361" s="233" t="s">
        <v>270</v>
      </c>
      <c r="P361" s="221">
        <v>3.9166666666666665</v>
      </c>
      <c r="Q361" s="221">
        <v>3.85</v>
      </c>
      <c r="R361" s="221">
        <v>4</v>
      </c>
      <c r="S361" s="221"/>
      <c r="T361" s="221"/>
      <c r="U361" s="221"/>
      <c r="V361" s="45"/>
      <c r="W361" s="45"/>
    </row>
    <row r="362" spans="1:23" ht="15.75">
      <c r="A362" s="175" t="str">
        <f t="shared" si="17"/>
        <v>136SAN FRANCISCO GOTERA</v>
      </c>
      <c r="B362" s="201">
        <v>136</v>
      </c>
      <c r="C362" s="201" t="s">
        <v>182</v>
      </c>
      <c r="D362" s="233" t="s">
        <v>223</v>
      </c>
      <c r="E362" s="221">
        <v>2</v>
      </c>
      <c r="F362" s="221">
        <v>2</v>
      </c>
      <c r="G362" s="221">
        <v>2</v>
      </c>
      <c r="H362" s="221"/>
      <c r="I362" s="221"/>
      <c r="J362" s="221"/>
      <c r="L362" s="54" t="str">
        <f t="shared" si="16"/>
        <v>128SENSUNTEPEQUE</v>
      </c>
      <c r="M362" s="201">
        <v>128</v>
      </c>
      <c r="N362" s="201" t="s">
        <v>181</v>
      </c>
      <c r="O362" s="233" t="s">
        <v>295</v>
      </c>
      <c r="P362" s="221">
        <v>53</v>
      </c>
      <c r="Q362" s="221">
        <v>53</v>
      </c>
      <c r="R362" s="221">
        <v>53</v>
      </c>
      <c r="S362" s="221"/>
      <c r="T362" s="221"/>
      <c r="U362" s="221"/>
      <c r="V362" s="45"/>
      <c r="W362" s="45"/>
    </row>
    <row r="363" spans="1:23" ht="15.75">
      <c r="A363" s="175" t="str">
        <f t="shared" si="17"/>
        <v>136SONSONATE</v>
      </c>
      <c r="B363" s="201">
        <v>136</v>
      </c>
      <c r="C363" s="201" t="s">
        <v>175</v>
      </c>
      <c r="D363" s="233" t="s">
        <v>223</v>
      </c>
      <c r="E363" s="221">
        <v>2</v>
      </c>
      <c r="F363" s="221">
        <v>2</v>
      </c>
      <c r="G363" s="221">
        <v>2</v>
      </c>
      <c r="H363" s="221"/>
      <c r="I363" s="221"/>
      <c r="J363" s="221"/>
      <c r="L363" s="54" t="str">
        <f t="shared" si="16"/>
        <v>128MERCADO CENTRAL</v>
      </c>
      <c r="M363" s="201">
        <v>128</v>
      </c>
      <c r="N363" s="201" t="s">
        <v>229</v>
      </c>
      <c r="O363" s="233" t="s">
        <v>295</v>
      </c>
      <c r="P363" s="221">
        <v>49</v>
      </c>
      <c r="Q363" s="221">
        <v>48</v>
      </c>
      <c r="R363" s="221">
        <v>50</v>
      </c>
      <c r="S363" s="221"/>
      <c r="T363" s="221"/>
      <c r="U363" s="221"/>
      <c r="V363" s="45"/>
      <c r="W363" s="45"/>
    </row>
    <row r="364" spans="1:23" ht="15.75">
      <c r="A364" s="175" t="str">
        <f t="shared" si="17"/>
        <v>136USULUTAN</v>
      </c>
      <c r="B364" s="201">
        <v>136</v>
      </c>
      <c r="C364" s="201" t="s">
        <v>259</v>
      </c>
      <c r="D364" s="233" t="s">
        <v>223</v>
      </c>
      <c r="E364" s="221">
        <v>1.5</v>
      </c>
      <c r="F364" s="221">
        <v>1.5</v>
      </c>
      <c r="G364" s="221">
        <v>1.5</v>
      </c>
      <c r="H364" s="221"/>
      <c r="I364" s="221"/>
      <c r="J364" s="221"/>
      <c r="L364" s="54" t="str">
        <f t="shared" si="16"/>
        <v>129SENSUNTEPEQUE</v>
      </c>
      <c r="M364" s="201">
        <v>129</v>
      </c>
      <c r="N364" s="201" t="s">
        <v>181</v>
      </c>
      <c r="O364" s="233" t="s">
        <v>296</v>
      </c>
      <c r="P364" s="221">
        <v>45</v>
      </c>
      <c r="Q364" s="221">
        <v>42</v>
      </c>
      <c r="R364" s="221">
        <v>48</v>
      </c>
      <c r="S364" s="221"/>
      <c r="T364" s="221"/>
      <c r="U364" s="221"/>
      <c r="V364" s="45"/>
      <c r="W364" s="45"/>
    </row>
    <row r="365" spans="1:23" ht="15.75">
      <c r="A365" s="175" t="str">
        <f t="shared" si="17"/>
        <v>137MERCADO CENTRAL</v>
      </c>
      <c r="B365" s="201">
        <v>137</v>
      </c>
      <c r="C365" s="201" t="s">
        <v>229</v>
      </c>
      <c r="D365" s="233" t="s">
        <v>240</v>
      </c>
      <c r="E365" s="221">
        <v>4.5</v>
      </c>
      <c r="F365" s="221">
        <v>4.5</v>
      </c>
      <c r="G365" s="221">
        <v>4.5</v>
      </c>
      <c r="H365" s="221"/>
      <c r="I365" s="221"/>
      <c r="J365" s="221"/>
      <c r="L365" s="54" t="str">
        <f t="shared" si="16"/>
        <v>129MERCADO CENTRAL</v>
      </c>
      <c r="M365" s="201">
        <v>129</v>
      </c>
      <c r="N365" s="201" t="s">
        <v>229</v>
      </c>
      <c r="O365" s="233" t="s">
        <v>296</v>
      </c>
      <c r="P365" s="221">
        <v>46.333333333333336</v>
      </c>
      <c r="Q365" s="221">
        <v>45</v>
      </c>
      <c r="R365" s="221">
        <v>47</v>
      </c>
      <c r="S365" s="221"/>
      <c r="T365" s="221"/>
      <c r="U365" s="221"/>
      <c r="V365" s="45"/>
      <c r="W365" s="45"/>
    </row>
    <row r="366" spans="1:23" ht="15.75">
      <c r="A366" s="175" t="str">
        <f t="shared" si="17"/>
        <v>137TIENDONA</v>
      </c>
      <c r="B366" s="202">
        <v>137</v>
      </c>
      <c r="C366" s="201" t="s">
        <v>190</v>
      </c>
      <c r="D366" s="233" t="s">
        <v>240</v>
      </c>
      <c r="E366" s="221">
        <v>3.75</v>
      </c>
      <c r="F366" s="221">
        <v>3.75</v>
      </c>
      <c r="G366" s="221">
        <v>3.75</v>
      </c>
      <c r="H366" s="221"/>
      <c r="I366" s="221"/>
      <c r="J366" s="221"/>
      <c r="L366" s="54" t="str">
        <f t="shared" si="16"/>
        <v>130SANTA ANA</v>
      </c>
      <c r="M366" s="202">
        <v>130</v>
      </c>
      <c r="N366" s="201" t="s">
        <v>172</v>
      </c>
      <c r="O366" s="233" t="s">
        <v>150</v>
      </c>
      <c r="P366" s="221">
        <v>3.5</v>
      </c>
      <c r="Q366" s="221">
        <v>3.5</v>
      </c>
      <c r="R366" s="221">
        <v>3.5</v>
      </c>
      <c r="S366" s="221"/>
      <c r="T366" s="221"/>
      <c r="U366" s="221"/>
      <c r="V366" s="45"/>
      <c r="W366" s="45"/>
    </row>
    <row r="367" spans="1:23" ht="15.75">
      <c r="A367" s="175" t="str">
        <f t="shared" si="17"/>
        <v>137SAN FRANCISCO GOTERA</v>
      </c>
      <c r="B367" s="201">
        <v>137</v>
      </c>
      <c r="C367" s="201" t="s">
        <v>182</v>
      </c>
      <c r="D367" s="233" t="s">
        <v>240</v>
      </c>
      <c r="E367" s="221">
        <v>3.5</v>
      </c>
      <c r="F367" s="221">
        <v>3.5</v>
      </c>
      <c r="G367" s="221">
        <v>3.5</v>
      </c>
      <c r="H367" s="221"/>
      <c r="I367" s="221"/>
      <c r="J367" s="221"/>
      <c r="L367" s="54" t="str">
        <f t="shared" si="16"/>
        <v>130SAN MIGUEL</v>
      </c>
      <c r="M367" s="201">
        <v>130</v>
      </c>
      <c r="N367" s="201" t="s">
        <v>174</v>
      </c>
      <c r="O367" s="233" t="s">
        <v>150</v>
      </c>
      <c r="P367" s="221">
        <v>2.9166666666666665</v>
      </c>
      <c r="Q367" s="221">
        <v>2.75</v>
      </c>
      <c r="R367" s="221">
        <v>3</v>
      </c>
      <c r="S367" s="221"/>
      <c r="T367" s="221"/>
      <c r="U367" s="221"/>
      <c r="V367" s="45"/>
      <c r="W367" s="45"/>
    </row>
    <row r="368" spans="1:23" ht="15.75">
      <c r="A368" s="175" t="str">
        <f t="shared" si="17"/>
        <v>137SONSONATE</v>
      </c>
      <c r="B368" s="201">
        <v>137</v>
      </c>
      <c r="C368" s="201" t="s">
        <v>175</v>
      </c>
      <c r="D368" s="233" t="s">
        <v>240</v>
      </c>
      <c r="E368" s="221">
        <v>5.5</v>
      </c>
      <c r="F368" s="221">
        <v>5.5</v>
      </c>
      <c r="G368" s="221">
        <v>5.5</v>
      </c>
      <c r="H368" s="221"/>
      <c r="I368" s="221"/>
      <c r="J368" s="221"/>
      <c r="L368" s="54" t="str">
        <f t="shared" si="16"/>
        <v>130SENSUNTEPEQUE</v>
      </c>
      <c r="M368" s="201">
        <v>130</v>
      </c>
      <c r="N368" s="201" t="s">
        <v>181</v>
      </c>
      <c r="O368" s="233" t="s">
        <v>150</v>
      </c>
      <c r="P368" s="221">
        <v>3</v>
      </c>
      <c r="Q368" s="221">
        <v>3</v>
      </c>
      <c r="R368" s="221">
        <v>3</v>
      </c>
      <c r="S368" s="221"/>
      <c r="T368" s="221"/>
      <c r="U368" s="221"/>
      <c r="V368" s="45"/>
      <c r="W368" s="45"/>
    </row>
    <row r="369" spans="1:23" ht="15.75">
      <c r="A369" s="175" t="str">
        <f t="shared" si="17"/>
        <v>137USULUTAN</v>
      </c>
      <c r="B369" s="201">
        <v>137</v>
      </c>
      <c r="C369" s="201" t="s">
        <v>259</v>
      </c>
      <c r="D369" s="233" t="s">
        <v>240</v>
      </c>
      <c r="E369" s="221">
        <v>3</v>
      </c>
      <c r="F369" s="221">
        <v>3</v>
      </c>
      <c r="G369" s="221">
        <v>3</v>
      </c>
      <c r="H369" s="221"/>
      <c r="I369" s="221"/>
      <c r="J369" s="221"/>
      <c r="L369" s="54" t="str">
        <f t="shared" si="16"/>
        <v>130MERCADO CENTRAL</v>
      </c>
      <c r="M369" s="201">
        <v>130</v>
      </c>
      <c r="N369" s="201" t="s">
        <v>229</v>
      </c>
      <c r="O369" s="233" t="s">
        <v>150</v>
      </c>
      <c r="P369" s="221">
        <v>3</v>
      </c>
      <c r="Q369" s="221">
        <v>3</v>
      </c>
      <c r="R369" s="221">
        <v>3</v>
      </c>
      <c r="S369" s="221"/>
      <c r="T369" s="221"/>
      <c r="U369" s="221"/>
      <c r="V369" s="45"/>
      <c r="W369" s="45"/>
    </row>
    <row r="370" spans="1:23" ht="15.75">
      <c r="A370" s="175" t="str">
        <f t="shared" si="17"/>
        <v>138MERCADO CENTRAL</v>
      </c>
      <c r="B370" s="201">
        <v>138</v>
      </c>
      <c r="C370" s="201" t="s">
        <v>229</v>
      </c>
      <c r="D370" s="233" t="s">
        <v>241</v>
      </c>
      <c r="E370" s="221">
        <v>6</v>
      </c>
      <c r="F370" s="221">
        <v>6</v>
      </c>
      <c r="G370" s="221">
        <v>6</v>
      </c>
      <c r="H370" s="221"/>
      <c r="I370" s="221"/>
      <c r="J370" s="221"/>
      <c r="L370" s="54" t="str">
        <f t="shared" si="16"/>
        <v>132SANTA ANA</v>
      </c>
      <c r="M370" s="201">
        <v>132</v>
      </c>
      <c r="N370" s="201" t="s">
        <v>172</v>
      </c>
      <c r="O370" s="233" t="s">
        <v>151</v>
      </c>
      <c r="P370" s="221">
        <v>2.8</v>
      </c>
      <c r="Q370" s="221">
        <v>2.8</v>
      </c>
      <c r="R370" s="221">
        <v>2.8</v>
      </c>
      <c r="S370" s="221"/>
      <c r="T370" s="221"/>
      <c r="U370" s="221"/>
      <c r="V370" s="45"/>
      <c r="W370" s="45"/>
    </row>
    <row r="371" spans="1:23" ht="15.75">
      <c r="A371" s="175" t="str">
        <f t="shared" si="17"/>
        <v>138TIENDONA</v>
      </c>
      <c r="B371" s="202">
        <v>138</v>
      </c>
      <c r="C371" s="201" t="s">
        <v>190</v>
      </c>
      <c r="D371" s="233" t="s">
        <v>241</v>
      </c>
      <c r="E371" s="221">
        <v>6</v>
      </c>
      <c r="F371" s="221">
        <v>6</v>
      </c>
      <c r="G371" s="221">
        <v>6</v>
      </c>
      <c r="H371" s="221"/>
      <c r="I371" s="221"/>
      <c r="J371" s="221"/>
      <c r="L371" s="54" t="str">
        <f t="shared" si="16"/>
        <v>132SAN MIGUEL</v>
      </c>
      <c r="M371" s="202">
        <v>132</v>
      </c>
      <c r="N371" s="201" t="s">
        <v>174</v>
      </c>
      <c r="O371" s="233" t="s">
        <v>151</v>
      </c>
      <c r="P371" s="221">
        <v>2.8250000000000002</v>
      </c>
      <c r="Q371" s="221">
        <v>2.5</v>
      </c>
      <c r="R371" s="221">
        <v>3</v>
      </c>
      <c r="S371" s="221"/>
      <c r="T371" s="221"/>
      <c r="U371" s="221"/>
      <c r="V371" s="45"/>
      <c r="W371" s="45"/>
    </row>
    <row r="372" spans="1:23" ht="15.75">
      <c r="A372" s="175" t="str">
        <f t="shared" si="17"/>
        <v>138SAN FRANCISCO GOTERA</v>
      </c>
      <c r="B372" s="201">
        <v>138</v>
      </c>
      <c r="C372" s="201" t="s">
        <v>182</v>
      </c>
      <c r="D372" s="233" t="s">
        <v>241</v>
      </c>
      <c r="E372" s="221">
        <v>5</v>
      </c>
      <c r="F372" s="221">
        <v>5</v>
      </c>
      <c r="G372" s="221">
        <v>5</v>
      </c>
      <c r="H372" s="221"/>
      <c r="I372" s="221"/>
      <c r="J372" s="221"/>
      <c r="L372" s="54" t="str">
        <f t="shared" si="16"/>
        <v>132SENSUNTEPEQUE</v>
      </c>
      <c r="M372" s="201">
        <v>132</v>
      </c>
      <c r="N372" s="201" t="s">
        <v>181</v>
      </c>
      <c r="O372" s="233" t="s">
        <v>151</v>
      </c>
      <c r="P372" s="221">
        <v>3</v>
      </c>
      <c r="Q372" s="221">
        <v>3</v>
      </c>
      <c r="R372" s="221">
        <v>3</v>
      </c>
      <c r="S372" s="221"/>
      <c r="T372" s="221"/>
      <c r="U372" s="221"/>
      <c r="V372" s="45"/>
      <c r="W372" s="45"/>
    </row>
    <row r="373" spans="1:23" ht="15.75">
      <c r="A373" s="175" t="str">
        <f t="shared" si="17"/>
        <v>138SONSONATE</v>
      </c>
      <c r="B373" s="201">
        <v>138</v>
      </c>
      <c r="C373" s="201" t="s">
        <v>175</v>
      </c>
      <c r="D373" s="233" t="s">
        <v>241</v>
      </c>
      <c r="E373" s="221">
        <v>6</v>
      </c>
      <c r="F373" s="221">
        <v>6</v>
      </c>
      <c r="G373" s="221">
        <v>6</v>
      </c>
      <c r="H373" s="221"/>
      <c r="I373" s="221"/>
      <c r="J373" s="221"/>
      <c r="L373" s="54" t="str">
        <f t="shared" si="16"/>
        <v>132MERCADO CENTRAL</v>
      </c>
      <c r="M373" s="201">
        <v>132</v>
      </c>
      <c r="N373" s="201" t="s">
        <v>229</v>
      </c>
      <c r="O373" s="233" t="s">
        <v>151</v>
      </c>
      <c r="P373" s="221">
        <v>2.5666666666666669</v>
      </c>
      <c r="Q373" s="221">
        <v>2.5</v>
      </c>
      <c r="R373" s="221">
        <v>2.6</v>
      </c>
      <c r="S373" s="221"/>
      <c r="T373" s="221"/>
      <c r="U373" s="221"/>
      <c r="V373" s="45"/>
      <c r="W373" s="45"/>
    </row>
    <row r="374" spans="1:23" ht="15.75">
      <c r="A374" s="175" t="str">
        <f t="shared" si="17"/>
        <v>138USULUTAN</v>
      </c>
      <c r="B374" s="201">
        <v>138</v>
      </c>
      <c r="C374" s="201" t="s">
        <v>259</v>
      </c>
      <c r="D374" s="233" t="s">
        <v>241</v>
      </c>
      <c r="E374" s="221">
        <v>5</v>
      </c>
      <c r="F374" s="221">
        <v>5</v>
      </c>
      <c r="G374" s="221">
        <v>5</v>
      </c>
      <c r="H374" s="221"/>
      <c r="I374" s="221"/>
      <c r="J374" s="221"/>
      <c r="L374" s="54" t="str">
        <f t="shared" si="16"/>
        <v>133SANTA ANA</v>
      </c>
      <c r="M374" s="201">
        <v>133</v>
      </c>
      <c r="N374" s="201" t="s">
        <v>172</v>
      </c>
      <c r="O374" s="233" t="s">
        <v>152</v>
      </c>
      <c r="P374" s="221">
        <v>4.25</v>
      </c>
      <c r="Q374" s="221">
        <v>4.25</v>
      </c>
      <c r="R374" s="221">
        <v>4.25</v>
      </c>
      <c r="S374" s="221"/>
      <c r="T374" s="221"/>
      <c r="U374" s="221"/>
      <c r="V374" s="45"/>
      <c r="W374" s="45"/>
    </row>
    <row r="375" spans="1:23" ht="15.75">
      <c r="A375" s="175" t="str">
        <f t="shared" si="17"/>
        <v>139MERCADO CENTRAL</v>
      </c>
      <c r="B375" s="201">
        <v>139</v>
      </c>
      <c r="C375" s="201" t="s">
        <v>229</v>
      </c>
      <c r="D375" s="233" t="s">
        <v>242</v>
      </c>
      <c r="E375" s="221">
        <v>4.25</v>
      </c>
      <c r="F375" s="221">
        <v>4</v>
      </c>
      <c r="G375" s="221">
        <v>4.5</v>
      </c>
      <c r="H375" s="221"/>
      <c r="I375" s="221"/>
      <c r="J375" s="221"/>
      <c r="L375" s="54" t="str">
        <f t="shared" si="16"/>
        <v>133SAN MIGUEL</v>
      </c>
      <c r="M375" s="201">
        <v>133</v>
      </c>
      <c r="N375" s="201" t="s">
        <v>174</v>
      </c>
      <c r="O375" s="233" t="s">
        <v>152</v>
      </c>
      <c r="P375" s="221">
        <v>4.416666666666667</v>
      </c>
      <c r="Q375" s="221">
        <v>4.25</v>
      </c>
      <c r="R375" s="221">
        <v>4.5</v>
      </c>
      <c r="S375" s="221"/>
      <c r="T375" s="221"/>
      <c r="U375" s="221"/>
      <c r="V375" s="45"/>
      <c r="W375" s="45"/>
    </row>
    <row r="376" spans="1:23" ht="15.75">
      <c r="A376" s="175" t="str">
        <f t="shared" si="17"/>
        <v>139TIENDONA</v>
      </c>
      <c r="B376" s="202">
        <v>139</v>
      </c>
      <c r="C376" s="201" t="s">
        <v>190</v>
      </c>
      <c r="D376" s="233" t="s">
        <v>242</v>
      </c>
      <c r="E376" s="221">
        <v>3.5</v>
      </c>
      <c r="F376" s="221">
        <v>3.5</v>
      </c>
      <c r="G376" s="221">
        <v>3.5</v>
      </c>
      <c r="H376" s="221"/>
      <c r="I376" s="221"/>
      <c r="J376" s="221"/>
      <c r="L376" s="54" t="str">
        <f t="shared" si="16"/>
        <v>133SENSUNTEPEQUE</v>
      </c>
      <c r="M376" s="202">
        <v>133</v>
      </c>
      <c r="N376" s="201" t="s">
        <v>181</v>
      </c>
      <c r="O376" s="233" t="s">
        <v>152</v>
      </c>
      <c r="P376" s="221">
        <v>4.3125</v>
      </c>
      <c r="Q376" s="221">
        <v>4</v>
      </c>
      <c r="R376" s="221">
        <v>4.5</v>
      </c>
      <c r="S376" s="221"/>
      <c r="T376" s="221"/>
      <c r="U376" s="221"/>
      <c r="V376" s="45"/>
      <c r="W376" s="45"/>
    </row>
    <row r="377" spans="1:23" ht="15.75">
      <c r="A377" s="175" t="str">
        <f t="shared" si="17"/>
        <v>139SAN FRANCISCO GOTERA</v>
      </c>
      <c r="B377" s="201">
        <v>139</v>
      </c>
      <c r="C377" s="201" t="s">
        <v>182</v>
      </c>
      <c r="D377" s="233" t="s">
        <v>242</v>
      </c>
      <c r="E377" s="221">
        <v>4.25</v>
      </c>
      <c r="F377" s="221">
        <v>4</v>
      </c>
      <c r="G377" s="221">
        <v>4.5</v>
      </c>
      <c r="H377" s="221"/>
      <c r="I377" s="221"/>
      <c r="J377" s="221"/>
      <c r="L377" s="54" t="str">
        <f t="shared" si="16"/>
        <v>133MERCADO CENTRAL</v>
      </c>
      <c r="M377" s="201">
        <v>133</v>
      </c>
      <c r="N377" s="201" t="s">
        <v>229</v>
      </c>
      <c r="O377" s="233" t="s">
        <v>152</v>
      </c>
      <c r="P377" s="221">
        <v>3.8333333333333335</v>
      </c>
      <c r="Q377" s="221">
        <v>3.8</v>
      </c>
      <c r="R377" s="221">
        <v>3.85</v>
      </c>
      <c r="S377" s="221"/>
      <c r="T377" s="221"/>
      <c r="U377" s="221"/>
      <c r="V377" s="45"/>
      <c r="W377" s="45"/>
    </row>
    <row r="378" spans="1:23" ht="15.75">
      <c r="A378" s="175" t="str">
        <f t="shared" si="17"/>
        <v>139USULUTAN</v>
      </c>
      <c r="B378" s="201">
        <v>139</v>
      </c>
      <c r="C378" s="201" t="s">
        <v>259</v>
      </c>
      <c r="D378" s="233" t="s">
        <v>242</v>
      </c>
      <c r="E378" s="221">
        <v>3.25</v>
      </c>
      <c r="F378" s="221">
        <v>3</v>
      </c>
      <c r="G378" s="221">
        <v>3.5</v>
      </c>
      <c r="H378" s="221"/>
      <c r="I378" s="221"/>
      <c r="J378" s="221"/>
      <c r="L378" s="54" t="str">
        <f t="shared" si="16"/>
        <v>134SANTA ANA</v>
      </c>
      <c r="M378" s="201">
        <v>134</v>
      </c>
      <c r="N378" s="201" t="s">
        <v>172</v>
      </c>
      <c r="O378" s="233" t="s">
        <v>153</v>
      </c>
      <c r="P378" s="221">
        <v>6.5</v>
      </c>
      <c r="Q378" s="221">
        <v>6.5</v>
      </c>
      <c r="R378" s="221">
        <v>6.5</v>
      </c>
      <c r="S378" s="221"/>
      <c r="T378" s="221"/>
      <c r="U378" s="221"/>
      <c r="V378" s="45"/>
      <c r="W378" s="45"/>
    </row>
    <row r="379" spans="1:23" ht="15.75">
      <c r="A379" s="175" t="str">
        <f t="shared" si="17"/>
        <v>141MERCADO CENTRAL</v>
      </c>
      <c r="B379" s="202">
        <v>141</v>
      </c>
      <c r="C379" s="201" t="s">
        <v>229</v>
      </c>
      <c r="D379" s="233" t="s">
        <v>243</v>
      </c>
      <c r="E379" s="221">
        <v>5</v>
      </c>
      <c r="F379" s="221">
        <v>5</v>
      </c>
      <c r="G379" s="221">
        <v>5</v>
      </c>
      <c r="H379" s="221"/>
      <c r="I379" s="221"/>
      <c r="J379" s="221"/>
      <c r="L379" s="54" t="str">
        <f t="shared" si="16"/>
        <v>134SAN MIGUEL</v>
      </c>
      <c r="M379" s="202">
        <v>134</v>
      </c>
      <c r="N379" s="201" t="s">
        <v>174</v>
      </c>
      <c r="O379" s="233" t="s">
        <v>153</v>
      </c>
      <c r="P379" s="221">
        <v>5.625</v>
      </c>
      <c r="Q379" s="221">
        <v>5.5</v>
      </c>
      <c r="R379" s="221">
        <v>6</v>
      </c>
      <c r="S379" s="221"/>
      <c r="T379" s="221"/>
      <c r="U379" s="221"/>
      <c r="V379" s="45"/>
      <c r="W379" s="45"/>
    </row>
    <row r="380" spans="1:23" ht="15.75">
      <c r="A380" s="175" t="str">
        <f t="shared" si="17"/>
        <v>141TIENDONA</v>
      </c>
      <c r="B380" s="201">
        <v>141</v>
      </c>
      <c r="C380" s="201" t="s">
        <v>190</v>
      </c>
      <c r="D380" s="233" t="s">
        <v>243</v>
      </c>
      <c r="E380" s="221">
        <v>5</v>
      </c>
      <c r="F380" s="221">
        <v>5</v>
      </c>
      <c r="G380" s="221">
        <v>5</v>
      </c>
      <c r="H380" s="221"/>
      <c r="I380" s="221"/>
      <c r="J380" s="221"/>
      <c r="L380" s="54" t="str">
        <f t="shared" si="16"/>
        <v>134SENSUNTEPEQUE</v>
      </c>
      <c r="M380" s="201">
        <v>134</v>
      </c>
      <c r="N380" s="201" t="s">
        <v>181</v>
      </c>
      <c r="O380" s="233" t="s">
        <v>153</v>
      </c>
      <c r="P380" s="221">
        <v>6.125</v>
      </c>
      <c r="Q380" s="221">
        <v>6</v>
      </c>
      <c r="R380" s="221">
        <v>6.5</v>
      </c>
      <c r="S380" s="221"/>
      <c r="T380" s="221"/>
      <c r="U380" s="221"/>
      <c r="V380" s="45"/>
      <c r="W380" s="45"/>
    </row>
    <row r="381" spans="1:23" ht="15.75">
      <c r="A381" s="175" t="str">
        <f t="shared" si="17"/>
        <v>141SAN FRANCISCO GOTERA</v>
      </c>
      <c r="B381" s="201">
        <v>141</v>
      </c>
      <c r="C381" s="201" t="s">
        <v>182</v>
      </c>
      <c r="D381" s="233" t="s">
        <v>243</v>
      </c>
      <c r="E381" s="221">
        <v>6</v>
      </c>
      <c r="F381" s="221">
        <v>6</v>
      </c>
      <c r="G381" s="221">
        <v>6</v>
      </c>
      <c r="H381" s="221"/>
      <c r="I381" s="221"/>
      <c r="J381" s="221"/>
      <c r="L381" s="54" t="str">
        <f t="shared" si="16"/>
        <v>134MERCADO CENTRAL</v>
      </c>
      <c r="M381" s="201">
        <v>134</v>
      </c>
      <c r="N381" s="201" t="s">
        <v>229</v>
      </c>
      <c r="O381" s="233" t="s">
        <v>153</v>
      </c>
      <c r="P381" s="221">
        <v>5.333333333333333</v>
      </c>
      <c r="Q381" s="221">
        <v>5</v>
      </c>
      <c r="R381" s="221">
        <v>6</v>
      </c>
      <c r="S381" s="221"/>
      <c r="T381" s="221"/>
      <c r="U381" s="221"/>
      <c r="V381" s="45"/>
      <c r="W381" s="45"/>
    </row>
    <row r="382" spans="1:23" ht="15.75">
      <c r="A382" s="175" t="str">
        <f t="shared" si="17"/>
        <v>141USULUTAN</v>
      </c>
      <c r="B382" s="201">
        <v>141</v>
      </c>
      <c r="C382" s="201" t="s">
        <v>259</v>
      </c>
      <c r="D382" s="233" t="s">
        <v>243</v>
      </c>
      <c r="E382" s="221">
        <v>7</v>
      </c>
      <c r="F382" s="221">
        <v>7</v>
      </c>
      <c r="G382" s="221">
        <v>7</v>
      </c>
      <c r="H382" s="221"/>
      <c r="I382" s="221"/>
      <c r="J382" s="221"/>
      <c r="L382" s="54" t="str">
        <f t="shared" si="16"/>
        <v>135SANTA ANA</v>
      </c>
      <c r="M382" s="201">
        <v>135</v>
      </c>
      <c r="N382" s="201" t="s">
        <v>172</v>
      </c>
      <c r="O382" s="233" t="s">
        <v>154</v>
      </c>
      <c r="P382" s="221">
        <v>1.6</v>
      </c>
      <c r="Q382" s="221">
        <v>1.6</v>
      </c>
      <c r="R382" s="221">
        <v>1.6</v>
      </c>
      <c r="S382" s="221"/>
      <c r="T382" s="221"/>
      <c r="U382" s="221"/>
      <c r="V382" s="45"/>
      <c r="W382" s="45"/>
    </row>
    <row r="383" spans="1:23" ht="15.75">
      <c r="A383" s="175" t="str">
        <f t="shared" si="17"/>
        <v>142MERCADO CENTRAL</v>
      </c>
      <c r="B383" s="201">
        <v>142</v>
      </c>
      <c r="C383" s="201" t="s">
        <v>229</v>
      </c>
      <c r="D383" s="233" t="s">
        <v>225</v>
      </c>
      <c r="E383" s="221">
        <v>4.125</v>
      </c>
      <c r="F383" s="221">
        <v>4</v>
      </c>
      <c r="G383" s="221">
        <v>4.25</v>
      </c>
      <c r="H383" s="221"/>
      <c r="I383" s="221"/>
      <c r="J383" s="221"/>
      <c r="L383" s="54" t="str">
        <f t="shared" si="16"/>
        <v>135SAN MIGUEL</v>
      </c>
      <c r="M383" s="201">
        <v>135</v>
      </c>
      <c r="N383" s="201" t="s">
        <v>174</v>
      </c>
      <c r="O383" s="233" t="s">
        <v>154</v>
      </c>
      <c r="P383" s="221">
        <v>1.35</v>
      </c>
      <c r="Q383" s="221">
        <v>1.35</v>
      </c>
      <c r="R383" s="221">
        <v>1.35</v>
      </c>
      <c r="S383" s="221"/>
      <c r="T383" s="221"/>
      <c r="U383" s="221"/>
      <c r="V383" s="45"/>
      <c r="W383" s="45"/>
    </row>
    <row r="384" spans="1:23" ht="15.75">
      <c r="A384" s="175" t="str">
        <f t="shared" si="17"/>
        <v>142TIENDONA</v>
      </c>
      <c r="B384" s="202">
        <v>142</v>
      </c>
      <c r="C384" s="201" t="s">
        <v>190</v>
      </c>
      <c r="D384" s="233" t="s">
        <v>225</v>
      </c>
      <c r="E384" s="221">
        <v>2.25</v>
      </c>
      <c r="F384" s="221">
        <v>2.25</v>
      </c>
      <c r="G384" s="221">
        <v>2.25</v>
      </c>
      <c r="H384" s="221"/>
      <c r="I384" s="221"/>
      <c r="J384" s="221"/>
      <c r="L384" s="54" t="str">
        <f t="shared" si="16"/>
        <v>135SENSUNTEPEQUE</v>
      </c>
      <c r="M384" s="202">
        <v>135</v>
      </c>
      <c r="N384" s="201" t="s">
        <v>181</v>
      </c>
      <c r="O384" s="233" t="s">
        <v>154</v>
      </c>
      <c r="P384" s="221">
        <v>2.1333333333333333</v>
      </c>
      <c r="Q384" s="221">
        <v>2</v>
      </c>
      <c r="R384" s="221">
        <v>2.25</v>
      </c>
      <c r="S384" s="221"/>
      <c r="T384" s="221"/>
      <c r="U384" s="221"/>
      <c r="V384" s="45"/>
      <c r="W384" s="45"/>
    </row>
    <row r="385" spans="1:23" ht="15.75">
      <c r="A385" s="175" t="str">
        <f t="shared" si="17"/>
        <v>142SAN FRANCISCO GOTERA</v>
      </c>
      <c r="B385" s="201">
        <v>142</v>
      </c>
      <c r="C385" s="201" t="s">
        <v>182</v>
      </c>
      <c r="D385" s="233" t="s">
        <v>225</v>
      </c>
      <c r="E385" s="221">
        <v>4</v>
      </c>
      <c r="F385" s="221">
        <v>4</v>
      </c>
      <c r="G385" s="221">
        <v>4</v>
      </c>
      <c r="H385" s="221"/>
      <c r="I385" s="221"/>
      <c r="J385" s="221"/>
      <c r="L385" s="54" t="str">
        <f t="shared" si="16"/>
        <v>135MERCADO CENTRAL</v>
      </c>
      <c r="M385" s="201">
        <v>135</v>
      </c>
      <c r="N385" s="201" t="s">
        <v>229</v>
      </c>
      <c r="O385" s="233" t="s">
        <v>154</v>
      </c>
      <c r="P385" s="221">
        <v>1.7666666666666666</v>
      </c>
      <c r="Q385" s="221">
        <v>1.75</v>
      </c>
      <c r="R385" s="221">
        <v>1.8</v>
      </c>
      <c r="S385" s="221"/>
      <c r="T385" s="221"/>
      <c r="U385" s="221"/>
      <c r="V385" s="45"/>
      <c r="W385" s="45"/>
    </row>
    <row r="386" spans="1:23" ht="15.75">
      <c r="A386" s="175" t="str">
        <f t="shared" si="17"/>
        <v>142SONSONATE</v>
      </c>
      <c r="B386" s="201">
        <v>142</v>
      </c>
      <c r="C386" s="201" t="s">
        <v>175</v>
      </c>
      <c r="D386" s="233" t="s">
        <v>225</v>
      </c>
      <c r="E386" s="221">
        <v>3.5</v>
      </c>
      <c r="F386" s="221">
        <v>3.5</v>
      </c>
      <c r="G386" s="221">
        <v>3.5</v>
      </c>
      <c r="H386" s="221"/>
      <c r="I386" s="221"/>
      <c r="J386" s="221"/>
      <c r="L386" s="54" t="str">
        <f t="shared" si="16"/>
        <v>136TIENDONA</v>
      </c>
      <c r="M386" s="201">
        <v>136</v>
      </c>
      <c r="N386" s="201" t="s">
        <v>190</v>
      </c>
      <c r="O386" s="233" t="s">
        <v>223</v>
      </c>
      <c r="P386" s="221">
        <v>1.5</v>
      </c>
      <c r="Q386" s="221">
        <v>1.5</v>
      </c>
      <c r="R386" s="221">
        <v>1.5</v>
      </c>
      <c r="S386" s="221"/>
      <c r="T386" s="221"/>
      <c r="U386" s="221"/>
      <c r="V386" s="45"/>
      <c r="W386" s="45"/>
    </row>
    <row r="387" spans="1:23" ht="15.75">
      <c r="A387" s="175" t="str">
        <f t="shared" si="17"/>
        <v>142USULUTAN</v>
      </c>
      <c r="B387" s="201">
        <v>142</v>
      </c>
      <c r="C387" s="201" t="s">
        <v>259</v>
      </c>
      <c r="D387" s="233" t="s">
        <v>225</v>
      </c>
      <c r="E387" s="221">
        <v>3</v>
      </c>
      <c r="F387" s="221">
        <v>3</v>
      </c>
      <c r="G387" s="221">
        <v>3</v>
      </c>
      <c r="H387" s="221"/>
      <c r="I387" s="221"/>
      <c r="J387" s="221"/>
      <c r="L387" s="54" t="str">
        <f t="shared" si="16"/>
        <v>136SANTA ANA</v>
      </c>
      <c r="M387" s="201">
        <v>136</v>
      </c>
      <c r="N387" s="201" t="s">
        <v>172</v>
      </c>
      <c r="O387" s="233" t="s">
        <v>223</v>
      </c>
      <c r="P387" s="221">
        <v>1.75</v>
      </c>
      <c r="Q387" s="221">
        <v>1.75</v>
      </c>
      <c r="R387" s="221">
        <v>1.75</v>
      </c>
      <c r="S387" s="221"/>
      <c r="T387" s="221"/>
      <c r="U387" s="221"/>
      <c r="V387" s="45"/>
      <c r="W387" s="45"/>
    </row>
    <row r="388" spans="1:23" ht="15.75">
      <c r="A388" s="175" t="str">
        <f t="shared" si="17"/>
        <v>143MERCADO CENTRAL</v>
      </c>
      <c r="B388" s="201">
        <v>143</v>
      </c>
      <c r="C388" s="201" t="s">
        <v>229</v>
      </c>
      <c r="D388" s="233" t="s">
        <v>226</v>
      </c>
      <c r="E388" s="221">
        <v>3</v>
      </c>
      <c r="F388" s="221">
        <v>3</v>
      </c>
      <c r="G388" s="221">
        <v>3</v>
      </c>
      <c r="H388" s="221"/>
      <c r="I388" s="221"/>
      <c r="J388" s="221"/>
      <c r="L388" s="54" t="str">
        <f t="shared" si="16"/>
        <v>136SAN MIGUEL</v>
      </c>
      <c r="M388" s="201">
        <v>136</v>
      </c>
      <c r="N388" s="201" t="s">
        <v>174</v>
      </c>
      <c r="O388" s="233" t="s">
        <v>223</v>
      </c>
      <c r="P388" s="221">
        <v>2</v>
      </c>
      <c r="Q388" s="221">
        <v>2</v>
      </c>
      <c r="R388" s="221">
        <v>2</v>
      </c>
      <c r="S388" s="221"/>
      <c r="T388" s="221"/>
      <c r="U388" s="221"/>
      <c r="V388" s="45"/>
      <c r="W388" s="45"/>
    </row>
    <row r="389" spans="1:23" ht="15.75">
      <c r="A389" s="175" t="str">
        <f t="shared" si="17"/>
        <v>143TIENDONA</v>
      </c>
      <c r="B389" s="202">
        <v>143</v>
      </c>
      <c r="C389" s="201" t="s">
        <v>190</v>
      </c>
      <c r="D389" s="233" t="s">
        <v>226</v>
      </c>
      <c r="E389" s="221">
        <v>3</v>
      </c>
      <c r="F389" s="221">
        <v>3</v>
      </c>
      <c r="G389" s="221">
        <v>3</v>
      </c>
      <c r="H389" s="221"/>
      <c r="I389" s="221"/>
      <c r="J389" s="221"/>
      <c r="L389" s="54" t="str">
        <f t="shared" si="16"/>
        <v>136SENSUNTEPEQUE</v>
      </c>
      <c r="M389" s="202">
        <v>136</v>
      </c>
      <c r="N389" s="201" t="s">
        <v>181</v>
      </c>
      <c r="O389" s="233" t="s">
        <v>223</v>
      </c>
      <c r="P389" s="221">
        <v>3</v>
      </c>
      <c r="Q389" s="221">
        <v>3</v>
      </c>
      <c r="R389" s="221">
        <v>3</v>
      </c>
      <c r="S389" s="221"/>
      <c r="T389" s="221"/>
      <c r="U389" s="221"/>
      <c r="V389" s="45"/>
      <c r="W389" s="45"/>
    </row>
    <row r="390" spans="1:23" ht="15.75">
      <c r="A390" s="175" t="str">
        <f t="shared" si="17"/>
        <v>143SAN FRANCISCO GOTERA</v>
      </c>
      <c r="B390" s="201">
        <v>143</v>
      </c>
      <c r="C390" s="201" t="s">
        <v>182</v>
      </c>
      <c r="D390" s="233" t="s">
        <v>226</v>
      </c>
      <c r="E390" s="221">
        <v>3.25</v>
      </c>
      <c r="F390" s="221">
        <v>3</v>
      </c>
      <c r="G390" s="221">
        <v>3.5</v>
      </c>
      <c r="H390" s="221"/>
      <c r="I390" s="221"/>
      <c r="J390" s="221"/>
      <c r="L390" s="54" t="str">
        <f t="shared" si="16"/>
        <v>136MERCADO CENTRAL</v>
      </c>
      <c r="M390" s="201">
        <v>136</v>
      </c>
      <c r="N390" s="201" t="s">
        <v>229</v>
      </c>
      <c r="O390" s="233" t="s">
        <v>223</v>
      </c>
      <c r="P390" s="221">
        <v>2</v>
      </c>
      <c r="Q390" s="221">
        <v>2</v>
      </c>
      <c r="R390" s="221">
        <v>2</v>
      </c>
      <c r="S390" s="221"/>
      <c r="T390" s="221"/>
      <c r="U390" s="221"/>
      <c r="V390" s="45"/>
      <c r="W390" s="45"/>
    </row>
    <row r="391" spans="1:23" ht="15.75">
      <c r="A391" s="175" t="str">
        <f t="shared" si="17"/>
        <v>143SONSONATE</v>
      </c>
      <c r="B391" s="201">
        <v>143</v>
      </c>
      <c r="C391" s="201" t="s">
        <v>175</v>
      </c>
      <c r="D391" s="233" t="s">
        <v>226</v>
      </c>
      <c r="E391" s="221">
        <v>2.25</v>
      </c>
      <c r="F391" s="221">
        <v>2.25</v>
      </c>
      <c r="G391" s="221">
        <v>2.25</v>
      </c>
      <c r="H391" s="221"/>
      <c r="I391" s="221"/>
      <c r="J391" s="221"/>
      <c r="L391" s="54" t="str">
        <f t="shared" ref="L391:L454" si="18">+M391&amp;N391</f>
        <v>137TIENDONA</v>
      </c>
      <c r="M391" s="201">
        <v>137</v>
      </c>
      <c r="N391" s="201" t="s">
        <v>190</v>
      </c>
      <c r="O391" s="233" t="s">
        <v>240</v>
      </c>
      <c r="P391" s="221">
        <v>3.75</v>
      </c>
      <c r="Q391" s="221">
        <v>3.75</v>
      </c>
      <c r="R391" s="221">
        <v>3.75</v>
      </c>
      <c r="S391" s="221"/>
      <c r="T391" s="221"/>
      <c r="U391" s="221"/>
      <c r="V391" s="45"/>
      <c r="W391" s="45"/>
    </row>
    <row r="392" spans="1:23" ht="15.75">
      <c r="A392" s="175" t="str">
        <f t="shared" si="17"/>
        <v>143USULUTAN</v>
      </c>
      <c r="B392" s="201">
        <v>143</v>
      </c>
      <c r="C392" s="201" t="s">
        <v>259</v>
      </c>
      <c r="D392" s="233" t="s">
        <v>226</v>
      </c>
      <c r="E392" s="221">
        <v>2.5</v>
      </c>
      <c r="F392" s="221">
        <v>2.5</v>
      </c>
      <c r="G392" s="221">
        <v>2.5</v>
      </c>
      <c r="H392" s="221"/>
      <c r="I392" s="221"/>
      <c r="J392" s="221"/>
      <c r="L392" s="54" t="str">
        <f t="shared" si="18"/>
        <v>137SANTA ANA</v>
      </c>
      <c r="M392" s="201">
        <v>137</v>
      </c>
      <c r="N392" s="201" t="s">
        <v>172</v>
      </c>
      <c r="O392" s="233" t="s">
        <v>240</v>
      </c>
      <c r="P392" s="221">
        <v>5</v>
      </c>
      <c r="Q392" s="221">
        <v>5</v>
      </c>
      <c r="R392" s="221">
        <v>5</v>
      </c>
      <c r="S392" s="221"/>
      <c r="T392" s="221"/>
      <c r="U392" s="221"/>
      <c r="V392" s="45"/>
      <c r="W392" s="45"/>
    </row>
    <row r="393" spans="1:23" ht="15.75">
      <c r="A393" s="175" t="str">
        <f t="shared" si="17"/>
        <v>145MERCADO CENTRAL</v>
      </c>
      <c r="B393" s="201">
        <v>145</v>
      </c>
      <c r="C393" s="201" t="s">
        <v>229</v>
      </c>
      <c r="D393" s="233" t="s">
        <v>245</v>
      </c>
      <c r="E393" s="221">
        <v>5</v>
      </c>
      <c r="F393" s="221">
        <v>5</v>
      </c>
      <c r="G393" s="221">
        <v>5</v>
      </c>
      <c r="H393" s="221"/>
      <c r="I393" s="221"/>
      <c r="J393" s="221"/>
      <c r="L393" s="54" t="str">
        <f t="shared" si="18"/>
        <v>137SAN MIGUEL</v>
      </c>
      <c r="M393" s="201">
        <v>137</v>
      </c>
      <c r="N393" s="201" t="s">
        <v>174</v>
      </c>
      <c r="O393" s="233" t="s">
        <v>240</v>
      </c>
      <c r="P393" s="221">
        <v>3.5</v>
      </c>
      <c r="Q393" s="221">
        <v>3.5</v>
      </c>
      <c r="R393" s="221">
        <v>3.5</v>
      </c>
      <c r="S393" s="221"/>
      <c r="T393" s="221"/>
      <c r="U393" s="221"/>
      <c r="V393" s="45"/>
      <c r="W393" s="45"/>
    </row>
    <row r="394" spans="1:23" ht="15.75">
      <c r="A394" s="175" t="str">
        <f t="shared" si="17"/>
        <v>145TIENDONA</v>
      </c>
      <c r="B394" s="202">
        <v>145</v>
      </c>
      <c r="C394" s="201" t="s">
        <v>190</v>
      </c>
      <c r="D394" s="233" t="s">
        <v>245</v>
      </c>
      <c r="E394" s="221">
        <v>5</v>
      </c>
      <c r="F394" s="221">
        <v>5</v>
      </c>
      <c r="G394" s="221">
        <v>5</v>
      </c>
      <c r="H394" s="221"/>
      <c r="I394" s="221"/>
      <c r="J394" s="221"/>
      <c r="L394" s="54" t="str">
        <f t="shared" si="18"/>
        <v>137SENSUNTEPEQUE</v>
      </c>
      <c r="M394" s="202">
        <v>137</v>
      </c>
      <c r="N394" s="201" t="s">
        <v>181</v>
      </c>
      <c r="O394" s="233" t="s">
        <v>240</v>
      </c>
      <c r="P394" s="221">
        <v>6</v>
      </c>
      <c r="Q394" s="221">
        <v>6</v>
      </c>
      <c r="R394" s="221">
        <v>6</v>
      </c>
      <c r="S394" s="221"/>
      <c r="T394" s="221"/>
      <c r="U394" s="221"/>
      <c r="V394" s="45"/>
      <c r="W394" s="45"/>
    </row>
    <row r="395" spans="1:23" ht="15.75">
      <c r="A395" s="175" t="str">
        <f t="shared" si="17"/>
        <v>145USULUTAN</v>
      </c>
      <c r="B395" s="201">
        <v>145</v>
      </c>
      <c r="C395" s="201" t="s">
        <v>259</v>
      </c>
      <c r="D395" s="233" t="s">
        <v>245</v>
      </c>
      <c r="E395" s="221">
        <v>4.5</v>
      </c>
      <c r="F395" s="221">
        <v>4</v>
      </c>
      <c r="G395" s="221">
        <v>5</v>
      </c>
      <c r="H395" s="221"/>
      <c r="I395" s="221"/>
      <c r="J395" s="221"/>
      <c r="L395" s="54" t="str">
        <f t="shared" si="18"/>
        <v>137MERCADO CENTRAL</v>
      </c>
      <c r="M395" s="201">
        <v>137</v>
      </c>
      <c r="N395" s="201" t="s">
        <v>229</v>
      </c>
      <c r="O395" s="233" t="s">
        <v>240</v>
      </c>
      <c r="P395" s="221">
        <v>4.5</v>
      </c>
      <c r="Q395" s="221">
        <v>4.5</v>
      </c>
      <c r="R395" s="221">
        <v>4.5</v>
      </c>
      <c r="S395" s="221"/>
      <c r="T395" s="221"/>
      <c r="U395" s="221"/>
      <c r="V395" s="45"/>
      <c r="W395" s="45"/>
    </row>
    <row r="396" spans="1:23" ht="15.75">
      <c r="A396" s="175" t="str">
        <f t="shared" si="17"/>
        <v>146MERCADO CENTRAL</v>
      </c>
      <c r="B396" s="201">
        <v>146</v>
      </c>
      <c r="C396" s="201" t="s">
        <v>229</v>
      </c>
      <c r="D396" s="233" t="s">
        <v>246</v>
      </c>
      <c r="E396" s="221">
        <v>4.5</v>
      </c>
      <c r="F396" s="221">
        <v>4.5</v>
      </c>
      <c r="G396" s="221">
        <v>4.5</v>
      </c>
      <c r="H396" s="221"/>
      <c r="I396" s="221"/>
      <c r="J396" s="221"/>
      <c r="L396" s="54" t="str">
        <f t="shared" si="18"/>
        <v>138TIENDONA</v>
      </c>
      <c r="M396" s="201">
        <v>138</v>
      </c>
      <c r="N396" s="201" t="s">
        <v>190</v>
      </c>
      <c r="O396" s="233" t="s">
        <v>241</v>
      </c>
      <c r="P396" s="221">
        <v>6</v>
      </c>
      <c r="Q396" s="221">
        <v>6</v>
      </c>
      <c r="R396" s="221">
        <v>6</v>
      </c>
      <c r="S396" s="221"/>
      <c r="T396" s="221"/>
      <c r="U396" s="221"/>
      <c r="V396" s="45"/>
      <c r="W396" s="45"/>
    </row>
    <row r="397" spans="1:23" ht="15.75">
      <c r="A397" s="175" t="str">
        <f t="shared" si="17"/>
        <v>146TIENDONA</v>
      </c>
      <c r="B397" s="201">
        <v>146</v>
      </c>
      <c r="C397" s="201" t="s">
        <v>190</v>
      </c>
      <c r="D397" s="233" t="s">
        <v>246</v>
      </c>
      <c r="E397" s="221">
        <v>4</v>
      </c>
      <c r="F397" s="221">
        <v>4</v>
      </c>
      <c r="G397" s="221">
        <v>4</v>
      </c>
      <c r="H397" s="221"/>
      <c r="I397" s="221"/>
      <c r="J397" s="221"/>
      <c r="L397" s="54" t="str">
        <f t="shared" si="18"/>
        <v>138SANTA ANA</v>
      </c>
      <c r="M397" s="201">
        <v>138</v>
      </c>
      <c r="N397" s="201" t="s">
        <v>172</v>
      </c>
      <c r="O397" s="233" t="s">
        <v>241</v>
      </c>
      <c r="P397" s="221">
        <v>6</v>
      </c>
      <c r="Q397" s="221">
        <v>6</v>
      </c>
      <c r="R397" s="221">
        <v>6</v>
      </c>
      <c r="S397" s="221"/>
      <c r="T397" s="221"/>
      <c r="U397" s="221"/>
      <c r="V397" s="45"/>
      <c r="W397" s="45"/>
    </row>
    <row r="398" spans="1:23" ht="15.75">
      <c r="A398" s="175" t="str">
        <f t="shared" si="17"/>
        <v>146SONSONATE</v>
      </c>
      <c r="B398" s="201">
        <v>146</v>
      </c>
      <c r="C398" s="201" t="s">
        <v>175</v>
      </c>
      <c r="D398" s="233" t="s">
        <v>246</v>
      </c>
      <c r="E398" s="221">
        <v>4</v>
      </c>
      <c r="F398" s="221">
        <v>4</v>
      </c>
      <c r="G398" s="221">
        <v>4</v>
      </c>
      <c r="H398" s="221"/>
      <c r="I398" s="221"/>
      <c r="J398" s="221"/>
      <c r="L398" s="54" t="str">
        <f t="shared" si="18"/>
        <v>138SAN MIGUEL</v>
      </c>
      <c r="M398" s="201">
        <v>138</v>
      </c>
      <c r="N398" s="201" t="s">
        <v>174</v>
      </c>
      <c r="O398" s="233" t="s">
        <v>241</v>
      </c>
      <c r="P398" s="221">
        <v>5.5</v>
      </c>
      <c r="Q398" s="221">
        <v>5</v>
      </c>
      <c r="R398" s="221">
        <v>6</v>
      </c>
      <c r="S398" s="221"/>
      <c r="T398" s="221"/>
      <c r="U398" s="221"/>
      <c r="V398" s="45"/>
      <c r="W398" s="45"/>
    </row>
    <row r="399" spans="1:23" ht="15.75">
      <c r="A399" s="175" t="str">
        <f t="shared" si="17"/>
        <v>146USULUTAN</v>
      </c>
      <c r="B399" s="202">
        <v>146</v>
      </c>
      <c r="C399" s="201" t="s">
        <v>259</v>
      </c>
      <c r="D399" s="233" t="s">
        <v>246</v>
      </c>
      <c r="E399" s="221">
        <v>4</v>
      </c>
      <c r="F399" s="221">
        <v>4</v>
      </c>
      <c r="G399" s="221">
        <v>4</v>
      </c>
      <c r="H399" s="221"/>
      <c r="I399" s="221"/>
      <c r="J399" s="221"/>
      <c r="L399" s="54" t="str">
        <f t="shared" si="18"/>
        <v>138SENSUNTEPEQUE</v>
      </c>
      <c r="M399" s="202">
        <v>138</v>
      </c>
      <c r="N399" s="201" t="s">
        <v>181</v>
      </c>
      <c r="O399" s="233" t="s">
        <v>241</v>
      </c>
      <c r="P399" s="221">
        <v>5</v>
      </c>
      <c r="Q399" s="221">
        <v>5</v>
      </c>
      <c r="R399" s="221">
        <v>5</v>
      </c>
      <c r="S399" s="221"/>
      <c r="T399" s="221"/>
      <c r="U399" s="221"/>
    </row>
    <row r="400" spans="1:23" ht="15.75">
      <c r="A400" s="175" t="str">
        <f t="shared" si="17"/>
        <v>147MERCADO CENTRAL</v>
      </c>
      <c r="B400" s="201">
        <v>147</v>
      </c>
      <c r="C400" s="201" t="s">
        <v>229</v>
      </c>
      <c r="D400" s="233" t="s">
        <v>227</v>
      </c>
      <c r="E400" s="221">
        <v>2</v>
      </c>
      <c r="F400" s="221">
        <v>2</v>
      </c>
      <c r="G400" s="221">
        <v>2</v>
      </c>
      <c r="H400" s="221"/>
      <c r="I400" s="221"/>
      <c r="J400" s="221"/>
      <c r="L400" s="54" t="str">
        <f t="shared" si="18"/>
        <v>138MERCADO CENTRAL</v>
      </c>
      <c r="M400" s="201">
        <v>138</v>
      </c>
      <c r="N400" s="201" t="s">
        <v>229</v>
      </c>
      <c r="O400" s="233" t="s">
        <v>241</v>
      </c>
      <c r="P400" s="221">
        <v>6</v>
      </c>
      <c r="Q400" s="221">
        <v>6</v>
      </c>
      <c r="R400" s="221">
        <v>6</v>
      </c>
      <c r="S400" s="221"/>
      <c r="T400" s="221"/>
      <c r="U400" s="221"/>
    </row>
    <row r="401" spans="1:21" ht="15.75">
      <c r="A401" s="175" t="str">
        <f t="shared" si="17"/>
        <v>147TIENDONA</v>
      </c>
      <c r="B401" s="201">
        <v>147</v>
      </c>
      <c r="C401" s="201" t="s">
        <v>190</v>
      </c>
      <c r="D401" s="233" t="s">
        <v>227</v>
      </c>
      <c r="E401" s="221">
        <v>2</v>
      </c>
      <c r="F401" s="221">
        <v>2</v>
      </c>
      <c r="G401" s="221">
        <v>2</v>
      </c>
      <c r="H401" s="221"/>
      <c r="I401" s="221"/>
      <c r="J401" s="221"/>
      <c r="L401" s="54" t="str">
        <f t="shared" si="18"/>
        <v>139TIENDONA</v>
      </c>
      <c r="M401" s="201">
        <v>139</v>
      </c>
      <c r="N401" s="201" t="s">
        <v>190</v>
      </c>
      <c r="O401" s="233" t="s">
        <v>242</v>
      </c>
      <c r="P401" s="221">
        <v>3.5</v>
      </c>
      <c r="Q401" s="221">
        <v>3.5</v>
      </c>
      <c r="R401" s="221">
        <v>3.5</v>
      </c>
      <c r="S401" s="221"/>
      <c r="T401" s="221"/>
      <c r="U401" s="221"/>
    </row>
    <row r="402" spans="1:21" ht="15.75">
      <c r="A402" s="175" t="str">
        <f t="shared" si="17"/>
        <v>147SAN FRANCISCO GOTERA</v>
      </c>
      <c r="B402" s="202">
        <v>147</v>
      </c>
      <c r="C402" s="201" t="s">
        <v>182</v>
      </c>
      <c r="D402" s="233" t="s">
        <v>227</v>
      </c>
      <c r="E402" s="221">
        <v>2.5</v>
      </c>
      <c r="F402" s="221">
        <v>2.5</v>
      </c>
      <c r="G402" s="221">
        <v>2.5</v>
      </c>
      <c r="H402" s="221"/>
      <c r="I402" s="221"/>
      <c r="J402" s="221"/>
      <c r="L402" s="54" t="str">
        <f t="shared" si="18"/>
        <v>139SAN MIGUEL</v>
      </c>
      <c r="M402" s="202">
        <v>139</v>
      </c>
      <c r="N402" s="201" t="s">
        <v>174</v>
      </c>
      <c r="O402" s="233" t="s">
        <v>242</v>
      </c>
      <c r="P402" s="221">
        <v>4.25</v>
      </c>
      <c r="Q402" s="221">
        <v>4</v>
      </c>
      <c r="R402" s="221">
        <v>4.5</v>
      </c>
      <c r="S402" s="221"/>
      <c r="T402" s="221"/>
      <c r="U402" s="221"/>
    </row>
    <row r="403" spans="1:21" ht="15.75">
      <c r="A403" s="175" t="str">
        <f t="shared" ref="A403:A466" si="19">+B403&amp;C403</f>
        <v>147SONSONATE</v>
      </c>
      <c r="B403" s="201">
        <v>147</v>
      </c>
      <c r="C403" s="201" t="s">
        <v>175</v>
      </c>
      <c r="D403" s="233" t="s">
        <v>227</v>
      </c>
      <c r="E403" s="221">
        <v>2.25</v>
      </c>
      <c r="F403" s="221">
        <v>2.25</v>
      </c>
      <c r="G403" s="221">
        <v>2.25</v>
      </c>
      <c r="H403" s="221"/>
      <c r="I403" s="221"/>
      <c r="J403" s="221"/>
      <c r="L403" s="54" t="str">
        <f t="shared" si="18"/>
        <v>139SENSUNTEPEQUE</v>
      </c>
      <c r="M403" s="201">
        <v>139</v>
      </c>
      <c r="N403" s="201" t="s">
        <v>181</v>
      </c>
      <c r="O403" s="233" t="s">
        <v>242</v>
      </c>
      <c r="P403" s="221">
        <v>4</v>
      </c>
      <c r="Q403" s="221">
        <v>4</v>
      </c>
      <c r="R403" s="221">
        <v>4</v>
      </c>
      <c r="S403" s="221"/>
      <c r="T403" s="221"/>
      <c r="U403" s="221"/>
    </row>
    <row r="404" spans="1:21" ht="15.75">
      <c r="A404" s="175" t="str">
        <f t="shared" si="19"/>
        <v>148MERCADO CENTRAL</v>
      </c>
      <c r="B404" s="201">
        <v>148</v>
      </c>
      <c r="C404" s="201" t="s">
        <v>229</v>
      </c>
      <c r="D404" s="233" t="s">
        <v>247</v>
      </c>
      <c r="E404" s="221">
        <v>5</v>
      </c>
      <c r="F404" s="221">
        <v>5</v>
      </c>
      <c r="G404" s="221">
        <v>5</v>
      </c>
      <c r="H404" s="221"/>
      <c r="I404" s="221"/>
      <c r="J404" s="221"/>
      <c r="L404" s="54" t="str">
        <f t="shared" si="18"/>
        <v>139MERCADO CENTRAL</v>
      </c>
      <c r="M404" s="201">
        <v>139</v>
      </c>
      <c r="N404" s="201" t="s">
        <v>229</v>
      </c>
      <c r="O404" s="233" t="s">
        <v>242</v>
      </c>
      <c r="P404" s="221">
        <v>4</v>
      </c>
      <c r="Q404" s="221">
        <v>4</v>
      </c>
      <c r="R404" s="221">
        <v>4</v>
      </c>
      <c r="S404" s="221"/>
      <c r="T404" s="221"/>
      <c r="U404" s="221"/>
    </row>
    <row r="405" spans="1:21" ht="15.75">
      <c r="A405" s="175" t="str">
        <f t="shared" si="19"/>
        <v>148TIENDONA</v>
      </c>
      <c r="B405" s="202">
        <v>148</v>
      </c>
      <c r="C405" s="201" t="s">
        <v>190</v>
      </c>
      <c r="D405" s="233" t="s">
        <v>247</v>
      </c>
      <c r="E405" s="221">
        <v>5</v>
      </c>
      <c r="F405" s="221">
        <v>5</v>
      </c>
      <c r="G405" s="221">
        <v>5</v>
      </c>
      <c r="H405" s="221"/>
      <c r="I405" s="221"/>
      <c r="J405" s="221"/>
      <c r="L405" s="54" t="str">
        <f t="shared" si="18"/>
        <v>140TIENDONA</v>
      </c>
      <c r="M405" s="202">
        <v>140</v>
      </c>
      <c r="N405" s="201" t="s">
        <v>190</v>
      </c>
      <c r="O405" s="233" t="s">
        <v>224</v>
      </c>
      <c r="P405" s="221">
        <v>7.5</v>
      </c>
      <c r="Q405" s="221">
        <v>7.5</v>
      </c>
      <c r="R405" s="221">
        <v>7.5</v>
      </c>
      <c r="S405" s="221"/>
      <c r="T405" s="221"/>
      <c r="U405" s="221"/>
    </row>
    <row r="406" spans="1:21" ht="15.75">
      <c r="A406" s="175" t="str">
        <f t="shared" si="19"/>
        <v>148SAN FRANCISCO GOTERA</v>
      </c>
      <c r="B406" s="201">
        <v>148</v>
      </c>
      <c r="C406" s="201" t="s">
        <v>182</v>
      </c>
      <c r="D406" s="233" t="s">
        <v>247</v>
      </c>
      <c r="E406" s="221">
        <v>4</v>
      </c>
      <c r="F406" s="221">
        <v>4</v>
      </c>
      <c r="G406" s="221">
        <v>4</v>
      </c>
      <c r="H406" s="221"/>
      <c r="I406" s="221"/>
      <c r="J406" s="221"/>
      <c r="L406" s="54" t="str">
        <f t="shared" si="18"/>
        <v>140SAN MIGUEL</v>
      </c>
      <c r="M406" s="201">
        <v>140</v>
      </c>
      <c r="N406" s="201" t="s">
        <v>174</v>
      </c>
      <c r="O406" s="233" t="s">
        <v>224</v>
      </c>
      <c r="P406" s="221">
        <v>7.5</v>
      </c>
      <c r="Q406" s="221">
        <v>7.5</v>
      </c>
      <c r="R406" s="221">
        <v>7.5</v>
      </c>
      <c r="S406" s="221"/>
      <c r="T406" s="221"/>
      <c r="U406" s="221"/>
    </row>
    <row r="407" spans="1:21" ht="15.75">
      <c r="A407" s="175" t="str">
        <f t="shared" si="19"/>
        <v>148USULUTAN</v>
      </c>
      <c r="B407" s="201">
        <v>148</v>
      </c>
      <c r="C407" s="201" t="s">
        <v>259</v>
      </c>
      <c r="D407" s="233" t="s">
        <v>247</v>
      </c>
      <c r="E407" s="221">
        <v>7.5</v>
      </c>
      <c r="F407" s="221">
        <v>7</v>
      </c>
      <c r="G407" s="221">
        <v>8</v>
      </c>
      <c r="H407" s="221"/>
      <c r="I407" s="221"/>
      <c r="J407" s="221"/>
      <c r="L407" s="54" t="str">
        <f t="shared" si="18"/>
        <v>140SENSUNTEPEQUE</v>
      </c>
      <c r="M407" s="201">
        <v>140</v>
      </c>
      <c r="N407" s="201" t="s">
        <v>181</v>
      </c>
      <c r="O407" s="233" t="s">
        <v>224</v>
      </c>
      <c r="P407" s="221">
        <v>10</v>
      </c>
      <c r="Q407" s="221">
        <v>10</v>
      </c>
      <c r="R407" s="221">
        <v>10</v>
      </c>
      <c r="S407" s="221"/>
      <c r="T407" s="221"/>
      <c r="U407" s="221"/>
    </row>
    <row r="408" spans="1:21" ht="15.75">
      <c r="A408" s="175" t="str">
        <f t="shared" si="19"/>
        <v>149MERCADO CENTRAL</v>
      </c>
      <c r="B408" s="201">
        <v>149</v>
      </c>
      <c r="C408" s="201" t="s">
        <v>229</v>
      </c>
      <c r="D408" s="233" t="s">
        <v>248</v>
      </c>
      <c r="E408" s="221">
        <v>3</v>
      </c>
      <c r="F408" s="221">
        <v>3</v>
      </c>
      <c r="G408" s="221">
        <v>3</v>
      </c>
      <c r="H408" s="221"/>
      <c r="I408" s="221"/>
      <c r="J408" s="221"/>
      <c r="L408" s="54" t="str">
        <f t="shared" si="18"/>
        <v>140MERCADO CENTRAL</v>
      </c>
      <c r="M408" s="201">
        <v>140</v>
      </c>
      <c r="N408" s="201" t="s">
        <v>229</v>
      </c>
      <c r="O408" s="233" t="s">
        <v>224</v>
      </c>
      <c r="P408" s="221">
        <v>10</v>
      </c>
      <c r="Q408" s="221">
        <v>10</v>
      </c>
      <c r="R408" s="221">
        <v>10</v>
      </c>
      <c r="S408" s="221"/>
      <c r="T408" s="221"/>
      <c r="U408" s="221"/>
    </row>
    <row r="409" spans="1:21" ht="15.75">
      <c r="A409" s="175" t="str">
        <f t="shared" si="19"/>
        <v>149TIENDONA</v>
      </c>
      <c r="B409" s="201">
        <v>149</v>
      </c>
      <c r="C409" s="201" t="s">
        <v>190</v>
      </c>
      <c r="D409" s="233" t="s">
        <v>248</v>
      </c>
      <c r="E409" s="221">
        <v>2.75</v>
      </c>
      <c r="F409" s="221">
        <v>2.75</v>
      </c>
      <c r="G409" s="221">
        <v>2.75</v>
      </c>
      <c r="H409" s="221"/>
      <c r="I409" s="221"/>
      <c r="J409" s="221"/>
      <c r="L409" s="54" t="str">
        <f t="shared" si="18"/>
        <v>141TIENDONA</v>
      </c>
      <c r="M409" s="201">
        <v>141</v>
      </c>
      <c r="N409" s="201" t="s">
        <v>190</v>
      </c>
      <c r="O409" s="233" t="s">
        <v>243</v>
      </c>
      <c r="P409" s="221">
        <v>5</v>
      </c>
      <c r="Q409" s="221">
        <v>5</v>
      </c>
      <c r="R409" s="221">
        <v>5</v>
      </c>
      <c r="S409" s="221"/>
      <c r="T409" s="221"/>
      <c r="U409" s="221"/>
    </row>
    <row r="410" spans="1:21" ht="15.75">
      <c r="A410" s="175" t="str">
        <f t="shared" si="19"/>
        <v>149SAN FRANCISCO GOTERA</v>
      </c>
      <c r="B410" s="202">
        <v>149</v>
      </c>
      <c r="C410" s="201" t="s">
        <v>182</v>
      </c>
      <c r="D410" s="233" t="s">
        <v>248</v>
      </c>
      <c r="E410" s="221">
        <v>3</v>
      </c>
      <c r="F410" s="221">
        <v>3</v>
      </c>
      <c r="G410" s="221">
        <v>3</v>
      </c>
      <c r="H410" s="221"/>
      <c r="I410" s="221"/>
      <c r="J410" s="221"/>
      <c r="L410" s="54" t="str">
        <f t="shared" si="18"/>
        <v>141SAN MIGUEL</v>
      </c>
      <c r="M410" s="202">
        <v>141</v>
      </c>
      <c r="N410" s="201" t="s">
        <v>174</v>
      </c>
      <c r="O410" s="233" t="s">
        <v>243</v>
      </c>
      <c r="P410" s="221">
        <v>6</v>
      </c>
      <c r="Q410" s="221">
        <v>6</v>
      </c>
      <c r="R410" s="221">
        <v>6</v>
      </c>
      <c r="S410" s="221"/>
      <c r="T410" s="221"/>
      <c r="U410" s="221"/>
    </row>
    <row r="411" spans="1:21" ht="15.75">
      <c r="A411" s="175" t="str">
        <f t="shared" si="19"/>
        <v>149USULUTAN</v>
      </c>
      <c r="B411" s="201">
        <v>149</v>
      </c>
      <c r="C411" s="201" t="s">
        <v>259</v>
      </c>
      <c r="D411" s="233" t="s">
        <v>248</v>
      </c>
      <c r="E411" s="221">
        <v>2.5</v>
      </c>
      <c r="F411" s="221">
        <v>2.5</v>
      </c>
      <c r="G411" s="221">
        <v>2.5</v>
      </c>
      <c r="H411" s="221"/>
      <c r="I411" s="221"/>
      <c r="J411" s="221"/>
      <c r="L411" s="54" t="str">
        <f t="shared" si="18"/>
        <v>141SENSUNTEPEQUE</v>
      </c>
      <c r="M411" s="201">
        <v>141</v>
      </c>
      <c r="N411" s="201" t="s">
        <v>181</v>
      </c>
      <c r="O411" s="233" t="s">
        <v>243</v>
      </c>
      <c r="P411" s="221">
        <v>8</v>
      </c>
      <c r="Q411" s="221">
        <v>8</v>
      </c>
      <c r="R411" s="221">
        <v>8</v>
      </c>
      <c r="S411" s="221"/>
      <c r="T411" s="221"/>
      <c r="U411" s="221"/>
    </row>
    <row r="412" spans="1:21" ht="15.75">
      <c r="A412" s="175" t="str">
        <f t="shared" si="19"/>
        <v>150MERCADO CENTRAL</v>
      </c>
      <c r="B412" s="201">
        <v>150</v>
      </c>
      <c r="C412" s="201" t="s">
        <v>229</v>
      </c>
      <c r="D412" s="233" t="s">
        <v>228</v>
      </c>
      <c r="E412" s="221">
        <v>1.5</v>
      </c>
      <c r="F412" s="221">
        <v>1.5</v>
      </c>
      <c r="G412" s="221">
        <v>1.5</v>
      </c>
      <c r="H412" s="221"/>
      <c r="I412" s="221"/>
      <c r="J412" s="221"/>
      <c r="L412" s="54" t="str">
        <f t="shared" si="18"/>
        <v>141MERCADO CENTRAL</v>
      </c>
      <c r="M412" s="201">
        <v>141</v>
      </c>
      <c r="N412" s="201" t="s">
        <v>229</v>
      </c>
      <c r="O412" s="233" t="s">
        <v>243</v>
      </c>
      <c r="P412" s="221">
        <v>5</v>
      </c>
      <c r="Q412" s="221">
        <v>5</v>
      </c>
      <c r="R412" s="221">
        <v>5</v>
      </c>
      <c r="S412" s="221"/>
      <c r="T412" s="221"/>
      <c r="U412" s="221"/>
    </row>
    <row r="413" spans="1:21" ht="15.75">
      <c r="A413" s="175" t="str">
        <f t="shared" si="19"/>
        <v>150TIENDONA</v>
      </c>
      <c r="B413" s="201">
        <v>150</v>
      </c>
      <c r="C413" s="201" t="s">
        <v>190</v>
      </c>
      <c r="D413" s="233" t="s">
        <v>228</v>
      </c>
      <c r="E413" s="221">
        <v>1</v>
      </c>
      <c r="F413" s="221">
        <v>1</v>
      </c>
      <c r="G413" s="221">
        <v>1</v>
      </c>
      <c r="H413" s="221"/>
      <c r="I413" s="221"/>
      <c r="J413" s="221"/>
      <c r="L413" s="54" t="str">
        <f t="shared" si="18"/>
        <v>142TIENDONA</v>
      </c>
      <c r="M413" s="201">
        <v>142</v>
      </c>
      <c r="N413" s="201" t="s">
        <v>190</v>
      </c>
      <c r="O413" s="233" t="s">
        <v>225</v>
      </c>
      <c r="P413" s="221">
        <v>2.75</v>
      </c>
      <c r="Q413" s="221">
        <v>2.75</v>
      </c>
      <c r="R413" s="221">
        <v>2.75</v>
      </c>
      <c r="S413" s="221"/>
      <c r="T413" s="221"/>
      <c r="U413" s="221"/>
    </row>
    <row r="414" spans="1:21" ht="15.75">
      <c r="A414" s="175" t="str">
        <f t="shared" si="19"/>
        <v>150SAN FRANCISCO GOTERA</v>
      </c>
      <c r="B414" s="201">
        <v>150</v>
      </c>
      <c r="C414" s="201" t="s">
        <v>182</v>
      </c>
      <c r="D414" s="233" t="s">
        <v>228</v>
      </c>
      <c r="E414" s="221">
        <v>2.125</v>
      </c>
      <c r="F414" s="221">
        <v>2</v>
      </c>
      <c r="G414" s="221">
        <v>2.25</v>
      </c>
      <c r="H414" s="221"/>
      <c r="I414" s="221"/>
      <c r="J414" s="221"/>
      <c r="L414" s="54" t="str">
        <f t="shared" si="18"/>
        <v>142SANTA ANA</v>
      </c>
      <c r="M414" s="201">
        <v>142</v>
      </c>
      <c r="N414" s="201" t="s">
        <v>172</v>
      </c>
      <c r="O414" s="233" t="s">
        <v>225</v>
      </c>
      <c r="P414" s="221">
        <v>3.75</v>
      </c>
      <c r="Q414" s="221">
        <v>3.75</v>
      </c>
      <c r="R414" s="221">
        <v>3.75</v>
      </c>
      <c r="S414" s="221"/>
      <c r="T414" s="221"/>
      <c r="U414" s="221"/>
    </row>
    <row r="415" spans="1:21" ht="15.75">
      <c r="A415" s="175" t="str">
        <f t="shared" si="19"/>
        <v>150USULUTAN</v>
      </c>
      <c r="B415" s="202">
        <v>150</v>
      </c>
      <c r="C415" s="201" t="s">
        <v>259</v>
      </c>
      <c r="D415" s="233" t="s">
        <v>228</v>
      </c>
      <c r="E415" s="221">
        <v>1.875</v>
      </c>
      <c r="F415" s="221">
        <v>1.75</v>
      </c>
      <c r="G415" s="221">
        <v>2</v>
      </c>
      <c r="H415" s="221"/>
      <c r="I415" s="221"/>
      <c r="J415" s="221"/>
      <c r="L415" s="54" t="str">
        <f t="shared" si="18"/>
        <v>142SAN MIGUEL</v>
      </c>
      <c r="M415" s="202">
        <v>142</v>
      </c>
      <c r="N415" s="201" t="s">
        <v>174</v>
      </c>
      <c r="O415" s="233" t="s">
        <v>225</v>
      </c>
      <c r="P415" s="221">
        <v>3.75</v>
      </c>
      <c r="Q415" s="221">
        <v>3.5</v>
      </c>
      <c r="R415" s="221">
        <v>4</v>
      </c>
      <c r="S415" s="221"/>
      <c r="T415" s="221"/>
      <c r="U415" s="221"/>
    </row>
    <row r="416" spans="1:21" ht="15.75">
      <c r="A416" s="175" t="str">
        <f t="shared" si="19"/>
        <v>144MERCADO CENTRAL</v>
      </c>
      <c r="B416" s="201">
        <v>144</v>
      </c>
      <c r="C416" s="201" t="s">
        <v>229</v>
      </c>
      <c r="D416" s="233" t="s">
        <v>244</v>
      </c>
      <c r="E416" s="221">
        <v>6</v>
      </c>
      <c r="F416" s="221">
        <v>6</v>
      </c>
      <c r="G416" s="221">
        <v>6</v>
      </c>
      <c r="H416" s="221"/>
      <c r="I416" s="221"/>
      <c r="J416" s="221"/>
      <c r="L416" s="54" t="str">
        <f t="shared" si="18"/>
        <v>142SENSUNTEPEQUE</v>
      </c>
      <c r="M416" s="201">
        <v>142</v>
      </c>
      <c r="N416" s="201" t="s">
        <v>181</v>
      </c>
      <c r="O416" s="233" t="s">
        <v>225</v>
      </c>
      <c r="P416" s="221">
        <v>3.5</v>
      </c>
      <c r="Q416" s="221">
        <v>3.5</v>
      </c>
      <c r="R416" s="221">
        <v>3.5</v>
      </c>
      <c r="S416" s="221"/>
      <c r="T416" s="221"/>
      <c r="U416" s="221"/>
    </row>
    <row r="417" spans="1:21" ht="15.75">
      <c r="A417" s="175" t="str">
        <f t="shared" si="19"/>
        <v>144TIENDONA</v>
      </c>
      <c r="B417" s="201">
        <v>144</v>
      </c>
      <c r="C417" s="201" t="s">
        <v>190</v>
      </c>
      <c r="D417" s="233" t="s">
        <v>244</v>
      </c>
      <c r="E417" s="221">
        <v>4</v>
      </c>
      <c r="F417" s="221">
        <v>4</v>
      </c>
      <c r="G417" s="221">
        <v>4</v>
      </c>
      <c r="H417" s="221"/>
      <c r="I417" s="221"/>
      <c r="J417" s="221"/>
      <c r="L417" s="54" t="str">
        <f t="shared" si="18"/>
        <v>142MERCADO CENTRAL</v>
      </c>
      <c r="M417" s="201">
        <v>142</v>
      </c>
      <c r="N417" s="201" t="s">
        <v>229</v>
      </c>
      <c r="O417" s="233" t="s">
        <v>225</v>
      </c>
      <c r="P417" s="221">
        <v>5</v>
      </c>
      <c r="Q417" s="221">
        <v>5</v>
      </c>
      <c r="R417" s="221">
        <v>5</v>
      </c>
      <c r="S417" s="221"/>
      <c r="T417" s="221"/>
      <c r="U417" s="221"/>
    </row>
    <row r="418" spans="1:21" ht="15.75">
      <c r="A418" s="175" t="str">
        <f t="shared" si="19"/>
        <v>169SAN FRANCISCO GOTERA</v>
      </c>
      <c r="B418" s="201">
        <v>169</v>
      </c>
      <c r="C418" s="201" t="s">
        <v>182</v>
      </c>
      <c r="D418" s="233" t="s">
        <v>288</v>
      </c>
      <c r="E418" s="221">
        <v>30.475000000000001</v>
      </c>
      <c r="F418" s="221">
        <v>30</v>
      </c>
      <c r="G418" s="221">
        <v>31.25</v>
      </c>
      <c r="H418" s="221"/>
      <c r="I418" s="221"/>
      <c r="J418" s="221"/>
      <c r="L418" s="54" t="str">
        <f t="shared" si="18"/>
        <v>143TIENDONA</v>
      </c>
      <c r="M418" s="201">
        <v>143</v>
      </c>
      <c r="N418" s="201" t="s">
        <v>190</v>
      </c>
      <c r="O418" s="233" t="s">
        <v>226</v>
      </c>
      <c r="P418" s="221">
        <v>2.75</v>
      </c>
      <c r="Q418" s="221">
        <v>2.75</v>
      </c>
      <c r="R418" s="221">
        <v>2.75</v>
      </c>
      <c r="S418" s="221"/>
      <c r="T418" s="221"/>
      <c r="U418" s="221"/>
    </row>
    <row r="419" spans="1:21" ht="15.75">
      <c r="A419" s="175" t="str">
        <f t="shared" si="19"/>
        <v>169SONSONATE</v>
      </c>
      <c r="B419" s="201">
        <v>169</v>
      </c>
      <c r="C419" s="201" t="s">
        <v>175</v>
      </c>
      <c r="D419" s="233" t="s">
        <v>288</v>
      </c>
      <c r="E419" s="221">
        <v>32.875</v>
      </c>
      <c r="F419" s="221">
        <v>32</v>
      </c>
      <c r="G419" s="221">
        <v>33.75</v>
      </c>
      <c r="H419" s="221"/>
      <c r="I419" s="221"/>
      <c r="J419" s="221"/>
      <c r="L419" s="54" t="str">
        <f t="shared" si="18"/>
        <v>143SANTA ANA</v>
      </c>
      <c r="M419" s="201">
        <v>143</v>
      </c>
      <c r="N419" s="201" t="s">
        <v>172</v>
      </c>
      <c r="O419" s="233" t="s">
        <v>226</v>
      </c>
      <c r="P419" s="221">
        <v>2.25</v>
      </c>
      <c r="Q419" s="221">
        <v>2.25</v>
      </c>
      <c r="R419" s="221">
        <v>2.25</v>
      </c>
      <c r="S419" s="221"/>
      <c r="T419" s="221"/>
      <c r="U419" s="221"/>
    </row>
    <row r="420" spans="1:21" ht="15.75">
      <c r="A420" s="175" t="str">
        <f t="shared" si="19"/>
        <v>166SAN FRANCISCO GOTERA</v>
      </c>
      <c r="B420" s="202">
        <v>166</v>
      </c>
      <c r="C420" s="201" t="s">
        <v>182</v>
      </c>
      <c r="D420" s="233" t="s">
        <v>286</v>
      </c>
      <c r="E420" s="221">
        <v>39.5</v>
      </c>
      <c r="F420" s="221">
        <v>37.75</v>
      </c>
      <c r="G420" s="221">
        <v>42.25</v>
      </c>
      <c r="H420" s="221"/>
      <c r="I420" s="221"/>
      <c r="J420" s="221"/>
      <c r="L420" s="54" t="str">
        <f t="shared" si="18"/>
        <v>143SAN MIGUEL</v>
      </c>
      <c r="M420" s="202">
        <v>143</v>
      </c>
      <c r="N420" s="201" t="s">
        <v>174</v>
      </c>
      <c r="O420" s="233" t="s">
        <v>226</v>
      </c>
      <c r="P420" s="221">
        <v>3</v>
      </c>
      <c r="Q420" s="221">
        <v>3</v>
      </c>
      <c r="R420" s="221">
        <v>3</v>
      </c>
      <c r="S420" s="221"/>
      <c r="T420" s="221"/>
      <c r="U420" s="221"/>
    </row>
    <row r="421" spans="1:21" ht="15.75">
      <c r="A421" s="175" t="str">
        <f t="shared" si="19"/>
        <v>166SONSONATE</v>
      </c>
      <c r="B421" s="201">
        <v>166</v>
      </c>
      <c r="C421" s="201" t="s">
        <v>175</v>
      </c>
      <c r="D421" s="233" t="s">
        <v>286</v>
      </c>
      <c r="E421" s="221">
        <v>35.625</v>
      </c>
      <c r="F421" s="221">
        <v>34</v>
      </c>
      <c r="G421" s="221">
        <v>38</v>
      </c>
      <c r="H421" s="221"/>
      <c r="I421" s="221"/>
      <c r="J421" s="221"/>
      <c r="L421" s="54" t="str">
        <f t="shared" si="18"/>
        <v>143SENSUNTEPEQUE</v>
      </c>
      <c r="M421" s="201">
        <v>143</v>
      </c>
      <c r="N421" s="201" t="s">
        <v>181</v>
      </c>
      <c r="O421" s="233" t="s">
        <v>226</v>
      </c>
      <c r="P421" s="221">
        <v>3</v>
      </c>
      <c r="Q421" s="221">
        <v>3</v>
      </c>
      <c r="R421" s="221">
        <v>3</v>
      </c>
      <c r="S421" s="221"/>
      <c r="T421" s="221"/>
      <c r="U421" s="221"/>
    </row>
    <row r="422" spans="1:21" ht="15.75">
      <c r="A422" s="175" t="str">
        <f t="shared" si="19"/>
        <v>164SAN FRANCISCO GOTERA</v>
      </c>
      <c r="B422" s="201">
        <v>164</v>
      </c>
      <c r="C422" s="201" t="s">
        <v>182</v>
      </c>
      <c r="D422" s="233" t="s">
        <v>289</v>
      </c>
      <c r="E422" s="221">
        <v>11.5</v>
      </c>
      <c r="F422" s="221">
        <v>11</v>
      </c>
      <c r="G422" s="221">
        <v>12</v>
      </c>
      <c r="H422" s="221"/>
      <c r="I422" s="221"/>
      <c r="J422" s="221"/>
      <c r="L422" s="54" t="str">
        <f t="shared" si="18"/>
        <v>143MERCADO CENTRAL</v>
      </c>
      <c r="M422" s="201">
        <v>143</v>
      </c>
      <c r="N422" s="201" t="s">
        <v>229</v>
      </c>
      <c r="O422" s="233" t="s">
        <v>226</v>
      </c>
      <c r="P422" s="221">
        <v>3</v>
      </c>
      <c r="Q422" s="221">
        <v>3</v>
      </c>
      <c r="R422" s="221">
        <v>3</v>
      </c>
      <c r="S422" s="221"/>
      <c r="T422" s="221"/>
      <c r="U422" s="221"/>
    </row>
    <row r="423" spans="1:21" ht="15.75">
      <c r="A423" s="175" t="str">
        <f t="shared" si="19"/>
        <v>164SONSONATE</v>
      </c>
      <c r="B423" s="201">
        <v>164</v>
      </c>
      <c r="C423" s="201" t="s">
        <v>175</v>
      </c>
      <c r="D423" s="233" t="s">
        <v>289</v>
      </c>
      <c r="E423" s="221">
        <v>9.9333333333333336</v>
      </c>
      <c r="F423" s="221">
        <v>9.75</v>
      </c>
      <c r="G423" s="221">
        <v>10.3</v>
      </c>
      <c r="H423" s="221"/>
      <c r="I423" s="221"/>
      <c r="J423" s="221"/>
      <c r="L423" s="54" t="str">
        <f t="shared" si="18"/>
        <v>144TIENDONA</v>
      </c>
      <c r="M423" s="201">
        <v>144</v>
      </c>
      <c r="N423" s="201" t="s">
        <v>190</v>
      </c>
      <c r="O423" s="233" t="s">
        <v>244</v>
      </c>
      <c r="P423" s="221">
        <v>4</v>
      </c>
      <c r="Q423" s="221">
        <v>4</v>
      </c>
      <c r="R423" s="221">
        <v>4</v>
      </c>
      <c r="S423" s="221"/>
      <c r="T423" s="221"/>
      <c r="U423" s="221"/>
    </row>
    <row r="424" spans="1:21" ht="15.75">
      <c r="A424" s="175" t="str">
        <f t="shared" si="19"/>
        <v>177SAN FRANCISCO GOTERA</v>
      </c>
      <c r="B424" s="201">
        <v>177</v>
      </c>
      <c r="C424" s="201" t="s">
        <v>182</v>
      </c>
      <c r="D424" s="233" t="s">
        <v>290</v>
      </c>
      <c r="E424" s="221">
        <v>35.875</v>
      </c>
      <c r="F424" s="221">
        <v>34</v>
      </c>
      <c r="G424" s="221">
        <v>40</v>
      </c>
      <c r="H424" s="221"/>
      <c r="I424" s="221"/>
      <c r="J424" s="221"/>
      <c r="L424" s="54" t="str">
        <f t="shared" si="18"/>
        <v>144MERCADO CENTRAL</v>
      </c>
      <c r="M424" s="201">
        <v>144</v>
      </c>
      <c r="N424" s="201" t="s">
        <v>229</v>
      </c>
      <c r="O424" s="233" t="s">
        <v>244</v>
      </c>
      <c r="P424" s="221">
        <v>6</v>
      </c>
      <c r="Q424" s="221">
        <v>6</v>
      </c>
      <c r="R424" s="221">
        <v>6</v>
      </c>
      <c r="S424" s="221"/>
      <c r="T424" s="221"/>
      <c r="U424" s="221"/>
    </row>
    <row r="425" spans="1:21" ht="15.75">
      <c r="A425" s="175" t="str">
        <f t="shared" si="19"/>
        <v>177SONSONATE</v>
      </c>
      <c r="B425" s="202">
        <v>177</v>
      </c>
      <c r="C425" s="201" t="s">
        <v>175</v>
      </c>
      <c r="D425" s="233" t="s">
        <v>290</v>
      </c>
      <c r="E425" s="221">
        <v>44.333333333333336</v>
      </c>
      <c r="F425" s="221">
        <v>43</v>
      </c>
      <c r="G425" s="221">
        <v>45</v>
      </c>
      <c r="H425" s="221"/>
      <c r="I425" s="221"/>
      <c r="J425" s="221"/>
      <c r="L425" s="54" t="str">
        <f t="shared" si="18"/>
        <v>145TIENDONA</v>
      </c>
      <c r="M425" s="202">
        <v>145</v>
      </c>
      <c r="N425" s="201" t="s">
        <v>190</v>
      </c>
      <c r="O425" s="233" t="s">
        <v>245</v>
      </c>
      <c r="P425" s="221">
        <v>5</v>
      </c>
      <c r="Q425" s="221">
        <v>5</v>
      </c>
      <c r="R425" s="221">
        <v>5</v>
      </c>
      <c r="S425" s="221"/>
      <c r="T425" s="221"/>
      <c r="U425" s="221"/>
    </row>
    <row r="426" spans="1:21" ht="15.75">
      <c r="A426" s="175" t="str">
        <f t="shared" si="19"/>
        <v>174SAN FRANCISCO GOTERA</v>
      </c>
      <c r="B426" s="201">
        <v>174</v>
      </c>
      <c r="C426" s="201" t="s">
        <v>182</v>
      </c>
      <c r="D426" s="233" t="s">
        <v>287</v>
      </c>
      <c r="E426" s="221">
        <v>17.75</v>
      </c>
      <c r="F426" s="221">
        <v>17.3</v>
      </c>
      <c r="G426" s="221">
        <v>19</v>
      </c>
      <c r="H426" s="221"/>
      <c r="I426" s="221"/>
      <c r="J426" s="221"/>
      <c r="L426" s="54" t="str">
        <f t="shared" si="18"/>
        <v>145SENSUNTEPEQUE</v>
      </c>
      <c r="M426" s="201">
        <v>145</v>
      </c>
      <c r="N426" s="201" t="s">
        <v>181</v>
      </c>
      <c r="O426" s="233" t="s">
        <v>245</v>
      </c>
      <c r="P426" s="221">
        <v>7</v>
      </c>
      <c r="Q426" s="221">
        <v>7</v>
      </c>
      <c r="R426" s="221">
        <v>7</v>
      </c>
      <c r="S426" s="221"/>
      <c r="T426" s="221"/>
      <c r="U426" s="221"/>
    </row>
    <row r="427" spans="1:21" ht="15.75">
      <c r="A427" s="175" t="str">
        <f t="shared" si="19"/>
        <v>174SONSONATE</v>
      </c>
      <c r="B427" s="201">
        <v>174</v>
      </c>
      <c r="C427" s="201" t="s">
        <v>175</v>
      </c>
      <c r="D427" s="233" t="s">
        <v>287</v>
      </c>
      <c r="E427" s="221">
        <v>19.75</v>
      </c>
      <c r="F427" s="221">
        <v>18</v>
      </c>
      <c r="G427" s="221">
        <v>21</v>
      </c>
      <c r="H427" s="221"/>
      <c r="I427" s="221"/>
      <c r="J427" s="221"/>
      <c r="L427" s="54" t="str">
        <f t="shared" si="18"/>
        <v>145MERCADO CENTRAL</v>
      </c>
      <c r="M427" s="201">
        <v>145</v>
      </c>
      <c r="N427" s="201" t="s">
        <v>229</v>
      </c>
      <c r="O427" s="233" t="s">
        <v>245</v>
      </c>
      <c r="P427" s="221">
        <v>5</v>
      </c>
      <c r="Q427" s="221">
        <v>5</v>
      </c>
      <c r="R427" s="221">
        <v>5</v>
      </c>
      <c r="S427" s="221"/>
      <c r="T427" s="221"/>
      <c r="U427" s="221"/>
    </row>
    <row r="428" spans="1:21" ht="15.75">
      <c r="A428" s="175" t="str">
        <f t="shared" si="19"/>
        <v>93TIENDONA</v>
      </c>
      <c r="B428" s="201">
        <v>93</v>
      </c>
      <c r="C428" s="201" t="s">
        <v>190</v>
      </c>
      <c r="D428" s="233" t="s">
        <v>123</v>
      </c>
      <c r="E428" s="221">
        <v>25</v>
      </c>
      <c r="F428" s="221">
        <v>25</v>
      </c>
      <c r="G428" s="221">
        <v>25</v>
      </c>
      <c r="H428" s="221"/>
      <c r="I428" s="221"/>
      <c r="J428" s="221"/>
      <c r="L428" s="54" t="str">
        <f t="shared" si="18"/>
        <v>146TIENDONA</v>
      </c>
      <c r="M428" s="201">
        <v>146</v>
      </c>
      <c r="N428" s="201" t="s">
        <v>190</v>
      </c>
      <c r="O428" s="233" t="s">
        <v>246</v>
      </c>
      <c r="P428" s="221">
        <v>4</v>
      </c>
      <c r="Q428" s="221">
        <v>4</v>
      </c>
      <c r="R428" s="221">
        <v>4</v>
      </c>
      <c r="S428" s="221"/>
      <c r="T428" s="221"/>
      <c r="U428" s="221"/>
    </row>
    <row r="429" spans="1:21" ht="15.75">
      <c r="A429" s="175" t="str">
        <f t="shared" si="19"/>
        <v>104MERCADO CENTRAL</v>
      </c>
      <c r="B429" s="201">
        <v>104</v>
      </c>
      <c r="C429" s="201" t="s">
        <v>229</v>
      </c>
      <c r="D429" s="233" t="s">
        <v>213</v>
      </c>
      <c r="E429" s="221">
        <v>75</v>
      </c>
      <c r="F429" s="221">
        <v>75</v>
      </c>
      <c r="G429" s="221">
        <v>75</v>
      </c>
      <c r="H429" s="221">
        <v>0.85</v>
      </c>
      <c r="I429" s="221">
        <v>0.85</v>
      </c>
      <c r="J429" s="221">
        <v>0.85</v>
      </c>
      <c r="L429" s="54" t="str">
        <f t="shared" si="18"/>
        <v>146SANTA ANA</v>
      </c>
      <c r="M429" s="201">
        <v>146</v>
      </c>
      <c r="N429" s="201" t="s">
        <v>172</v>
      </c>
      <c r="O429" s="233" t="s">
        <v>246</v>
      </c>
      <c r="P429" s="221">
        <v>4.5</v>
      </c>
      <c r="Q429" s="221">
        <v>4.5</v>
      </c>
      <c r="R429" s="221">
        <v>4.5</v>
      </c>
      <c r="S429" s="221"/>
      <c r="T429" s="221"/>
      <c r="U429" s="221"/>
    </row>
    <row r="430" spans="1:21" ht="15.75">
      <c r="A430" s="175" t="str">
        <f t="shared" si="19"/>
        <v>104SAN FRANCISCO GOTERA</v>
      </c>
      <c r="B430" s="202">
        <v>104</v>
      </c>
      <c r="C430" s="201" t="s">
        <v>182</v>
      </c>
      <c r="D430" s="233" t="s">
        <v>213</v>
      </c>
      <c r="E430" s="221"/>
      <c r="F430" s="221"/>
      <c r="G430" s="221"/>
      <c r="H430" s="221">
        <v>1</v>
      </c>
      <c r="I430" s="221">
        <v>1</v>
      </c>
      <c r="J430" s="221">
        <v>1</v>
      </c>
      <c r="L430" s="54" t="str">
        <f t="shared" si="18"/>
        <v>146SAN MIGUEL</v>
      </c>
      <c r="M430" s="202">
        <v>146</v>
      </c>
      <c r="N430" s="201" t="s">
        <v>174</v>
      </c>
      <c r="O430" s="233" t="s">
        <v>246</v>
      </c>
      <c r="P430" s="221">
        <v>4</v>
      </c>
      <c r="Q430" s="221">
        <v>4</v>
      </c>
      <c r="R430" s="221">
        <v>4</v>
      </c>
      <c r="S430" s="221"/>
      <c r="T430" s="221"/>
      <c r="U430" s="221"/>
    </row>
    <row r="431" spans="1:21" ht="15.75">
      <c r="A431" s="175" t="str">
        <f t="shared" si="19"/>
        <v>104USULUTAN</v>
      </c>
      <c r="B431" s="201">
        <v>104</v>
      </c>
      <c r="C431" s="201" t="s">
        <v>259</v>
      </c>
      <c r="D431" s="233" t="s">
        <v>213</v>
      </c>
      <c r="E431" s="221"/>
      <c r="F431" s="221"/>
      <c r="G431" s="221"/>
      <c r="H431" s="221">
        <v>1</v>
      </c>
      <c r="I431" s="221">
        <v>1</v>
      </c>
      <c r="J431" s="221">
        <v>1</v>
      </c>
      <c r="L431" s="54" t="str">
        <f t="shared" si="18"/>
        <v>146MERCADO CENTRAL</v>
      </c>
      <c r="M431" s="201">
        <v>146</v>
      </c>
      <c r="N431" s="201" t="s">
        <v>229</v>
      </c>
      <c r="O431" s="233" t="s">
        <v>246</v>
      </c>
      <c r="P431" s="221">
        <v>4.5</v>
      </c>
      <c r="Q431" s="221">
        <v>4.5</v>
      </c>
      <c r="R431" s="221">
        <v>4.5</v>
      </c>
      <c r="S431" s="221"/>
      <c r="T431" s="221"/>
      <c r="U431" s="221"/>
    </row>
    <row r="432" spans="1:21" ht="15.75">
      <c r="A432" s="175" t="str">
        <f t="shared" si="19"/>
        <v>78TIENDONA</v>
      </c>
      <c r="B432" s="201">
        <v>78</v>
      </c>
      <c r="C432" s="201" t="s">
        <v>190</v>
      </c>
      <c r="D432" s="233" t="s">
        <v>109</v>
      </c>
      <c r="E432" s="221">
        <v>35</v>
      </c>
      <c r="F432" s="221">
        <v>35</v>
      </c>
      <c r="G432" s="221">
        <v>35</v>
      </c>
      <c r="H432" s="221"/>
      <c r="I432" s="221"/>
      <c r="J432" s="221"/>
      <c r="L432" s="54" t="str">
        <f t="shared" si="18"/>
        <v>147TIENDONA</v>
      </c>
      <c r="M432" s="201">
        <v>147</v>
      </c>
      <c r="N432" s="201" t="s">
        <v>190</v>
      </c>
      <c r="O432" s="233" t="s">
        <v>227</v>
      </c>
      <c r="P432" s="221">
        <v>2</v>
      </c>
      <c r="Q432" s="221">
        <v>2</v>
      </c>
      <c r="R432" s="221">
        <v>2</v>
      </c>
      <c r="S432" s="221"/>
      <c r="T432" s="221"/>
      <c r="U432" s="221"/>
    </row>
    <row r="433" spans="1:23" ht="15.75">
      <c r="A433" s="175" t="str">
        <f t="shared" si="19"/>
        <v>173SAN FRANCISCO GOTERA</v>
      </c>
      <c r="B433" s="201">
        <v>173</v>
      </c>
      <c r="C433" s="201" t="s">
        <v>182</v>
      </c>
      <c r="D433" s="233" t="s">
        <v>299</v>
      </c>
      <c r="E433" s="221">
        <v>27.5</v>
      </c>
      <c r="F433" s="221">
        <v>27</v>
      </c>
      <c r="G433" s="221">
        <v>28</v>
      </c>
      <c r="H433" s="221"/>
      <c r="I433" s="221"/>
      <c r="J433" s="221"/>
      <c r="L433" s="54" t="str">
        <f t="shared" si="18"/>
        <v>147SANTA ANA</v>
      </c>
      <c r="M433" s="201">
        <v>147</v>
      </c>
      <c r="N433" s="201" t="s">
        <v>172</v>
      </c>
      <c r="O433" s="233" t="s">
        <v>227</v>
      </c>
      <c r="P433" s="221">
        <v>2.25</v>
      </c>
      <c r="Q433" s="221">
        <v>2.25</v>
      </c>
      <c r="R433" s="221">
        <v>2.25</v>
      </c>
      <c r="S433" s="221"/>
      <c r="T433" s="221"/>
      <c r="U433" s="221"/>
    </row>
    <row r="434" spans="1:23" ht="15.75">
      <c r="A434" s="175" t="str">
        <f t="shared" si="19"/>
        <v>173SONSONATE</v>
      </c>
      <c r="B434" s="201">
        <v>173</v>
      </c>
      <c r="C434" s="201" t="s">
        <v>175</v>
      </c>
      <c r="D434" s="233" t="s">
        <v>299</v>
      </c>
      <c r="E434" s="221">
        <v>26.875</v>
      </c>
      <c r="F434" s="221">
        <v>25.5</v>
      </c>
      <c r="G434" s="221">
        <v>30</v>
      </c>
      <c r="H434" s="221"/>
      <c r="I434" s="221"/>
      <c r="J434" s="221"/>
      <c r="L434" s="54" t="str">
        <f t="shared" si="18"/>
        <v>147SAN MIGUEL</v>
      </c>
      <c r="M434" s="201">
        <v>147</v>
      </c>
      <c r="N434" s="201" t="s">
        <v>174</v>
      </c>
      <c r="O434" s="233" t="s">
        <v>227</v>
      </c>
      <c r="P434" s="221">
        <v>2.5</v>
      </c>
      <c r="Q434" s="221">
        <v>2.5</v>
      </c>
      <c r="R434" s="221">
        <v>2.5</v>
      </c>
      <c r="S434" s="221"/>
      <c r="T434" s="221"/>
      <c r="U434" s="221"/>
    </row>
    <row r="435" spans="1:23" ht="15.75">
      <c r="A435" s="175" t="str">
        <f t="shared" si="19"/>
        <v>71TIENDONA</v>
      </c>
      <c r="B435" s="201">
        <v>71</v>
      </c>
      <c r="C435" s="201" t="s">
        <v>190</v>
      </c>
      <c r="D435" s="233" t="s">
        <v>133</v>
      </c>
      <c r="E435" s="221">
        <v>4</v>
      </c>
      <c r="F435" s="221">
        <v>4</v>
      </c>
      <c r="G435" s="221">
        <v>4</v>
      </c>
      <c r="H435" s="221"/>
      <c r="I435" s="221"/>
      <c r="J435" s="221"/>
      <c r="L435" s="54" t="str">
        <f t="shared" si="18"/>
        <v>147MERCADO CENTRAL</v>
      </c>
      <c r="M435" s="201">
        <v>147</v>
      </c>
      <c r="N435" s="201" t="s">
        <v>229</v>
      </c>
      <c r="O435" s="233" t="s">
        <v>227</v>
      </c>
      <c r="P435" s="221">
        <v>2</v>
      </c>
      <c r="Q435" s="221">
        <v>2</v>
      </c>
      <c r="R435" s="221">
        <v>2</v>
      </c>
      <c r="S435" s="221"/>
      <c r="T435" s="221"/>
      <c r="U435" s="221"/>
    </row>
    <row r="436" spans="1:23" ht="15.75">
      <c r="A436" s="175" t="str">
        <f t="shared" si="19"/>
        <v>71SONSONATE</v>
      </c>
      <c r="B436" s="202">
        <v>71</v>
      </c>
      <c r="C436" s="201" t="s">
        <v>175</v>
      </c>
      <c r="D436" s="233" t="s">
        <v>133</v>
      </c>
      <c r="E436" s="221">
        <v>3</v>
      </c>
      <c r="F436" s="221">
        <v>3</v>
      </c>
      <c r="G436" s="221">
        <v>3</v>
      </c>
      <c r="H436" s="221"/>
      <c r="I436" s="221"/>
      <c r="J436" s="221"/>
      <c r="L436" s="54" t="str">
        <f t="shared" si="18"/>
        <v>148TIENDONA</v>
      </c>
      <c r="M436" s="202">
        <v>148</v>
      </c>
      <c r="N436" s="201" t="s">
        <v>190</v>
      </c>
      <c r="O436" s="233" t="s">
        <v>247</v>
      </c>
      <c r="P436" s="221">
        <v>5</v>
      </c>
      <c r="Q436" s="221">
        <v>5</v>
      </c>
      <c r="R436" s="221">
        <v>5</v>
      </c>
      <c r="S436" s="221"/>
      <c r="T436" s="221"/>
      <c r="U436" s="221"/>
    </row>
    <row r="437" spans="1:23" ht="15.75">
      <c r="A437" s="175" t="str">
        <f t="shared" si="19"/>
        <v>48TIENDONA</v>
      </c>
      <c r="B437" s="201">
        <v>48</v>
      </c>
      <c r="C437" s="201" t="s">
        <v>190</v>
      </c>
      <c r="D437" s="233" t="s">
        <v>86</v>
      </c>
      <c r="E437" s="221">
        <v>180</v>
      </c>
      <c r="F437" s="221">
        <v>180</v>
      </c>
      <c r="G437" s="221">
        <v>180</v>
      </c>
      <c r="H437" s="221"/>
      <c r="I437" s="221"/>
      <c r="J437" s="221"/>
      <c r="L437" s="54" t="str">
        <f t="shared" si="18"/>
        <v>148SAN MIGUEL</v>
      </c>
      <c r="M437" s="201">
        <v>148</v>
      </c>
      <c r="N437" s="201" t="s">
        <v>174</v>
      </c>
      <c r="O437" s="233" t="s">
        <v>247</v>
      </c>
      <c r="P437" s="221">
        <v>4</v>
      </c>
      <c r="Q437" s="221">
        <v>4</v>
      </c>
      <c r="R437" s="221">
        <v>4</v>
      </c>
      <c r="S437" s="221"/>
      <c r="T437" s="221"/>
      <c r="U437" s="221"/>
    </row>
    <row r="438" spans="1:23" ht="15.75">
      <c r="A438" s="175" t="str">
        <f t="shared" si="19"/>
        <v>38TIENDONA</v>
      </c>
      <c r="B438" s="201">
        <v>38</v>
      </c>
      <c r="C438" s="201" t="s">
        <v>190</v>
      </c>
      <c r="D438" s="233" t="s">
        <v>76</v>
      </c>
      <c r="E438" s="221">
        <v>80</v>
      </c>
      <c r="F438" s="221">
        <v>80</v>
      </c>
      <c r="G438" s="221">
        <v>80</v>
      </c>
      <c r="H438" s="221"/>
      <c r="I438" s="221"/>
      <c r="J438" s="221"/>
      <c r="L438" s="54" t="str">
        <f t="shared" si="18"/>
        <v>148SENSUNTEPEQUE</v>
      </c>
      <c r="M438" s="201">
        <v>148</v>
      </c>
      <c r="N438" s="201" t="s">
        <v>181</v>
      </c>
      <c r="O438" s="233" t="s">
        <v>247</v>
      </c>
      <c r="P438" s="221">
        <v>8</v>
      </c>
      <c r="Q438" s="221">
        <v>8</v>
      </c>
      <c r="R438" s="221">
        <v>8</v>
      </c>
      <c r="S438" s="221"/>
      <c r="T438" s="221"/>
      <c r="U438" s="221"/>
    </row>
    <row r="439" spans="1:23" ht="15.75">
      <c r="A439" s="175" t="str">
        <f t="shared" si="19"/>
        <v>38SAN FRANCISCO GOTERA</v>
      </c>
      <c r="B439" s="201">
        <v>38</v>
      </c>
      <c r="C439" s="201" t="s">
        <v>182</v>
      </c>
      <c r="D439" s="233" t="s">
        <v>76</v>
      </c>
      <c r="E439" s="221">
        <v>150</v>
      </c>
      <c r="F439" s="221">
        <v>150</v>
      </c>
      <c r="G439" s="221">
        <v>150</v>
      </c>
      <c r="H439" s="221"/>
      <c r="I439" s="221"/>
      <c r="J439" s="221"/>
      <c r="L439" s="54" t="str">
        <f t="shared" si="18"/>
        <v>148MERCADO CENTRAL</v>
      </c>
      <c r="M439" s="201">
        <v>148</v>
      </c>
      <c r="N439" s="201" t="s">
        <v>229</v>
      </c>
      <c r="O439" s="233" t="s">
        <v>247</v>
      </c>
      <c r="P439" s="221">
        <v>5</v>
      </c>
      <c r="Q439" s="221">
        <v>5</v>
      </c>
      <c r="R439" s="221">
        <v>5</v>
      </c>
      <c r="S439" s="221"/>
      <c r="T439" s="221"/>
      <c r="U439" s="221"/>
    </row>
    <row r="440" spans="1:23" ht="15.75">
      <c r="A440" s="175" t="str">
        <f t="shared" si="19"/>
        <v>66TIENDONA</v>
      </c>
      <c r="B440" s="201">
        <v>66</v>
      </c>
      <c r="C440" s="201" t="s">
        <v>190</v>
      </c>
      <c r="D440" s="233" t="s">
        <v>99</v>
      </c>
      <c r="E440" s="221">
        <v>50</v>
      </c>
      <c r="F440" s="221">
        <v>50</v>
      </c>
      <c r="G440" s="221">
        <v>50</v>
      </c>
      <c r="H440" s="221"/>
      <c r="I440" s="221"/>
      <c r="J440" s="221"/>
      <c r="L440" s="54" t="str">
        <f t="shared" si="18"/>
        <v>149TIENDONA</v>
      </c>
      <c r="M440" s="201">
        <v>149</v>
      </c>
      <c r="N440" s="201" t="s">
        <v>190</v>
      </c>
      <c r="O440" s="233" t="s">
        <v>248</v>
      </c>
      <c r="P440" s="221">
        <v>2.75</v>
      </c>
      <c r="Q440" s="221">
        <v>2.75</v>
      </c>
      <c r="R440" s="221">
        <v>2.75</v>
      </c>
      <c r="S440" s="221"/>
      <c r="T440" s="221"/>
      <c r="U440" s="221"/>
    </row>
    <row r="441" spans="1:23" ht="15.75">
      <c r="A441" s="175" t="str">
        <f t="shared" si="19"/>
        <v>66SONSONATE</v>
      </c>
      <c r="B441" s="201">
        <v>66</v>
      </c>
      <c r="C441" s="201" t="s">
        <v>175</v>
      </c>
      <c r="D441" s="233" t="s">
        <v>99</v>
      </c>
      <c r="E441" s="221">
        <v>56.333333333333336</v>
      </c>
      <c r="F441" s="221">
        <v>55</v>
      </c>
      <c r="G441" s="221">
        <v>57</v>
      </c>
      <c r="H441" s="221"/>
      <c r="I441" s="221"/>
      <c r="J441" s="221"/>
      <c r="L441" s="54" t="str">
        <f t="shared" si="18"/>
        <v>149SAN MIGUEL</v>
      </c>
      <c r="M441" s="201">
        <v>149</v>
      </c>
      <c r="N441" s="201" t="s">
        <v>174</v>
      </c>
      <c r="O441" s="233" t="s">
        <v>248</v>
      </c>
      <c r="P441" s="221">
        <v>3</v>
      </c>
      <c r="Q441" s="221">
        <v>3</v>
      </c>
      <c r="R441" s="221">
        <v>3</v>
      </c>
      <c r="S441" s="221"/>
      <c r="T441" s="221"/>
      <c r="U441" s="221"/>
    </row>
    <row r="442" spans="1:23" ht="15.75">
      <c r="A442" s="175" t="str">
        <f t="shared" si="19"/>
        <v>37TIENDONA</v>
      </c>
      <c r="B442" s="202">
        <v>37</v>
      </c>
      <c r="C442" s="201" t="s">
        <v>190</v>
      </c>
      <c r="D442" s="233" t="s">
        <v>75</v>
      </c>
      <c r="E442" s="221">
        <v>100</v>
      </c>
      <c r="F442" s="221">
        <v>100</v>
      </c>
      <c r="G442" s="221">
        <v>100</v>
      </c>
      <c r="H442" s="221"/>
      <c r="I442" s="221"/>
      <c r="J442" s="221"/>
      <c r="L442" s="54" t="str">
        <f t="shared" si="18"/>
        <v>149SENSUNTEPEQUE</v>
      </c>
      <c r="M442" s="202">
        <v>149</v>
      </c>
      <c r="N442" s="201" t="s">
        <v>181</v>
      </c>
      <c r="O442" s="233" t="s">
        <v>248</v>
      </c>
      <c r="P442" s="221">
        <v>3</v>
      </c>
      <c r="Q442" s="221">
        <v>3</v>
      </c>
      <c r="R442" s="221">
        <v>3</v>
      </c>
      <c r="S442" s="221"/>
      <c r="T442" s="221"/>
      <c r="U442" s="221"/>
    </row>
    <row r="443" spans="1:23" ht="15.75">
      <c r="A443" s="175" t="str">
        <f t="shared" si="19"/>
        <v>37SAN FRANCISCO GOTERA</v>
      </c>
      <c r="B443" s="201">
        <v>37</v>
      </c>
      <c r="C443" s="201" t="s">
        <v>182</v>
      </c>
      <c r="D443" s="233" t="s">
        <v>75</v>
      </c>
      <c r="E443" s="221">
        <v>195</v>
      </c>
      <c r="F443" s="221">
        <v>190</v>
      </c>
      <c r="G443" s="221">
        <v>200</v>
      </c>
      <c r="H443" s="221"/>
      <c r="I443" s="221"/>
      <c r="J443" s="221"/>
      <c r="L443" s="54" t="str">
        <f t="shared" si="18"/>
        <v>149MERCADO CENTRAL</v>
      </c>
      <c r="M443" s="201">
        <v>149</v>
      </c>
      <c r="N443" s="201" t="s">
        <v>229</v>
      </c>
      <c r="O443" s="233" t="s">
        <v>248</v>
      </c>
      <c r="P443" s="221">
        <v>3</v>
      </c>
      <c r="Q443" s="221">
        <v>3</v>
      </c>
      <c r="R443" s="221">
        <v>3</v>
      </c>
      <c r="S443" s="221"/>
      <c r="T443" s="221"/>
      <c r="U443" s="221"/>
    </row>
    <row r="444" spans="1:23" ht="15.75">
      <c r="A444" s="175" t="str">
        <f t="shared" si="19"/>
        <v>37USULUTAN</v>
      </c>
      <c r="B444" s="201">
        <v>37</v>
      </c>
      <c r="C444" s="201" t="s">
        <v>259</v>
      </c>
      <c r="D444" s="233" t="s">
        <v>75</v>
      </c>
      <c r="E444" s="221">
        <v>138.33333333333334</v>
      </c>
      <c r="F444" s="221">
        <v>125</v>
      </c>
      <c r="G444" s="221">
        <v>150</v>
      </c>
      <c r="H444" s="221"/>
      <c r="I444" s="221"/>
      <c r="J444" s="221"/>
      <c r="L444" s="54" t="str">
        <f t="shared" si="18"/>
        <v>150TIENDONA</v>
      </c>
      <c r="M444" s="201">
        <v>150</v>
      </c>
      <c r="N444" s="201" t="s">
        <v>190</v>
      </c>
      <c r="O444" s="233" t="s">
        <v>228</v>
      </c>
      <c r="P444" s="221">
        <v>1</v>
      </c>
      <c r="Q444" s="221">
        <v>1</v>
      </c>
      <c r="R444" s="221">
        <v>1</v>
      </c>
      <c r="S444" s="221"/>
      <c r="T444" s="221"/>
      <c r="U444" s="221"/>
    </row>
    <row r="445" spans="1:23" ht="15.75">
      <c r="A445" s="175" t="str">
        <f t="shared" si="19"/>
        <v>77TIENDONA</v>
      </c>
      <c r="B445" s="201">
        <v>77</v>
      </c>
      <c r="C445" s="201" t="s">
        <v>190</v>
      </c>
      <c r="D445" s="233" t="s">
        <v>108</v>
      </c>
      <c r="E445" s="221">
        <v>15</v>
      </c>
      <c r="F445" s="221">
        <v>15</v>
      </c>
      <c r="G445" s="221">
        <v>15</v>
      </c>
      <c r="H445" s="221"/>
      <c r="I445" s="221"/>
      <c r="J445" s="221"/>
      <c r="L445" s="54" t="str">
        <f t="shared" si="18"/>
        <v>150SAN MIGUEL</v>
      </c>
      <c r="M445" s="201">
        <v>150</v>
      </c>
      <c r="N445" s="201" t="s">
        <v>174</v>
      </c>
      <c r="O445" s="233" t="s">
        <v>228</v>
      </c>
      <c r="P445" s="221">
        <v>2</v>
      </c>
      <c r="Q445" s="221">
        <v>2</v>
      </c>
      <c r="R445" s="221">
        <v>2</v>
      </c>
      <c r="S445" s="221"/>
      <c r="T445" s="221"/>
      <c r="U445" s="221"/>
      <c r="W445" s="192"/>
    </row>
    <row r="446" spans="1:23" ht="15.75">
      <c r="A446" s="175" t="str">
        <f t="shared" si="19"/>
        <v>61TIENDONA</v>
      </c>
      <c r="B446" s="201">
        <v>61</v>
      </c>
      <c r="C446" s="201" t="s">
        <v>190</v>
      </c>
      <c r="D446" s="233" t="s">
        <v>136</v>
      </c>
      <c r="E446" s="221">
        <v>24</v>
      </c>
      <c r="F446" s="221">
        <v>24</v>
      </c>
      <c r="G446" s="221">
        <v>24</v>
      </c>
      <c r="H446" s="221"/>
      <c r="I446" s="221"/>
      <c r="J446" s="221"/>
      <c r="L446" s="54" t="str">
        <f t="shared" si="18"/>
        <v>150SENSUNTEPEQUE</v>
      </c>
      <c r="M446" s="201">
        <v>150</v>
      </c>
      <c r="N446" s="201" t="s">
        <v>181</v>
      </c>
      <c r="O446" s="233" t="s">
        <v>228</v>
      </c>
      <c r="P446" s="221">
        <v>2</v>
      </c>
      <c r="Q446" s="221">
        <v>2</v>
      </c>
      <c r="R446" s="221">
        <v>2</v>
      </c>
      <c r="S446" s="221"/>
      <c r="T446" s="221"/>
      <c r="U446" s="221"/>
      <c r="W446" s="192"/>
    </row>
    <row r="447" spans="1:23" ht="15.75">
      <c r="A447" s="175" t="str">
        <f t="shared" si="19"/>
        <v>61SONSONATE</v>
      </c>
      <c r="B447" s="201">
        <v>61</v>
      </c>
      <c r="C447" s="201" t="s">
        <v>175</v>
      </c>
      <c r="D447" s="233" t="s">
        <v>136</v>
      </c>
      <c r="E447" s="221">
        <v>21</v>
      </c>
      <c r="F447" s="221">
        <v>20</v>
      </c>
      <c r="G447" s="221">
        <v>22</v>
      </c>
      <c r="H447" s="221"/>
      <c r="I447" s="221"/>
      <c r="J447" s="221"/>
      <c r="L447" s="54" t="str">
        <f t="shared" si="18"/>
        <v>150MERCADO CENTRAL</v>
      </c>
      <c r="M447" s="201">
        <v>150</v>
      </c>
      <c r="N447" s="201" t="s">
        <v>229</v>
      </c>
      <c r="O447" s="233" t="s">
        <v>228</v>
      </c>
      <c r="P447" s="221">
        <v>1.5</v>
      </c>
      <c r="Q447" s="221">
        <v>1.5</v>
      </c>
      <c r="R447" s="221">
        <v>1.5</v>
      </c>
      <c r="S447" s="221"/>
      <c r="T447" s="221"/>
      <c r="U447" s="221"/>
      <c r="W447" s="192"/>
    </row>
    <row r="448" spans="1:23" ht="15.75">
      <c r="A448" s="175" t="str">
        <f t="shared" si="19"/>
        <v>61USULUTAN</v>
      </c>
      <c r="B448" s="202">
        <v>61</v>
      </c>
      <c r="C448" s="201" t="s">
        <v>259</v>
      </c>
      <c r="D448" s="233" t="s">
        <v>136</v>
      </c>
      <c r="E448" s="221">
        <v>35</v>
      </c>
      <c r="F448" s="221">
        <v>35</v>
      </c>
      <c r="G448" s="221">
        <v>35</v>
      </c>
      <c r="H448" s="221"/>
      <c r="I448" s="221"/>
      <c r="J448" s="221"/>
      <c r="L448" s="54" t="str">
        <f t="shared" si="18"/>
        <v/>
      </c>
      <c r="M448" s="202"/>
      <c r="N448" s="201"/>
      <c r="O448" s="233"/>
      <c r="P448" s="221"/>
      <c r="Q448" s="221"/>
      <c r="R448" s="221"/>
      <c r="S448" s="221"/>
      <c r="T448" s="221"/>
      <c r="U448" s="221"/>
      <c r="W448" s="192"/>
    </row>
    <row r="449" spans="1:23" ht="15.75">
      <c r="A449" s="175" t="str">
        <f t="shared" si="19"/>
        <v>15TIENDONA</v>
      </c>
      <c r="B449" s="201">
        <v>15</v>
      </c>
      <c r="C449" s="201" t="s">
        <v>190</v>
      </c>
      <c r="D449" s="233" t="s">
        <v>57</v>
      </c>
      <c r="E449" s="221">
        <v>65</v>
      </c>
      <c r="F449" s="221">
        <v>65</v>
      </c>
      <c r="G449" s="221">
        <v>65</v>
      </c>
      <c r="H449" s="221"/>
      <c r="I449" s="221"/>
      <c r="J449" s="221"/>
      <c r="L449" s="54" t="str">
        <f t="shared" si="18"/>
        <v/>
      </c>
      <c r="M449" s="201"/>
      <c r="N449" s="201"/>
      <c r="O449" s="233"/>
      <c r="P449" s="221"/>
      <c r="Q449" s="221"/>
      <c r="R449" s="221"/>
      <c r="S449" s="221"/>
      <c r="T449" s="221"/>
      <c r="U449" s="221"/>
      <c r="W449" s="192"/>
    </row>
    <row r="450" spans="1:23" ht="15.75">
      <c r="A450" s="175" t="str">
        <f t="shared" si="19"/>
        <v>15SONSONATE</v>
      </c>
      <c r="B450" s="201">
        <v>15</v>
      </c>
      <c r="C450" s="201" t="s">
        <v>175</v>
      </c>
      <c r="D450" s="233" t="s">
        <v>57</v>
      </c>
      <c r="E450" s="221">
        <v>50</v>
      </c>
      <c r="F450" s="221">
        <v>50</v>
      </c>
      <c r="G450" s="221">
        <v>50</v>
      </c>
      <c r="H450" s="221"/>
      <c r="I450" s="221"/>
      <c r="J450" s="221"/>
      <c r="L450" s="54" t="str">
        <f t="shared" si="18"/>
        <v/>
      </c>
      <c r="M450" s="201"/>
      <c r="N450" s="201"/>
      <c r="O450" s="233"/>
      <c r="P450" s="221"/>
      <c r="Q450" s="221"/>
      <c r="R450" s="221"/>
      <c r="S450" s="221"/>
      <c r="T450" s="221"/>
      <c r="U450" s="221"/>
      <c r="W450" s="192"/>
    </row>
    <row r="451" spans="1:23" ht="15.75">
      <c r="A451" s="175" t="str">
        <f t="shared" si="19"/>
        <v>15USULUTAN</v>
      </c>
      <c r="B451" s="201">
        <v>15</v>
      </c>
      <c r="C451" s="201" t="s">
        <v>259</v>
      </c>
      <c r="D451" s="233" t="s">
        <v>57</v>
      </c>
      <c r="E451" s="221">
        <v>40</v>
      </c>
      <c r="F451" s="221">
        <v>40</v>
      </c>
      <c r="G451" s="221">
        <v>40</v>
      </c>
      <c r="H451" s="221"/>
      <c r="I451" s="221"/>
      <c r="J451" s="221"/>
      <c r="L451" s="54" t="str">
        <f t="shared" si="18"/>
        <v/>
      </c>
      <c r="M451" s="201"/>
      <c r="N451" s="201"/>
      <c r="O451" s="233"/>
      <c r="P451" s="221"/>
      <c r="Q451" s="221"/>
      <c r="R451" s="221"/>
      <c r="S451" s="221"/>
      <c r="T451" s="221"/>
      <c r="U451" s="221"/>
      <c r="W451" s="192"/>
    </row>
    <row r="452" spans="1:23" ht="15.75">
      <c r="A452" s="175" t="str">
        <f t="shared" si="19"/>
        <v>16SONSONATE</v>
      </c>
      <c r="B452" s="201">
        <v>16</v>
      </c>
      <c r="C452" s="201" t="s">
        <v>175</v>
      </c>
      <c r="D452" s="233" t="s">
        <v>58</v>
      </c>
      <c r="E452" s="221">
        <v>13</v>
      </c>
      <c r="F452" s="221">
        <v>13</v>
      </c>
      <c r="G452" s="221">
        <v>13</v>
      </c>
      <c r="H452" s="221"/>
      <c r="I452" s="221"/>
      <c r="J452" s="221"/>
      <c r="L452" s="54" t="str">
        <f t="shared" si="18"/>
        <v/>
      </c>
      <c r="M452" s="201"/>
      <c r="N452" s="201"/>
      <c r="O452" s="233"/>
      <c r="P452" s="221"/>
      <c r="Q452" s="221"/>
      <c r="R452" s="221"/>
      <c r="S452" s="221"/>
      <c r="T452" s="221"/>
      <c r="U452" s="221"/>
      <c r="W452" s="192"/>
    </row>
    <row r="453" spans="1:23" ht="15.75">
      <c r="A453" s="175" t="str">
        <f t="shared" si="19"/>
        <v>28TIENDONA</v>
      </c>
      <c r="B453" s="202">
        <v>28</v>
      </c>
      <c r="C453" s="201" t="s">
        <v>190</v>
      </c>
      <c r="D453" s="233" t="s">
        <v>69</v>
      </c>
      <c r="E453" s="221">
        <v>22</v>
      </c>
      <c r="F453" s="221">
        <v>22</v>
      </c>
      <c r="G453" s="221">
        <v>22</v>
      </c>
      <c r="H453" s="221"/>
      <c r="I453" s="221"/>
      <c r="J453" s="221"/>
      <c r="L453" s="54" t="str">
        <f t="shared" si="18"/>
        <v/>
      </c>
      <c r="M453" s="202"/>
      <c r="N453" s="201"/>
      <c r="O453" s="233"/>
      <c r="P453" s="221"/>
      <c r="Q453" s="221"/>
      <c r="R453" s="221"/>
      <c r="S453" s="221"/>
      <c r="T453" s="221"/>
      <c r="U453" s="221"/>
      <c r="W453" s="192"/>
    </row>
    <row r="454" spans="1:23" ht="15.75">
      <c r="A454" s="175" t="str">
        <f t="shared" si="19"/>
        <v>32TIENDONA</v>
      </c>
      <c r="B454" s="201">
        <v>32</v>
      </c>
      <c r="C454" s="201" t="s">
        <v>190</v>
      </c>
      <c r="D454" s="233" t="s">
        <v>72</v>
      </c>
      <c r="E454" s="221">
        <v>18</v>
      </c>
      <c r="F454" s="221">
        <v>18</v>
      </c>
      <c r="G454" s="221">
        <v>18</v>
      </c>
      <c r="H454" s="221"/>
      <c r="I454" s="221"/>
      <c r="J454" s="221"/>
      <c r="L454" s="54" t="str">
        <f t="shared" si="18"/>
        <v/>
      </c>
      <c r="M454" s="201"/>
      <c r="N454" s="201"/>
      <c r="O454" s="233"/>
      <c r="P454" s="221"/>
      <c r="Q454" s="221"/>
      <c r="R454" s="221"/>
      <c r="S454" s="221"/>
      <c r="T454" s="221"/>
      <c r="U454" s="221"/>
      <c r="W454" s="192"/>
    </row>
    <row r="455" spans="1:23" ht="15.75">
      <c r="A455" s="175" t="str">
        <f t="shared" si="19"/>
        <v>140MERCADO CENTRAL</v>
      </c>
      <c r="B455" s="201">
        <v>140</v>
      </c>
      <c r="C455" s="201" t="s">
        <v>229</v>
      </c>
      <c r="D455" s="233" t="s">
        <v>224</v>
      </c>
      <c r="E455" s="221">
        <v>10</v>
      </c>
      <c r="F455" s="221">
        <v>10</v>
      </c>
      <c r="G455" s="221">
        <v>10</v>
      </c>
      <c r="H455" s="221"/>
      <c r="I455" s="221"/>
      <c r="J455" s="221"/>
      <c r="L455" s="54" t="str">
        <f t="shared" ref="L455:L518" si="20">+M455&amp;N455</f>
        <v/>
      </c>
      <c r="M455" s="201"/>
      <c r="N455" s="201"/>
      <c r="O455" s="233"/>
      <c r="P455" s="221"/>
      <c r="Q455" s="221"/>
      <c r="R455" s="221"/>
      <c r="S455" s="221"/>
      <c r="T455" s="221"/>
      <c r="U455" s="221"/>
      <c r="W455" s="192"/>
    </row>
    <row r="456" spans="1:23" ht="15.75">
      <c r="A456" s="175" t="str">
        <f t="shared" si="19"/>
        <v>140TIENDONA</v>
      </c>
      <c r="B456" s="201">
        <v>140</v>
      </c>
      <c r="C456" s="201" t="s">
        <v>190</v>
      </c>
      <c r="D456" s="233" t="s">
        <v>224</v>
      </c>
      <c r="E456" s="221">
        <v>8</v>
      </c>
      <c r="F456" s="221">
        <v>8</v>
      </c>
      <c r="G456" s="221">
        <v>8</v>
      </c>
      <c r="H456" s="221"/>
      <c r="I456" s="221"/>
      <c r="J456" s="221"/>
      <c r="L456" s="54" t="str">
        <f t="shared" si="20"/>
        <v/>
      </c>
      <c r="M456" s="201"/>
      <c r="N456" s="201"/>
      <c r="O456" s="233"/>
      <c r="P456" s="221"/>
      <c r="Q456" s="221"/>
      <c r="R456" s="221"/>
      <c r="S456" s="221"/>
      <c r="T456" s="221"/>
      <c r="U456" s="221"/>
      <c r="W456" s="192"/>
    </row>
    <row r="457" spans="1:23" ht="15.75">
      <c r="A457" s="175" t="str">
        <f t="shared" si="19"/>
        <v>140SAN FRANCISCO GOTERA</v>
      </c>
      <c r="B457" s="201">
        <v>140</v>
      </c>
      <c r="C457" s="201" t="s">
        <v>182</v>
      </c>
      <c r="D457" s="233" t="s">
        <v>224</v>
      </c>
      <c r="E457" s="221">
        <v>7</v>
      </c>
      <c r="F457" s="221">
        <v>7</v>
      </c>
      <c r="G457" s="221">
        <v>7</v>
      </c>
      <c r="H457" s="221"/>
      <c r="I457" s="221"/>
      <c r="J457" s="221"/>
      <c r="L457" s="54" t="str">
        <f t="shared" si="20"/>
        <v/>
      </c>
      <c r="M457" s="201"/>
      <c r="N457" s="201"/>
      <c r="O457" s="233"/>
      <c r="P457" s="221"/>
      <c r="Q457" s="221"/>
      <c r="R457" s="221"/>
      <c r="S457" s="221"/>
      <c r="T457" s="221"/>
      <c r="U457" s="221"/>
      <c r="W457" s="192"/>
    </row>
    <row r="458" spans="1:23" ht="15.75">
      <c r="A458" s="175" t="str">
        <f t="shared" si="19"/>
        <v>140USULUTAN</v>
      </c>
      <c r="B458" s="202">
        <v>140</v>
      </c>
      <c r="C458" s="201" t="s">
        <v>259</v>
      </c>
      <c r="D458" s="233" t="s">
        <v>224</v>
      </c>
      <c r="E458" s="221">
        <v>10</v>
      </c>
      <c r="F458" s="221">
        <v>10</v>
      </c>
      <c r="G458" s="221">
        <v>10</v>
      </c>
      <c r="H458" s="221"/>
      <c r="I458" s="221"/>
      <c r="J458" s="221"/>
      <c r="L458" s="54" t="str">
        <f t="shared" si="20"/>
        <v/>
      </c>
      <c r="M458" s="202"/>
      <c r="N458" s="201"/>
      <c r="O458" s="233"/>
      <c r="P458" s="221"/>
      <c r="Q458" s="221"/>
      <c r="R458" s="221"/>
      <c r="S458" s="221"/>
      <c r="T458" s="221"/>
      <c r="U458" s="221"/>
      <c r="W458" s="192"/>
    </row>
    <row r="459" spans="1:23" ht="15.75">
      <c r="A459" s="175" t="str">
        <f t="shared" si="19"/>
        <v>83TIENDONA</v>
      </c>
      <c r="B459" s="201">
        <v>83</v>
      </c>
      <c r="C459" s="201" t="s">
        <v>190</v>
      </c>
      <c r="D459" s="233" t="s">
        <v>114</v>
      </c>
      <c r="E459" s="221">
        <v>18</v>
      </c>
      <c r="F459" s="221">
        <v>18</v>
      </c>
      <c r="G459" s="221">
        <v>18</v>
      </c>
      <c r="H459" s="221"/>
      <c r="I459" s="221"/>
      <c r="J459" s="221"/>
      <c r="L459" s="54" t="str">
        <f t="shared" si="20"/>
        <v/>
      </c>
      <c r="M459" s="201"/>
      <c r="N459" s="201"/>
      <c r="O459" s="233"/>
      <c r="P459" s="221"/>
      <c r="Q459" s="221"/>
      <c r="R459" s="221"/>
      <c r="S459" s="221"/>
      <c r="T459" s="221"/>
      <c r="U459" s="221"/>
      <c r="W459" s="192"/>
    </row>
    <row r="460" spans="1:23" ht="15.75">
      <c r="A460" s="175" t="str">
        <f t="shared" si="19"/>
        <v>83USULUTAN</v>
      </c>
      <c r="B460" s="201">
        <v>83</v>
      </c>
      <c r="C460" s="201" t="s">
        <v>259</v>
      </c>
      <c r="D460" s="233" t="s">
        <v>114</v>
      </c>
      <c r="E460" s="221">
        <v>12</v>
      </c>
      <c r="F460" s="221">
        <v>12</v>
      </c>
      <c r="G460" s="221">
        <v>12</v>
      </c>
      <c r="H460" s="221"/>
      <c r="I460" s="221"/>
      <c r="J460" s="221"/>
      <c r="L460" s="54" t="str">
        <f t="shared" si="20"/>
        <v/>
      </c>
      <c r="M460" s="201"/>
      <c r="N460" s="201"/>
      <c r="O460" s="233"/>
      <c r="P460" s="221"/>
      <c r="Q460" s="221"/>
      <c r="R460" s="221"/>
      <c r="S460" s="221"/>
      <c r="T460" s="221"/>
      <c r="U460" s="221"/>
      <c r="W460" s="192"/>
    </row>
    <row r="461" spans="1:23" ht="15.75">
      <c r="A461" s="175" t="str">
        <f t="shared" si="19"/>
        <v xml:space="preserve">8GERARDO BARRIOS </v>
      </c>
      <c r="B461" s="201">
        <v>8</v>
      </c>
      <c r="C461" s="201" t="s">
        <v>262</v>
      </c>
      <c r="D461" s="233" t="s">
        <v>169</v>
      </c>
      <c r="E461" s="221"/>
      <c r="F461" s="221"/>
      <c r="G461" s="221"/>
      <c r="H461" s="221">
        <v>0.8</v>
      </c>
      <c r="I461" s="221">
        <v>0.8</v>
      </c>
      <c r="J461" s="221">
        <v>0.8</v>
      </c>
      <c r="L461" s="54" t="str">
        <f t="shared" si="20"/>
        <v/>
      </c>
      <c r="M461" s="201"/>
      <c r="N461" s="201"/>
      <c r="O461" s="233"/>
      <c r="P461" s="221"/>
      <c r="Q461" s="221"/>
      <c r="R461" s="221"/>
      <c r="S461" s="221"/>
      <c r="T461" s="221"/>
      <c r="U461" s="221"/>
      <c r="W461" s="192"/>
    </row>
    <row r="462" spans="1:23" ht="15.75">
      <c r="A462" s="175" t="str">
        <f t="shared" si="19"/>
        <v>8SAN FRANCISCO GOTERA</v>
      </c>
      <c r="B462" s="201">
        <v>8</v>
      </c>
      <c r="C462" s="201" t="s">
        <v>182</v>
      </c>
      <c r="D462" s="233" t="s">
        <v>169</v>
      </c>
      <c r="E462" s="221"/>
      <c r="F462" s="221"/>
      <c r="G462" s="221"/>
      <c r="H462" s="221">
        <v>1.25</v>
      </c>
      <c r="I462" s="221">
        <v>1.25</v>
      </c>
      <c r="J462" s="221">
        <v>1.25</v>
      </c>
      <c r="L462" s="54" t="str">
        <f t="shared" si="20"/>
        <v/>
      </c>
      <c r="M462" s="201"/>
      <c r="N462" s="201"/>
      <c r="O462" s="233"/>
      <c r="P462" s="221"/>
      <c r="Q462" s="221"/>
      <c r="R462" s="221"/>
      <c r="S462" s="221"/>
      <c r="T462" s="221"/>
      <c r="U462" s="221"/>
      <c r="W462" s="192"/>
    </row>
    <row r="463" spans="1:23" ht="15.75">
      <c r="A463" s="175" t="str">
        <f t="shared" si="19"/>
        <v>60TIENDONA</v>
      </c>
      <c r="B463" s="202">
        <v>60</v>
      </c>
      <c r="C463" s="201" t="s">
        <v>190</v>
      </c>
      <c r="D463" s="233" t="s">
        <v>95</v>
      </c>
      <c r="E463" s="221">
        <v>31</v>
      </c>
      <c r="F463" s="221">
        <v>30</v>
      </c>
      <c r="G463" s="221">
        <v>32</v>
      </c>
      <c r="H463" s="221"/>
      <c r="I463" s="221"/>
      <c r="J463" s="221"/>
      <c r="L463" s="54" t="str">
        <f t="shared" si="20"/>
        <v/>
      </c>
      <c r="M463" s="202"/>
      <c r="N463" s="201"/>
      <c r="O463" s="233"/>
      <c r="P463" s="221"/>
      <c r="Q463" s="221"/>
      <c r="R463" s="221"/>
      <c r="S463" s="221"/>
      <c r="T463" s="221"/>
      <c r="U463" s="221"/>
      <c r="W463" s="192"/>
    </row>
    <row r="464" spans="1:23" ht="15.75">
      <c r="A464" s="175" t="str">
        <f t="shared" si="19"/>
        <v>74SAN FRANCISCO GOTERA</v>
      </c>
      <c r="B464" s="201">
        <v>74</v>
      </c>
      <c r="C464" s="201" t="s">
        <v>182</v>
      </c>
      <c r="D464" s="233" t="s">
        <v>105</v>
      </c>
      <c r="E464" s="221">
        <v>22</v>
      </c>
      <c r="F464" s="221">
        <v>22</v>
      </c>
      <c r="G464" s="221">
        <v>22</v>
      </c>
      <c r="H464" s="221"/>
      <c r="I464" s="221"/>
      <c r="J464" s="221"/>
      <c r="L464" s="54" t="str">
        <f t="shared" si="20"/>
        <v/>
      </c>
      <c r="M464" s="201"/>
      <c r="N464" s="201"/>
      <c r="O464" s="233"/>
      <c r="P464" s="221"/>
      <c r="Q464" s="221"/>
      <c r="R464" s="221"/>
      <c r="S464" s="221"/>
      <c r="T464" s="221"/>
      <c r="U464" s="221"/>
      <c r="W464" s="192"/>
    </row>
    <row r="465" spans="1:23" ht="15.75">
      <c r="A465" s="175" t="str">
        <f t="shared" si="19"/>
        <v>172SAN FRANCISCO GOTERA</v>
      </c>
      <c r="B465" s="201">
        <v>172</v>
      </c>
      <c r="C465" s="201" t="s">
        <v>182</v>
      </c>
      <c r="D465" s="233" t="s">
        <v>300</v>
      </c>
      <c r="E465" s="221">
        <v>54.125</v>
      </c>
      <c r="F465" s="221">
        <v>53.25</v>
      </c>
      <c r="G465" s="221">
        <v>55</v>
      </c>
      <c r="H465" s="221"/>
      <c r="I465" s="221"/>
      <c r="J465" s="221"/>
      <c r="L465" s="54" t="str">
        <f t="shared" si="20"/>
        <v/>
      </c>
      <c r="M465" s="201"/>
      <c r="N465" s="201"/>
      <c r="O465" s="233"/>
      <c r="P465" s="221"/>
      <c r="Q465" s="221"/>
      <c r="R465" s="221"/>
      <c r="S465" s="221"/>
      <c r="T465" s="221"/>
      <c r="U465" s="221"/>
      <c r="W465" s="192"/>
    </row>
    <row r="466" spans="1:23" ht="15.75">
      <c r="A466" s="175" t="str">
        <f t="shared" si="19"/>
        <v>167SAN FRANCISCO GOTERA</v>
      </c>
      <c r="B466" s="201">
        <v>167</v>
      </c>
      <c r="C466" s="201" t="s">
        <v>182</v>
      </c>
      <c r="D466" s="233" t="s">
        <v>301</v>
      </c>
      <c r="E466" s="221">
        <v>37.5</v>
      </c>
      <c r="F466" s="221">
        <v>37.5</v>
      </c>
      <c r="G466" s="221">
        <v>37.5</v>
      </c>
      <c r="H466" s="221"/>
      <c r="I466" s="221"/>
      <c r="J466" s="221"/>
      <c r="L466" s="54" t="str">
        <f t="shared" si="20"/>
        <v/>
      </c>
      <c r="M466" s="201"/>
      <c r="N466" s="201"/>
      <c r="O466" s="233"/>
      <c r="P466" s="221"/>
      <c r="Q466" s="221"/>
      <c r="R466" s="221"/>
      <c r="S466" s="221"/>
      <c r="T466" s="221"/>
      <c r="U466" s="221"/>
      <c r="W466" s="192"/>
    </row>
    <row r="467" spans="1:23" ht="15.75">
      <c r="A467" s="175" t="str">
        <f t="shared" ref="A467:A530" si="21">+B467&amp;C467</f>
        <v/>
      </c>
      <c r="B467" s="201"/>
      <c r="C467" s="201"/>
      <c r="D467" s="233"/>
      <c r="E467" s="221"/>
      <c r="F467" s="221"/>
      <c r="G467" s="221"/>
      <c r="H467" s="221"/>
      <c r="I467" s="221"/>
      <c r="J467" s="221"/>
      <c r="L467" s="54" t="str">
        <f t="shared" si="20"/>
        <v/>
      </c>
      <c r="M467" s="201"/>
      <c r="N467" s="201"/>
      <c r="O467" s="233"/>
      <c r="P467" s="221"/>
      <c r="Q467" s="221"/>
      <c r="R467" s="221"/>
      <c r="S467" s="221"/>
      <c r="T467" s="221"/>
      <c r="U467" s="221"/>
      <c r="W467" s="192"/>
    </row>
    <row r="468" spans="1:23" ht="15.75">
      <c r="A468" s="175" t="str">
        <f t="shared" si="21"/>
        <v/>
      </c>
      <c r="B468" s="201"/>
      <c r="C468" s="201"/>
      <c r="D468" s="233"/>
      <c r="E468" s="221"/>
      <c r="F468" s="221"/>
      <c r="G468" s="221"/>
      <c r="H468" s="221"/>
      <c r="I468" s="221"/>
      <c r="J468" s="221"/>
      <c r="L468" s="54" t="str">
        <f t="shared" si="20"/>
        <v/>
      </c>
      <c r="M468" s="201"/>
      <c r="N468" s="201"/>
      <c r="O468" s="233"/>
      <c r="P468" s="221"/>
      <c r="Q468" s="221"/>
      <c r="R468" s="221"/>
      <c r="S468" s="221"/>
      <c r="T468" s="221"/>
      <c r="U468" s="221"/>
      <c r="W468" s="192"/>
    </row>
    <row r="469" spans="1:23" ht="15.75">
      <c r="A469" s="175" t="str">
        <f t="shared" si="21"/>
        <v/>
      </c>
      <c r="B469" s="202"/>
      <c r="C469" s="201"/>
      <c r="D469" s="233"/>
      <c r="E469" s="221"/>
      <c r="F469" s="221"/>
      <c r="G469" s="221"/>
      <c r="H469" s="221"/>
      <c r="I469" s="221"/>
      <c r="J469" s="221"/>
      <c r="L469" s="54" t="str">
        <f t="shared" si="20"/>
        <v/>
      </c>
      <c r="M469" s="202"/>
      <c r="N469" s="201"/>
      <c r="O469" s="233"/>
      <c r="P469" s="221"/>
      <c r="Q469" s="221"/>
      <c r="R469" s="221"/>
      <c r="S469" s="221"/>
      <c r="T469" s="221"/>
      <c r="U469" s="221"/>
      <c r="W469" s="192"/>
    </row>
    <row r="470" spans="1:23" ht="15.75">
      <c r="A470" s="175" t="str">
        <f t="shared" si="21"/>
        <v/>
      </c>
      <c r="B470" s="201"/>
      <c r="C470" s="201"/>
      <c r="D470" s="233"/>
      <c r="E470" s="221"/>
      <c r="F470" s="221"/>
      <c r="G470" s="221"/>
      <c r="H470" s="221"/>
      <c r="I470" s="221"/>
      <c r="J470" s="221"/>
      <c r="L470" s="54" t="str">
        <f t="shared" si="20"/>
        <v/>
      </c>
      <c r="M470" s="201"/>
      <c r="N470" s="201"/>
      <c r="O470" s="233"/>
      <c r="P470" s="221"/>
      <c r="Q470" s="221"/>
      <c r="R470" s="221"/>
      <c r="S470" s="221"/>
      <c r="T470" s="221"/>
      <c r="U470" s="221"/>
      <c r="W470" s="192"/>
    </row>
    <row r="471" spans="1:23" ht="15.75">
      <c r="A471" s="175" t="str">
        <f t="shared" si="21"/>
        <v/>
      </c>
      <c r="B471" s="201"/>
      <c r="C471" s="201"/>
      <c r="D471" s="233"/>
      <c r="E471" s="221"/>
      <c r="F471" s="221"/>
      <c r="G471" s="221"/>
      <c r="H471" s="221"/>
      <c r="I471" s="221"/>
      <c r="J471" s="221"/>
      <c r="L471" s="54" t="str">
        <f t="shared" si="20"/>
        <v/>
      </c>
      <c r="M471" s="201"/>
      <c r="N471" s="201"/>
      <c r="O471" s="233"/>
      <c r="P471" s="221"/>
      <c r="Q471" s="221"/>
      <c r="R471" s="221"/>
      <c r="S471" s="221"/>
      <c r="T471" s="221"/>
      <c r="U471" s="221"/>
      <c r="W471" s="192"/>
    </row>
    <row r="472" spans="1:23" ht="15.75">
      <c r="A472" s="175" t="str">
        <f t="shared" si="21"/>
        <v/>
      </c>
      <c r="B472" s="201"/>
      <c r="C472" s="201"/>
      <c r="D472" s="233"/>
      <c r="E472" s="221"/>
      <c r="F472" s="221"/>
      <c r="G472" s="221"/>
      <c r="H472" s="221"/>
      <c r="I472" s="221"/>
      <c r="J472" s="221"/>
      <c r="L472" s="54" t="str">
        <f t="shared" si="20"/>
        <v/>
      </c>
      <c r="M472" s="201"/>
      <c r="N472" s="201"/>
      <c r="O472" s="233"/>
      <c r="P472" s="221"/>
      <c r="Q472" s="221"/>
      <c r="R472" s="221"/>
      <c r="S472" s="221"/>
      <c r="T472" s="221"/>
      <c r="U472" s="221"/>
      <c r="W472" s="192"/>
    </row>
    <row r="473" spans="1:23" ht="15.75">
      <c r="A473" s="175" t="str">
        <f t="shared" si="21"/>
        <v/>
      </c>
      <c r="B473" s="201"/>
      <c r="C473" s="201"/>
      <c r="D473" s="233"/>
      <c r="E473" s="221"/>
      <c r="F473" s="221"/>
      <c r="G473" s="221"/>
      <c r="H473" s="221"/>
      <c r="I473" s="221"/>
      <c r="J473" s="221"/>
      <c r="L473" s="54" t="str">
        <f t="shared" si="20"/>
        <v/>
      </c>
      <c r="M473" s="201"/>
      <c r="N473" s="201"/>
      <c r="O473" s="233"/>
      <c r="P473" s="221"/>
      <c r="Q473" s="221"/>
      <c r="R473" s="221"/>
      <c r="S473" s="221"/>
      <c r="T473" s="221"/>
      <c r="U473" s="221"/>
      <c r="W473" s="192"/>
    </row>
    <row r="474" spans="1:23" ht="15.75">
      <c r="A474" s="175" t="str">
        <f t="shared" si="21"/>
        <v/>
      </c>
      <c r="B474" s="201"/>
      <c r="C474" s="201"/>
      <c r="D474" s="233"/>
      <c r="E474" s="221"/>
      <c r="F474" s="221"/>
      <c r="G474" s="221"/>
      <c r="H474" s="221"/>
      <c r="I474" s="221"/>
      <c r="J474" s="221"/>
      <c r="L474" s="54" t="str">
        <f t="shared" si="20"/>
        <v/>
      </c>
      <c r="M474" s="201"/>
      <c r="N474" s="201"/>
      <c r="O474" s="233"/>
      <c r="P474" s="221"/>
      <c r="Q474" s="221"/>
      <c r="R474" s="221"/>
      <c r="S474" s="221"/>
      <c r="T474" s="221"/>
      <c r="U474" s="221"/>
      <c r="W474" s="192"/>
    </row>
    <row r="475" spans="1:23" ht="15.75">
      <c r="A475" s="175" t="str">
        <f t="shared" si="21"/>
        <v/>
      </c>
      <c r="B475" s="202"/>
      <c r="C475" s="201"/>
      <c r="D475" s="233"/>
      <c r="E475" s="221"/>
      <c r="F475" s="221"/>
      <c r="G475" s="221"/>
      <c r="H475" s="221"/>
      <c r="I475" s="221"/>
      <c r="J475" s="221"/>
      <c r="L475" s="54" t="str">
        <f t="shared" si="20"/>
        <v/>
      </c>
      <c r="M475" s="202"/>
      <c r="N475" s="201"/>
      <c r="O475" s="233"/>
      <c r="P475" s="221"/>
      <c r="Q475" s="221"/>
      <c r="R475" s="221"/>
      <c r="S475" s="221"/>
      <c r="T475" s="221"/>
      <c r="U475" s="221"/>
      <c r="W475" s="192"/>
    </row>
    <row r="476" spans="1:23" ht="15.75">
      <c r="A476" s="175" t="str">
        <f t="shared" si="21"/>
        <v/>
      </c>
      <c r="B476" s="201"/>
      <c r="C476" s="201"/>
      <c r="D476" s="233"/>
      <c r="E476" s="221"/>
      <c r="F476" s="221"/>
      <c r="G476" s="221"/>
      <c r="H476" s="221"/>
      <c r="I476" s="221"/>
      <c r="J476" s="221"/>
      <c r="L476" s="54" t="str">
        <f t="shared" si="20"/>
        <v/>
      </c>
      <c r="M476" s="201"/>
      <c r="N476" s="201"/>
      <c r="O476" s="233"/>
      <c r="P476" s="221"/>
      <c r="Q476" s="221"/>
      <c r="R476" s="221"/>
      <c r="S476" s="221"/>
      <c r="T476" s="221"/>
      <c r="U476" s="221"/>
      <c r="W476" s="192"/>
    </row>
    <row r="477" spans="1:23" ht="15.75">
      <c r="A477" s="175" t="str">
        <f t="shared" si="21"/>
        <v/>
      </c>
      <c r="B477" s="202"/>
      <c r="C477" s="201"/>
      <c r="D477" s="233"/>
      <c r="E477" s="221"/>
      <c r="F477" s="221"/>
      <c r="G477" s="221"/>
      <c r="H477" s="221"/>
      <c r="I477" s="221"/>
      <c r="J477" s="221"/>
      <c r="L477" s="54" t="str">
        <f t="shared" si="20"/>
        <v/>
      </c>
      <c r="M477" s="202"/>
      <c r="N477" s="201"/>
      <c r="O477" s="233"/>
      <c r="P477" s="221"/>
      <c r="Q477" s="221"/>
      <c r="R477" s="221"/>
      <c r="S477" s="221"/>
      <c r="T477" s="221"/>
      <c r="U477" s="221"/>
      <c r="W477" s="192"/>
    </row>
    <row r="478" spans="1:23" ht="15.75">
      <c r="A478" s="175" t="str">
        <f t="shared" si="21"/>
        <v/>
      </c>
      <c r="B478" s="201"/>
      <c r="C478" s="201"/>
      <c r="D478" s="233"/>
      <c r="E478" s="221"/>
      <c r="F478" s="221"/>
      <c r="G478" s="221"/>
      <c r="H478" s="221"/>
      <c r="I478" s="221"/>
      <c r="J478" s="221"/>
      <c r="L478" s="54" t="str">
        <f t="shared" si="20"/>
        <v/>
      </c>
      <c r="M478" s="201"/>
      <c r="N478" s="201"/>
      <c r="O478" s="233"/>
      <c r="P478" s="221"/>
      <c r="Q478" s="221"/>
      <c r="R478" s="221"/>
      <c r="S478" s="221"/>
      <c r="T478" s="221"/>
      <c r="U478" s="221"/>
      <c r="W478" s="192"/>
    </row>
    <row r="479" spans="1:23" ht="15.75">
      <c r="A479" s="175" t="str">
        <f t="shared" si="21"/>
        <v/>
      </c>
      <c r="B479" s="201"/>
      <c r="C479" s="201"/>
      <c r="D479" s="233"/>
      <c r="E479" s="221"/>
      <c r="F479" s="221"/>
      <c r="G479" s="221"/>
      <c r="H479" s="221"/>
      <c r="I479" s="221"/>
      <c r="J479" s="221"/>
      <c r="L479" s="54" t="str">
        <f t="shared" si="20"/>
        <v/>
      </c>
      <c r="M479" s="201"/>
      <c r="N479" s="201"/>
      <c r="O479" s="233"/>
      <c r="P479" s="221"/>
      <c r="Q479" s="221"/>
      <c r="R479" s="221"/>
      <c r="S479" s="221"/>
      <c r="T479" s="221"/>
      <c r="U479" s="221"/>
      <c r="W479" s="192"/>
    </row>
    <row r="480" spans="1:23" ht="15.75">
      <c r="A480" s="175" t="str">
        <f t="shared" si="21"/>
        <v/>
      </c>
      <c r="B480" s="201"/>
      <c r="C480" s="201"/>
      <c r="D480" s="233"/>
      <c r="E480" s="221"/>
      <c r="F480" s="221"/>
      <c r="G480" s="221"/>
      <c r="H480" s="221"/>
      <c r="I480" s="221"/>
      <c r="J480" s="221"/>
      <c r="L480" s="54" t="str">
        <f t="shared" si="20"/>
        <v/>
      </c>
      <c r="M480" s="201"/>
      <c r="N480" s="201"/>
      <c r="O480" s="233"/>
      <c r="P480" s="221"/>
      <c r="Q480" s="221"/>
      <c r="R480" s="221"/>
      <c r="S480" s="221"/>
      <c r="T480" s="221"/>
      <c r="U480" s="221"/>
      <c r="W480" s="192"/>
    </row>
    <row r="481" spans="1:23" ht="15.75">
      <c r="A481" s="175" t="str">
        <f t="shared" si="21"/>
        <v/>
      </c>
      <c r="B481" s="202"/>
      <c r="C481" s="201"/>
      <c r="D481" s="233"/>
      <c r="E481" s="221"/>
      <c r="F481" s="221"/>
      <c r="G481" s="221"/>
      <c r="H481" s="221"/>
      <c r="I481" s="221"/>
      <c r="J481" s="221"/>
      <c r="L481" s="54" t="str">
        <f t="shared" si="20"/>
        <v/>
      </c>
      <c r="M481" s="202"/>
      <c r="N481" s="201"/>
      <c r="O481" s="233"/>
      <c r="P481" s="221"/>
      <c r="Q481" s="221"/>
      <c r="R481" s="221"/>
      <c r="S481" s="221"/>
      <c r="T481" s="221"/>
      <c r="U481" s="221"/>
      <c r="W481" s="192"/>
    </row>
    <row r="482" spans="1:23" ht="15.75">
      <c r="A482" s="175" t="str">
        <f t="shared" si="21"/>
        <v/>
      </c>
      <c r="B482" s="201"/>
      <c r="C482" s="201"/>
      <c r="D482" s="233"/>
      <c r="E482" s="221"/>
      <c r="F482" s="221"/>
      <c r="G482" s="221"/>
      <c r="H482" s="221"/>
      <c r="I482" s="221"/>
      <c r="J482" s="221"/>
      <c r="L482" s="54" t="str">
        <f t="shared" si="20"/>
        <v/>
      </c>
      <c r="M482" s="201"/>
      <c r="N482" s="201"/>
      <c r="O482" s="233"/>
      <c r="P482" s="221"/>
      <c r="Q482" s="221"/>
      <c r="R482" s="221"/>
      <c r="S482" s="221"/>
      <c r="T482" s="221"/>
      <c r="U482" s="221"/>
      <c r="W482" s="192"/>
    </row>
    <row r="483" spans="1:23" ht="15.75">
      <c r="A483" s="175" t="str">
        <f t="shared" si="21"/>
        <v/>
      </c>
      <c r="B483" s="201"/>
      <c r="C483" s="201"/>
      <c r="D483" s="233"/>
      <c r="E483" s="221"/>
      <c r="F483" s="221"/>
      <c r="G483" s="221"/>
      <c r="H483" s="221"/>
      <c r="I483" s="221"/>
      <c r="J483" s="221"/>
      <c r="L483" s="54" t="str">
        <f t="shared" si="20"/>
        <v/>
      </c>
      <c r="M483" s="201"/>
      <c r="N483" s="201"/>
      <c r="O483" s="233"/>
      <c r="P483" s="221"/>
      <c r="Q483" s="221"/>
      <c r="R483" s="221"/>
      <c r="S483" s="221"/>
      <c r="T483" s="221"/>
      <c r="U483" s="221"/>
      <c r="W483" s="192"/>
    </row>
    <row r="484" spans="1:23" ht="15.75">
      <c r="A484" s="175" t="str">
        <f t="shared" si="21"/>
        <v/>
      </c>
      <c r="B484" s="201"/>
      <c r="C484" s="201"/>
      <c r="D484" s="233"/>
      <c r="E484" s="221"/>
      <c r="F484" s="221"/>
      <c r="G484" s="221"/>
      <c r="H484" s="221"/>
      <c r="I484" s="221"/>
      <c r="J484" s="221"/>
      <c r="L484" s="54" t="str">
        <f t="shared" si="20"/>
        <v/>
      </c>
      <c r="M484" s="201"/>
      <c r="N484" s="201"/>
      <c r="O484" s="233"/>
      <c r="P484" s="221"/>
      <c r="Q484" s="221"/>
      <c r="R484" s="221"/>
      <c r="S484" s="221"/>
      <c r="T484" s="221"/>
      <c r="U484" s="221"/>
      <c r="W484" s="192"/>
    </row>
    <row r="485" spans="1:23" ht="15.75">
      <c r="A485" s="175" t="str">
        <f t="shared" si="21"/>
        <v/>
      </c>
      <c r="B485" s="201"/>
      <c r="C485" s="201"/>
      <c r="D485" s="233"/>
      <c r="E485" s="221"/>
      <c r="F485" s="221"/>
      <c r="G485" s="221"/>
      <c r="H485" s="221"/>
      <c r="I485" s="221"/>
      <c r="J485" s="221"/>
      <c r="L485" s="54" t="str">
        <f t="shared" si="20"/>
        <v/>
      </c>
      <c r="M485" s="201"/>
      <c r="N485" s="201"/>
      <c r="O485" s="233"/>
      <c r="P485" s="221"/>
      <c r="Q485" s="221"/>
      <c r="R485" s="221"/>
      <c r="S485" s="221"/>
      <c r="T485" s="221"/>
      <c r="U485" s="221"/>
      <c r="W485" s="192"/>
    </row>
    <row r="486" spans="1:23" ht="15.75">
      <c r="A486" s="175" t="str">
        <f t="shared" si="21"/>
        <v/>
      </c>
      <c r="B486" s="202"/>
      <c r="C486" s="201"/>
      <c r="D486" s="233"/>
      <c r="E486" s="221"/>
      <c r="F486" s="221"/>
      <c r="G486" s="221"/>
      <c r="H486" s="221"/>
      <c r="I486" s="221"/>
      <c r="J486" s="221"/>
      <c r="L486" s="54" t="str">
        <f t="shared" si="20"/>
        <v/>
      </c>
      <c r="M486" s="202"/>
      <c r="N486" s="201"/>
      <c r="O486" s="233"/>
      <c r="P486" s="221"/>
      <c r="Q486" s="221"/>
      <c r="R486" s="221"/>
      <c r="S486" s="221"/>
      <c r="T486" s="221"/>
      <c r="U486" s="221"/>
      <c r="W486" s="192"/>
    </row>
    <row r="487" spans="1:23" ht="15.75">
      <c r="A487" s="175" t="str">
        <f t="shared" si="21"/>
        <v/>
      </c>
      <c r="B487" s="201"/>
      <c r="C487" s="201"/>
      <c r="D487" s="233"/>
      <c r="E487" s="221"/>
      <c r="F487" s="221"/>
      <c r="G487" s="221"/>
      <c r="H487" s="221"/>
      <c r="I487" s="221"/>
      <c r="J487" s="221"/>
      <c r="L487" s="54" t="str">
        <f t="shared" si="20"/>
        <v/>
      </c>
      <c r="M487" s="201"/>
      <c r="N487" s="201"/>
      <c r="O487" s="233"/>
      <c r="P487" s="221"/>
      <c r="Q487" s="221"/>
      <c r="R487" s="221"/>
      <c r="S487" s="221"/>
      <c r="T487" s="221"/>
      <c r="U487" s="221"/>
      <c r="W487" s="192"/>
    </row>
    <row r="488" spans="1:23" ht="15.75">
      <c r="A488" s="175" t="str">
        <f t="shared" si="21"/>
        <v/>
      </c>
      <c r="B488" s="201"/>
      <c r="C488" s="201"/>
      <c r="D488" s="233"/>
      <c r="E488" s="221"/>
      <c r="F488" s="221"/>
      <c r="G488" s="221"/>
      <c r="H488" s="221"/>
      <c r="I488" s="221"/>
      <c r="J488" s="221"/>
      <c r="L488" s="54" t="str">
        <f t="shared" si="20"/>
        <v/>
      </c>
      <c r="M488" s="201"/>
      <c r="N488" s="201"/>
      <c r="O488" s="233"/>
      <c r="P488" s="221"/>
      <c r="Q488" s="221"/>
      <c r="R488" s="221"/>
      <c r="S488" s="221"/>
      <c r="T488" s="221"/>
      <c r="U488" s="221"/>
      <c r="W488" s="192"/>
    </row>
    <row r="489" spans="1:23" ht="15.75">
      <c r="A489" s="175" t="str">
        <f t="shared" si="21"/>
        <v/>
      </c>
      <c r="B489" s="202"/>
      <c r="C489" s="201"/>
      <c r="D489" s="233"/>
      <c r="E489" s="221"/>
      <c r="F489" s="221"/>
      <c r="G489" s="221"/>
      <c r="H489" s="221"/>
      <c r="I489" s="221"/>
      <c r="J489" s="221"/>
      <c r="L489" s="54" t="str">
        <f t="shared" si="20"/>
        <v/>
      </c>
      <c r="M489" s="202"/>
      <c r="N489" s="201"/>
      <c r="O489" s="233"/>
      <c r="P489" s="221"/>
      <c r="Q489" s="221"/>
      <c r="R489" s="221"/>
      <c r="S489" s="221"/>
      <c r="T489" s="221"/>
      <c r="U489" s="221"/>
      <c r="W489" s="192"/>
    </row>
    <row r="490" spans="1:23" ht="15.75">
      <c r="A490" s="175" t="str">
        <f t="shared" si="21"/>
        <v/>
      </c>
      <c r="B490" s="201"/>
      <c r="C490" s="201"/>
      <c r="D490" s="233"/>
      <c r="E490" s="221"/>
      <c r="F490" s="221"/>
      <c r="G490" s="221"/>
      <c r="H490" s="221"/>
      <c r="I490" s="221"/>
      <c r="J490" s="221"/>
      <c r="L490" s="54" t="str">
        <f t="shared" si="20"/>
        <v/>
      </c>
      <c r="M490" s="201"/>
      <c r="N490" s="201"/>
      <c r="O490" s="233"/>
      <c r="P490" s="221"/>
      <c r="Q490" s="221"/>
      <c r="R490" s="221"/>
      <c r="S490" s="221"/>
      <c r="T490" s="221"/>
      <c r="U490" s="221"/>
      <c r="W490" s="192"/>
    </row>
    <row r="491" spans="1:23" ht="15.75">
      <c r="A491" s="175" t="str">
        <f t="shared" si="21"/>
        <v/>
      </c>
      <c r="B491" s="201"/>
      <c r="C491" s="201"/>
      <c r="D491" s="233"/>
      <c r="E491" s="221"/>
      <c r="F491" s="221"/>
      <c r="G491" s="221"/>
      <c r="H491" s="221"/>
      <c r="I491" s="221"/>
      <c r="J491" s="221"/>
      <c r="L491" s="54" t="str">
        <f t="shared" si="20"/>
        <v/>
      </c>
      <c r="M491" s="201"/>
      <c r="N491" s="201"/>
      <c r="O491" s="233"/>
      <c r="P491" s="221"/>
      <c r="Q491" s="221"/>
      <c r="R491" s="221"/>
      <c r="S491" s="221"/>
      <c r="T491" s="221"/>
      <c r="U491" s="221"/>
      <c r="W491" s="192"/>
    </row>
    <row r="492" spans="1:23" ht="15.75">
      <c r="A492" s="175" t="str">
        <f t="shared" si="21"/>
        <v/>
      </c>
      <c r="B492" s="201"/>
      <c r="C492" s="201"/>
      <c r="D492" s="233"/>
      <c r="E492" s="221"/>
      <c r="F492" s="221"/>
      <c r="G492" s="221"/>
      <c r="H492" s="221"/>
      <c r="I492" s="221"/>
      <c r="J492" s="221"/>
      <c r="L492" s="54" t="str">
        <f t="shared" si="20"/>
        <v/>
      </c>
      <c r="M492" s="201"/>
      <c r="N492" s="201"/>
      <c r="O492" s="233"/>
      <c r="P492" s="221"/>
      <c r="Q492" s="221"/>
      <c r="R492" s="221"/>
      <c r="S492" s="221"/>
      <c r="T492" s="221"/>
      <c r="U492" s="221"/>
      <c r="W492" s="192"/>
    </row>
    <row r="493" spans="1:23" ht="15.75">
      <c r="A493" s="175" t="str">
        <f t="shared" si="21"/>
        <v/>
      </c>
      <c r="B493" s="201"/>
      <c r="C493" s="201"/>
      <c r="D493" s="233"/>
      <c r="E493" s="221"/>
      <c r="F493" s="221"/>
      <c r="G493" s="221"/>
      <c r="H493" s="221"/>
      <c r="I493" s="221"/>
      <c r="J493" s="221"/>
      <c r="L493" s="54" t="str">
        <f t="shared" si="20"/>
        <v/>
      </c>
      <c r="M493" s="201"/>
      <c r="N493" s="201"/>
      <c r="O493" s="233"/>
      <c r="P493" s="221"/>
      <c r="Q493" s="221"/>
      <c r="R493" s="221"/>
      <c r="S493" s="221"/>
      <c r="T493" s="221"/>
      <c r="U493" s="221"/>
      <c r="W493" s="192"/>
    </row>
    <row r="494" spans="1:23" ht="15.75">
      <c r="A494" s="175" t="str">
        <f t="shared" si="21"/>
        <v/>
      </c>
      <c r="B494" s="202"/>
      <c r="C494" s="201"/>
      <c r="D494" s="233"/>
      <c r="E494" s="221"/>
      <c r="F494" s="221"/>
      <c r="G494" s="221"/>
      <c r="H494" s="221"/>
      <c r="I494" s="221"/>
      <c r="J494" s="221"/>
      <c r="L494" s="54" t="str">
        <f t="shared" si="20"/>
        <v/>
      </c>
      <c r="M494" s="202"/>
      <c r="N494" s="201"/>
      <c r="O494" s="233"/>
      <c r="P494" s="221"/>
      <c r="Q494" s="221"/>
      <c r="R494" s="221"/>
      <c r="S494" s="221"/>
      <c r="T494" s="221"/>
      <c r="U494" s="221"/>
      <c r="W494" s="192"/>
    </row>
    <row r="495" spans="1:23" ht="15.75">
      <c r="A495" s="175" t="str">
        <f t="shared" si="21"/>
        <v/>
      </c>
      <c r="B495" s="201"/>
      <c r="C495" s="201"/>
      <c r="D495" s="233"/>
      <c r="E495" s="221"/>
      <c r="F495" s="221"/>
      <c r="G495" s="221"/>
      <c r="H495" s="221"/>
      <c r="I495" s="221"/>
      <c r="J495" s="221"/>
      <c r="L495" s="54" t="str">
        <f t="shared" si="20"/>
        <v/>
      </c>
      <c r="M495" s="201"/>
      <c r="N495" s="201"/>
      <c r="O495" s="233"/>
      <c r="P495" s="221"/>
      <c r="Q495" s="221"/>
      <c r="R495" s="221"/>
      <c r="S495" s="221"/>
      <c r="T495" s="221"/>
      <c r="U495" s="221"/>
      <c r="W495" s="192"/>
    </row>
    <row r="496" spans="1:23" ht="15.75">
      <c r="A496" s="175" t="str">
        <f t="shared" si="21"/>
        <v/>
      </c>
      <c r="B496" s="201"/>
      <c r="C496" s="201"/>
      <c r="D496" s="233"/>
      <c r="E496" s="221"/>
      <c r="F496" s="221"/>
      <c r="G496" s="221"/>
      <c r="H496" s="221"/>
      <c r="I496" s="221"/>
      <c r="J496" s="221"/>
      <c r="L496" s="54" t="str">
        <f t="shared" si="20"/>
        <v/>
      </c>
      <c r="M496" s="201"/>
      <c r="N496" s="201"/>
      <c r="O496" s="233"/>
      <c r="P496" s="221"/>
      <c r="Q496" s="221"/>
      <c r="R496" s="221"/>
      <c r="S496" s="221"/>
      <c r="T496" s="221"/>
      <c r="U496" s="221"/>
      <c r="W496" s="192"/>
    </row>
    <row r="497" spans="1:23" ht="15.75">
      <c r="A497" s="175" t="str">
        <f t="shared" si="21"/>
        <v/>
      </c>
      <c r="B497" s="201"/>
      <c r="C497" s="201"/>
      <c r="D497" s="233"/>
      <c r="E497" s="221"/>
      <c r="F497" s="221"/>
      <c r="G497" s="221"/>
      <c r="H497" s="221"/>
      <c r="I497" s="221"/>
      <c r="J497" s="221"/>
      <c r="L497" s="54" t="str">
        <f t="shared" si="20"/>
        <v/>
      </c>
      <c r="M497" s="201"/>
      <c r="N497" s="201"/>
      <c r="O497" s="233"/>
      <c r="P497" s="221"/>
      <c r="Q497" s="221"/>
      <c r="R497" s="221"/>
      <c r="S497" s="221"/>
      <c r="T497" s="221"/>
      <c r="U497" s="221"/>
      <c r="W497" s="192"/>
    </row>
    <row r="498" spans="1:23" ht="15.75">
      <c r="A498" s="175" t="str">
        <f t="shared" si="21"/>
        <v/>
      </c>
      <c r="B498" s="201"/>
      <c r="C498" s="201"/>
      <c r="D498" s="233"/>
      <c r="E498" s="221"/>
      <c r="F498" s="221"/>
      <c r="G498" s="221"/>
      <c r="H498" s="221"/>
      <c r="I498" s="221"/>
      <c r="J498" s="221"/>
      <c r="L498" s="54" t="str">
        <f t="shared" si="20"/>
        <v/>
      </c>
      <c r="M498" s="201"/>
      <c r="N498" s="201"/>
      <c r="O498" s="233"/>
      <c r="P498" s="221"/>
      <c r="Q498" s="221"/>
      <c r="R498" s="221"/>
      <c r="S498" s="221"/>
      <c r="T498" s="221"/>
      <c r="U498" s="221"/>
      <c r="W498" s="192"/>
    </row>
    <row r="499" spans="1:23" ht="15.75">
      <c r="A499" s="175" t="str">
        <f t="shared" si="21"/>
        <v/>
      </c>
      <c r="B499" s="202"/>
      <c r="C499" s="201"/>
      <c r="D499" s="233"/>
      <c r="E499" s="221"/>
      <c r="F499" s="221"/>
      <c r="G499" s="221"/>
      <c r="H499" s="221"/>
      <c r="I499" s="221"/>
      <c r="J499" s="221"/>
      <c r="L499" s="54" t="str">
        <f t="shared" si="20"/>
        <v/>
      </c>
      <c r="M499" s="202"/>
      <c r="N499" s="201"/>
      <c r="O499" s="233"/>
      <c r="P499" s="221"/>
      <c r="Q499" s="221"/>
      <c r="R499" s="221"/>
      <c r="S499" s="221"/>
      <c r="T499" s="221"/>
      <c r="U499" s="221"/>
      <c r="W499" s="192"/>
    </row>
    <row r="500" spans="1:23" ht="15.75">
      <c r="A500" s="175" t="str">
        <f t="shared" si="21"/>
        <v/>
      </c>
      <c r="B500" s="201"/>
      <c r="C500" s="201"/>
      <c r="D500" s="233"/>
      <c r="E500" s="221"/>
      <c r="F500" s="221"/>
      <c r="G500" s="221"/>
      <c r="H500" s="221"/>
      <c r="I500" s="221"/>
      <c r="J500" s="221"/>
      <c r="L500" s="54" t="str">
        <f t="shared" si="20"/>
        <v/>
      </c>
      <c r="M500" s="201"/>
      <c r="N500" s="201"/>
      <c r="O500" s="233"/>
      <c r="P500" s="221"/>
      <c r="Q500" s="221"/>
      <c r="R500" s="221"/>
      <c r="S500" s="221"/>
      <c r="T500" s="221"/>
      <c r="U500" s="221"/>
      <c r="W500" s="192"/>
    </row>
    <row r="501" spans="1:23" ht="15.75">
      <c r="A501" s="175" t="str">
        <f t="shared" si="21"/>
        <v/>
      </c>
      <c r="B501" s="201"/>
      <c r="C501" s="201"/>
      <c r="D501" s="233"/>
      <c r="E501" s="221"/>
      <c r="F501" s="221"/>
      <c r="G501" s="221"/>
      <c r="H501" s="221"/>
      <c r="I501" s="221"/>
      <c r="J501" s="221"/>
      <c r="L501" s="54" t="str">
        <f t="shared" si="20"/>
        <v/>
      </c>
      <c r="M501" s="201"/>
      <c r="N501" s="201"/>
      <c r="O501" s="233"/>
      <c r="P501" s="221"/>
      <c r="Q501" s="221"/>
      <c r="R501" s="221"/>
      <c r="S501" s="221"/>
      <c r="T501" s="221"/>
      <c r="U501" s="221"/>
      <c r="W501" s="192"/>
    </row>
    <row r="502" spans="1:23" ht="15.75">
      <c r="A502" s="175" t="str">
        <f t="shared" si="21"/>
        <v/>
      </c>
      <c r="B502" s="201"/>
      <c r="C502" s="201"/>
      <c r="D502" s="233"/>
      <c r="E502" s="221"/>
      <c r="F502" s="221"/>
      <c r="G502" s="221"/>
      <c r="H502" s="221"/>
      <c r="I502" s="221"/>
      <c r="J502" s="221"/>
      <c r="L502" s="54" t="str">
        <f t="shared" si="20"/>
        <v/>
      </c>
      <c r="M502" s="201"/>
      <c r="N502" s="201"/>
      <c r="O502" s="233"/>
      <c r="P502" s="221"/>
      <c r="Q502" s="221"/>
      <c r="R502" s="221"/>
      <c r="S502" s="221"/>
      <c r="T502" s="221"/>
      <c r="U502" s="221"/>
      <c r="W502" s="192"/>
    </row>
    <row r="503" spans="1:23" ht="15.75">
      <c r="A503" s="175" t="str">
        <f t="shared" si="21"/>
        <v/>
      </c>
      <c r="B503" s="201"/>
      <c r="C503" s="201"/>
      <c r="D503" s="233"/>
      <c r="E503" s="221"/>
      <c r="F503" s="221"/>
      <c r="G503" s="221"/>
      <c r="H503" s="221"/>
      <c r="I503" s="221"/>
      <c r="J503" s="221"/>
      <c r="L503" s="54" t="str">
        <f t="shared" si="20"/>
        <v/>
      </c>
      <c r="M503" s="201"/>
      <c r="N503" s="201"/>
      <c r="O503" s="233"/>
      <c r="P503" s="221"/>
      <c r="Q503" s="221"/>
      <c r="R503" s="221"/>
      <c r="S503" s="221"/>
      <c r="T503" s="221"/>
      <c r="U503" s="221"/>
      <c r="W503" s="192"/>
    </row>
    <row r="504" spans="1:23" ht="15.75">
      <c r="A504" s="175" t="str">
        <f t="shared" si="21"/>
        <v/>
      </c>
      <c r="B504" s="202"/>
      <c r="C504" s="201"/>
      <c r="D504" s="233"/>
      <c r="E504" s="221"/>
      <c r="F504" s="221"/>
      <c r="G504" s="221"/>
      <c r="H504" s="221"/>
      <c r="I504" s="221"/>
      <c r="J504" s="221"/>
      <c r="L504" s="54" t="str">
        <f t="shared" si="20"/>
        <v/>
      </c>
      <c r="M504" s="202"/>
      <c r="N504" s="201"/>
      <c r="O504" s="233"/>
      <c r="P504" s="221"/>
      <c r="Q504" s="221"/>
      <c r="R504" s="221"/>
      <c r="S504" s="221"/>
      <c r="T504" s="221"/>
      <c r="U504" s="221"/>
      <c r="W504" s="192"/>
    </row>
    <row r="505" spans="1:23" ht="15.75">
      <c r="A505" s="175" t="str">
        <f t="shared" si="21"/>
        <v/>
      </c>
      <c r="B505" s="202"/>
      <c r="C505" s="201"/>
      <c r="D505" s="232"/>
      <c r="E505" s="221"/>
      <c r="F505" s="221"/>
      <c r="G505" s="221"/>
      <c r="H505" s="221"/>
      <c r="I505" s="221"/>
      <c r="J505" s="221"/>
      <c r="L505" s="54" t="str">
        <f t="shared" si="20"/>
        <v/>
      </c>
      <c r="M505" s="202"/>
      <c r="N505" s="201"/>
      <c r="O505" s="233"/>
      <c r="P505" s="221"/>
      <c r="Q505" s="221"/>
      <c r="R505" s="221"/>
      <c r="S505" s="221"/>
      <c r="T505" s="221"/>
      <c r="U505" s="221"/>
      <c r="W505" s="192"/>
    </row>
    <row r="506" spans="1:23" ht="15.75">
      <c r="A506" s="175" t="str">
        <f t="shared" si="21"/>
        <v/>
      </c>
      <c r="B506" s="203"/>
      <c r="C506" s="201"/>
      <c r="D506" s="232"/>
      <c r="E506" s="221"/>
      <c r="F506" s="221"/>
      <c r="G506" s="221"/>
      <c r="H506" s="221"/>
      <c r="I506" s="221"/>
      <c r="J506" s="221"/>
      <c r="L506" s="54" t="str">
        <f t="shared" si="20"/>
        <v/>
      </c>
      <c r="M506" s="203"/>
      <c r="N506" s="201"/>
      <c r="O506" s="233"/>
      <c r="P506" s="221"/>
      <c r="Q506" s="221"/>
      <c r="R506" s="221"/>
      <c r="S506" s="221"/>
      <c r="T506" s="221"/>
      <c r="U506" s="221"/>
      <c r="W506" s="192"/>
    </row>
    <row r="507" spans="1:23" ht="15.75">
      <c r="A507" s="175" t="str">
        <f t="shared" si="21"/>
        <v/>
      </c>
      <c r="B507" s="203"/>
      <c r="C507" s="201"/>
      <c r="D507" s="232"/>
      <c r="E507" s="221"/>
      <c r="F507" s="221"/>
      <c r="G507" s="221"/>
      <c r="H507" s="221"/>
      <c r="I507" s="221"/>
      <c r="J507" s="221"/>
      <c r="L507" s="54" t="str">
        <f t="shared" si="20"/>
        <v/>
      </c>
      <c r="M507" s="203"/>
      <c r="N507" s="201"/>
      <c r="O507" s="233"/>
      <c r="P507" s="221"/>
      <c r="Q507" s="221"/>
      <c r="R507" s="221"/>
      <c r="S507" s="221"/>
      <c r="T507" s="221"/>
      <c r="U507" s="221"/>
      <c r="W507" s="192"/>
    </row>
    <row r="508" spans="1:23" ht="15.75">
      <c r="A508" s="175" t="str">
        <f t="shared" si="21"/>
        <v/>
      </c>
      <c r="B508" s="202"/>
      <c r="C508" s="201"/>
      <c r="D508" s="232"/>
      <c r="E508" s="221"/>
      <c r="F508" s="221"/>
      <c r="G508" s="221"/>
      <c r="H508" s="221"/>
      <c r="I508" s="221"/>
      <c r="J508" s="221"/>
      <c r="L508" s="54" t="str">
        <f t="shared" si="20"/>
        <v/>
      </c>
      <c r="M508" s="202"/>
      <c r="N508" s="201"/>
      <c r="O508" s="233"/>
      <c r="P508" s="221"/>
      <c r="Q508" s="221"/>
      <c r="R508" s="221"/>
      <c r="S508" s="221"/>
      <c r="T508" s="221"/>
      <c r="U508" s="221"/>
      <c r="W508" s="192"/>
    </row>
    <row r="509" spans="1:23" ht="15.75">
      <c r="A509" s="175" t="str">
        <f t="shared" si="21"/>
        <v/>
      </c>
      <c r="B509" s="203"/>
      <c r="C509" s="201"/>
      <c r="D509" s="232"/>
      <c r="E509" s="221"/>
      <c r="F509" s="221"/>
      <c r="G509" s="221"/>
      <c r="H509" s="221"/>
      <c r="I509" s="221"/>
      <c r="J509" s="221"/>
      <c r="L509" s="54" t="str">
        <f t="shared" si="20"/>
        <v/>
      </c>
      <c r="M509" s="203"/>
      <c r="N509" s="201"/>
      <c r="O509" s="233"/>
      <c r="P509" s="221"/>
      <c r="Q509" s="221"/>
      <c r="R509" s="221"/>
      <c r="S509" s="221"/>
      <c r="T509" s="221"/>
      <c r="U509" s="221"/>
      <c r="W509" s="192"/>
    </row>
    <row r="510" spans="1:23" ht="15.75">
      <c r="A510" s="175" t="str">
        <f t="shared" si="21"/>
        <v/>
      </c>
      <c r="B510" s="202"/>
      <c r="C510" s="201"/>
      <c r="D510" s="232"/>
      <c r="E510" s="221"/>
      <c r="F510" s="221"/>
      <c r="G510" s="221"/>
      <c r="H510" s="221"/>
      <c r="I510" s="221"/>
      <c r="J510" s="221"/>
      <c r="L510" s="54" t="str">
        <f t="shared" si="20"/>
        <v/>
      </c>
      <c r="M510" s="202"/>
      <c r="N510" s="201"/>
      <c r="O510" s="233"/>
      <c r="P510" s="221"/>
      <c r="Q510" s="221"/>
      <c r="R510" s="221"/>
      <c r="S510" s="221"/>
      <c r="T510" s="221"/>
      <c r="U510" s="221"/>
      <c r="W510" s="192"/>
    </row>
    <row r="511" spans="1:23" ht="15.75">
      <c r="A511" s="175" t="str">
        <f t="shared" si="21"/>
        <v/>
      </c>
      <c r="B511" s="203"/>
      <c r="C511" s="201"/>
      <c r="D511" s="232"/>
      <c r="E511" s="221"/>
      <c r="F511" s="221"/>
      <c r="G511" s="221"/>
      <c r="H511" s="221"/>
      <c r="I511" s="221"/>
      <c r="J511" s="221"/>
      <c r="L511" s="54" t="str">
        <f t="shared" si="20"/>
        <v/>
      </c>
      <c r="M511" s="203"/>
      <c r="N511" s="201"/>
      <c r="O511" s="233"/>
      <c r="P511" s="221"/>
      <c r="Q511" s="221"/>
      <c r="R511" s="221"/>
      <c r="S511" s="221"/>
      <c r="T511" s="221"/>
      <c r="U511" s="221"/>
      <c r="W511" s="192"/>
    </row>
    <row r="512" spans="1:23" ht="15.75">
      <c r="A512" s="175" t="str">
        <f t="shared" si="21"/>
        <v/>
      </c>
      <c r="B512" s="202"/>
      <c r="C512" s="201"/>
      <c r="D512" s="232"/>
      <c r="E512" s="221"/>
      <c r="F512" s="221"/>
      <c r="G512" s="221"/>
      <c r="H512" s="221"/>
      <c r="I512" s="221"/>
      <c r="J512" s="221"/>
      <c r="L512" s="54" t="str">
        <f t="shared" si="20"/>
        <v/>
      </c>
      <c r="M512" s="202"/>
      <c r="N512" s="201"/>
      <c r="O512" s="233"/>
      <c r="P512" s="221"/>
      <c r="Q512" s="221"/>
      <c r="R512" s="221"/>
      <c r="S512" s="221"/>
      <c r="T512" s="221"/>
      <c r="U512" s="221"/>
      <c r="W512" s="192"/>
    </row>
    <row r="513" spans="1:23" ht="15.75">
      <c r="A513" s="175" t="str">
        <f t="shared" si="21"/>
        <v/>
      </c>
      <c r="B513" s="202"/>
      <c r="C513" s="201"/>
      <c r="D513" s="232"/>
      <c r="E513" s="221"/>
      <c r="F513" s="221"/>
      <c r="G513" s="221"/>
      <c r="H513" s="221"/>
      <c r="I513" s="221"/>
      <c r="J513" s="221"/>
      <c r="L513" s="54" t="str">
        <f t="shared" si="20"/>
        <v/>
      </c>
      <c r="M513" s="202"/>
      <c r="N513" s="201"/>
      <c r="O513" s="233"/>
      <c r="P513" s="221"/>
      <c r="Q513" s="221"/>
      <c r="R513" s="221"/>
      <c r="S513" s="221"/>
      <c r="T513" s="221"/>
      <c r="U513" s="221"/>
      <c r="W513" s="192"/>
    </row>
    <row r="514" spans="1:23" ht="15.75">
      <c r="A514" s="175" t="str">
        <f t="shared" si="21"/>
        <v/>
      </c>
      <c r="B514" s="202"/>
      <c r="C514" s="201"/>
      <c r="D514" s="232"/>
      <c r="E514" s="221"/>
      <c r="F514" s="221"/>
      <c r="G514" s="221"/>
      <c r="H514" s="221"/>
      <c r="I514" s="221"/>
      <c r="J514" s="221"/>
      <c r="L514" s="54" t="str">
        <f t="shared" si="20"/>
        <v/>
      </c>
      <c r="M514" s="202"/>
      <c r="N514" s="201"/>
      <c r="O514" s="233"/>
      <c r="P514" s="221"/>
      <c r="Q514" s="221"/>
      <c r="R514" s="221"/>
      <c r="S514" s="221"/>
      <c r="T514" s="221"/>
      <c r="U514" s="221"/>
      <c r="W514" s="192"/>
    </row>
    <row r="515" spans="1:23" ht="15.75">
      <c r="A515" s="175" t="str">
        <f t="shared" si="21"/>
        <v/>
      </c>
      <c r="B515" s="203"/>
      <c r="C515" s="201"/>
      <c r="D515" s="232"/>
      <c r="E515" s="221"/>
      <c r="F515" s="221"/>
      <c r="G515" s="221"/>
      <c r="H515" s="221"/>
      <c r="I515" s="221"/>
      <c r="J515" s="221"/>
      <c r="L515" s="54" t="str">
        <f t="shared" si="20"/>
        <v/>
      </c>
      <c r="M515" s="203"/>
      <c r="N515" s="201"/>
      <c r="O515" s="233"/>
      <c r="P515" s="221"/>
      <c r="Q515" s="221"/>
      <c r="R515" s="221"/>
      <c r="S515" s="221"/>
      <c r="T515" s="221"/>
      <c r="U515" s="221"/>
      <c r="W515" s="192"/>
    </row>
    <row r="516" spans="1:23" ht="15.75">
      <c r="A516" s="175" t="str">
        <f t="shared" si="21"/>
        <v/>
      </c>
      <c r="B516" s="202"/>
      <c r="C516" s="201"/>
      <c r="D516" s="232"/>
      <c r="E516" s="221"/>
      <c r="F516" s="221"/>
      <c r="G516" s="221"/>
      <c r="H516" s="221"/>
      <c r="I516" s="221"/>
      <c r="J516" s="221"/>
      <c r="L516" s="54" t="str">
        <f t="shared" si="20"/>
        <v/>
      </c>
      <c r="M516" s="202"/>
      <c r="N516" s="201"/>
      <c r="O516" s="233"/>
      <c r="P516" s="221"/>
      <c r="Q516" s="221"/>
      <c r="R516" s="221"/>
      <c r="S516" s="221"/>
      <c r="T516" s="221"/>
      <c r="U516" s="221"/>
      <c r="W516" s="192"/>
    </row>
    <row r="517" spans="1:23" ht="15.75">
      <c r="A517" s="175" t="str">
        <f t="shared" si="21"/>
        <v/>
      </c>
      <c r="B517" s="203"/>
      <c r="C517" s="201"/>
      <c r="D517" s="232"/>
      <c r="E517" s="221"/>
      <c r="F517" s="221"/>
      <c r="G517" s="221"/>
      <c r="H517" s="221"/>
      <c r="I517" s="221"/>
      <c r="J517" s="221"/>
      <c r="L517" s="54" t="str">
        <f t="shared" si="20"/>
        <v/>
      </c>
      <c r="M517" s="203"/>
      <c r="N517" s="201"/>
      <c r="O517" s="233"/>
      <c r="P517" s="221"/>
      <c r="Q517" s="221"/>
      <c r="R517" s="221"/>
      <c r="S517" s="221"/>
      <c r="T517" s="221"/>
      <c r="U517" s="221"/>
      <c r="W517" s="192"/>
    </row>
    <row r="518" spans="1:23" ht="15.75">
      <c r="A518" s="175" t="str">
        <f t="shared" si="21"/>
        <v/>
      </c>
      <c r="B518" s="202"/>
      <c r="C518" s="201"/>
      <c r="D518" s="232"/>
      <c r="E518" s="221"/>
      <c r="F518" s="221"/>
      <c r="G518" s="221"/>
      <c r="H518" s="221"/>
      <c r="I518" s="221"/>
      <c r="J518" s="221"/>
      <c r="L518" s="54" t="str">
        <f t="shared" si="20"/>
        <v/>
      </c>
      <c r="M518" s="202"/>
      <c r="N518" s="201"/>
      <c r="O518" s="233"/>
      <c r="P518" s="221"/>
      <c r="Q518" s="221"/>
      <c r="R518" s="221"/>
      <c r="S518" s="221"/>
      <c r="T518" s="221"/>
      <c r="U518" s="221"/>
      <c r="W518" s="192"/>
    </row>
    <row r="519" spans="1:23" ht="15.75">
      <c r="A519" s="175" t="str">
        <f t="shared" si="21"/>
        <v/>
      </c>
      <c r="B519" s="203"/>
      <c r="C519" s="201"/>
      <c r="D519" s="232"/>
      <c r="E519" s="221"/>
      <c r="F519" s="221"/>
      <c r="G519" s="221"/>
      <c r="H519" s="221"/>
      <c r="I519" s="221"/>
      <c r="J519" s="221"/>
      <c r="L519" s="54" t="str">
        <f t="shared" ref="L519:L582" si="22">+M519&amp;N519</f>
        <v/>
      </c>
      <c r="M519" s="203"/>
      <c r="N519" s="201"/>
      <c r="O519" s="232"/>
      <c r="P519" s="221"/>
      <c r="Q519" s="221"/>
      <c r="R519" s="221"/>
      <c r="S519" s="221"/>
      <c r="T519" s="221"/>
      <c r="U519" s="221"/>
      <c r="W519" s="192"/>
    </row>
    <row r="520" spans="1:23" ht="15.75">
      <c r="A520" s="175" t="str">
        <f t="shared" si="21"/>
        <v/>
      </c>
      <c r="B520" s="203"/>
      <c r="C520" s="201"/>
      <c r="D520" s="232"/>
      <c r="E520" s="221"/>
      <c r="F520" s="221"/>
      <c r="G520" s="221"/>
      <c r="H520" s="221"/>
      <c r="I520" s="221"/>
      <c r="J520" s="221"/>
      <c r="L520" s="54" t="str">
        <f t="shared" si="22"/>
        <v/>
      </c>
      <c r="M520" s="203"/>
      <c r="N520" s="201"/>
      <c r="O520" s="232"/>
      <c r="P520" s="221"/>
      <c r="Q520" s="221"/>
      <c r="R520" s="221"/>
      <c r="S520" s="221"/>
      <c r="T520" s="221"/>
      <c r="U520" s="221"/>
      <c r="W520" s="192"/>
    </row>
    <row r="521" spans="1:23" ht="15.75">
      <c r="A521" s="175" t="str">
        <f t="shared" si="21"/>
        <v/>
      </c>
      <c r="B521" s="202"/>
      <c r="C521" s="201"/>
      <c r="D521" s="232"/>
      <c r="E521" s="221"/>
      <c r="F521" s="221"/>
      <c r="G521" s="221"/>
      <c r="H521" s="221"/>
      <c r="I521" s="221"/>
      <c r="J521" s="221"/>
      <c r="L521" s="54" t="str">
        <f t="shared" si="22"/>
        <v/>
      </c>
      <c r="M521" s="202"/>
      <c r="N521" s="201"/>
      <c r="O521" s="232"/>
      <c r="P521" s="221"/>
      <c r="Q521" s="221"/>
      <c r="R521" s="221"/>
      <c r="S521" s="221"/>
      <c r="T521" s="221"/>
      <c r="U521" s="221"/>
      <c r="W521" s="192"/>
    </row>
    <row r="522" spans="1:23" ht="15.75">
      <c r="A522" s="175" t="str">
        <f t="shared" si="21"/>
        <v/>
      </c>
      <c r="B522" s="202"/>
      <c r="C522" s="201"/>
      <c r="D522" s="232"/>
      <c r="E522" s="221"/>
      <c r="F522" s="221"/>
      <c r="G522" s="221"/>
      <c r="H522" s="221"/>
      <c r="I522" s="221"/>
      <c r="J522" s="221"/>
      <c r="L522" s="54" t="str">
        <f t="shared" si="22"/>
        <v/>
      </c>
      <c r="M522" s="202"/>
      <c r="N522" s="201"/>
      <c r="O522" s="232"/>
      <c r="P522" s="221"/>
      <c r="Q522" s="221"/>
      <c r="R522" s="221"/>
      <c r="S522" s="221"/>
      <c r="T522" s="221"/>
      <c r="U522" s="221"/>
      <c r="W522" s="192"/>
    </row>
    <row r="523" spans="1:23" ht="15.75">
      <c r="A523" s="175" t="str">
        <f t="shared" si="21"/>
        <v/>
      </c>
      <c r="B523" s="202"/>
      <c r="C523" s="201"/>
      <c r="D523" s="232"/>
      <c r="E523" s="221"/>
      <c r="F523" s="221"/>
      <c r="G523" s="221"/>
      <c r="H523" s="221"/>
      <c r="I523" s="221"/>
      <c r="J523" s="221"/>
      <c r="L523" s="54" t="str">
        <f t="shared" si="22"/>
        <v/>
      </c>
      <c r="M523" s="202"/>
      <c r="N523" s="201"/>
      <c r="O523" s="232"/>
      <c r="P523" s="221"/>
      <c r="Q523" s="221"/>
      <c r="R523" s="221"/>
      <c r="S523" s="221"/>
      <c r="T523" s="221"/>
      <c r="U523" s="221"/>
      <c r="W523" s="192"/>
    </row>
    <row r="524" spans="1:23" ht="15.75">
      <c r="A524" s="175" t="str">
        <f t="shared" si="21"/>
        <v/>
      </c>
      <c r="B524" s="202"/>
      <c r="C524" s="201"/>
      <c r="D524" s="232"/>
      <c r="E524" s="221"/>
      <c r="F524" s="221"/>
      <c r="G524" s="221"/>
      <c r="H524" s="221"/>
      <c r="I524" s="221"/>
      <c r="J524" s="221"/>
      <c r="L524" s="54" t="str">
        <f t="shared" si="22"/>
        <v/>
      </c>
      <c r="M524" s="202"/>
      <c r="N524" s="201"/>
      <c r="O524" s="232"/>
      <c r="P524" s="221"/>
      <c r="Q524" s="221"/>
      <c r="R524" s="221"/>
      <c r="S524" s="221"/>
      <c r="T524" s="221"/>
      <c r="U524" s="221"/>
      <c r="W524" s="192"/>
    </row>
    <row r="525" spans="1:23" ht="15.75">
      <c r="A525" s="175" t="str">
        <f t="shared" si="21"/>
        <v/>
      </c>
      <c r="B525" s="202"/>
      <c r="C525" s="201"/>
      <c r="D525" s="232"/>
      <c r="E525" s="221"/>
      <c r="F525" s="221"/>
      <c r="G525" s="221"/>
      <c r="H525" s="221"/>
      <c r="I525" s="221"/>
      <c r="J525" s="221"/>
      <c r="L525" s="54" t="str">
        <f t="shared" si="22"/>
        <v/>
      </c>
      <c r="M525" s="202"/>
      <c r="N525" s="201"/>
      <c r="O525" s="232"/>
      <c r="P525" s="221"/>
      <c r="Q525" s="221"/>
      <c r="R525" s="221"/>
      <c r="S525" s="221"/>
      <c r="T525" s="221"/>
      <c r="U525" s="221"/>
      <c r="W525" s="192"/>
    </row>
    <row r="526" spans="1:23" ht="15.75">
      <c r="A526" s="175" t="str">
        <f t="shared" si="21"/>
        <v/>
      </c>
      <c r="B526" s="202"/>
      <c r="C526" s="201"/>
      <c r="D526" s="232"/>
      <c r="E526" s="221"/>
      <c r="F526" s="221"/>
      <c r="G526" s="221"/>
      <c r="H526" s="221"/>
      <c r="I526" s="221"/>
      <c r="J526" s="221"/>
      <c r="L526" s="54" t="str">
        <f t="shared" si="22"/>
        <v/>
      </c>
      <c r="M526" s="202"/>
      <c r="N526" s="201"/>
      <c r="O526" s="232"/>
      <c r="P526" s="221"/>
      <c r="Q526" s="221"/>
      <c r="R526" s="221"/>
      <c r="S526" s="221"/>
      <c r="T526" s="221"/>
      <c r="U526" s="221"/>
      <c r="W526" s="192"/>
    </row>
    <row r="527" spans="1:23" ht="15.75">
      <c r="A527" s="175" t="str">
        <f t="shared" si="21"/>
        <v/>
      </c>
      <c r="B527" s="202"/>
      <c r="C527" s="201"/>
      <c r="D527" s="232"/>
      <c r="E527" s="221"/>
      <c r="F527" s="221"/>
      <c r="G527" s="221"/>
      <c r="H527" s="221"/>
      <c r="I527" s="221"/>
      <c r="J527" s="221"/>
      <c r="L527" s="54" t="str">
        <f t="shared" si="22"/>
        <v/>
      </c>
      <c r="M527" s="202"/>
      <c r="N527" s="201"/>
      <c r="O527" s="232"/>
      <c r="P527" s="221"/>
      <c r="Q527" s="221"/>
      <c r="R527" s="221"/>
      <c r="S527" s="221"/>
      <c r="T527" s="221"/>
      <c r="U527" s="221"/>
      <c r="W527" s="192"/>
    </row>
    <row r="528" spans="1:23" ht="15.75">
      <c r="A528" s="175" t="str">
        <f t="shared" si="21"/>
        <v/>
      </c>
      <c r="B528" s="203"/>
      <c r="C528" s="201"/>
      <c r="D528" s="231"/>
      <c r="E528" s="221"/>
      <c r="F528" s="221"/>
      <c r="G528" s="221"/>
      <c r="H528" s="221"/>
      <c r="I528" s="221"/>
      <c r="J528" s="221"/>
      <c r="L528" s="54" t="str">
        <f t="shared" si="22"/>
        <v/>
      </c>
      <c r="M528" s="203"/>
      <c r="N528" s="201"/>
      <c r="O528" s="232"/>
      <c r="P528" s="221"/>
      <c r="Q528" s="221"/>
      <c r="R528" s="221"/>
      <c r="S528" s="221"/>
      <c r="T528" s="221"/>
      <c r="U528" s="221"/>
      <c r="W528" s="192"/>
    </row>
    <row r="529" spans="1:23" ht="15.75">
      <c r="A529" s="175" t="str">
        <f t="shared" si="21"/>
        <v/>
      </c>
      <c r="B529" s="202"/>
      <c r="C529" s="201"/>
      <c r="D529" s="229"/>
      <c r="E529" s="221"/>
      <c r="F529" s="221"/>
      <c r="G529" s="221"/>
      <c r="H529" s="221"/>
      <c r="I529" s="221"/>
      <c r="J529" s="221"/>
      <c r="L529" s="54" t="str">
        <f t="shared" si="22"/>
        <v/>
      </c>
      <c r="M529" s="202"/>
      <c r="N529" s="201"/>
      <c r="O529" s="232"/>
      <c r="P529" s="221"/>
      <c r="Q529" s="221"/>
      <c r="R529" s="221"/>
      <c r="S529" s="221"/>
      <c r="T529" s="221"/>
      <c r="U529" s="221"/>
      <c r="W529" s="192"/>
    </row>
    <row r="530" spans="1:23" ht="15.75">
      <c r="A530" s="175" t="str">
        <f t="shared" si="21"/>
        <v/>
      </c>
      <c r="B530" s="203"/>
      <c r="C530" s="201"/>
      <c r="D530" s="229"/>
      <c r="E530" s="221"/>
      <c r="F530" s="221"/>
      <c r="G530" s="221"/>
      <c r="H530" s="221"/>
      <c r="I530" s="221"/>
      <c r="J530" s="221"/>
      <c r="L530" s="54" t="str">
        <f t="shared" si="22"/>
        <v/>
      </c>
      <c r="M530" s="203"/>
      <c r="N530" s="201"/>
      <c r="O530" s="232"/>
      <c r="P530" s="221"/>
      <c r="Q530" s="221"/>
      <c r="R530" s="221"/>
      <c r="S530" s="221"/>
      <c r="T530" s="221"/>
      <c r="U530" s="221"/>
      <c r="W530" s="192"/>
    </row>
    <row r="531" spans="1:23" ht="15.75">
      <c r="A531" s="175" t="str">
        <f t="shared" ref="A531:A581" si="23">+B531&amp;C531</f>
        <v/>
      </c>
      <c r="B531" s="203"/>
      <c r="C531" s="201"/>
      <c r="D531" s="229"/>
      <c r="E531" s="221"/>
      <c r="F531" s="221"/>
      <c r="G531" s="221"/>
      <c r="H531" s="221"/>
      <c r="I531" s="221"/>
      <c r="J531" s="221"/>
      <c r="L531" s="54" t="str">
        <f t="shared" si="22"/>
        <v/>
      </c>
      <c r="M531" s="203"/>
      <c r="N531" s="201"/>
      <c r="O531" s="232"/>
      <c r="P531" s="221"/>
      <c r="Q531" s="221"/>
      <c r="R531" s="221"/>
      <c r="S531" s="221"/>
      <c r="T531" s="221"/>
      <c r="U531" s="221"/>
      <c r="W531" s="192"/>
    </row>
    <row r="532" spans="1:23" ht="15.75">
      <c r="A532" s="175" t="str">
        <f t="shared" si="23"/>
        <v/>
      </c>
      <c r="B532" s="203"/>
      <c r="C532" s="201"/>
      <c r="D532" s="229"/>
      <c r="E532" s="221"/>
      <c r="F532" s="221"/>
      <c r="G532" s="221"/>
      <c r="H532" s="221"/>
      <c r="I532" s="221"/>
      <c r="J532" s="221"/>
      <c r="L532" s="54" t="str">
        <f t="shared" si="22"/>
        <v/>
      </c>
      <c r="M532" s="203"/>
      <c r="N532" s="201"/>
      <c r="O532" s="232"/>
      <c r="P532" s="221"/>
      <c r="Q532" s="221"/>
      <c r="R532" s="221"/>
      <c r="S532" s="221"/>
      <c r="T532" s="221"/>
      <c r="U532" s="221"/>
      <c r="W532" s="192"/>
    </row>
    <row r="533" spans="1:23" ht="15.75">
      <c r="A533" s="175" t="str">
        <f t="shared" si="23"/>
        <v/>
      </c>
      <c r="B533" s="202"/>
      <c r="C533" s="201"/>
      <c r="D533" s="229"/>
      <c r="E533" s="221"/>
      <c r="F533" s="221"/>
      <c r="G533" s="221"/>
      <c r="H533" s="221"/>
      <c r="I533" s="221"/>
      <c r="J533" s="221"/>
      <c r="L533" s="54" t="str">
        <f t="shared" si="22"/>
        <v/>
      </c>
      <c r="M533" s="202"/>
      <c r="N533" s="201"/>
      <c r="O533" s="232"/>
      <c r="P533" s="221"/>
      <c r="Q533" s="221"/>
      <c r="R533" s="221"/>
      <c r="S533" s="221"/>
      <c r="T533" s="221"/>
      <c r="U533" s="221"/>
      <c r="W533" s="192"/>
    </row>
    <row r="534" spans="1:23" ht="15.75">
      <c r="A534" s="175" t="str">
        <f t="shared" si="23"/>
        <v/>
      </c>
      <c r="B534" s="203"/>
      <c r="C534" s="201"/>
      <c r="D534" s="229"/>
      <c r="E534" s="221"/>
      <c r="F534" s="221"/>
      <c r="G534" s="221"/>
      <c r="H534" s="221"/>
      <c r="I534" s="221"/>
      <c r="J534" s="221"/>
      <c r="L534" s="54" t="str">
        <f t="shared" si="22"/>
        <v/>
      </c>
      <c r="M534" s="203"/>
      <c r="N534" s="201"/>
      <c r="O534" s="232"/>
      <c r="P534" s="221"/>
      <c r="Q534" s="221"/>
      <c r="R534" s="221"/>
      <c r="S534" s="221"/>
      <c r="T534" s="221"/>
      <c r="U534" s="221"/>
      <c r="W534" s="192"/>
    </row>
    <row r="535" spans="1:23" ht="15.75">
      <c r="A535" s="175" t="str">
        <f t="shared" si="23"/>
        <v/>
      </c>
      <c r="B535" s="203"/>
      <c r="C535" s="201"/>
      <c r="D535" s="229"/>
      <c r="E535" s="221"/>
      <c r="F535" s="221"/>
      <c r="G535" s="221"/>
      <c r="H535" s="221"/>
      <c r="I535" s="221"/>
      <c r="J535" s="221"/>
      <c r="L535" s="54" t="str">
        <f t="shared" si="22"/>
        <v/>
      </c>
      <c r="M535" s="203"/>
      <c r="N535" s="201"/>
      <c r="O535" s="232"/>
      <c r="P535" s="221"/>
      <c r="Q535" s="221"/>
      <c r="R535" s="221"/>
      <c r="S535" s="221"/>
      <c r="T535" s="221"/>
      <c r="U535" s="221"/>
      <c r="W535" s="192"/>
    </row>
    <row r="536" spans="1:23" ht="15.75">
      <c r="A536" s="175" t="str">
        <f t="shared" si="23"/>
        <v/>
      </c>
      <c r="B536" s="203"/>
      <c r="C536" s="201"/>
      <c r="D536" s="229"/>
      <c r="E536" s="221"/>
      <c r="F536" s="221"/>
      <c r="G536" s="221"/>
      <c r="H536" s="221"/>
      <c r="I536" s="221"/>
      <c r="J536" s="221"/>
      <c r="L536" s="54" t="str">
        <f t="shared" si="22"/>
        <v/>
      </c>
      <c r="M536" s="203"/>
      <c r="N536" s="201"/>
      <c r="O536" s="232"/>
      <c r="P536" s="221"/>
      <c r="Q536" s="221"/>
      <c r="R536" s="221"/>
      <c r="S536" s="221"/>
      <c r="T536" s="221"/>
      <c r="U536" s="221"/>
      <c r="W536" s="192"/>
    </row>
    <row r="537" spans="1:23" ht="15.75">
      <c r="A537" s="175" t="str">
        <f t="shared" si="23"/>
        <v/>
      </c>
      <c r="B537" s="202"/>
      <c r="C537" s="201"/>
      <c r="D537" s="229"/>
      <c r="E537" s="221"/>
      <c r="F537" s="221"/>
      <c r="G537" s="221"/>
      <c r="H537" s="221"/>
      <c r="I537" s="221"/>
      <c r="J537" s="221"/>
      <c r="L537" s="54" t="str">
        <f t="shared" si="22"/>
        <v/>
      </c>
      <c r="M537" s="202"/>
      <c r="N537" s="201"/>
      <c r="O537" s="232"/>
      <c r="P537" s="221"/>
      <c r="Q537" s="221"/>
      <c r="R537" s="221"/>
      <c r="S537" s="221"/>
      <c r="T537" s="221"/>
      <c r="U537" s="221"/>
      <c r="W537" s="192"/>
    </row>
    <row r="538" spans="1:23" ht="15.75">
      <c r="A538" s="175" t="str">
        <f t="shared" si="23"/>
        <v/>
      </c>
      <c r="B538" s="203"/>
      <c r="C538" s="201"/>
      <c r="D538" s="229"/>
      <c r="E538" s="221"/>
      <c r="F538" s="221"/>
      <c r="G538" s="221"/>
      <c r="H538" s="221"/>
      <c r="I538" s="221"/>
      <c r="J538" s="221"/>
      <c r="L538" s="54" t="str">
        <f t="shared" si="22"/>
        <v/>
      </c>
      <c r="M538" s="203"/>
      <c r="N538" s="201"/>
      <c r="O538" s="232"/>
      <c r="P538" s="221"/>
      <c r="Q538" s="221"/>
      <c r="R538" s="221"/>
      <c r="S538" s="221"/>
      <c r="T538" s="221"/>
      <c r="U538" s="221"/>
      <c r="W538" s="192"/>
    </row>
    <row r="539" spans="1:23" ht="15.75">
      <c r="A539" s="175" t="str">
        <f t="shared" si="23"/>
        <v/>
      </c>
      <c r="B539" s="203"/>
      <c r="C539" s="201"/>
      <c r="D539" s="229"/>
      <c r="E539" s="221"/>
      <c r="F539" s="221"/>
      <c r="G539" s="221"/>
      <c r="H539" s="221"/>
      <c r="I539" s="221"/>
      <c r="J539" s="221"/>
      <c r="L539" s="54" t="str">
        <f t="shared" si="22"/>
        <v/>
      </c>
      <c r="M539" s="203"/>
      <c r="N539" s="201"/>
      <c r="O539" s="232"/>
      <c r="P539" s="221"/>
      <c r="Q539" s="221"/>
      <c r="R539" s="221"/>
      <c r="S539" s="221"/>
      <c r="T539" s="221"/>
      <c r="U539" s="221"/>
      <c r="W539" s="192"/>
    </row>
    <row r="540" spans="1:23" ht="15.75">
      <c r="A540" s="175" t="str">
        <f t="shared" si="23"/>
        <v/>
      </c>
      <c r="B540" s="203"/>
      <c r="C540" s="201"/>
      <c r="D540" s="229"/>
      <c r="E540" s="221"/>
      <c r="F540" s="221"/>
      <c r="G540" s="221"/>
      <c r="H540" s="221"/>
      <c r="I540" s="221"/>
      <c r="J540" s="221"/>
      <c r="L540" s="54" t="str">
        <f t="shared" si="22"/>
        <v/>
      </c>
      <c r="M540" s="203"/>
      <c r="N540" s="201"/>
      <c r="O540" s="232"/>
      <c r="P540" s="221"/>
      <c r="Q540" s="221"/>
      <c r="R540" s="221"/>
      <c r="S540" s="221"/>
      <c r="T540" s="221"/>
      <c r="U540" s="221"/>
      <c r="W540" s="192"/>
    </row>
    <row r="541" spans="1:23" ht="15.75">
      <c r="A541" s="175" t="str">
        <f t="shared" si="23"/>
        <v/>
      </c>
      <c r="B541" s="202"/>
      <c r="C541" s="201"/>
      <c r="D541" s="229"/>
      <c r="E541" s="221"/>
      <c r="F541" s="221"/>
      <c r="G541" s="221"/>
      <c r="H541" s="221"/>
      <c r="I541" s="221"/>
      <c r="J541" s="221"/>
      <c r="L541" s="54" t="str">
        <f t="shared" si="22"/>
        <v/>
      </c>
      <c r="M541" s="202"/>
      <c r="N541" s="201"/>
      <c r="O541" s="232"/>
      <c r="P541" s="221"/>
      <c r="Q541" s="221"/>
      <c r="R541" s="221"/>
      <c r="S541" s="221"/>
      <c r="T541" s="221"/>
      <c r="U541" s="221"/>
      <c r="W541" s="192"/>
    </row>
    <row r="542" spans="1:23" ht="15.75">
      <c r="A542" s="175" t="str">
        <f t="shared" si="23"/>
        <v/>
      </c>
      <c r="B542" s="202"/>
      <c r="C542" s="201"/>
      <c r="D542" s="229"/>
      <c r="E542" s="221"/>
      <c r="F542" s="221"/>
      <c r="G542" s="221"/>
      <c r="H542" s="221"/>
      <c r="I542" s="221"/>
      <c r="J542" s="221"/>
      <c r="L542" s="54" t="str">
        <f t="shared" si="22"/>
        <v/>
      </c>
      <c r="M542" s="202"/>
      <c r="N542" s="201"/>
      <c r="O542" s="230"/>
      <c r="P542" s="221"/>
      <c r="Q542" s="221"/>
      <c r="R542" s="221"/>
      <c r="S542" s="221"/>
      <c r="T542" s="221"/>
      <c r="U542" s="221"/>
      <c r="W542" s="192"/>
    </row>
    <row r="543" spans="1:23" ht="15.75">
      <c r="A543" s="175" t="str">
        <f t="shared" si="23"/>
        <v/>
      </c>
      <c r="B543" s="203"/>
      <c r="C543" s="201"/>
      <c r="D543" s="229"/>
      <c r="E543" s="221"/>
      <c r="F543" s="221"/>
      <c r="G543" s="221"/>
      <c r="H543" s="221"/>
      <c r="I543" s="221"/>
      <c r="J543" s="221"/>
      <c r="L543" s="54" t="str">
        <f t="shared" si="22"/>
        <v/>
      </c>
      <c r="M543" s="203"/>
      <c r="N543" s="201"/>
      <c r="O543" s="230"/>
      <c r="P543" s="221"/>
      <c r="Q543" s="221"/>
      <c r="R543" s="221"/>
      <c r="S543" s="221"/>
      <c r="T543" s="221"/>
      <c r="U543" s="221"/>
      <c r="W543" s="192"/>
    </row>
    <row r="544" spans="1:23" ht="15.75">
      <c r="A544" s="175" t="str">
        <f t="shared" si="23"/>
        <v/>
      </c>
      <c r="B544" s="202"/>
      <c r="C544" s="201"/>
      <c r="D544" s="229"/>
      <c r="E544" s="221"/>
      <c r="F544" s="221"/>
      <c r="G544" s="221"/>
      <c r="H544" s="221"/>
      <c r="I544" s="221"/>
      <c r="J544" s="221"/>
      <c r="L544" s="54" t="str">
        <f t="shared" si="22"/>
        <v/>
      </c>
      <c r="M544" s="202"/>
      <c r="N544" s="201"/>
      <c r="O544" s="230"/>
      <c r="P544" s="221"/>
      <c r="Q544" s="221"/>
      <c r="R544" s="221"/>
      <c r="S544" s="221"/>
      <c r="T544" s="221"/>
      <c r="U544" s="221"/>
      <c r="W544" s="192"/>
    </row>
    <row r="545" spans="1:23" ht="15.75">
      <c r="A545" s="175" t="str">
        <f t="shared" si="23"/>
        <v/>
      </c>
      <c r="B545" s="203"/>
      <c r="C545" s="201"/>
      <c r="D545" s="229"/>
      <c r="E545" s="221"/>
      <c r="F545" s="221"/>
      <c r="G545" s="221"/>
      <c r="H545" s="221"/>
      <c r="I545" s="221"/>
      <c r="J545" s="221"/>
      <c r="L545" s="54" t="str">
        <f t="shared" si="22"/>
        <v/>
      </c>
      <c r="M545" s="203"/>
      <c r="N545" s="201"/>
      <c r="O545" s="230"/>
      <c r="P545" s="221"/>
      <c r="Q545" s="221"/>
      <c r="R545" s="221"/>
      <c r="S545" s="221"/>
      <c r="T545" s="221"/>
      <c r="U545" s="221"/>
      <c r="W545" s="192"/>
    </row>
    <row r="546" spans="1:23" ht="15.75">
      <c r="A546" s="175" t="str">
        <f t="shared" si="23"/>
        <v/>
      </c>
      <c r="B546" s="202"/>
      <c r="C546" s="201"/>
      <c r="D546" s="229"/>
      <c r="E546" s="221"/>
      <c r="F546" s="221"/>
      <c r="G546" s="221"/>
      <c r="H546" s="221"/>
      <c r="I546" s="221"/>
      <c r="J546" s="221"/>
      <c r="L546" s="54" t="str">
        <f t="shared" si="22"/>
        <v/>
      </c>
      <c r="M546" s="202"/>
      <c r="N546" s="201"/>
      <c r="O546" s="230"/>
      <c r="P546" s="221"/>
      <c r="Q546" s="221"/>
      <c r="R546" s="221"/>
      <c r="S546" s="221"/>
      <c r="T546" s="221"/>
      <c r="U546" s="221"/>
      <c r="W546" s="192"/>
    </row>
    <row r="547" spans="1:23" ht="15.75">
      <c r="A547" s="175" t="str">
        <f t="shared" si="23"/>
        <v/>
      </c>
      <c r="B547" s="202"/>
      <c r="C547" s="201"/>
      <c r="D547" s="229"/>
      <c r="E547" s="221"/>
      <c r="F547" s="221"/>
      <c r="G547" s="221"/>
      <c r="H547" s="221"/>
      <c r="I547" s="221"/>
      <c r="J547" s="221"/>
      <c r="L547" s="54" t="str">
        <f t="shared" si="22"/>
        <v/>
      </c>
      <c r="M547" s="202"/>
      <c r="N547" s="201"/>
      <c r="O547" s="230"/>
      <c r="P547" s="221"/>
      <c r="Q547" s="221"/>
      <c r="R547" s="221"/>
      <c r="S547" s="221"/>
      <c r="T547" s="221"/>
      <c r="U547" s="221"/>
      <c r="W547" s="192"/>
    </row>
    <row r="548" spans="1:23" ht="15.75">
      <c r="A548" s="175" t="str">
        <f t="shared" si="23"/>
        <v/>
      </c>
      <c r="B548" s="202"/>
      <c r="C548" s="201"/>
      <c r="D548" s="229"/>
      <c r="E548" s="221"/>
      <c r="F548" s="221"/>
      <c r="G548" s="221"/>
      <c r="H548" s="221"/>
      <c r="I548" s="221"/>
      <c r="J548" s="221"/>
      <c r="L548" s="54" t="str">
        <f t="shared" si="22"/>
        <v/>
      </c>
      <c r="M548" s="202"/>
      <c r="N548" s="201"/>
      <c r="O548" s="230"/>
      <c r="P548" s="221"/>
      <c r="Q548" s="221"/>
      <c r="R548" s="221"/>
      <c r="S548" s="221"/>
      <c r="T548" s="221"/>
      <c r="U548" s="221"/>
      <c r="W548" s="192"/>
    </row>
    <row r="549" spans="1:23" ht="15.75">
      <c r="A549" s="175" t="str">
        <f t="shared" si="23"/>
        <v/>
      </c>
      <c r="B549" s="203"/>
      <c r="C549" s="201"/>
      <c r="D549" s="229"/>
      <c r="E549" s="221"/>
      <c r="F549" s="221"/>
      <c r="G549" s="221"/>
      <c r="H549" s="221"/>
      <c r="I549" s="221"/>
      <c r="J549" s="221"/>
      <c r="L549" s="54" t="str">
        <f t="shared" si="22"/>
        <v/>
      </c>
      <c r="M549" s="203"/>
      <c r="N549" s="201"/>
      <c r="O549" s="230"/>
      <c r="P549" s="221"/>
      <c r="Q549" s="221"/>
      <c r="R549" s="221"/>
      <c r="S549" s="221"/>
      <c r="T549" s="221"/>
      <c r="U549" s="221"/>
      <c r="W549" s="192"/>
    </row>
    <row r="550" spans="1:23" ht="15.75">
      <c r="A550" s="175" t="str">
        <f t="shared" si="23"/>
        <v/>
      </c>
      <c r="B550" s="203"/>
      <c r="C550" s="201"/>
      <c r="D550" s="229"/>
      <c r="E550" s="221"/>
      <c r="F550" s="221"/>
      <c r="G550" s="221"/>
      <c r="H550" s="221"/>
      <c r="I550" s="221"/>
      <c r="J550" s="221"/>
      <c r="L550" s="54" t="str">
        <f t="shared" si="22"/>
        <v/>
      </c>
      <c r="M550" s="203"/>
      <c r="N550" s="201"/>
      <c r="O550" s="230"/>
      <c r="P550" s="221"/>
      <c r="Q550" s="221"/>
      <c r="R550" s="221"/>
      <c r="S550" s="221"/>
      <c r="T550" s="221"/>
      <c r="U550" s="221"/>
      <c r="W550" s="192"/>
    </row>
    <row r="551" spans="1:23" ht="15.75">
      <c r="A551" s="175" t="str">
        <f t="shared" si="23"/>
        <v/>
      </c>
      <c r="B551" s="202"/>
      <c r="C551" s="201"/>
      <c r="D551" s="229"/>
      <c r="E551" s="221"/>
      <c r="F551" s="221"/>
      <c r="G551" s="221"/>
      <c r="H551" s="221"/>
      <c r="I551" s="221"/>
      <c r="J551" s="221"/>
      <c r="L551" s="54" t="str">
        <f t="shared" si="22"/>
        <v/>
      </c>
      <c r="M551" s="202"/>
      <c r="N551" s="201"/>
      <c r="O551" s="230"/>
      <c r="P551" s="221"/>
      <c r="Q551" s="221"/>
      <c r="R551" s="221"/>
      <c r="S551" s="221"/>
      <c r="T551" s="221"/>
      <c r="U551" s="221"/>
      <c r="W551" s="192"/>
    </row>
    <row r="552" spans="1:23" ht="15.75">
      <c r="A552" s="175" t="str">
        <f t="shared" si="23"/>
        <v/>
      </c>
      <c r="B552" s="203"/>
      <c r="C552" s="201"/>
      <c r="D552" s="229"/>
      <c r="E552" s="221"/>
      <c r="F552" s="221"/>
      <c r="G552" s="221"/>
      <c r="H552" s="221"/>
      <c r="I552" s="221"/>
      <c r="J552" s="221"/>
      <c r="L552" s="54" t="str">
        <f t="shared" si="22"/>
        <v/>
      </c>
      <c r="M552" s="203"/>
      <c r="N552" s="201"/>
      <c r="O552" s="228"/>
      <c r="P552" s="221"/>
      <c r="Q552" s="221"/>
      <c r="R552" s="221"/>
      <c r="S552" s="221"/>
      <c r="T552" s="221"/>
      <c r="U552" s="221"/>
      <c r="W552" s="192"/>
    </row>
    <row r="553" spans="1:23" ht="15.75">
      <c r="A553" s="175" t="str">
        <f t="shared" si="23"/>
        <v/>
      </c>
      <c r="B553" s="203"/>
      <c r="C553" s="201"/>
      <c r="D553" s="229"/>
      <c r="E553" s="221"/>
      <c r="F553" s="221"/>
      <c r="G553" s="221"/>
      <c r="H553" s="221"/>
      <c r="I553" s="221"/>
      <c r="J553" s="221"/>
      <c r="L553" s="54" t="str">
        <f t="shared" si="22"/>
        <v/>
      </c>
      <c r="M553" s="202"/>
      <c r="N553" s="201"/>
      <c r="O553" s="228"/>
      <c r="P553" s="221"/>
      <c r="Q553" s="221"/>
      <c r="R553" s="221"/>
      <c r="S553" s="221"/>
      <c r="T553" s="221"/>
      <c r="U553" s="221"/>
      <c r="W553" s="192"/>
    </row>
    <row r="554" spans="1:23" ht="15.75">
      <c r="A554" s="175" t="str">
        <f t="shared" si="23"/>
        <v/>
      </c>
      <c r="B554" s="202"/>
      <c r="C554" s="201"/>
      <c r="D554" s="229"/>
      <c r="E554" s="221"/>
      <c r="F554" s="221"/>
      <c r="G554" s="221"/>
      <c r="H554" s="221"/>
      <c r="I554" s="221"/>
      <c r="J554" s="221"/>
      <c r="L554" s="54" t="str">
        <f t="shared" si="22"/>
        <v/>
      </c>
      <c r="M554" s="202"/>
      <c r="N554" s="201"/>
      <c r="O554" s="228"/>
      <c r="P554" s="221"/>
      <c r="Q554" s="221"/>
      <c r="R554" s="221"/>
      <c r="S554" s="221"/>
      <c r="T554" s="221"/>
      <c r="U554" s="221"/>
      <c r="W554" s="192"/>
    </row>
    <row r="555" spans="1:23" ht="15.75">
      <c r="A555" s="175" t="str">
        <f t="shared" si="23"/>
        <v/>
      </c>
      <c r="B555" s="202"/>
      <c r="C555" s="201"/>
      <c r="D555" s="229"/>
      <c r="E555" s="221"/>
      <c r="F555" s="221"/>
      <c r="G555" s="221"/>
      <c r="H555" s="221"/>
      <c r="I555" s="221"/>
      <c r="J555" s="221"/>
      <c r="L555" s="54" t="str">
        <f t="shared" si="22"/>
        <v/>
      </c>
      <c r="M555" s="202"/>
      <c r="N555" s="201"/>
      <c r="O555" s="228"/>
      <c r="P555" s="221"/>
      <c r="Q555" s="221"/>
      <c r="R555" s="221"/>
      <c r="S555" s="221"/>
      <c r="T555" s="221"/>
      <c r="U555" s="221"/>
      <c r="W555" s="192"/>
    </row>
    <row r="556" spans="1:23" ht="15.75">
      <c r="A556" s="175" t="str">
        <f t="shared" si="23"/>
        <v/>
      </c>
      <c r="B556" s="202"/>
      <c r="C556" s="201"/>
      <c r="D556" s="229"/>
      <c r="E556" s="221"/>
      <c r="F556" s="221"/>
      <c r="G556" s="221"/>
      <c r="H556" s="221"/>
      <c r="I556" s="221"/>
      <c r="J556" s="221"/>
      <c r="L556" s="54" t="str">
        <f t="shared" si="22"/>
        <v/>
      </c>
      <c r="M556" s="203"/>
      <c r="N556" s="201"/>
      <c r="O556" s="228"/>
      <c r="P556" s="221"/>
      <c r="Q556" s="221"/>
      <c r="R556" s="221"/>
      <c r="S556" s="221"/>
      <c r="T556" s="221"/>
      <c r="U556" s="221"/>
      <c r="W556" s="192"/>
    </row>
    <row r="557" spans="1:23" ht="15.75">
      <c r="A557" s="175" t="str">
        <f t="shared" si="23"/>
        <v/>
      </c>
      <c r="B557" s="202"/>
      <c r="C557" s="201"/>
      <c r="D557" s="229"/>
      <c r="E557" s="221"/>
      <c r="F557" s="221"/>
      <c r="G557" s="221"/>
      <c r="H557" s="221"/>
      <c r="I557" s="221"/>
      <c r="J557" s="221"/>
      <c r="L557" s="54" t="str">
        <f t="shared" si="22"/>
        <v/>
      </c>
      <c r="M557" s="202"/>
      <c r="N557" s="201"/>
      <c r="O557" s="228"/>
      <c r="P557" s="221"/>
      <c r="Q557" s="221"/>
      <c r="R557" s="221"/>
      <c r="S557" s="221"/>
      <c r="T557" s="221"/>
      <c r="U557" s="221"/>
      <c r="W557" s="192"/>
    </row>
    <row r="558" spans="1:23" ht="15.75">
      <c r="A558" s="175" t="str">
        <f t="shared" si="23"/>
        <v/>
      </c>
      <c r="B558" s="202"/>
      <c r="C558" s="201"/>
      <c r="D558" s="229"/>
      <c r="E558" s="221"/>
      <c r="F558" s="221"/>
      <c r="G558" s="221"/>
      <c r="H558" s="221"/>
      <c r="I558" s="221"/>
      <c r="J558" s="221"/>
      <c r="L558" s="54" t="str">
        <f t="shared" si="22"/>
        <v/>
      </c>
      <c r="M558" s="202"/>
      <c r="N558" s="201"/>
      <c r="O558" s="228"/>
      <c r="P558" s="221"/>
      <c r="Q558" s="221"/>
      <c r="R558" s="221"/>
      <c r="S558" s="221"/>
      <c r="T558" s="221"/>
      <c r="U558" s="221"/>
      <c r="W558" s="192"/>
    </row>
    <row r="559" spans="1:23" ht="15.75">
      <c r="A559" s="175" t="str">
        <f t="shared" si="23"/>
        <v/>
      </c>
      <c r="B559" s="202"/>
      <c r="C559" s="201"/>
      <c r="D559" s="229"/>
      <c r="E559" s="221"/>
      <c r="F559" s="221"/>
      <c r="G559" s="221"/>
      <c r="H559" s="221"/>
      <c r="I559" s="221"/>
      <c r="J559" s="221"/>
      <c r="L559" s="54" t="str">
        <f t="shared" si="22"/>
        <v/>
      </c>
      <c r="M559" s="202"/>
      <c r="N559" s="201"/>
      <c r="O559" s="228"/>
      <c r="P559" s="221"/>
      <c r="Q559" s="221"/>
      <c r="R559" s="221"/>
      <c r="S559" s="221"/>
      <c r="T559" s="221"/>
      <c r="U559" s="221"/>
      <c r="W559" s="192"/>
    </row>
    <row r="560" spans="1:23" ht="15.75">
      <c r="A560" s="175" t="str">
        <f t="shared" si="23"/>
        <v/>
      </c>
      <c r="B560" s="202"/>
      <c r="C560" s="201"/>
      <c r="D560" s="229"/>
      <c r="E560" s="221"/>
      <c r="F560" s="221"/>
      <c r="G560" s="221"/>
      <c r="H560" s="221"/>
      <c r="I560" s="221"/>
      <c r="J560" s="221"/>
      <c r="L560" s="54" t="str">
        <f t="shared" si="22"/>
        <v/>
      </c>
      <c r="M560" s="202"/>
      <c r="N560" s="201"/>
      <c r="O560" s="228"/>
      <c r="P560" s="221"/>
      <c r="Q560" s="221"/>
      <c r="R560" s="221"/>
      <c r="S560" s="221"/>
      <c r="T560" s="221"/>
      <c r="U560" s="221"/>
      <c r="W560" s="192"/>
    </row>
    <row r="561" spans="1:23" ht="15.75">
      <c r="A561" s="175" t="str">
        <f t="shared" si="23"/>
        <v/>
      </c>
      <c r="B561" s="202"/>
      <c r="C561" s="201"/>
      <c r="D561" s="227"/>
      <c r="E561" s="221"/>
      <c r="F561" s="221"/>
      <c r="G561" s="221"/>
      <c r="H561" s="221"/>
      <c r="I561" s="221"/>
      <c r="J561" s="221"/>
      <c r="L561" s="54" t="str">
        <f t="shared" si="22"/>
        <v/>
      </c>
      <c r="M561" s="202"/>
      <c r="N561" s="201"/>
      <c r="O561" s="227"/>
      <c r="P561" s="221"/>
      <c r="Q561" s="221"/>
      <c r="R561" s="221"/>
      <c r="S561" s="221"/>
      <c r="T561" s="221"/>
      <c r="U561" s="221"/>
      <c r="W561" s="192"/>
    </row>
    <row r="562" spans="1:23" ht="15.75">
      <c r="A562" s="175" t="str">
        <f t="shared" si="23"/>
        <v/>
      </c>
      <c r="B562" s="202"/>
      <c r="C562" s="201"/>
      <c r="D562" s="227"/>
      <c r="E562" s="221"/>
      <c r="F562" s="221"/>
      <c r="G562" s="221"/>
      <c r="H562" s="221"/>
      <c r="I562" s="221"/>
      <c r="J562" s="221"/>
      <c r="L562" s="54" t="str">
        <f t="shared" si="22"/>
        <v/>
      </c>
      <c r="M562" s="202"/>
      <c r="N562" s="201"/>
      <c r="O562" s="227"/>
      <c r="P562" s="221"/>
      <c r="Q562" s="221"/>
      <c r="R562" s="221"/>
      <c r="S562" s="221"/>
      <c r="T562" s="221"/>
      <c r="U562" s="221"/>
      <c r="W562" s="192"/>
    </row>
    <row r="563" spans="1:23" ht="15.75">
      <c r="A563" s="175" t="str">
        <f t="shared" si="23"/>
        <v/>
      </c>
      <c r="B563" s="202"/>
      <c r="C563" s="201"/>
      <c r="D563" s="227"/>
      <c r="E563" s="221"/>
      <c r="F563" s="221"/>
      <c r="G563" s="221"/>
      <c r="H563" s="221"/>
      <c r="I563" s="221"/>
      <c r="J563" s="221"/>
      <c r="L563" s="54" t="str">
        <f t="shared" si="22"/>
        <v/>
      </c>
      <c r="M563" s="202"/>
      <c r="N563" s="201"/>
      <c r="O563" s="227"/>
      <c r="P563" s="221"/>
      <c r="Q563" s="221"/>
      <c r="R563" s="221"/>
      <c r="S563" s="221"/>
      <c r="T563" s="221"/>
      <c r="U563" s="221"/>
      <c r="W563" s="192"/>
    </row>
    <row r="564" spans="1:23" ht="15.75">
      <c r="A564" s="175" t="str">
        <f t="shared" si="23"/>
        <v/>
      </c>
      <c r="B564" s="202"/>
      <c r="C564" s="201"/>
      <c r="D564" s="227"/>
      <c r="E564" s="221"/>
      <c r="F564" s="221"/>
      <c r="G564" s="221"/>
      <c r="H564" s="221"/>
      <c r="I564" s="221"/>
      <c r="J564" s="221"/>
      <c r="L564" s="54" t="str">
        <f t="shared" si="22"/>
        <v/>
      </c>
      <c r="M564" s="202"/>
      <c r="N564" s="201"/>
      <c r="O564" s="227"/>
      <c r="P564" s="221"/>
      <c r="Q564" s="221"/>
      <c r="R564" s="221"/>
      <c r="S564" s="221"/>
      <c r="T564" s="221"/>
      <c r="U564" s="221"/>
      <c r="W564" s="192"/>
    </row>
    <row r="565" spans="1:23" ht="15.75">
      <c r="A565" s="175" t="str">
        <f t="shared" si="23"/>
        <v/>
      </c>
      <c r="B565" s="202"/>
      <c r="C565" s="201"/>
      <c r="D565" s="227"/>
      <c r="E565" s="221"/>
      <c r="F565" s="221"/>
      <c r="G565" s="221"/>
      <c r="H565" s="221"/>
      <c r="I565" s="221"/>
      <c r="J565" s="221"/>
      <c r="L565" s="54" t="str">
        <f t="shared" si="22"/>
        <v/>
      </c>
      <c r="M565" s="202"/>
      <c r="N565" s="201"/>
      <c r="O565" s="227"/>
      <c r="P565" s="221"/>
      <c r="Q565" s="221"/>
      <c r="R565" s="221"/>
      <c r="S565" s="221"/>
      <c r="T565" s="221"/>
      <c r="U565" s="221"/>
      <c r="W565" s="192"/>
    </row>
    <row r="566" spans="1:23" ht="15.75">
      <c r="A566" s="175" t="str">
        <f t="shared" si="23"/>
        <v/>
      </c>
      <c r="B566" s="202"/>
      <c r="C566" s="201"/>
      <c r="D566" s="227"/>
      <c r="E566" s="221"/>
      <c r="F566" s="221"/>
      <c r="G566" s="221"/>
      <c r="H566" s="221"/>
      <c r="I566" s="221"/>
      <c r="J566" s="221"/>
      <c r="L566" s="54" t="str">
        <f t="shared" si="22"/>
        <v/>
      </c>
      <c r="M566" s="202"/>
      <c r="N566" s="201"/>
      <c r="O566" s="227"/>
      <c r="P566" s="221"/>
      <c r="Q566" s="221"/>
      <c r="R566" s="221"/>
      <c r="S566" s="221"/>
      <c r="T566" s="221"/>
      <c r="U566" s="221"/>
      <c r="W566" s="192"/>
    </row>
    <row r="567" spans="1:23" ht="15.75">
      <c r="A567" s="175" t="str">
        <f t="shared" si="23"/>
        <v/>
      </c>
      <c r="B567" s="202"/>
      <c r="C567" s="201"/>
      <c r="D567" s="227"/>
      <c r="E567" s="221"/>
      <c r="F567" s="221"/>
      <c r="G567" s="221"/>
      <c r="H567" s="221"/>
      <c r="I567" s="221"/>
      <c r="J567" s="221"/>
      <c r="L567" s="54" t="str">
        <f t="shared" si="22"/>
        <v/>
      </c>
      <c r="M567" s="202"/>
      <c r="N567" s="201"/>
      <c r="O567" s="227"/>
      <c r="P567" s="221"/>
      <c r="Q567" s="221"/>
      <c r="R567" s="221"/>
      <c r="S567" s="221"/>
      <c r="T567" s="221"/>
      <c r="U567" s="221"/>
      <c r="W567" s="192"/>
    </row>
    <row r="568" spans="1:23" ht="15.75">
      <c r="A568" s="175" t="str">
        <f t="shared" si="23"/>
        <v/>
      </c>
      <c r="B568" s="202"/>
      <c r="C568" s="201"/>
      <c r="D568" s="227"/>
      <c r="E568" s="221"/>
      <c r="F568" s="221"/>
      <c r="G568" s="221"/>
      <c r="H568" s="221"/>
      <c r="I568" s="221"/>
      <c r="J568" s="221"/>
      <c r="L568" s="54" t="str">
        <f t="shared" si="22"/>
        <v/>
      </c>
      <c r="M568" s="202"/>
      <c r="N568" s="201"/>
      <c r="O568" s="227"/>
      <c r="P568" s="221"/>
      <c r="Q568" s="221"/>
      <c r="R568" s="221"/>
      <c r="S568" s="221"/>
      <c r="T568" s="221"/>
      <c r="U568" s="221"/>
      <c r="W568" s="192"/>
    </row>
    <row r="569" spans="1:23" ht="15.75">
      <c r="A569" s="175" t="str">
        <f t="shared" si="23"/>
        <v/>
      </c>
      <c r="B569" s="202"/>
      <c r="C569" s="201"/>
      <c r="D569" s="227"/>
      <c r="E569" s="221"/>
      <c r="F569" s="221"/>
      <c r="G569" s="221"/>
      <c r="H569" s="221"/>
      <c r="I569" s="221"/>
      <c r="J569" s="221"/>
      <c r="L569" s="54" t="str">
        <f t="shared" si="22"/>
        <v/>
      </c>
      <c r="M569" s="202"/>
      <c r="N569" s="201"/>
      <c r="O569" s="227"/>
      <c r="P569" s="221"/>
      <c r="Q569" s="221"/>
      <c r="R569" s="221"/>
      <c r="S569" s="221"/>
      <c r="T569" s="221"/>
      <c r="U569" s="221"/>
      <c r="W569" s="192"/>
    </row>
    <row r="570" spans="1:23" ht="15.75">
      <c r="A570" s="175" t="str">
        <f t="shared" si="23"/>
        <v/>
      </c>
      <c r="B570" s="202"/>
      <c r="C570" s="201"/>
      <c r="D570" s="227"/>
      <c r="E570" s="221"/>
      <c r="F570" s="221"/>
      <c r="G570" s="221"/>
      <c r="H570" s="221"/>
      <c r="I570" s="221"/>
      <c r="J570" s="221"/>
      <c r="L570" s="54" t="str">
        <f t="shared" si="22"/>
        <v/>
      </c>
      <c r="M570" s="202"/>
      <c r="N570" s="201"/>
      <c r="O570" s="227"/>
      <c r="P570" s="221"/>
      <c r="Q570" s="221"/>
      <c r="R570" s="221"/>
      <c r="S570" s="221"/>
      <c r="T570" s="221"/>
      <c r="U570" s="221"/>
      <c r="W570" s="192"/>
    </row>
    <row r="571" spans="1:23" ht="15.75">
      <c r="A571" s="175" t="str">
        <f t="shared" si="23"/>
        <v/>
      </c>
      <c r="B571" s="202"/>
      <c r="C571" s="201"/>
      <c r="D571" s="227"/>
      <c r="E571" s="221"/>
      <c r="F571" s="221"/>
      <c r="G571" s="221"/>
      <c r="H571" s="221"/>
      <c r="I571" s="221"/>
      <c r="J571" s="221"/>
      <c r="L571" s="54" t="str">
        <f t="shared" si="22"/>
        <v/>
      </c>
      <c r="M571" s="202"/>
      <c r="N571" s="201"/>
      <c r="O571" s="227"/>
      <c r="P571" s="221"/>
      <c r="Q571" s="221"/>
      <c r="R571" s="221"/>
      <c r="S571" s="221"/>
      <c r="T571" s="221"/>
      <c r="U571" s="221"/>
      <c r="W571" s="192"/>
    </row>
    <row r="572" spans="1:23" ht="15.75">
      <c r="A572" s="175" t="str">
        <f t="shared" si="23"/>
        <v/>
      </c>
      <c r="B572" s="202"/>
      <c r="C572" s="201"/>
      <c r="D572" s="227"/>
      <c r="E572" s="221"/>
      <c r="F572" s="221"/>
      <c r="G572" s="221"/>
      <c r="H572" s="221"/>
      <c r="I572" s="221"/>
      <c r="J572" s="221"/>
      <c r="L572" s="54" t="str">
        <f t="shared" si="22"/>
        <v/>
      </c>
      <c r="M572" s="202"/>
      <c r="N572" s="201"/>
      <c r="O572" s="227"/>
      <c r="P572" s="221"/>
      <c r="Q572" s="221"/>
      <c r="R572" s="221"/>
      <c r="S572" s="221"/>
      <c r="T572" s="221"/>
      <c r="U572" s="221"/>
      <c r="W572" s="192"/>
    </row>
    <row r="573" spans="1:23" ht="15.75">
      <c r="A573" s="175" t="str">
        <f t="shared" si="23"/>
        <v/>
      </c>
      <c r="B573" s="202"/>
      <c r="C573" s="201"/>
      <c r="D573" s="227"/>
      <c r="E573" s="221"/>
      <c r="F573" s="221"/>
      <c r="G573" s="221"/>
      <c r="H573" s="221"/>
      <c r="I573" s="221"/>
      <c r="J573" s="221"/>
      <c r="L573" s="54" t="str">
        <f t="shared" si="22"/>
        <v/>
      </c>
      <c r="M573" s="202"/>
      <c r="N573" s="201"/>
      <c r="O573" s="227"/>
      <c r="P573" s="221"/>
      <c r="Q573" s="221"/>
      <c r="R573" s="221"/>
      <c r="S573" s="221"/>
      <c r="T573" s="221"/>
      <c r="U573" s="221"/>
      <c r="W573" s="192"/>
    </row>
    <row r="574" spans="1:23" ht="15.75">
      <c r="A574" s="175" t="str">
        <f t="shared" si="23"/>
        <v/>
      </c>
      <c r="B574" s="203"/>
      <c r="C574" s="201"/>
      <c r="D574" s="227"/>
      <c r="E574" s="221"/>
      <c r="F574" s="221"/>
      <c r="G574" s="221"/>
      <c r="H574" s="221"/>
      <c r="I574" s="221"/>
      <c r="J574" s="221"/>
      <c r="L574" s="54" t="str">
        <f t="shared" si="22"/>
        <v/>
      </c>
      <c r="M574" s="203"/>
      <c r="N574" s="201"/>
      <c r="O574" s="227"/>
      <c r="P574" s="221"/>
      <c r="Q574" s="221"/>
      <c r="R574" s="221"/>
      <c r="S574" s="221"/>
      <c r="T574" s="221"/>
      <c r="U574" s="221"/>
      <c r="W574" s="192"/>
    </row>
    <row r="575" spans="1:23" ht="15.75">
      <c r="A575" s="175" t="str">
        <f t="shared" si="23"/>
        <v/>
      </c>
      <c r="B575" s="202"/>
      <c r="C575" s="201"/>
      <c r="D575" s="227"/>
      <c r="E575" s="221"/>
      <c r="F575" s="221"/>
      <c r="G575" s="221"/>
      <c r="H575" s="221"/>
      <c r="I575" s="221"/>
      <c r="J575" s="221"/>
      <c r="L575" s="54" t="str">
        <f t="shared" si="22"/>
        <v/>
      </c>
      <c r="M575" s="202"/>
      <c r="N575" s="201"/>
      <c r="O575" s="227"/>
      <c r="P575" s="221"/>
      <c r="Q575" s="221"/>
      <c r="R575" s="221"/>
      <c r="S575" s="221"/>
      <c r="T575" s="221"/>
      <c r="U575" s="221"/>
      <c r="W575" s="192"/>
    </row>
    <row r="576" spans="1:23" ht="15.75">
      <c r="A576" s="175" t="str">
        <f t="shared" si="23"/>
        <v/>
      </c>
      <c r="B576" s="202"/>
      <c r="C576" s="201"/>
      <c r="D576" s="227"/>
      <c r="E576" s="221"/>
      <c r="F576" s="221"/>
      <c r="G576" s="221"/>
      <c r="H576" s="221"/>
      <c r="I576" s="221"/>
      <c r="J576" s="221"/>
      <c r="L576" s="54" t="str">
        <f t="shared" si="22"/>
        <v/>
      </c>
      <c r="M576" s="202"/>
      <c r="N576" s="201"/>
      <c r="O576" s="227"/>
      <c r="P576" s="221"/>
      <c r="Q576" s="221"/>
      <c r="R576" s="221"/>
      <c r="S576" s="221"/>
      <c r="T576" s="221"/>
      <c r="U576" s="221"/>
      <c r="W576" s="192"/>
    </row>
    <row r="577" spans="1:23" ht="15.75">
      <c r="A577" s="175" t="str">
        <f t="shared" si="23"/>
        <v/>
      </c>
      <c r="B577" s="202"/>
      <c r="C577" s="201"/>
      <c r="D577" s="227"/>
      <c r="E577" s="221"/>
      <c r="F577" s="221"/>
      <c r="G577" s="221"/>
      <c r="H577" s="221"/>
      <c r="I577" s="221"/>
      <c r="J577" s="221"/>
      <c r="L577" s="54" t="str">
        <f t="shared" si="22"/>
        <v/>
      </c>
      <c r="M577" s="202"/>
      <c r="N577" s="201"/>
      <c r="O577" s="227"/>
      <c r="P577" s="221"/>
      <c r="Q577" s="221"/>
      <c r="R577" s="221"/>
      <c r="S577" s="221"/>
      <c r="T577" s="221"/>
      <c r="U577" s="221"/>
      <c r="W577" s="192"/>
    </row>
    <row r="578" spans="1:23" ht="15.75">
      <c r="A578" s="175" t="str">
        <f t="shared" si="23"/>
        <v/>
      </c>
      <c r="B578" s="202"/>
      <c r="C578" s="201"/>
      <c r="D578" s="227"/>
      <c r="E578" s="221"/>
      <c r="F578" s="221"/>
      <c r="G578" s="221"/>
      <c r="H578" s="221"/>
      <c r="I578" s="221"/>
      <c r="J578" s="221"/>
      <c r="L578" s="54" t="str">
        <f t="shared" si="22"/>
        <v/>
      </c>
      <c r="M578" s="202"/>
      <c r="N578" s="201"/>
      <c r="O578" s="227"/>
      <c r="P578" s="221"/>
      <c r="Q578" s="221"/>
      <c r="R578" s="221"/>
      <c r="S578" s="221"/>
      <c r="T578" s="221"/>
      <c r="U578" s="221"/>
      <c r="W578" s="192"/>
    </row>
    <row r="579" spans="1:23" ht="15.75">
      <c r="A579" s="175" t="str">
        <f t="shared" si="23"/>
        <v/>
      </c>
      <c r="B579" s="202"/>
      <c r="C579" s="201"/>
      <c r="D579" s="227"/>
      <c r="E579" s="221"/>
      <c r="F579" s="221"/>
      <c r="G579" s="221"/>
      <c r="H579" s="221"/>
      <c r="I579" s="221"/>
      <c r="J579" s="221"/>
      <c r="L579" s="54" t="str">
        <f t="shared" si="22"/>
        <v/>
      </c>
      <c r="M579" s="202"/>
      <c r="N579" s="201"/>
      <c r="O579" s="227"/>
      <c r="P579" s="221"/>
      <c r="Q579" s="221"/>
      <c r="R579" s="221"/>
      <c r="S579" s="221"/>
      <c r="T579" s="221"/>
      <c r="U579" s="221"/>
      <c r="W579" s="192"/>
    </row>
    <row r="580" spans="1:23" ht="15.75">
      <c r="A580" s="175" t="str">
        <f t="shared" si="23"/>
        <v/>
      </c>
      <c r="B580" s="202"/>
      <c r="C580" s="201"/>
      <c r="D580" s="227"/>
      <c r="E580" s="221"/>
      <c r="F580" s="221"/>
      <c r="G580" s="221"/>
      <c r="H580" s="221"/>
      <c r="I580" s="221"/>
      <c r="J580" s="221"/>
      <c r="L580" s="54" t="str">
        <f t="shared" si="22"/>
        <v/>
      </c>
      <c r="M580" s="202"/>
      <c r="N580" s="201"/>
      <c r="O580" s="227"/>
      <c r="P580" s="221"/>
      <c r="Q580" s="221"/>
      <c r="R580" s="221"/>
      <c r="S580" s="221"/>
      <c r="T580" s="221"/>
      <c r="U580" s="221"/>
      <c r="W580" s="192"/>
    </row>
    <row r="581" spans="1:23" ht="15.75">
      <c r="A581" s="175" t="str">
        <f t="shared" si="23"/>
        <v/>
      </c>
      <c r="B581" s="202"/>
      <c r="C581" s="201"/>
      <c r="D581" s="227"/>
      <c r="E581" s="221"/>
      <c r="F581" s="221"/>
      <c r="G581" s="221"/>
      <c r="H581" s="221"/>
      <c r="I581" s="221"/>
      <c r="J581" s="221"/>
      <c r="L581" s="54" t="str">
        <f t="shared" si="22"/>
        <v/>
      </c>
      <c r="M581" s="202"/>
      <c r="N581" s="201"/>
      <c r="O581" s="227"/>
      <c r="P581" s="221"/>
      <c r="Q581" s="221"/>
      <c r="R581" s="221"/>
      <c r="S581" s="221"/>
      <c r="T581" s="221"/>
      <c r="U581" s="221"/>
      <c r="W581" s="192"/>
    </row>
    <row r="582" spans="1:23" ht="15.75">
      <c r="A582" s="175" t="str">
        <f t="shared" ref="A582:A645" si="24">+B582&amp;C582</f>
        <v/>
      </c>
      <c r="B582" s="202"/>
      <c r="C582" s="201"/>
      <c r="D582" s="227"/>
      <c r="E582" s="221"/>
      <c r="F582" s="221"/>
      <c r="G582" s="221"/>
      <c r="H582" s="221"/>
      <c r="I582" s="221"/>
      <c r="J582" s="221"/>
      <c r="L582" s="54" t="str">
        <f t="shared" si="22"/>
        <v/>
      </c>
      <c r="M582" s="202"/>
      <c r="N582" s="201"/>
      <c r="O582" s="227"/>
      <c r="P582" s="221"/>
      <c r="Q582" s="221"/>
      <c r="R582" s="221"/>
      <c r="S582" s="221"/>
      <c r="T582" s="221"/>
      <c r="U582" s="221"/>
      <c r="W582" s="192"/>
    </row>
    <row r="583" spans="1:23" ht="15.75">
      <c r="A583" s="175" t="str">
        <f t="shared" si="24"/>
        <v/>
      </c>
      <c r="B583" s="202"/>
      <c r="C583" s="201"/>
      <c r="D583" s="227"/>
      <c r="E583" s="221"/>
      <c r="F583" s="221"/>
      <c r="G583" s="221"/>
      <c r="H583" s="221"/>
      <c r="I583" s="221"/>
      <c r="J583" s="221"/>
      <c r="L583" s="54" t="str">
        <f t="shared" ref="L583:L646" si="25">+M583&amp;N583</f>
        <v/>
      </c>
      <c r="M583" s="202"/>
      <c r="N583" s="201"/>
      <c r="O583" s="227"/>
      <c r="P583" s="221"/>
      <c r="Q583" s="221"/>
      <c r="R583" s="221"/>
      <c r="S583" s="221"/>
      <c r="T583" s="221"/>
      <c r="U583" s="221"/>
      <c r="W583" s="192"/>
    </row>
    <row r="584" spans="1:23" ht="15.75">
      <c r="A584" s="175" t="str">
        <f t="shared" si="24"/>
        <v/>
      </c>
      <c r="B584" s="202"/>
      <c r="C584" s="201"/>
      <c r="D584" s="227"/>
      <c r="E584" s="221"/>
      <c r="F584" s="221"/>
      <c r="G584" s="221"/>
      <c r="H584" s="221"/>
      <c r="I584" s="221"/>
      <c r="J584" s="221"/>
      <c r="L584" s="54" t="str">
        <f t="shared" si="25"/>
        <v/>
      </c>
      <c r="M584" s="202"/>
      <c r="N584" s="201"/>
      <c r="O584" s="227"/>
      <c r="P584" s="221"/>
      <c r="Q584" s="221"/>
      <c r="R584" s="221"/>
      <c r="S584" s="221"/>
      <c r="T584" s="221"/>
      <c r="U584" s="221"/>
      <c r="W584" s="192"/>
    </row>
    <row r="585" spans="1:23" ht="15.75">
      <c r="A585" s="175" t="str">
        <f t="shared" si="24"/>
        <v/>
      </c>
      <c r="B585" s="202"/>
      <c r="C585" s="201"/>
      <c r="D585" s="227"/>
      <c r="E585" s="221"/>
      <c r="F585" s="221"/>
      <c r="G585" s="221"/>
      <c r="H585" s="221"/>
      <c r="I585" s="221"/>
      <c r="J585" s="221"/>
      <c r="L585" s="54" t="str">
        <f t="shared" si="25"/>
        <v/>
      </c>
      <c r="M585" s="202"/>
      <c r="N585" s="201"/>
      <c r="O585" s="227"/>
      <c r="P585" s="221"/>
      <c r="Q585" s="221"/>
      <c r="R585" s="221"/>
      <c r="S585" s="221"/>
      <c r="T585" s="221"/>
      <c r="U585" s="221"/>
      <c r="W585" s="192"/>
    </row>
    <row r="586" spans="1:23" ht="15.75">
      <c r="A586" s="175" t="str">
        <f t="shared" si="24"/>
        <v/>
      </c>
      <c r="B586" s="202"/>
      <c r="C586" s="201"/>
      <c r="D586" s="227"/>
      <c r="E586" s="221"/>
      <c r="F586" s="221"/>
      <c r="G586" s="221"/>
      <c r="H586" s="221"/>
      <c r="I586" s="221"/>
      <c r="J586" s="221"/>
      <c r="L586" s="54" t="str">
        <f t="shared" si="25"/>
        <v/>
      </c>
      <c r="M586" s="202"/>
      <c r="N586" s="201"/>
      <c r="O586" s="227"/>
      <c r="P586" s="221"/>
      <c r="Q586" s="221"/>
      <c r="R586" s="221"/>
      <c r="S586" s="221"/>
      <c r="T586" s="221"/>
      <c r="U586" s="221"/>
      <c r="W586" s="192"/>
    </row>
    <row r="587" spans="1:23" ht="15.75">
      <c r="A587" s="175" t="str">
        <f t="shared" si="24"/>
        <v/>
      </c>
      <c r="B587" s="202"/>
      <c r="C587" s="201"/>
      <c r="D587" s="227"/>
      <c r="E587" s="221"/>
      <c r="F587" s="221"/>
      <c r="G587" s="221"/>
      <c r="H587" s="221"/>
      <c r="I587" s="221"/>
      <c r="J587" s="221"/>
      <c r="L587" s="54" t="str">
        <f t="shared" si="25"/>
        <v/>
      </c>
      <c r="M587" s="202"/>
      <c r="N587" s="201"/>
      <c r="O587" s="227"/>
      <c r="P587" s="221"/>
      <c r="Q587" s="221"/>
      <c r="R587" s="221"/>
      <c r="S587" s="221"/>
      <c r="T587" s="221"/>
      <c r="U587" s="221"/>
      <c r="W587" s="192"/>
    </row>
    <row r="588" spans="1:23" ht="15.75">
      <c r="A588" s="175" t="str">
        <f t="shared" si="24"/>
        <v/>
      </c>
      <c r="B588" s="202"/>
      <c r="C588" s="201"/>
      <c r="D588" s="227"/>
      <c r="E588" s="221"/>
      <c r="F588" s="221"/>
      <c r="G588" s="221"/>
      <c r="H588" s="221"/>
      <c r="I588" s="221"/>
      <c r="J588" s="221"/>
      <c r="L588" s="54" t="str">
        <f t="shared" si="25"/>
        <v/>
      </c>
      <c r="M588" s="202"/>
      <c r="N588" s="201"/>
      <c r="O588" s="227"/>
      <c r="P588" s="221"/>
      <c r="Q588" s="221"/>
      <c r="R588" s="221"/>
      <c r="S588" s="221"/>
      <c r="T588" s="221"/>
      <c r="U588" s="221"/>
      <c r="W588" s="192"/>
    </row>
    <row r="589" spans="1:23" ht="15.75">
      <c r="A589" s="175" t="str">
        <f t="shared" si="24"/>
        <v/>
      </c>
      <c r="B589" s="202"/>
      <c r="C589" s="201"/>
      <c r="D589" s="227"/>
      <c r="E589" s="221"/>
      <c r="F589" s="221"/>
      <c r="G589" s="221"/>
      <c r="H589" s="221"/>
      <c r="I589" s="221"/>
      <c r="J589" s="221"/>
      <c r="L589" s="54" t="str">
        <f t="shared" si="25"/>
        <v/>
      </c>
      <c r="M589" s="202"/>
      <c r="N589" s="201"/>
      <c r="O589" s="227"/>
      <c r="P589" s="221"/>
      <c r="Q589" s="221"/>
      <c r="R589" s="221"/>
      <c r="S589" s="221"/>
      <c r="T589" s="221"/>
      <c r="U589" s="221"/>
      <c r="W589" s="192"/>
    </row>
    <row r="590" spans="1:23" ht="15.75">
      <c r="A590" s="175" t="str">
        <f t="shared" si="24"/>
        <v/>
      </c>
      <c r="B590" s="202"/>
      <c r="C590" s="201"/>
      <c r="D590" s="227"/>
      <c r="E590" s="221"/>
      <c r="F590" s="221"/>
      <c r="G590" s="221"/>
      <c r="H590" s="221"/>
      <c r="I590" s="221"/>
      <c r="J590" s="221"/>
      <c r="L590" s="54" t="str">
        <f t="shared" si="25"/>
        <v/>
      </c>
      <c r="M590" s="203"/>
      <c r="N590" s="201"/>
      <c r="O590" s="227"/>
      <c r="P590" s="221"/>
      <c r="Q590" s="221"/>
      <c r="R590" s="221"/>
      <c r="S590" s="221"/>
      <c r="T590" s="221"/>
      <c r="U590" s="221"/>
      <c r="W590" s="192"/>
    </row>
    <row r="591" spans="1:23" ht="15.75">
      <c r="A591" s="175" t="str">
        <f t="shared" si="24"/>
        <v/>
      </c>
      <c r="B591" s="202"/>
      <c r="C591" s="201"/>
      <c r="D591" s="227"/>
      <c r="E591" s="221"/>
      <c r="F591" s="221"/>
      <c r="G591" s="221"/>
      <c r="H591" s="221"/>
      <c r="I591" s="221"/>
      <c r="J591" s="221"/>
      <c r="L591" s="54" t="str">
        <f t="shared" si="25"/>
        <v/>
      </c>
      <c r="M591" s="202"/>
      <c r="N591" s="201"/>
      <c r="O591" s="227"/>
      <c r="P591" s="221"/>
      <c r="Q591" s="221"/>
      <c r="R591" s="221"/>
      <c r="S591" s="221"/>
      <c r="T591" s="221"/>
      <c r="U591" s="221"/>
      <c r="W591" s="192"/>
    </row>
    <row r="592" spans="1:23" ht="15.75">
      <c r="A592" s="175" t="str">
        <f t="shared" si="24"/>
        <v/>
      </c>
      <c r="B592" s="202"/>
      <c r="C592" s="201"/>
      <c r="D592" s="227"/>
      <c r="E592" s="221"/>
      <c r="F592" s="221"/>
      <c r="G592" s="221"/>
      <c r="H592" s="221"/>
      <c r="I592" s="221"/>
      <c r="J592" s="221"/>
      <c r="L592" s="54" t="str">
        <f t="shared" si="25"/>
        <v/>
      </c>
      <c r="M592" s="202"/>
      <c r="N592" s="201"/>
      <c r="O592" s="227"/>
      <c r="P592" s="221"/>
      <c r="Q592" s="221"/>
      <c r="R592" s="221"/>
      <c r="S592" s="221"/>
      <c r="T592" s="221"/>
      <c r="U592" s="221"/>
      <c r="W592" s="192"/>
    </row>
    <row r="593" spans="1:23" ht="15.75">
      <c r="A593" s="175" t="str">
        <f t="shared" si="24"/>
        <v/>
      </c>
      <c r="B593" s="202"/>
      <c r="C593" s="201"/>
      <c r="D593" s="227"/>
      <c r="E593" s="221"/>
      <c r="F593" s="221"/>
      <c r="G593" s="221"/>
      <c r="H593" s="221"/>
      <c r="I593" s="221"/>
      <c r="J593" s="221"/>
      <c r="L593" s="54" t="str">
        <f t="shared" si="25"/>
        <v/>
      </c>
      <c r="M593" s="202"/>
      <c r="N593" s="201"/>
      <c r="O593" s="227"/>
      <c r="P593" s="221"/>
      <c r="Q593" s="221"/>
      <c r="R593" s="221"/>
      <c r="S593" s="221"/>
      <c r="T593" s="221"/>
      <c r="U593" s="221"/>
      <c r="W593" s="192"/>
    </row>
    <row r="594" spans="1:23" ht="15.75">
      <c r="A594" s="175" t="str">
        <f t="shared" si="24"/>
        <v/>
      </c>
      <c r="B594" s="202"/>
      <c r="C594" s="201"/>
      <c r="D594" s="227"/>
      <c r="E594" s="221"/>
      <c r="F594" s="221"/>
      <c r="G594" s="221"/>
      <c r="H594" s="221"/>
      <c r="I594" s="221"/>
      <c r="J594" s="221"/>
      <c r="L594" s="54" t="str">
        <f t="shared" si="25"/>
        <v/>
      </c>
      <c r="M594" s="202"/>
      <c r="N594" s="201"/>
      <c r="O594" s="227"/>
      <c r="P594" s="221"/>
      <c r="Q594" s="221"/>
      <c r="R594" s="221"/>
      <c r="S594" s="221"/>
      <c r="T594" s="221"/>
      <c r="U594" s="221"/>
      <c r="W594" s="192"/>
    </row>
    <row r="595" spans="1:23" ht="15.75">
      <c r="A595" s="175" t="str">
        <f t="shared" si="24"/>
        <v/>
      </c>
      <c r="B595" s="202"/>
      <c r="C595" s="201"/>
      <c r="D595" s="227"/>
      <c r="E595" s="221"/>
      <c r="F595" s="221"/>
      <c r="G595" s="221"/>
      <c r="H595" s="221"/>
      <c r="I595" s="221"/>
      <c r="J595" s="221"/>
      <c r="L595" s="54" t="str">
        <f t="shared" si="25"/>
        <v/>
      </c>
      <c r="M595" s="202"/>
      <c r="N595" s="201"/>
      <c r="O595" s="227"/>
      <c r="P595" s="221"/>
      <c r="Q595" s="221"/>
      <c r="R595" s="221"/>
      <c r="S595" s="221"/>
      <c r="T595" s="221"/>
      <c r="U595" s="221"/>
      <c r="W595" s="192"/>
    </row>
    <row r="596" spans="1:23" ht="15.75">
      <c r="A596" s="175" t="str">
        <f t="shared" si="24"/>
        <v/>
      </c>
      <c r="B596" s="203"/>
      <c r="C596" s="201"/>
      <c r="D596" s="227"/>
      <c r="E596" s="221"/>
      <c r="F596" s="221"/>
      <c r="G596" s="221"/>
      <c r="H596" s="221"/>
      <c r="I596" s="221"/>
      <c r="J596" s="221"/>
      <c r="L596" s="54" t="str">
        <f t="shared" si="25"/>
        <v/>
      </c>
      <c r="M596" s="203"/>
      <c r="N596" s="201"/>
      <c r="O596" s="227"/>
      <c r="P596" s="221"/>
      <c r="Q596" s="221"/>
      <c r="R596" s="221"/>
      <c r="S596" s="221"/>
      <c r="T596" s="221"/>
      <c r="U596" s="221"/>
      <c r="W596" s="192"/>
    </row>
    <row r="597" spans="1:23" ht="15.75">
      <c r="A597" s="175" t="str">
        <f t="shared" si="24"/>
        <v/>
      </c>
      <c r="B597" s="202"/>
      <c r="C597" s="201"/>
      <c r="D597" s="227"/>
      <c r="E597" s="221"/>
      <c r="F597" s="221"/>
      <c r="G597" s="221"/>
      <c r="H597" s="221"/>
      <c r="I597" s="221"/>
      <c r="J597" s="221"/>
      <c r="L597" s="54" t="str">
        <f t="shared" si="25"/>
        <v/>
      </c>
      <c r="M597" s="202"/>
      <c r="N597" s="201"/>
      <c r="O597" s="227"/>
      <c r="P597" s="221"/>
      <c r="Q597" s="221"/>
      <c r="R597" s="221"/>
      <c r="S597" s="221"/>
      <c r="T597" s="221"/>
      <c r="U597" s="221"/>
      <c r="W597" s="192"/>
    </row>
    <row r="598" spans="1:23" ht="15.75">
      <c r="A598" s="175" t="str">
        <f t="shared" si="24"/>
        <v/>
      </c>
      <c r="B598" s="202"/>
      <c r="C598" s="201"/>
      <c r="D598" s="227"/>
      <c r="E598" s="221"/>
      <c r="F598" s="221"/>
      <c r="G598" s="221"/>
      <c r="H598" s="221"/>
      <c r="I598" s="221"/>
      <c r="J598" s="221"/>
      <c r="L598" s="54" t="str">
        <f t="shared" si="25"/>
        <v/>
      </c>
      <c r="M598" s="202"/>
      <c r="N598" s="201"/>
      <c r="O598" s="227"/>
      <c r="P598" s="221"/>
      <c r="Q598" s="221"/>
      <c r="R598" s="221"/>
      <c r="S598" s="221"/>
      <c r="T598" s="221"/>
      <c r="U598" s="221"/>
      <c r="W598" s="192"/>
    </row>
    <row r="599" spans="1:23" ht="15.75">
      <c r="A599" s="175" t="str">
        <f t="shared" si="24"/>
        <v/>
      </c>
      <c r="B599" s="203"/>
      <c r="C599" s="201"/>
      <c r="D599" s="227"/>
      <c r="E599" s="221"/>
      <c r="F599" s="221"/>
      <c r="G599" s="221"/>
      <c r="H599" s="221"/>
      <c r="I599" s="221"/>
      <c r="J599" s="221"/>
      <c r="L599" s="54" t="str">
        <f t="shared" si="25"/>
        <v/>
      </c>
      <c r="M599" s="203"/>
      <c r="N599" s="201"/>
      <c r="O599" s="227"/>
      <c r="P599" s="221"/>
      <c r="Q599" s="221"/>
      <c r="R599" s="221"/>
      <c r="S599" s="221"/>
      <c r="T599" s="221"/>
      <c r="U599" s="221"/>
    </row>
    <row r="600" spans="1:23" ht="15.75">
      <c r="A600" s="175" t="str">
        <f t="shared" si="24"/>
        <v/>
      </c>
      <c r="B600" s="202"/>
      <c r="C600" s="201"/>
      <c r="D600" s="227"/>
      <c r="E600" s="221"/>
      <c r="F600" s="221"/>
      <c r="G600" s="221"/>
      <c r="H600" s="221"/>
      <c r="I600" s="221"/>
      <c r="J600" s="221"/>
      <c r="L600" s="54" t="str">
        <f t="shared" si="25"/>
        <v/>
      </c>
      <c r="M600" s="202"/>
      <c r="N600" s="201"/>
      <c r="O600" s="227"/>
      <c r="P600" s="221"/>
      <c r="Q600" s="221"/>
      <c r="R600" s="221"/>
      <c r="S600" s="221"/>
      <c r="T600" s="221"/>
      <c r="U600" s="221"/>
    </row>
    <row r="601" spans="1:23" ht="15.75">
      <c r="A601" s="175" t="str">
        <f t="shared" si="24"/>
        <v/>
      </c>
      <c r="B601" s="203"/>
      <c r="C601" s="201"/>
      <c r="D601" s="227"/>
      <c r="E601" s="221"/>
      <c r="F601" s="221"/>
      <c r="G601" s="221"/>
      <c r="H601" s="221"/>
      <c r="I601" s="221"/>
      <c r="J601" s="221"/>
      <c r="L601" s="54" t="str">
        <f t="shared" si="25"/>
        <v/>
      </c>
      <c r="M601" s="203"/>
      <c r="N601" s="201"/>
      <c r="O601" s="227"/>
      <c r="P601" s="221"/>
      <c r="Q601" s="221"/>
      <c r="R601" s="221"/>
      <c r="S601" s="221"/>
      <c r="T601" s="221"/>
      <c r="U601" s="221"/>
    </row>
    <row r="602" spans="1:23" ht="15.75">
      <c r="A602" s="175" t="str">
        <f t="shared" si="24"/>
        <v/>
      </c>
      <c r="B602" s="203"/>
      <c r="C602" s="201"/>
      <c r="D602" s="227"/>
      <c r="E602" s="221"/>
      <c r="F602" s="221"/>
      <c r="G602" s="221"/>
      <c r="H602" s="221"/>
      <c r="I602" s="221"/>
      <c r="J602" s="221"/>
      <c r="L602" s="54" t="str">
        <f t="shared" si="25"/>
        <v/>
      </c>
      <c r="M602" s="203"/>
      <c r="N602" s="201"/>
      <c r="O602" s="227"/>
      <c r="P602" s="221"/>
      <c r="Q602" s="221"/>
      <c r="R602" s="221"/>
      <c r="S602" s="221"/>
      <c r="T602" s="221"/>
      <c r="U602" s="221"/>
    </row>
    <row r="603" spans="1:23" ht="15.75">
      <c r="A603" s="175" t="str">
        <f t="shared" si="24"/>
        <v/>
      </c>
      <c r="B603" s="203"/>
      <c r="C603" s="201"/>
      <c r="D603" s="227"/>
      <c r="E603" s="221"/>
      <c r="F603" s="221"/>
      <c r="G603" s="221"/>
      <c r="H603" s="221"/>
      <c r="I603" s="221"/>
      <c r="J603" s="221"/>
      <c r="L603" s="54" t="str">
        <f t="shared" si="25"/>
        <v/>
      </c>
      <c r="M603" s="203"/>
      <c r="N603" s="201"/>
      <c r="O603" s="227"/>
      <c r="P603" s="221"/>
      <c r="Q603" s="221"/>
      <c r="R603" s="221"/>
      <c r="S603" s="221"/>
      <c r="T603" s="221"/>
      <c r="U603" s="221"/>
    </row>
    <row r="604" spans="1:23" ht="15.75">
      <c r="A604" s="175" t="str">
        <f t="shared" si="24"/>
        <v/>
      </c>
      <c r="B604" s="203"/>
      <c r="C604" s="201"/>
      <c r="D604" s="227"/>
      <c r="E604" s="221"/>
      <c r="F604" s="221"/>
      <c r="G604" s="221"/>
      <c r="H604" s="221"/>
      <c r="I604" s="221"/>
      <c r="J604" s="221"/>
      <c r="L604" s="54" t="str">
        <f t="shared" si="25"/>
        <v/>
      </c>
      <c r="M604" s="203"/>
      <c r="N604" s="201"/>
      <c r="O604" s="227"/>
      <c r="P604" s="221"/>
      <c r="Q604" s="221"/>
      <c r="R604" s="221"/>
      <c r="S604" s="221"/>
      <c r="T604" s="221"/>
      <c r="U604" s="221"/>
    </row>
    <row r="605" spans="1:23" ht="15.75">
      <c r="A605" s="175" t="str">
        <f t="shared" si="24"/>
        <v/>
      </c>
      <c r="B605" s="202"/>
      <c r="C605" s="201"/>
      <c r="D605" s="227"/>
      <c r="E605" s="221"/>
      <c r="F605" s="221"/>
      <c r="G605" s="221"/>
      <c r="H605" s="221"/>
      <c r="I605" s="221"/>
      <c r="J605" s="221"/>
      <c r="L605" s="54" t="str">
        <f t="shared" si="25"/>
        <v/>
      </c>
      <c r="M605" s="202"/>
      <c r="N605" s="201"/>
      <c r="O605" s="227"/>
      <c r="P605" s="221"/>
      <c r="Q605" s="221"/>
      <c r="R605" s="221"/>
      <c r="S605" s="221"/>
      <c r="T605" s="221"/>
      <c r="U605" s="221"/>
    </row>
    <row r="606" spans="1:23" ht="15.75">
      <c r="A606" s="175" t="str">
        <f t="shared" si="24"/>
        <v/>
      </c>
      <c r="B606" s="203"/>
      <c r="C606" s="201"/>
      <c r="D606" s="227"/>
      <c r="E606" s="221"/>
      <c r="F606" s="221"/>
      <c r="G606" s="221"/>
      <c r="H606" s="221"/>
      <c r="I606" s="221"/>
      <c r="J606" s="221"/>
      <c r="L606" s="54" t="str">
        <f t="shared" si="25"/>
        <v/>
      </c>
      <c r="M606" s="203"/>
      <c r="N606" s="201"/>
      <c r="O606" s="227"/>
      <c r="P606" s="221"/>
      <c r="Q606" s="221"/>
      <c r="R606" s="221"/>
      <c r="S606" s="221"/>
      <c r="T606" s="221"/>
      <c r="U606" s="221"/>
    </row>
    <row r="607" spans="1:23" ht="15.75">
      <c r="A607" s="175" t="str">
        <f t="shared" si="24"/>
        <v/>
      </c>
      <c r="B607" s="203"/>
      <c r="C607" s="201"/>
      <c r="D607" s="227"/>
      <c r="E607" s="221"/>
      <c r="F607" s="221"/>
      <c r="G607" s="221"/>
      <c r="H607" s="221"/>
      <c r="I607" s="221"/>
      <c r="J607" s="221"/>
      <c r="L607" s="54" t="str">
        <f t="shared" si="25"/>
        <v/>
      </c>
      <c r="M607" s="203"/>
      <c r="N607" s="201"/>
      <c r="O607" s="227"/>
      <c r="P607" s="221"/>
      <c r="Q607" s="221"/>
      <c r="R607" s="221"/>
      <c r="S607" s="221"/>
      <c r="T607" s="221"/>
      <c r="U607" s="221"/>
    </row>
    <row r="608" spans="1:23" ht="15.75">
      <c r="A608" s="175" t="str">
        <f t="shared" si="24"/>
        <v/>
      </c>
      <c r="B608" s="203"/>
      <c r="C608" s="201"/>
      <c r="D608" s="227"/>
      <c r="E608" s="221"/>
      <c r="F608" s="221"/>
      <c r="G608" s="221"/>
      <c r="H608" s="221"/>
      <c r="I608" s="221"/>
      <c r="J608" s="221"/>
      <c r="L608" s="54" t="str">
        <f t="shared" si="25"/>
        <v/>
      </c>
      <c r="M608" s="203"/>
      <c r="N608" s="201"/>
      <c r="O608" s="227"/>
      <c r="P608" s="221"/>
      <c r="Q608" s="221"/>
      <c r="R608" s="221"/>
      <c r="S608" s="221"/>
      <c r="T608" s="221"/>
      <c r="U608" s="221"/>
    </row>
    <row r="609" spans="1:21" ht="15.75">
      <c r="A609" s="175" t="str">
        <f t="shared" si="24"/>
        <v/>
      </c>
      <c r="B609" s="203"/>
      <c r="C609" s="201"/>
      <c r="D609" s="227"/>
      <c r="E609" s="221"/>
      <c r="F609" s="221"/>
      <c r="G609" s="221"/>
      <c r="H609" s="221"/>
      <c r="I609" s="221"/>
      <c r="J609" s="221"/>
      <c r="L609" s="54" t="str">
        <f t="shared" si="25"/>
        <v/>
      </c>
      <c r="M609" s="203"/>
      <c r="N609" s="201"/>
      <c r="O609" s="227"/>
      <c r="P609" s="221"/>
      <c r="Q609" s="221"/>
      <c r="R609" s="221"/>
      <c r="S609" s="221"/>
      <c r="T609" s="221"/>
      <c r="U609" s="221"/>
    </row>
    <row r="610" spans="1:21" ht="15.75">
      <c r="A610" s="175" t="str">
        <f t="shared" si="24"/>
        <v/>
      </c>
      <c r="B610" s="202"/>
      <c r="C610" s="201"/>
      <c r="D610" s="227"/>
      <c r="E610" s="221"/>
      <c r="F610" s="221"/>
      <c r="G610" s="221"/>
      <c r="H610" s="221"/>
      <c r="I610" s="221"/>
      <c r="J610" s="221"/>
      <c r="L610" s="54" t="str">
        <f t="shared" si="25"/>
        <v/>
      </c>
      <c r="M610" s="202"/>
      <c r="N610" s="201"/>
      <c r="O610" s="227"/>
      <c r="P610" s="221"/>
      <c r="Q610" s="221"/>
      <c r="R610" s="221"/>
      <c r="S610" s="221"/>
      <c r="T610" s="221"/>
      <c r="U610" s="221"/>
    </row>
    <row r="611" spans="1:21" ht="15.75">
      <c r="A611" s="175" t="str">
        <f t="shared" si="24"/>
        <v/>
      </c>
      <c r="B611" s="203"/>
      <c r="C611" s="201"/>
      <c r="D611" s="227"/>
      <c r="E611" s="221"/>
      <c r="F611" s="221"/>
      <c r="G611" s="221"/>
      <c r="H611" s="221"/>
      <c r="I611" s="221"/>
      <c r="J611" s="221"/>
      <c r="L611" s="54" t="str">
        <f t="shared" si="25"/>
        <v/>
      </c>
      <c r="M611" s="203"/>
      <c r="N611" s="201"/>
      <c r="O611" s="227"/>
      <c r="P611" s="221"/>
      <c r="Q611" s="221"/>
      <c r="R611" s="221"/>
      <c r="S611" s="221"/>
      <c r="T611" s="221"/>
      <c r="U611" s="221"/>
    </row>
    <row r="612" spans="1:21" ht="15.75">
      <c r="A612" s="175" t="str">
        <f t="shared" si="24"/>
        <v/>
      </c>
      <c r="B612" s="203"/>
      <c r="C612" s="201"/>
      <c r="D612" s="227"/>
      <c r="E612" s="221"/>
      <c r="F612" s="221"/>
      <c r="G612" s="221"/>
      <c r="H612" s="221"/>
      <c r="I612" s="221"/>
      <c r="J612" s="221"/>
      <c r="L612" s="54" t="str">
        <f t="shared" si="25"/>
        <v/>
      </c>
      <c r="M612" s="203"/>
      <c r="N612" s="201"/>
      <c r="O612" s="227"/>
      <c r="P612" s="221"/>
      <c r="Q612" s="221"/>
      <c r="R612" s="221"/>
      <c r="S612" s="221"/>
      <c r="T612" s="221"/>
      <c r="U612" s="221"/>
    </row>
    <row r="613" spans="1:21" ht="15.75">
      <c r="A613" s="175" t="str">
        <f t="shared" si="24"/>
        <v/>
      </c>
      <c r="B613" s="203"/>
      <c r="C613" s="201"/>
      <c r="D613" s="227"/>
      <c r="E613" s="221"/>
      <c r="F613" s="221"/>
      <c r="G613" s="221"/>
      <c r="H613" s="221"/>
      <c r="I613" s="221"/>
      <c r="J613" s="221"/>
      <c r="L613" s="54" t="str">
        <f t="shared" si="25"/>
        <v/>
      </c>
      <c r="M613" s="203"/>
      <c r="N613" s="201"/>
      <c r="O613" s="227"/>
      <c r="P613" s="221"/>
      <c r="Q613" s="221"/>
      <c r="R613" s="221"/>
      <c r="S613" s="221"/>
      <c r="T613" s="221"/>
      <c r="U613" s="221"/>
    </row>
    <row r="614" spans="1:21" ht="15.75">
      <c r="A614" s="175" t="str">
        <f t="shared" si="24"/>
        <v/>
      </c>
      <c r="B614" s="203"/>
      <c r="C614" s="201"/>
      <c r="D614" s="227"/>
      <c r="E614" s="221"/>
      <c r="F614" s="221"/>
      <c r="G614" s="221"/>
      <c r="H614" s="221"/>
      <c r="I614" s="221"/>
      <c r="J614" s="221"/>
      <c r="L614" s="54" t="str">
        <f t="shared" si="25"/>
        <v/>
      </c>
      <c r="M614" s="203"/>
      <c r="N614" s="201"/>
      <c r="O614" s="227"/>
      <c r="P614" s="221"/>
      <c r="Q614" s="221"/>
      <c r="R614" s="221"/>
      <c r="S614" s="221"/>
      <c r="T614" s="221"/>
      <c r="U614" s="221"/>
    </row>
    <row r="615" spans="1:21" ht="15.75">
      <c r="A615" s="175" t="str">
        <f t="shared" si="24"/>
        <v/>
      </c>
      <c r="B615" s="202"/>
      <c r="C615" s="201"/>
      <c r="D615" s="227"/>
      <c r="E615" s="221"/>
      <c r="F615" s="221"/>
      <c r="G615" s="221"/>
      <c r="H615" s="221"/>
      <c r="I615" s="221"/>
      <c r="J615" s="221"/>
      <c r="L615" s="54" t="str">
        <f t="shared" si="25"/>
        <v/>
      </c>
      <c r="M615" s="202"/>
      <c r="N615" s="201"/>
      <c r="O615" s="227"/>
      <c r="P615" s="221"/>
      <c r="Q615" s="221"/>
      <c r="R615" s="221"/>
      <c r="S615" s="221"/>
      <c r="T615" s="221"/>
      <c r="U615" s="221"/>
    </row>
    <row r="616" spans="1:21" ht="15.75">
      <c r="A616" s="175" t="str">
        <f t="shared" si="24"/>
        <v/>
      </c>
      <c r="B616" s="203"/>
      <c r="C616" s="201"/>
      <c r="D616" s="227"/>
      <c r="E616" s="221"/>
      <c r="F616" s="221"/>
      <c r="G616" s="221"/>
      <c r="H616" s="221"/>
      <c r="I616" s="221"/>
      <c r="J616" s="221"/>
      <c r="L616" s="54" t="str">
        <f t="shared" si="25"/>
        <v/>
      </c>
      <c r="M616" s="203"/>
      <c r="N616" s="201"/>
      <c r="O616" s="227"/>
      <c r="P616" s="221"/>
      <c r="Q616" s="221"/>
      <c r="R616" s="221"/>
      <c r="S616" s="221"/>
      <c r="T616" s="221"/>
      <c r="U616" s="221"/>
    </row>
    <row r="617" spans="1:21" ht="15.75">
      <c r="A617" s="175" t="str">
        <f t="shared" si="24"/>
        <v/>
      </c>
      <c r="B617" s="203"/>
      <c r="C617" s="201"/>
      <c r="D617" s="227"/>
      <c r="E617" s="221"/>
      <c r="F617" s="221"/>
      <c r="G617" s="221"/>
      <c r="H617" s="221"/>
      <c r="I617" s="221"/>
      <c r="J617" s="221"/>
      <c r="L617" s="54" t="str">
        <f t="shared" si="25"/>
        <v/>
      </c>
      <c r="M617" s="203"/>
      <c r="N617" s="201"/>
      <c r="O617" s="227"/>
      <c r="P617" s="221"/>
      <c r="Q617" s="221"/>
      <c r="R617" s="221"/>
      <c r="S617" s="221"/>
      <c r="T617" s="221"/>
      <c r="U617" s="221"/>
    </row>
    <row r="618" spans="1:21" ht="15.75">
      <c r="A618" s="175" t="str">
        <f t="shared" si="24"/>
        <v/>
      </c>
      <c r="B618" s="203"/>
      <c r="C618" s="201"/>
      <c r="D618" s="227"/>
      <c r="E618" s="221"/>
      <c r="F618" s="221"/>
      <c r="G618" s="221"/>
      <c r="H618" s="221"/>
      <c r="I618" s="221"/>
      <c r="J618" s="221"/>
      <c r="L618" s="54" t="str">
        <f t="shared" si="25"/>
        <v/>
      </c>
      <c r="M618" s="203"/>
      <c r="N618" s="201"/>
      <c r="O618" s="227"/>
      <c r="P618" s="221"/>
      <c r="Q618" s="221"/>
      <c r="R618" s="221"/>
      <c r="S618" s="221"/>
      <c r="T618" s="221"/>
      <c r="U618" s="221"/>
    </row>
    <row r="619" spans="1:21" ht="15.75">
      <c r="A619" s="175" t="str">
        <f t="shared" si="24"/>
        <v/>
      </c>
      <c r="B619" s="202"/>
      <c r="C619" s="201"/>
      <c r="D619" s="227"/>
      <c r="E619" s="221"/>
      <c r="F619" s="221"/>
      <c r="G619" s="221"/>
      <c r="H619" s="221"/>
      <c r="I619" s="221"/>
      <c r="J619" s="221"/>
      <c r="L619" s="54" t="str">
        <f t="shared" si="25"/>
        <v/>
      </c>
      <c r="M619" s="202"/>
      <c r="N619" s="201"/>
      <c r="O619" s="227"/>
      <c r="P619" s="221"/>
      <c r="Q619" s="221"/>
      <c r="R619" s="221"/>
      <c r="S619" s="221"/>
      <c r="T619" s="221"/>
      <c r="U619" s="221"/>
    </row>
    <row r="620" spans="1:21" ht="15.75">
      <c r="A620" s="175" t="str">
        <f t="shared" si="24"/>
        <v/>
      </c>
      <c r="B620" s="203"/>
      <c r="C620" s="201"/>
      <c r="D620" s="227"/>
      <c r="E620" s="221"/>
      <c r="F620" s="221"/>
      <c r="G620" s="221"/>
      <c r="H620" s="221"/>
      <c r="I620" s="221"/>
      <c r="J620" s="221"/>
      <c r="L620" s="54" t="str">
        <f t="shared" si="25"/>
        <v/>
      </c>
      <c r="M620" s="203"/>
      <c r="N620" s="201"/>
      <c r="O620" s="227"/>
      <c r="P620" s="221"/>
      <c r="Q620" s="221"/>
      <c r="R620" s="221"/>
      <c r="S620" s="221"/>
      <c r="T620" s="221"/>
      <c r="U620" s="221"/>
    </row>
    <row r="621" spans="1:21" ht="15.75">
      <c r="A621" s="175" t="str">
        <f t="shared" si="24"/>
        <v/>
      </c>
      <c r="B621" s="203"/>
      <c r="C621" s="201"/>
      <c r="D621" s="227"/>
      <c r="E621" s="221"/>
      <c r="F621" s="221"/>
      <c r="G621" s="221"/>
      <c r="H621" s="221"/>
      <c r="I621" s="221"/>
      <c r="J621" s="221"/>
      <c r="L621" s="54" t="str">
        <f t="shared" si="25"/>
        <v/>
      </c>
      <c r="M621" s="203"/>
      <c r="N621" s="201"/>
      <c r="O621" s="227"/>
      <c r="P621" s="221"/>
      <c r="Q621" s="221"/>
      <c r="R621" s="221"/>
      <c r="S621" s="221"/>
      <c r="T621" s="221"/>
      <c r="U621" s="221"/>
    </row>
    <row r="622" spans="1:21" ht="15.75">
      <c r="A622" s="175" t="str">
        <f t="shared" si="24"/>
        <v/>
      </c>
      <c r="B622" s="203"/>
      <c r="C622" s="201"/>
      <c r="D622" s="227"/>
      <c r="E622" s="221"/>
      <c r="F622" s="221"/>
      <c r="G622" s="221"/>
      <c r="H622" s="221"/>
      <c r="I622" s="221"/>
      <c r="J622" s="221"/>
      <c r="L622" s="54" t="str">
        <f t="shared" si="25"/>
        <v/>
      </c>
      <c r="M622" s="203"/>
      <c r="N622" s="201"/>
      <c r="O622" s="227"/>
      <c r="P622" s="221"/>
      <c r="Q622" s="221"/>
      <c r="R622" s="221"/>
      <c r="S622" s="221"/>
      <c r="T622" s="221"/>
      <c r="U622" s="221"/>
    </row>
    <row r="623" spans="1:21" ht="15.75">
      <c r="A623" s="175" t="str">
        <f t="shared" si="24"/>
        <v/>
      </c>
      <c r="B623" s="203"/>
      <c r="C623" s="201"/>
      <c r="D623" s="227"/>
      <c r="E623" s="221"/>
      <c r="F623" s="221"/>
      <c r="G623" s="221"/>
      <c r="H623" s="221"/>
      <c r="I623" s="221"/>
      <c r="J623" s="221"/>
      <c r="L623" s="54" t="str">
        <f t="shared" si="25"/>
        <v/>
      </c>
      <c r="M623" s="203"/>
      <c r="N623" s="201"/>
      <c r="O623" s="227"/>
      <c r="P623" s="221"/>
      <c r="Q623" s="221"/>
      <c r="R623" s="221"/>
      <c r="S623" s="221"/>
      <c r="T623" s="221"/>
      <c r="U623" s="221"/>
    </row>
    <row r="624" spans="1:21" ht="15.75">
      <c r="A624" s="175" t="str">
        <f t="shared" si="24"/>
        <v/>
      </c>
      <c r="B624" s="202"/>
      <c r="C624" s="201"/>
      <c r="D624" s="227"/>
      <c r="E624" s="221"/>
      <c r="F624" s="221"/>
      <c r="G624" s="221"/>
      <c r="H624" s="221"/>
      <c r="I624" s="221"/>
      <c r="J624" s="221"/>
      <c r="L624" s="54" t="str">
        <f t="shared" si="25"/>
        <v/>
      </c>
      <c r="M624" s="202"/>
      <c r="N624" s="201"/>
      <c r="O624" s="227"/>
      <c r="P624" s="221"/>
      <c r="Q624" s="221"/>
      <c r="R624" s="221"/>
      <c r="S624" s="221"/>
      <c r="T624" s="221"/>
      <c r="U624" s="221"/>
    </row>
    <row r="625" spans="1:21" ht="15.75">
      <c r="A625" s="175" t="str">
        <f t="shared" si="24"/>
        <v/>
      </c>
      <c r="B625" s="203"/>
      <c r="C625" s="201"/>
      <c r="D625" s="227"/>
      <c r="E625" s="221"/>
      <c r="F625" s="221"/>
      <c r="G625" s="221"/>
      <c r="H625" s="221"/>
      <c r="I625" s="221"/>
      <c r="J625" s="221"/>
      <c r="L625" s="54" t="str">
        <f t="shared" si="25"/>
        <v/>
      </c>
      <c r="M625" s="203"/>
      <c r="N625" s="201"/>
      <c r="O625" s="227"/>
      <c r="P625" s="221"/>
      <c r="Q625" s="221"/>
      <c r="R625" s="221"/>
      <c r="S625" s="221"/>
      <c r="T625" s="221"/>
      <c r="U625" s="221"/>
    </row>
    <row r="626" spans="1:21" ht="15.75">
      <c r="A626" s="175" t="str">
        <f t="shared" si="24"/>
        <v/>
      </c>
      <c r="B626" s="203"/>
      <c r="C626" s="201"/>
      <c r="D626" s="227"/>
      <c r="E626" s="221"/>
      <c r="F626" s="221"/>
      <c r="G626" s="221"/>
      <c r="H626" s="221"/>
      <c r="I626" s="221"/>
      <c r="J626" s="221"/>
      <c r="L626" s="54" t="str">
        <f t="shared" si="25"/>
        <v/>
      </c>
      <c r="M626" s="203"/>
      <c r="N626" s="201"/>
      <c r="O626" s="227"/>
      <c r="P626" s="221"/>
      <c r="Q626" s="221"/>
      <c r="R626" s="221"/>
      <c r="S626" s="221"/>
      <c r="T626" s="221"/>
      <c r="U626" s="221"/>
    </row>
    <row r="627" spans="1:21" ht="15.75">
      <c r="A627" s="175" t="str">
        <f t="shared" si="24"/>
        <v/>
      </c>
      <c r="B627" s="203"/>
      <c r="C627" s="201"/>
      <c r="D627" s="227"/>
      <c r="E627" s="221"/>
      <c r="F627" s="221"/>
      <c r="G627" s="221"/>
      <c r="H627" s="221"/>
      <c r="I627" s="221"/>
      <c r="J627" s="221"/>
      <c r="L627" s="54" t="str">
        <f t="shared" si="25"/>
        <v/>
      </c>
      <c r="M627" s="203"/>
      <c r="N627" s="201"/>
      <c r="O627" s="227"/>
      <c r="P627" s="221"/>
      <c r="Q627" s="221"/>
      <c r="R627" s="221"/>
      <c r="S627" s="221"/>
      <c r="T627" s="221"/>
      <c r="U627" s="221"/>
    </row>
    <row r="628" spans="1:21" ht="15.75">
      <c r="A628" s="175" t="str">
        <f t="shared" si="24"/>
        <v/>
      </c>
      <c r="B628" s="202"/>
      <c r="C628" s="201"/>
      <c r="D628" s="227"/>
      <c r="E628" s="221"/>
      <c r="F628" s="221"/>
      <c r="G628" s="221"/>
      <c r="H628" s="221"/>
      <c r="I628" s="221"/>
      <c r="J628" s="221"/>
      <c r="L628" s="54" t="str">
        <f t="shared" si="25"/>
        <v/>
      </c>
      <c r="M628" s="202"/>
      <c r="N628" s="201"/>
      <c r="O628" s="227"/>
      <c r="P628" s="221"/>
      <c r="Q628" s="221"/>
      <c r="R628" s="221"/>
      <c r="S628" s="221"/>
      <c r="T628" s="221"/>
      <c r="U628" s="221"/>
    </row>
    <row r="629" spans="1:21" ht="15.75">
      <c r="A629" s="175" t="str">
        <f t="shared" si="24"/>
        <v/>
      </c>
      <c r="B629" s="203"/>
      <c r="C629" s="201"/>
      <c r="D629" s="227"/>
      <c r="E629" s="221"/>
      <c r="F629" s="221"/>
      <c r="G629" s="221"/>
      <c r="H629" s="221"/>
      <c r="I629" s="221"/>
      <c r="J629" s="221"/>
      <c r="L629" s="54" t="str">
        <f t="shared" si="25"/>
        <v/>
      </c>
      <c r="M629" s="203"/>
      <c r="N629" s="201"/>
      <c r="O629" s="227"/>
      <c r="P629" s="221"/>
      <c r="Q629" s="221"/>
      <c r="R629" s="221"/>
      <c r="S629" s="221"/>
      <c r="T629" s="221"/>
      <c r="U629" s="221"/>
    </row>
    <row r="630" spans="1:21" ht="15.75">
      <c r="A630" s="175" t="str">
        <f t="shared" si="24"/>
        <v/>
      </c>
      <c r="B630" s="202"/>
      <c r="C630" s="201"/>
      <c r="D630" s="227"/>
      <c r="E630" s="221"/>
      <c r="F630" s="221"/>
      <c r="G630" s="221"/>
      <c r="H630" s="221"/>
      <c r="I630" s="221"/>
      <c r="J630" s="221"/>
      <c r="L630" s="54" t="str">
        <f t="shared" si="25"/>
        <v/>
      </c>
      <c r="M630" s="202"/>
      <c r="N630" s="201"/>
      <c r="O630" s="227"/>
      <c r="P630" s="221"/>
      <c r="Q630" s="221"/>
      <c r="R630" s="221"/>
      <c r="S630" s="221"/>
      <c r="T630" s="221"/>
      <c r="U630" s="221"/>
    </row>
    <row r="631" spans="1:21" ht="15.75">
      <c r="A631" s="175" t="str">
        <f t="shared" si="24"/>
        <v/>
      </c>
      <c r="B631" s="202"/>
      <c r="C631" s="201"/>
      <c r="D631" s="227"/>
      <c r="E631" s="221"/>
      <c r="F631" s="221"/>
      <c r="G631" s="221"/>
      <c r="H631" s="221"/>
      <c r="I631" s="221"/>
      <c r="J631" s="221"/>
      <c r="L631" s="54" t="str">
        <f t="shared" si="25"/>
        <v/>
      </c>
      <c r="M631" s="202"/>
      <c r="N631" s="201"/>
      <c r="O631" s="227"/>
      <c r="P631" s="221"/>
      <c r="Q631" s="221"/>
      <c r="R631" s="221"/>
      <c r="S631" s="221"/>
      <c r="T631" s="221"/>
      <c r="U631" s="221"/>
    </row>
    <row r="632" spans="1:21" ht="15.75">
      <c r="A632" s="175" t="str">
        <f t="shared" si="24"/>
        <v/>
      </c>
      <c r="B632" s="203"/>
      <c r="C632" s="201"/>
      <c r="D632" s="227"/>
      <c r="E632" s="221"/>
      <c r="F632" s="221"/>
      <c r="G632" s="221"/>
      <c r="H632" s="221"/>
      <c r="I632" s="221"/>
      <c r="J632" s="221"/>
      <c r="L632" s="54" t="str">
        <f t="shared" si="25"/>
        <v/>
      </c>
      <c r="M632" s="203"/>
      <c r="N632" s="201"/>
      <c r="O632" s="227"/>
      <c r="P632" s="221"/>
      <c r="Q632" s="221"/>
      <c r="R632" s="221"/>
      <c r="S632" s="221"/>
      <c r="T632" s="221"/>
      <c r="U632" s="221"/>
    </row>
    <row r="633" spans="1:21" ht="15.75">
      <c r="A633" s="175" t="str">
        <f t="shared" si="24"/>
        <v/>
      </c>
      <c r="B633" s="202"/>
      <c r="C633" s="201"/>
      <c r="D633" s="227"/>
      <c r="E633" s="221"/>
      <c r="F633" s="221"/>
      <c r="G633" s="221"/>
      <c r="H633" s="221"/>
      <c r="I633" s="221"/>
      <c r="J633" s="221"/>
      <c r="L633" s="54" t="str">
        <f t="shared" si="25"/>
        <v/>
      </c>
      <c r="M633" s="202"/>
      <c r="N633" s="201"/>
      <c r="O633" s="227"/>
      <c r="P633" s="221"/>
      <c r="Q633" s="221"/>
      <c r="R633" s="221"/>
      <c r="S633" s="221"/>
      <c r="T633" s="221"/>
      <c r="U633" s="221"/>
    </row>
    <row r="634" spans="1:21" ht="15.75">
      <c r="A634" s="175" t="str">
        <f t="shared" si="24"/>
        <v/>
      </c>
      <c r="B634" s="202"/>
      <c r="C634" s="201"/>
      <c r="D634" s="227"/>
      <c r="E634" s="221"/>
      <c r="F634" s="221"/>
      <c r="G634" s="221"/>
      <c r="H634" s="221"/>
      <c r="I634" s="221"/>
      <c r="J634" s="221"/>
      <c r="L634" s="54" t="str">
        <f t="shared" si="25"/>
        <v/>
      </c>
      <c r="M634" s="202"/>
      <c r="N634" s="201"/>
      <c r="O634" s="227"/>
      <c r="P634" s="221"/>
      <c r="Q634" s="221"/>
      <c r="R634" s="221"/>
      <c r="S634" s="221"/>
      <c r="T634" s="221"/>
      <c r="U634" s="221"/>
    </row>
    <row r="635" spans="1:21" ht="15.75">
      <c r="A635" s="175" t="str">
        <f t="shared" si="24"/>
        <v/>
      </c>
      <c r="B635" s="203"/>
      <c r="C635" s="201"/>
      <c r="D635" s="227"/>
      <c r="E635" s="221"/>
      <c r="F635" s="221"/>
      <c r="G635" s="221"/>
      <c r="H635" s="221"/>
      <c r="I635" s="221"/>
      <c r="J635" s="221"/>
      <c r="L635" s="54" t="str">
        <f t="shared" si="25"/>
        <v/>
      </c>
      <c r="M635" s="203"/>
      <c r="N635" s="201"/>
      <c r="O635" s="227"/>
      <c r="P635" s="221"/>
      <c r="Q635" s="221"/>
      <c r="R635" s="221"/>
      <c r="S635" s="221"/>
      <c r="T635" s="221"/>
      <c r="U635" s="221"/>
    </row>
    <row r="636" spans="1:21" ht="15.75">
      <c r="A636" s="175" t="str">
        <f t="shared" si="24"/>
        <v/>
      </c>
      <c r="B636" s="202"/>
      <c r="C636" s="201"/>
      <c r="D636" s="227"/>
      <c r="E636" s="221"/>
      <c r="F636" s="221"/>
      <c r="G636" s="221"/>
      <c r="H636" s="221"/>
      <c r="I636" s="221"/>
      <c r="J636" s="221"/>
      <c r="L636" s="54" t="str">
        <f t="shared" si="25"/>
        <v/>
      </c>
      <c r="M636" s="202"/>
      <c r="N636" s="201"/>
      <c r="O636" s="227"/>
      <c r="P636" s="221"/>
      <c r="Q636" s="221"/>
      <c r="R636" s="221"/>
      <c r="S636" s="221"/>
      <c r="T636" s="221"/>
      <c r="U636" s="221"/>
    </row>
    <row r="637" spans="1:21" ht="15.75">
      <c r="A637" s="175" t="str">
        <f t="shared" si="24"/>
        <v/>
      </c>
      <c r="B637" s="203"/>
      <c r="C637" s="201"/>
      <c r="D637" s="227"/>
      <c r="E637" s="221"/>
      <c r="F637" s="221"/>
      <c r="G637" s="221"/>
      <c r="H637" s="221"/>
      <c r="I637" s="221"/>
      <c r="J637" s="221"/>
      <c r="L637" s="54" t="str">
        <f t="shared" si="25"/>
        <v/>
      </c>
      <c r="M637" s="203"/>
      <c r="N637" s="201"/>
      <c r="O637" s="227"/>
      <c r="P637" s="221"/>
      <c r="Q637" s="221"/>
      <c r="R637" s="221"/>
      <c r="S637" s="221"/>
      <c r="T637" s="221"/>
      <c r="U637" s="221"/>
    </row>
    <row r="638" spans="1:21" ht="15.75">
      <c r="A638" s="175" t="str">
        <f t="shared" si="24"/>
        <v/>
      </c>
      <c r="B638" s="202"/>
      <c r="C638" s="201"/>
      <c r="D638" s="227"/>
      <c r="E638" s="221"/>
      <c r="F638" s="221"/>
      <c r="G638" s="221"/>
      <c r="H638" s="221"/>
      <c r="I638" s="221"/>
      <c r="J638" s="221"/>
      <c r="L638" s="54" t="str">
        <f t="shared" si="25"/>
        <v/>
      </c>
      <c r="M638" s="202"/>
      <c r="N638" s="201"/>
      <c r="O638" s="227"/>
      <c r="P638" s="221"/>
      <c r="Q638" s="221"/>
      <c r="R638" s="221"/>
      <c r="S638" s="221"/>
      <c r="T638" s="221"/>
      <c r="U638" s="221"/>
    </row>
    <row r="639" spans="1:21" ht="15.75">
      <c r="A639" s="175" t="str">
        <f t="shared" si="24"/>
        <v/>
      </c>
      <c r="B639" s="202"/>
      <c r="C639" s="201"/>
      <c r="D639" s="227"/>
      <c r="E639" s="221"/>
      <c r="F639" s="221"/>
      <c r="G639" s="221"/>
      <c r="H639" s="221"/>
      <c r="I639" s="221"/>
      <c r="J639" s="221"/>
      <c r="L639" s="54" t="str">
        <f t="shared" si="25"/>
        <v/>
      </c>
      <c r="M639" s="202"/>
      <c r="N639" s="201"/>
      <c r="O639" s="227"/>
      <c r="P639" s="221"/>
      <c r="Q639" s="221"/>
      <c r="R639" s="221"/>
      <c r="S639" s="221"/>
      <c r="T639" s="221"/>
      <c r="U639" s="221"/>
    </row>
    <row r="640" spans="1:21" ht="15.75">
      <c r="A640" s="175" t="str">
        <f t="shared" si="24"/>
        <v/>
      </c>
      <c r="B640" s="203"/>
      <c r="C640" s="201"/>
      <c r="D640" s="227"/>
      <c r="E640" s="221"/>
      <c r="F640" s="221"/>
      <c r="G640" s="221"/>
      <c r="H640" s="221"/>
      <c r="I640" s="221"/>
      <c r="J640" s="221"/>
      <c r="L640" s="54" t="str">
        <f t="shared" si="25"/>
        <v/>
      </c>
      <c r="M640" s="203"/>
      <c r="N640" s="201"/>
      <c r="O640" s="227"/>
      <c r="P640" s="221"/>
      <c r="Q640" s="221"/>
      <c r="R640" s="221"/>
      <c r="S640" s="221"/>
      <c r="T640" s="221"/>
      <c r="U640" s="221"/>
    </row>
    <row r="641" spans="1:21" ht="15.75">
      <c r="A641" s="175" t="str">
        <f t="shared" si="24"/>
        <v/>
      </c>
      <c r="B641" s="202"/>
      <c r="C641" s="201"/>
      <c r="D641" s="227"/>
      <c r="E641" s="221"/>
      <c r="F641" s="221"/>
      <c r="G641" s="221"/>
      <c r="H641" s="221"/>
      <c r="I641" s="221"/>
      <c r="J641" s="221"/>
      <c r="L641" s="54" t="str">
        <f t="shared" si="25"/>
        <v/>
      </c>
      <c r="M641" s="202"/>
      <c r="N641" s="201"/>
      <c r="O641" s="227"/>
      <c r="P641" s="221"/>
      <c r="Q641" s="221"/>
      <c r="R641" s="221"/>
      <c r="S641" s="221"/>
      <c r="T641" s="221"/>
      <c r="U641" s="221"/>
    </row>
    <row r="642" spans="1:21" ht="15.75">
      <c r="A642" s="175" t="str">
        <f t="shared" si="24"/>
        <v/>
      </c>
      <c r="B642" s="203"/>
      <c r="C642" s="201"/>
      <c r="D642" s="227"/>
      <c r="E642" s="221"/>
      <c r="F642" s="221"/>
      <c r="G642" s="221"/>
      <c r="H642" s="221"/>
      <c r="I642" s="221"/>
      <c r="J642" s="221"/>
      <c r="L642" s="54" t="str">
        <f t="shared" si="25"/>
        <v/>
      </c>
      <c r="M642" s="203"/>
      <c r="N642" s="201"/>
      <c r="O642" s="227"/>
      <c r="P642" s="221"/>
      <c r="Q642" s="221"/>
      <c r="R642" s="221"/>
      <c r="S642" s="221"/>
      <c r="T642" s="221"/>
      <c r="U642" s="221"/>
    </row>
    <row r="643" spans="1:21" ht="15.75">
      <c r="A643" s="175" t="str">
        <f t="shared" si="24"/>
        <v/>
      </c>
      <c r="B643" s="203"/>
      <c r="C643" s="201"/>
      <c r="D643" s="227"/>
      <c r="E643" s="221"/>
      <c r="F643" s="221"/>
      <c r="G643" s="221"/>
      <c r="H643" s="221"/>
      <c r="I643" s="221"/>
      <c r="J643" s="221"/>
      <c r="L643" s="54" t="str">
        <f t="shared" si="25"/>
        <v/>
      </c>
      <c r="M643" s="203"/>
      <c r="N643" s="201"/>
      <c r="O643" s="227"/>
      <c r="P643" s="221"/>
      <c r="Q643" s="221"/>
      <c r="R643" s="221"/>
      <c r="S643" s="221"/>
      <c r="T643" s="221"/>
      <c r="U643" s="221"/>
    </row>
    <row r="644" spans="1:21" ht="15.75">
      <c r="A644" s="175" t="str">
        <f t="shared" si="24"/>
        <v/>
      </c>
      <c r="B644" s="203"/>
      <c r="C644" s="201"/>
      <c r="D644" s="227"/>
      <c r="E644" s="221"/>
      <c r="F644" s="221"/>
      <c r="G644" s="221"/>
      <c r="H644" s="221"/>
      <c r="I644" s="221"/>
      <c r="J644" s="221"/>
      <c r="L644" s="54" t="str">
        <f t="shared" si="25"/>
        <v/>
      </c>
      <c r="M644" s="203"/>
      <c r="N644" s="201"/>
      <c r="O644" s="227"/>
      <c r="P644" s="221"/>
      <c r="Q644" s="221"/>
      <c r="R644" s="221"/>
      <c r="S644" s="221"/>
      <c r="T644" s="221"/>
      <c r="U644" s="221"/>
    </row>
    <row r="645" spans="1:21" ht="15.75">
      <c r="A645" s="175" t="str">
        <f t="shared" si="24"/>
        <v/>
      </c>
      <c r="B645" s="202"/>
      <c r="C645" s="201"/>
      <c r="D645" s="227"/>
      <c r="E645" s="221"/>
      <c r="F645" s="221"/>
      <c r="G645" s="221"/>
      <c r="H645" s="221"/>
      <c r="I645" s="221"/>
      <c r="J645" s="221"/>
      <c r="L645" s="54" t="str">
        <f t="shared" si="25"/>
        <v/>
      </c>
      <c r="M645" s="202"/>
      <c r="N645" s="201"/>
      <c r="O645" s="227"/>
      <c r="P645" s="221"/>
      <c r="Q645" s="221"/>
      <c r="R645" s="221"/>
      <c r="S645" s="221"/>
      <c r="T645" s="221"/>
      <c r="U645" s="221"/>
    </row>
    <row r="646" spans="1:21" ht="15.75">
      <c r="A646" s="175" t="str">
        <f t="shared" ref="A646:A706" si="26">+B646&amp;C646</f>
        <v/>
      </c>
      <c r="B646" s="202"/>
      <c r="C646" s="201"/>
      <c r="D646" s="227"/>
      <c r="E646" s="221"/>
      <c r="F646" s="221"/>
      <c r="G646" s="221"/>
      <c r="H646" s="221"/>
      <c r="I646" s="221"/>
      <c r="J646" s="221"/>
      <c r="L646" s="54" t="str">
        <f t="shared" si="25"/>
        <v/>
      </c>
      <c r="M646" s="202"/>
      <c r="N646" s="201"/>
      <c r="O646" s="227"/>
      <c r="P646" s="221"/>
      <c r="Q646" s="221"/>
      <c r="R646" s="221"/>
      <c r="S646" s="221"/>
      <c r="T646" s="221"/>
      <c r="U646" s="221"/>
    </row>
    <row r="647" spans="1:21" ht="15.75">
      <c r="A647" s="175" t="str">
        <f t="shared" si="26"/>
        <v/>
      </c>
      <c r="B647" s="203"/>
      <c r="C647" s="201"/>
      <c r="D647" s="227"/>
      <c r="E647" s="221"/>
      <c r="F647" s="221"/>
      <c r="G647" s="221"/>
      <c r="H647" s="221"/>
      <c r="I647" s="221"/>
      <c r="J647" s="221"/>
      <c r="L647" s="54" t="str">
        <f t="shared" ref="L647:L706" si="27">+M647&amp;N647</f>
        <v/>
      </c>
      <c r="M647" s="203"/>
      <c r="N647" s="201"/>
      <c r="O647" s="227"/>
      <c r="P647" s="221"/>
      <c r="Q647" s="221"/>
      <c r="R647" s="221"/>
      <c r="S647" s="221"/>
      <c r="T647" s="221"/>
      <c r="U647" s="221"/>
    </row>
    <row r="648" spans="1:21" ht="15.75">
      <c r="A648" s="175" t="str">
        <f t="shared" si="26"/>
        <v/>
      </c>
      <c r="B648" s="203"/>
      <c r="C648" s="201"/>
      <c r="D648" s="227"/>
      <c r="E648" s="221"/>
      <c r="F648" s="221"/>
      <c r="G648" s="221"/>
      <c r="H648" s="221"/>
      <c r="I648" s="221"/>
      <c r="J648" s="221"/>
      <c r="L648" s="54" t="str">
        <f t="shared" si="27"/>
        <v/>
      </c>
      <c r="M648" s="203"/>
      <c r="N648" s="201"/>
      <c r="O648" s="227"/>
      <c r="P648" s="221"/>
      <c r="Q648" s="221"/>
      <c r="R648" s="221"/>
      <c r="S648" s="221"/>
      <c r="T648" s="221"/>
      <c r="U648" s="221"/>
    </row>
    <row r="649" spans="1:21" ht="15.75">
      <c r="A649" s="175" t="str">
        <f t="shared" si="26"/>
        <v/>
      </c>
      <c r="B649" s="203"/>
      <c r="C649" s="201"/>
      <c r="D649" s="227"/>
      <c r="E649" s="221"/>
      <c r="F649" s="221"/>
      <c r="G649" s="221"/>
      <c r="H649" s="221"/>
      <c r="I649" s="221"/>
      <c r="J649" s="221"/>
      <c r="L649" s="54" t="str">
        <f t="shared" si="27"/>
        <v/>
      </c>
      <c r="M649" s="203"/>
      <c r="N649" s="201"/>
      <c r="O649" s="227"/>
      <c r="P649" s="221"/>
      <c r="Q649" s="221"/>
      <c r="R649" s="221"/>
      <c r="S649" s="221"/>
      <c r="T649" s="221"/>
      <c r="U649" s="221"/>
    </row>
    <row r="650" spans="1:21" ht="15.75">
      <c r="A650" s="175" t="str">
        <f t="shared" si="26"/>
        <v/>
      </c>
      <c r="B650" s="202"/>
      <c r="C650" s="201"/>
      <c r="D650" s="227"/>
      <c r="E650" s="221"/>
      <c r="F650" s="221"/>
      <c r="G650" s="221"/>
      <c r="H650" s="221"/>
      <c r="I650" s="221"/>
      <c r="J650" s="221"/>
      <c r="L650" s="54" t="str">
        <f t="shared" si="27"/>
        <v/>
      </c>
      <c r="M650" s="202"/>
      <c r="N650" s="201"/>
      <c r="O650" s="227"/>
      <c r="P650" s="221"/>
      <c r="Q650" s="221"/>
      <c r="R650" s="221"/>
      <c r="S650" s="221"/>
      <c r="T650" s="221"/>
      <c r="U650" s="221"/>
    </row>
    <row r="651" spans="1:21" ht="15.75">
      <c r="A651" s="175" t="str">
        <f t="shared" si="26"/>
        <v/>
      </c>
      <c r="B651" s="203"/>
      <c r="C651" s="201"/>
      <c r="D651" s="227"/>
      <c r="E651" s="221"/>
      <c r="F651" s="221"/>
      <c r="G651" s="221"/>
      <c r="H651" s="221"/>
      <c r="I651" s="221"/>
      <c r="J651" s="221"/>
      <c r="L651" s="54" t="str">
        <f t="shared" si="27"/>
        <v/>
      </c>
      <c r="M651" s="203"/>
      <c r="N651" s="201"/>
      <c r="O651" s="227"/>
      <c r="P651" s="221"/>
      <c r="Q651" s="221"/>
      <c r="R651" s="221"/>
      <c r="S651" s="221"/>
      <c r="T651" s="221"/>
      <c r="U651" s="221"/>
    </row>
    <row r="652" spans="1:21" ht="15.75">
      <c r="A652" s="175" t="str">
        <f t="shared" si="26"/>
        <v/>
      </c>
      <c r="B652" s="202"/>
      <c r="C652" s="201"/>
      <c r="D652" s="227"/>
      <c r="E652" s="221"/>
      <c r="F652" s="221"/>
      <c r="G652" s="221"/>
      <c r="H652" s="221"/>
      <c r="I652" s="221"/>
      <c r="J652" s="221"/>
      <c r="L652" s="54" t="str">
        <f t="shared" si="27"/>
        <v/>
      </c>
      <c r="M652" s="202"/>
      <c r="N652" s="201"/>
      <c r="O652" s="227"/>
      <c r="P652" s="221"/>
      <c r="Q652" s="221"/>
      <c r="R652" s="221"/>
      <c r="S652" s="221"/>
      <c r="T652" s="221"/>
      <c r="U652" s="221"/>
    </row>
    <row r="653" spans="1:21" ht="15.75">
      <c r="A653" s="175" t="str">
        <f t="shared" si="26"/>
        <v/>
      </c>
      <c r="B653" s="203"/>
      <c r="C653" s="201"/>
      <c r="D653" s="227"/>
      <c r="E653" s="221"/>
      <c r="F653" s="221"/>
      <c r="G653" s="221"/>
      <c r="H653" s="221"/>
      <c r="I653" s="221"/>
      <c r="J653" s="221"/>
      <c r="L653" s="54" t="str">
        <f t="shared" si="27"/>
        <v/>
      </c>
      <c r="M653" s="203"/>
      <c r="N653" s="201"/>
      <c r="O653" s="227"/>
      <c r="P653" s="221"/>
      <c r="Q653" s="221"/>
      <c r="R653" s="221"/>
      <c r="S653" s="221"/>
      <c r="T653" s="221"/>
      <c r="U653" s="221"/>
    </row>
    <row r="654" spans="1:21" ht="15.75">
      <c r="A654" s="175" t="str">
        <f t="shared" si="26"/>
        <v/>
      </c>
      <c r="B654" s="202"/>
      <c r="C654" s="201"/>
      <c r="D654" s="227"/>
      <c r="E654" s="221"/>
      <c r="F654" s="221"/>
      <c r="G654" s="221"/>
      <c r="H654" s="221"/>
      <c r="I654" s="221"/>
      <c r="J654" s="221"/>
      <c r="L654" s="54" t="str">
        <f t="shared" si="27"/>
        <v/>
      </c>
      <c r="M654" s="202"/>
      <c r="N654" s="201"/>
      <c r="O654" s="227"/>
      <c r="P654" s="221"/>
      <c r="Q654" s="221"/>
      <c r="R654" s="221"/>
      <c r="S654" s="221"/>
      <c r="T654" s="221"/>
      <c r="U654" s="221"/>
    </row>
    <row r="655" spans="1:21" ht="15.75">
      <c r="A655" s="175" t="str">
        <f t="shared" si="26"/>
        <v/>
      </c>
      <c r="B655" s="203"/>
      <c r="C655" s="201"/>
      <c r="D655" s="227"/>
      <c r="E655" s="221"/>
      <c r="F655" s="221"/>
      <c r="G655" s="221"/>
      <c r="H655" s="221"/>
      <c r="I655" s="221"/>
      <c r="J655" s="221"/>
      <c r="L655" s="54" t="str">
        <f t="shared" si="27"/>
        <v/>
      </c>
      <c r="M655" s="203"/>
      <c r="N655" s="201"/>
      <c r="O655" s="227"/>
      <c r="P655" s="221"/>
      <c r="Q655" s="221"/>
      <c r="R655" s="221"/>
      <c r="S655" s="221"/>
      <c r="T655" s="221"/>
      <c r="U655" s="221"/>
    </row>
    <row r="656" spans="1:21" ht="15.75">
      <c r="A656" s="175" t="str">
        <f t="shared" si="26"/>
        <v/>
      </c>
      <c r="B656" s="202"/>
      <c r="C656" s="201"/>
      <c r="D656" s="227"/>
      <c r="E656" s="221"/>
      <c r="F656" s="221"/>
      <c r="G656" s="221"/>
      <c r="H656" s="221"/>
      <c r="I656" s="221"/>
      <c r="J656" s="221"/>
      <c r="L656" s="54" t="str">
        <f t="shared" si="27"/>
        <v/>
      </c>
      <c r="M656" s="202"/>
      <c r="N656" s="201"/>
      <c r="O656" s="227"/>
      <c r="P656" s="221"/>
      <c r="Q656" s="221"/>
      <c r="R656" s="221"/>
      <c r="S656" s="221"/>
      <c r="T656" s="221"/>
      <c r="U656" s="221"/>
    </row>
    <row r="657" spans="1:21" ht="15.75">
      <c r="A657" s="175" t="str">
        <f t="shared" si="26"/>
        <v/>
      </c>
      <c r="B657" s="202"/>
      <c r="C657" s="201"/>
      <c r="D657" s="227"/>
      <c r="E657" s="221"/>
      <c r="F657" s="221"/>
      <c r="G657" s="221"/>
      <c r="H657" s="221"/>
      <c r="I657" s="221"/>
      <c r="J657" s="221"/>
      <c r="L657" s="54" t="str">
        <f t="shared" si="27"/>
        <v/>
      </c>
      <c r="M657" s="202"/>
      <c r="N657" s="201"/>
      <c r="O657" s="227"/>
      <c r="P657" s="221"/>
      <c r="Q657" s="221"/>
      <c r="R657" s="221"/>
      <c r="S657" s="221"/>
      <c r="T657" s="221"/>
      <c r="U657" s="221"/>
    </row>
    <row r="658" spans="1:21" ht="15.75">
      <c r="A658" s="175" t="str">
        <f t="shared" si="26"/>
        <v/>
      </c>
      <c r="B658" s="202"/>
      <c r="C658" s="201"/>
      <c r="D658" s="227"/>
      <c r="E658" s="221"/>
      <c r="F658" s="221"/>
      <c r="G658" s="221"/>
      <c r="H658" s="221"/>
      <c r="I658" s="221"/>
      <c r="J658" s="221"/>
      <c r="L658" s="54" t="str">
        <f t="shared" si="27"/>
        <v/>
      </c>
      <c r="M658" s="202"/>
      <c r="N658" s="201"/>
      <c r="O658" s="227"/>
      <c r="P658" s="221"/>
      <c r="Q658" s="221"/>
      <c r="R658" s="221"/>
      <c r="S658" s="221"/>
      <c r="T658" s="221"/>
      <c r="U658" s="221"/>
    </row>
    <row r="659" spans="1:21" ht="15.75">
      <c r="A659" s="175" t="str">
        <f t="shared" si="26"/>
        <v/>
      </c>
      <c r="B659" s="202"/>
      <c r="C659" s="201"/>
      <c r="D659" s="227"/>
      <c r="E659" s="221"/>
      <c r="F659" s="221"/>
      <c r="G659" s="221"/>
      <c r="H659" s="221"/>
      <c r="I659" s="221"/>
      <c r="J659" s="221"/>
      <c r="L659" s="54" t="str">
        <f t="shared" si="27"/>
        <v/>
      </c>
      <c r="M659" s="202"/>
      <c r="N659" s="201"/>
      <c r="O659" s="227"/>
      <c r="P659" s="221"/>
      <c r="Q659" s="221"/>
      <c r="R659" s="221"/>
      <c r="S659" s="221"/>
      <c r="T659" s="221"/>
      <c r="U659" s="221"/>
    </row>
    <row r="660" spans="1:21" ht="15.75">
      <c r="A660" s="175" t="str">
        <f t="shared" si="26"/>
        <v/>
      </c>
      <c r="B660" s="202"/>
      <c r="C660" s="201"/>
      <c r="D660" s="227"/>
      <c r="E660" s="221"/>
      <c r="F660" s="221"/>
      <c r="G660" s="221"/>
      <c r="H660" s="221"/>
      <c r="I660" s="221"/>
      <c r="J660" s="221"/>
      <c r="L660" s="54" t="str">
        <f t="shared" si="27"/>
        <v/>
      </c>
      <c r="M660" s="202"/>
      <c r="N660" s="201"/>
      <c r="O660" s="227"/>
      <c r="P660" s="221"/>
      <c r="Q660" s="221"/>
      <c r="R660" s="221"/>
      <c r="S660" s="221"/>
      <c r="T660" s="221"/>
      <c r="U660" s="221"/>
    </row>
    <row r="661" spans="1:21" ht="15.75">
      <c r="A661" s="175" t="str">
        <f t="shared" si="26"/>
        <v/>
      </c>
      <c r="B661" s="175"/>
      <c r="C661" s="176"/>
      <c r="D661" s="176"/>
      <c r="E661" s="177"/>
      <c r="F661" s="177"/>
      <c r="G661" s="177"/>
      <c r="H661" s="177"/>
      <c r="I661" s="177"/>
      <c r="J661" s="177"/>
      <c r="L661" s="54" t="str">
        <f t="shared" si="27"/>
        <v/>
      </c>
      <c r="M661" s="202"/>
      <c r="N661" s="201"/>
      <c r="O661" s="227"/>
      <c r="P661" s="221"/>
      <c r="Q661" s="221"/>
      <c r="R661" s="221"/>
      <c r="S661" s="221"/>
      <c r="T661" s="221"/>
      <c r="U661" s="221"/>
    </row>
    <row r="662" spans="1:21" ht="15.75">
      <c r="A662" s="175" t="str">
        <f t="shared" si="26"/>
        <v/>
      </c>
      <c r="B662" s="175"/>
      <c r="C662" s="176"/>
      <c r="D662" s="176"/>
      <c r="E662" s="177"/>
      <c r="F662" s="177"/>
      <c r="G662" s="177"/>
      <c r="H662" s="177"/>
      <c r="I662" s="177"/>
      <c r="J662" s="177"/>
      <c r="L662" s="54" t="str">
        <f t="shared" si="27"/>
        <v/>
      </c>
      <c r="M662" s="202"/>
      <c r="N662" s="201"/>
      <c r="O662" s="227"/>
      <c r="P662" s="221"/>
      <c r="Q662" s="221"/>
      <c r="R662" s="221"/>
      <c r="S662" s="221"/>
      <c r="T662" s="221"/>
      <c r="U662" s="221"/>
    </row>
    <row r="663" spans="1:21" ht="15.75">
      <c r="A663" s="175" t="str">
        <f t="shared" si="26"/>
        <v/>
      </c>
      <c r="B663" s="175"/>
      <c r="C663" s="176"/>
      <c r="D663" s="176"/>
      <c r="E663" s="177"/>
      <c r="F663" s="177"/>
      <c r="G663" s="177"/>
      <c r="H663" s="177"/>
      <c r="I663" s="177"/>
      <c r="J663" s="177"/>
      <c r="L663" s="54" t="str">
        <f t="shared" si="27"/>
        <v/>
      </c>
      <c r="M663" s="202"/>
      <c r="N663" s="201"/>
      <c r="O663" s="227"/>
      <c r="P663" s="221"/>
      <c r="Q663" s="221"/>
      <c r="R663" s="221"/>
      <c r="S663" s="221"/>
      <c r="T663" s="221"/>
      <c r="U663" s="221"/>
    </row>
    <row r="664" spans="1:21" ht="15.75">
      <c r="A664" s="175" t="str">
        <f t="shared" si="26"/>
        <v/>
      </c>
      <c r="B664" s="175"/>
      <c r="C664" s="176"/>
      <c r="D664" s="176"/>
      <c r="E664" s="177"/>
      <c r="F664" s="177"/>
      <c r="G664" s="177"/>
      <c r="H664" s="177"/>
      <c r="I664" s="177"/>
      <c r="J664" s="177"/>
      <c r="L664" s="54" t="str">
        <f t="shared" si="27"/>
        <v/>
      </c>
      <c r="M664" s="202"/>
      <c r="N664" s="201"/>
      <c r="O664" s="227"/>
      <c r="P664" s="221"/>
      <c r="Q664" s="221"/>
      <c r="R664" s="221"/>
      <c r="S664" s="221"/>
      <c r="T664" s="221"/>
      <c r="U664" s="221"/>
    </row>
    <row r="665" spans="1:21" ht="15.75">
      <c r="A665" s="175" t="str">
        <f t="shared" si="26"/>
        <v/>
      </c>
      <c r="B665" s="175"/>
      <c r="C665" s="176"/>
      <c r="D665" s="176"/>
      <c r="E665" s="177"/>
      <c r="F665" s="177"/>
      <c r="G665" s="177"/>
      <c r="H665" s="177"/>
      <c r="I665" s="177"/>
      <c r="J665" s="177"/>
      <c r="L665" s="54" t="str">
        <f t="shared" si="27"/>
        <v/>
      </c>
      <c r="M665" s="202"/>
      <c r="N665" s="201"/>
      <c r="O665" s="227"/>
      <c r="P665" s="221"/>
      <c r="Q665" s="221"/>
      <c r="R665" s="221"/>
      <c r="S665" s="221"/>
      <c r="T665" s="221"/>
      <c r="U665" s="221"/>
    </row>
    <row r="666" spans="1:21" ht="15.75">
      <c r="A666" s="175" t="str">
        <f t="shared" si="26"/>
        <v/>
      </c>
      <c r="B666" s="175"/>
      <c r="C666" s="176"/>
      <c r="D666" s="176"/>
      <c r="E666" s="177"/>
      <c r="F666" s="177"/>
      <c r="G666" s="177"/>
      <c r="H666" s="177"/>
      <c r="I666" s="177"/>
      <c r="J666" s="177"/>
      <c r="L666" s="54" t="str">
        <f t="shared" si="27"/>
        <v/>
      </c>
      <c r="M666" s="202"/>
      <c r="N666" s="201"/>
      <c r="O666" s="227"/>
      <c r="P666" s="221"/>
      <c r="Q666" s="221"/>
      <c r="R666" s="221"/>
      <c r="S666" s="221"/>
      <c r="T666" s="221"/>
      <c r="U666" s="221"/>
    </row>
    <row r="667" spans="1:21" ht="15.75">
      <c r="A667" s="175" t="str">
        <f t="shared" si="26"/>
        <v/>
      </c>
      <c r="B667" s="175"/>
      <c r="C667" s="176"/>
      <c r="D667" s="176"/>
      <c r="E667" s="177"/>
      <c r="F667" s="177"/>
      <c r="G667" s="177"/>
      <c r="H667" s="177"/>
      <c r="I667" s="177"/>
      <c r="J667" s="177"/>
      <c r="L667" s="54" t="str">
        <f t="shared" si="27"/>
        <v/>
      </c>
      <c r="M667" s="202"/>
      <c r="N667" s="201"/>
      <c r="O667" s="227"/>
      <c r="P667" s="221"/>
      <c r="Q667" s="221"/>
      <c r="R667" s="221"/>
      <c r="S667" s="221"/>
      <c r="T667" s="221"/>
      <c r="U667" s="221"/>
    </row>
    <row r="668" spans="1:21" ht="15.75">
      <c r="A668" s="175" t="str">
        <f t="shared" si="26"/>
        <v/>
      </c>
      <c r="B668" s="175"/>
      <c r="C668" s="176"/>
      <c r="D668" s="176"/>
      <c r="E668" s="177"/>
      <c r="F668" s="177"/>
      <c r="G668" s="177"/>
      <c r="H668" s="177"/>
      <c r="I668" s="177"/>
      <c r="J668" s="177"/>
      <c r="L668" s="54" t="str">
        <f t="shared" si="27"/>
        <v/>
      </c>
      <c r="M668" s="202"/>
      <c r="N668" s="201"/>
      <c r="O668" s="227"/>
      <c r="P668" s="221"/>
      <c r="Q668" s="221"/>
      <c r="R668" s="221"/>
      <c r="S668" s="221"/>
      <c r="T668" s="221"/>
      <c r="U668" s="221"/>
    </row>
    <row r="669" spans="1:21" ht="15.75">
      <c r="A669" s="175" t="str">
        <f t="shared" si="26"/>
        <v/>
      </c>
      <c r="B669" s="175"/>
      <c r="C669" s="176"/>
      <c r="D669" s="176"/>
      <c r="E669" s="177"/>
      <c r="F669" s="177"/>
      <c r="G669" s="177"/>
      <c r="H669" s="177"/>
      <c r="I669" s="177"/>
      <c r="J669" s="177"/>
      <c r="L669" s="54" t="str">
        <f t="shared" si="27"/>
        <v/>
      </c>
      <c r="M669" s="202"/>
      <c r="N669" s="201"/>
      <c r="O669" s="227"/>
      <c r="P669" s="221"/>
      <c r="Q669" s="221"/>
      <c r="R669" s="221"/>
      <c r="S669" s="221"/>
      <c r="T669" s="221"/>
      <c r="U669" s="221"/>
    </row>
    <row r="670" spans="1:21" ht="15.75">
      <c r="A670" s="175" t="str">
        <f t="shared" si="26"/>
        <v/>
      </c>
      <c r="B670" s="175"/>
      <c r="C670" s="176"/>
      <c r="D670" s="176"/>
      <c r="E670" s="177"/>
      <c r="F670" s="177"/>
      <c r="G670" s="177"/>
      <c r="H670" s="177"/>
      <c r="I670" s="177"/>
      <c r="J670" s="177"/>
      <c r="L670" s="54" t="str">
        <f t="shared" si="27"/>
        <v/>
      </c>
      <c r="M670" s="202"/>
      <c r="N670" s="201"/>
      <c r="O670" s="227"/>
      <c r="P670" s="221"/>
      <c r="Q670" s="221"/>
      <c r="R670" s="221"/>
      <c r="S670" s="221"/>
      <c r="T670" s="221"/>
      <c r="U670" s="221"/>
    </row>
    <row r="671" spans="1:21" ht="15.75">
      <c r="A671" s="175" t="str">
        <f t="shared" si="26"/>
        <v/>
      </c>
      <c r="B671" s="175"/>
      <c r="C671" s="176"/>
      <c r="D671" s="176"/>
      <c r="E671" s="177"/>
      <c r="F671" s="177"/>
      <c r="G671" s="177"/>
      <c r="H671" s="177"/>
      <c r="I671" s="177"/>
      <c r="J671" s="177"/>
      <c r="L671" s="54" t="str">
        <f t="shared" si="27"/>
        <v/>
      </c>
      <c r="M671" s="202"/>
      <c r="N671" s="201"/>
      <c r="O671" s="227"/>
      <c r="P671" s="221"/>
      <c r="Q671" s="221"/>
      <c r="R671" s="221"/>
      <c r="S671" s="221"/>
      <c r="T671" s="221"/>
      <c r="U671" s="221"/>
    </row>
    <row r="672" spans="1:21" ht="15.75">
      <c r="A672" s="175" t="str">
        <f t="shared" si="26"/>
        <v/>
      </c>
      <c r="B672" s="175"/>
      <c r="C672" s="176"/>
      <c r="D672" s="176"/>
      <c r="E672" s="177"/>
      <c r="F672" s="177"/>
      <c r="G672" s="177"/>
      <c r="H672" s="177"/>
      <c r="I672" s="177"/>
      <c r="J672" s="177"/>
      <c r="L672" s="54" t="str">
        <f t="shared" si="27"/>
        <v/>
      </c>
      <c r="M672" s="202"/>
      <c r="N672" s="201"/>
      <c r="O672" s="227"/>
      <c r="P672" s="221"/>
      <c r="Q672" s="221"/>
      <c r="R672" s="221"/>
      <c r="S672" s="221"/>
      <c r="T672" s="221"/>
      <c r="U672" s="221"/>
    </row>
    <row r="673" spans="1:21" ht="15.75">
      <c r="A673" s="175" t="str">
        <f t="shared" si="26"/>
        <v/>
      </c>
      <c r="B673" s="175"/>
      <c r="C673" s="176"/>
      <c r="D673" s="176"/>
      <c r="E673" s="177"/>
      <c r="F673" s="177"/>
      <c r="G673" s="177"/>
      <c r="H673" s="177"/>
      <c r="I673" s="177"/>
      <c r="J673" s="177"/>
      <c r="L673" s="54" t="str">
        <f t="shared" si="27"/>
        <v/>
      </c>
      <c r="M673" s="202"/>
      <c r="N673" s="201"/>
      <c r="O673" s="227"/>
      <c r="P673" s="221"/>
      <c r="Q673" s="221"/>
      <c r="R673" s="221"/>
      <c r="S673" s="221"/>
      <c r="T673" s="221"/>
      <c r="U673" s="221"/>
    </row>
    <row r="674" spans="1:21" ht="15.75">
      <c r="A674" s="175" t="str">
        <f t="shared" si="26"/>
        <v/>
      </c>
      <c r="B674" s="175"/>
      <c r="C674" s="176"/>
      <c r="D674" s="176"/>
      <c r="E674" s="177"/>
      <c r="F674" s="177"/>
      <c r="G674" s="177"/>
      <c r="H674" s="177"/>
      <c r="I674" s="177"/>
      <c r="J674" s="177"/>
      <c r="L674" s="54" t="str">
        <f t="shared" si="27"/>
        <v/>
      </c>
      <c r="M674" s="202"/>
      <c r="N674" s="201"/>
      <c r="O674" s="227"/>
      <c r="P674" s="221"/>
      <c r="Q674" s="221"/>
      <c r="R674" s="221"/>
      <c r="S674" s="221"/>
      <c r="T674" s="221"/>
      <c r="U674" s="221"/>
    </row>
    <row r="675" spans="1:21" ht="15.75">
      <c r="A675" s="175" t="str">
        <f t="shared" si="26"/>
        <v/>
      </c>
      <c r="B675" s="175"/>
      <c r="C675" s="176"/>
      <c r="D675" s="176"/>
      <c r="E675" s="177"/>
      <c r="F675" s="177"/>
      <c r="G675" s="177"/>
      <c r="H675" s="177"/>
      <c r="I675" s="177"/>
      <c r="J675" s="177"/>
      <c r="L675" s="54" t="str">
        <f t="shared" si="27"/>
        <v/>
      </c>
      <c r="M675" s="202"/>
      <c r="N675" s="201"/>
      <c r="O675" s="227"/>
      <c r="P675" s="221"/>
      <c r="Q675" s="221"/>
      <c r="R675" s="221"/>
      <c r="S675" s="221"/>
      <c r="T675" s="221"/>
      <c r="U675" s="221"/>
    </row>
    <row r="676" spans="1:21" ht="15.75">
      <c r="A676" s="175" t="str">
        <f t="shared" si="26"/>
        <v/>
      </c>
      <c r="B676" s="175"/>
      <c r="C676" s="176"/>
      <c r="D676" s="176"/>
      <c r="E676" s="177"/>
      <c r="F676" s="177"/>
      <c r="G676" s="177"/>
      <c r="H676" s="177"/>
      <c r="I676" s="177"/>
      <c r="J676" s="177"/>
      <c r="L676" s="54" t="str">
        <f t="shared" si="27"/>
        <v/>
      </c>
      <c r="M676" s="202"/>
      <c r="N676" s="201"/>
      <c r="O676" s="227"/>
      <c r="P676" s="221"/>
      <c r="Q676" s="221"/>
      <c r="R676" s="221"/>
      <c r="S676" s="221"/>
      <c r="T676" s="221"/>
      <c r="U676" s="221"/>
    </row>
    <row r="677" spans="1:21" ht="15.75">
      <c r="A677" s="175" t="str">
        <f t="shared" si="26"/>
        <v/>
      </c>
      <c r="B677" s="175"/>
      <c r="C677" s="176"/>
      <c r="D677" s="176"/>
      <c r="E677" s="177"/>
      <c r="F677" s="177"/>
      <c r="G677" s="177"/>
      <c r="H677" s="177"/>
      <c r="I677" s="177"/>
      <c r="J677" s="177"/>
      <c r="L677" s="54" t="str">
        <f t="shared" si="27"/>
        <v/>
      </c>
      <c r="M677" s="202"/>
      <c r="N677" s="201"/>
      <c r="O677" s="227"/>
      <c r="P677" s="221"/>
      <c r="Q677" s="221"/>
      <c r="R677" s="221"/>
      <c r="S677" s="221"/>
      <c r="T677" s="221"/>
      <c r="U677" s="221"/>
    </row>
    <row r="678" spans="1:21" ht="15.75">
      <c r="A678" s="175" t="str">
        <f t="shared" si="26"/>
        <v/>
      </c>
      <c r="B678" s="175"/>
      <c r="C678" s="176"/>
      <c r="D678" s="176"/>
      <c r="E678" s="177"/>
      <c r="F678" s="177"/>
      <c r="G678" s="177"/>
      <c r="H678" s="177"/>
      <c r="I678" s="177"/>
      <c r="J678" s="177"/>
      <c r="L678" s="54" t="str">
        <f t="shared" si="27"/>
        <v/>
      </c>
      <c r="M678" s="202"/>
      <c r="N678" s="201"/>
      <c r="O678" s="227"/>
      <c r="P678" s="221"/>
      <c r="Q678" s="221"/>
      <c r="R678" s="221"/>
      <c r="S678" s="221"/>
      <c r="T678" s="221"/>
      <c r="U678" s="221"/>
    </row>
    <row r="679" spans="1:21" ht="15.75">
      <c r="A679" s="175" t="str">
        <f t="shared" si="26"/>
        <v/>
      </c>
      <c r="B679" s="175"/>
      <c r="C679" s="176"/>
      <c r="D679" s="176"/>
      <c r="E679" s="177"/>
      <c r="F679" s="177"/>
      <c r="G679" s="177"/>
      <c r="H679" s="177"/>
      <c r="I679" s="177"/>
      <c r="J679" s="177"/>
      <c r="L679" s="54" t="str">
        <f t="shared" si="27"/>
        <v/>
      </c>
      <c r="M679" s="202"/>
      <c r="N679" s="201"/>
      <c r="O679" s="227"/>
      <c r="P679" s="221"/>
      <c r="Q679" s="221"/>
      <c r="R679" s="221"/>
      <c r="S679" s="221"/>
      <c r="T679" s="221"/>
      <c r="U679" s="221"/>
    </row>
    <row r="680" spans="1:21" ht="15.75">
      <c r="A680" s="175" t="str">
        <f t="shared" si="26"/>
        <v/>
      </c>
      <c r="B680" s="175"/>
      <c r="C680" s="176"/>
      <c r="D680" s="176"/>
      <c r="E680" s="177"/>
      <c r="F680" s="177"/>
      <c r="G680" s="177"/>
      <c r="H680" s="177"/>
      <c r="I680" s="177"/>
      <c r="J680" s="177"/>
      <c r="L680" s="54" t="str">
        <f t="shared" si="27"/>
        <v/>
      </c>
      <c r="M680" s="202"/>
      <c r="N680" s="201"/>
      <c r="O680" s="227"/>
      <c r="P680" s="221"/>
      <c r="Q680" s="221"/>
      <c r="R680" s="221"/>
      <c r="S680" s="221"/>
      <c r="T680" s="221"/>
      <c r="U680" s="221"/>
    </row>
    <row r="681" spans="1:21" ht="15.75">
      <c r="A681" s="175" t="str">
        <f t="shared" si="26"/>
        <v/>
      </c>
      <c r="B681" s="175"/>
      <c r="C681" s="176"/>
      <c r="D681" s="176"/>
      <c r="E681" s="177"/>
      <c r="F681" s="177"/>
      <c r="G681" s="177"/>
      <c r="H681" s="177"/>
      <c r="I681" s="177"/>
      <c r="J681" s="177"/>
      <c r="L681" s="54" t="str">
        <f t="shared" si="27"/>
        <v/>
      </c>
      <c r="M681" s="202"/>
      <c r="N681" s="201"/>
      <c r="O681" s="227"/>
      <c r="P681" s="221"/>
      <c r="Q681" s="221"/>
      <c r="R681" s="221"/>
      <c r="S681" s="221"/>
      <c r="T681" s="221"/>
      <c r="U681" s="221"/>
    </row>
    <row r="682" spans="1:21" ht="15.75">
      <c r="A682" s="175" t="str">
        <f t="shared" si="26"/>
        <v/>
      </c>
      <c r="B682" s="175"/>
      <c r="C682" s="176"/>
      <c r="D682" s="176"/>
      <c r="E682" s="177"/>
      <c r="F682" s="177"/>
      <c r="G682" s="177"/>
      <c r="H682" s="177"/>
      <c r="I682" s="177"/>
      <c r="J682" s="177"/>
      <c r="L682" s="54" t="str">
        <f t="shared" si="27"/>
        <v/>
      </c>
      <c r="M682" s="202"/>
      <c r="N682" s="201"/>
      <c r="O682" s="227"/>
      <c r="P682" s="221"/>
      <c r="Q682" s="221"/>
      <c r="R682" s="221"/>
      <c r="S682" s="221"/>
      <c r="T682" s="221"/>
      <c r="U682" s="221"/>
    </row>
    <row r="683" spans="1:21" ht="15.75">
      <c r="A683" s="175" t="str">
        <f t="shared" si="26"/>
        <v/>
      </c>
      <c r="B683" s="175"/>
      <c r="C683" s="176"/>
      <c r="D683" s="176"/>
      <c r="E683" s="177"/>
      <c r="F683" s="177"/>
      <c r="G683" s="177"/>
      <c r="H683" s="177"/>
      <c r="I683" s="177"/>
      <c r="J683" s="177"/>
      <c r="L683" s="54" t="str">
        <f t="shared" si="27"/>
        <v/>
      </c>
      <c r="M683" s="202"/>
      <c r="N683" s="201"/>
      <c r="O683" s="227"/>
      <c r="P683" s="221"/>
      <c r="Q683" s="221"/>
      <c r="R683" s="221"/>
      <c r="S683" s="221"/>
      <c r="T683" s="221"/>
      <c r="U683" s="221"/>
    </row>
    <row r="684" spans="1:21" ht="15.75">
      <c r="A684" s="175" t="str">
        <f t="shared" si="26"/>
        <v/>
      </c>
      <c r="B684" s="175"/>
      <c r="C684" s="176"/>
      <c r="D684" s="176"/>
      <c r="E684" s="177"/>
      <c r="F684" s="177"/>
      <c r="G684" s="177"/>
      <c r="H684" s="177"/>
      <c r="I684" s="177"/>
      <c r="J684" s="177"/>
      <c r="L684" s="54" t="str">
        <f t="shared" si="27"/>
        <v/>
      </c>
      <c r="M684" s="202"/>
      <c r="N684" s="201"/>
      <c r="O684" s="227"/>
      <c r="P684" s="221"/>
      <c r="Q684" s="221"/>
      <c r="R684" s="221"/>
      <c r="S684" s="221"/>
      <c r="T684" s="221"/>
      <c r="U684" s="221"/>
    </row>
    <row r="685" spans="1:21" ht="15.75">
      <c r="A685" s="175" t="str">
        <f t="shared" si="26"/>
        <v/>
      </c>
      <c r="B685" s="175"/>
      <c r="C685" s="176"/>
      <c r="D685" s="176"/>
      <c r="E685" s="177"/>
      <c r="F685" s="177"/>
      <c r="G685" s="177"/>
      <c r="H685" s="177"/>
      <c r="I685" s="177"/>
      <c r="J685" s="177"/>
      <c r="L685" s="54" t="str">
        <f t="shared" si="27"/>
        <v/>
      </c>
      <c r="M685" s="202"/>
      <c r="N685" s="201"/>
      <c r="O685" s="227"/>
      <c r="P685" s="221"/>
      <c r="Q685" s="221"/>
      <c r="R685" s="221"/>
      <c r="S685" s="221"/>
      <c r="T685" s="221"/>
      <c r="U685" s="221"/>
    </row>
    <row r="686" spans="1:21" ht="15.75">
      <c r="A686" s="175" t="str">
        <f t="shared" si="26"/>
        <v/>
      </c>
      <c r="B686" s="175"/>
      <c r="C686" s="176"/>
      <c r="D686" s="176"/>
      <c r="E686" s="177"/>
      <c r="F686" s="177"/>
      <c r="G686" s="177"/>
      <c r="H686" s="177"/>
      <c r="I686" s="177"/>
      <c r="J686" s="177"/>
      <c r="L686" s="54" t="str">
        <f t="shared" si="27"/>
        <v/>
      </c>
      <c r="M686" s="202"/>
      <c r="N686" s="201"/>
      <c r="O686" s="227"/>
      <c r="P686" s="221"/>
      <c r="Q686" s="221"/>
      <c r="R686" s="221"/>
      <c r="S686" s="221"/>
      <c r="T686" s="221"/>
      <c r="U686" s="221"/>
    </row>
    <row r="687" spans="1:21" ht="15.75">
      <c r="A687" s="175" t="str">
        <f t="shared" si="26"/>
        <v/>
      </c>
      <c r="B687" s="175"/>
      <c r="C687" s="176"/>
      <c r="D687" s="176"/>
      <c r="E687" s="177"/>
      <c r="F687" s="177"/>
      <c r="G687" s="177"/>
      <c r="H687" s="177"/>
      <c r="I687" s="177"/>
      <c r="J687" s="177"/>
      <c r="L687" s="54" t="str">
        <f t="shared" si="27"/>
        <v/>
      </c>
      <c r="M687" s="202"/>
      <c r="N687" s="201"/>
      <c r="O687" s="227"/>
      <c r="P687" s="221"/>
      <c r="Q687" s="221"/>
      <c r="R687" s="221"/>
      <c r="S687" s="221"/>
      <c r="T687" s="221"/>
      <c r="U687" s="221"/>
    </row>
    <row r="688" spans="1:21" ht="15.75">
      <c r="A688" s="175" t="str">
        <f t="shared" si="26"/>
        <v/>
      </c>
      <c r="B688" s="175"/>
      <c r="C688" s="176"/>
      <c r="D688" s="176"/>
      <c r="E688" s="177"/>
      <c r="F688" s="177"/>
      <c r="G688" s="177"/>
      <c r="H688" s="177"/>
      <c r="I688" s="177"/>
      <c r="J688" s="177"/>
      <c r="L688" s="54" t="str">
        <f t="shared" si="27"/>
        <v/>
      </c>
      <c r="M688" s="202"/>
      <c r="N688" s="201"/>
      <c r="O688" s="227"/>
      <c r="P688" s="221"/>
      <c r="Q688" s="221"/>
      <c r="R688" s="221"/>
      <c r="S688" s="221"/>
      <c r="T688" s="221"/>
      <c r="U688" s="221"/>
    </row>
    <row r="689" spans="1:21" ht="15.75">
      <c r="A689" s="175" t="str">
        <f t="shared" si="26"/>
        <v/>
      </c>
      <c r="B689" s="175"/>
      <c r="C689" s="176"/>
      <c r="D689" s="176"/>
      <c r="E689" s="177"/>
      <c r="F689" s="177"/>
      <c r="G689" s="177"/>
      <c r="H689" s="177"/>
      <c r="I689" s="177"/>
      <c r="J689" s="177"/>
      <c r="L689" s="54" t="str">
        <f t="shared" si="27"/>
        <v/>
      </c>
      <c r="M689" s="202"/>
      <c r="N689" s="201"/>
      <c r="O689" s="227"/>
      <c r="P689" s="221"/>
      <c r="Q689" s="221"/>
      <c r="R689" s="221"/>
      <c r="S689" s="221"/>
      <c r="T689" s="221"/>
      <c r="U689" s="221"/>
    </row>
    <row r="690" spans="1:21" ht="15.75">
      <c r="A690" s="175" t="str">
        <f t="shared" si="26"/>
        <v/>
      </c>
      <c r="B690" s="175"/>
      <c r="C690" s="176"/>
      <c r="D690" s="176"/>
      <c r="E690" s="177"/>
      <c r="F690" s="177"/>
      <c r="G690" s="177"/>
      <c r="H690" s="177"/>
      <c r="I690" s="177"/>
      <c r="J690" s="177"/>
      <c r="L690" s="54" t="str">
        <f t="shared" si="27"/>
        <v/>
      </c>
      <c r="M690" s="202"/>
      <c r="N690" s="201"/>
      <c r="O690" s="227"/>
      <c r="P690" s="221"/>
      <c r="Q690" s="221"/>
      <c r="R690" s="221"/>
      <c r="S690" s="221"/>
      <c r="T690" s="221"/>
      <c r="U690" s="221"/>
    </row>
    <row r="691" spans="1:21" ht="15.75">
      <c r="A691" s="175" t="str">
        <f t="shared" si="26"/>
        <v/>
      </c>
      <c r="B691" s="175"/>
      <c r="C691" s="176"/>
      <c r="D691" s="176"/>
      <c r="E691" s="177"/>
      <c r="F691" s="177"/>
      <c r="G691" s="177"/>
      <c r="H691" s="177"/>
      <c r="I691" s="177"/>
      <c r="J691" s="177"/>
      <c r="L691" s="54" t="str">
        <f t="shared" si="27"/>
        <v/>
      </c>
      <c r="M691" s="202"/>
      <c r="N691" s="201"/>
      <c r="O691" s="227"/>
      <c r="P691" s="221"/>
      <c r="Q691" s="221"/>
      <c r="R691" s="221"/>
      <c r="S691" s="221"/>
      <c r="T691" s="221"/>
      <c r="U691" s="221"/>
    </row>
    <row r="692" spans="1:21" ht="15.75">
      <c r="A692" s="175" t="str">
        <f t="shared" si="26"/>
        <v/>
      </c>
      <c r="B692" s="175"/>
      <c r="C692" s="176"/>
      <c r="D692" s="176"/>
      <c r="E692" s="177"/>
      <c r="F692" s="177"/>
      <c r="G692" s="177"/>
      <c r="H692" s="177"/>
      <c r="I692" s="177"/>
      <c r="J692" s="177"/>
      <c r="L692" s="54" t="str">
        <f t="shared" si="27"/>
        <v/>
      </c>
      <c r="M692" s="202"/>
      <c r="N692" s="201"/>
      <c r="O692" s="227"/>
      <c r="P692" s="221"/>
      <c r="Q692" s="221"/>
      <c r="R692" s="221"/>
      <c r="S692" s="221"/>
      <c r="T692" s="221"/>
      <c r="U692" s="221"/>
    </row>
    <row r="693" spans="1:21" ht="15.75">
      <c r="A693" s="175" t="str">
        <f t="shared" si="26"/>
        <v/>
      </c>
      <c r="B693" s="175"/>
      <c r="C693" s="176"/>
      <c r="D693" s="176"/>
      <c r="E693" s="177"/>
      <c r="F693" s="177"/>
      <c r="G693" s="177"/>
      <c r="H693" s="177"/>
      <c r="I693" s="177"/>
      <c r="J693" s="177"/>
      <c r="L693" s="54" t="str">
        <f t="shared" si="27"/>
        <v/>
      </c>
      <c r="M693" s="202"/>
      <c r="N693" s="201"/>
      <c r="O693" s="227"/>
      <c r="P693" s="221"/>
      <c r="Q693" s="221"/>
      <c r="R693" s="221"/>
      <c r="S693" s="221"/>
      <c r="T693" s="221"/>
      <c r="U693" s="221"/>
    </row>
    <row r="694" spans="1:21" ht="15.75">
      <c r="A694" s="175" t="str">
        <f t="shared" si="26"/>
        <v/>
      </c>
      <c r="B694" s="175"/>
      <c r="C694" s="176"/>
      <c r="D694" s="176"/>
      <c r="E694" s="177"/>
      <c r="F694" s="177"/>
      <c r="G694" s="177"/>
      <c r="H694" s="177"/>
      <c r="I694" s="177"/>
      <c r="J694" s="177"/>
      <c r="L694" s="54" t="str">
        <f t="shared" si="27"/>
        <v/>
      </c>
      <c r="M694" s="202"/>
      <c r="N694" s="201"/>
      <c r="O694" s="227"/>
      <c r="P694" s="221"/>
      <c r="Q694" s="221"/>
      <c r="R694" s="221"/>
      <c r="S694" s="221"/>
      <c r="T694" s="221"/>
      <c r="U694" s="221"/>
    </row>
    <row r="695" spans="1:21" ht="15.75">
      <c r="A695" s="175" t="str">
        <f t="shared" si="26"/>
        <v/>
      </c>
      <c r="B695" s="175"/>
      <c r="C695" s="176"/>
      <c r="D695" s="176"/>
      <c r="E695" s="177"/>
      <c r="F695" s="177"/>
      <c r="G695" s="177"/>
      <c r="H695" s="177"/>
      <c r="I695" s="177"/>
      <c r="J695" s="177"/>
      <c r="L695" s="54" t="str">
        <f t="shared" si="27"/>
        <v/>
      </c>
      <c r="M695" s="202"/>
      <c r="N695" s="201"/>
      <c r="O695" s="227"/>
      <c r="P695" s="221"/>
      <c r="Q695" s="221"/>
      <c r="R695" s="221"/>
      <c r="S695" s="221"/>
      <c r="T695" s="221"/>
      <c r="U695" s="221"/>
    </row>
    <row r="696" spans="1:21" ht="15.75">
      <c r="A696" s="175" t="str">
        <f t="shared" si="26"/>
        <v/>
      </c>
      <c r="B696" s="175"/>
      <c r="C696" s="176"/>
      <c r="D696" s="176"/>
      <c r="E696" s="177"/>
      <c r="F696" s="177"/>
      <c r="G696" s="177"/>
      <c r="H696" s="177"/>
      <c r="I696" s="177"/>
      <c r="J696" s="177"/>
      <c r="L696" s="54" t="str">
        <f t="shared" si="27"/>
        <v/>
      </c>
      <c r="M696" s="202"/>
      <c r="N696" s="201"/>
      <c r="O696" s="227"/>
      <c r="P696" s="221"/>
      <c r="Q696" s="221"/>
      <c r="R696" s="221"/>
      <c r="S696" s="221"/>
      <c r="T696" s="221"/>
      <c r="U696" s="221"/>
    </row>
    <row r="697" spans="1:21" ht="15.75">
      <c r="A697" s="175" t="str">
        <f t="shared" si="26"/>
        <v/>
      </c>
      <c r="B697" s="175"/>
      <c r="C697" s="176"/>
      <c r="D697" s="176"/>
      <c r="E697" s="177"/>
      <c r="F697" s="177"/>
      <c r="G697" s="177"/>
      <c r="H697" s="177"/>
      <c r="I697" s="177"/>
      <c r="J697" s="177"/>
      <c r="L697" s="54" t="str">
        <f t="shared" si="27"/>
        <v/>
      </c>
      <c r="M697" s="202"/>
      <c r="N697" s="201"/>
      <c r="O697" s="227"/>
      <c r="P697" s="221"/>
      <c r="Q697" s="221"/>
      <c r="R697" s="221"/>
      <c r="S697" s="221"/>
      <c r="T697" s="221"/>
      <c r="U697" s="221"/>
    </row>
    <row r="698" spans="1:21" ht="15.75">
      <c r="A698" s="175" t="str">
        <f t="shared" si="26"/>
        <v/>
      </c>
      <c r="B698" s="175"/>
      <c r="C698" s="176"/>
      <c r="D698" s="176"/>
      <c r="E698" s="177"/>
      <c r="F698" s="177"/>
      <c r="G698" s="177"/>
      <c r="H698" s="177"/>
      <c r="I698" s="177"/>
      <c r="J698" s="177"/>
      <c r="L698" s="54" t="str">
        <f t="shared" si="27"/>
        <v/>
      </c>
      <c r="M698" s="202"/>
      <c r="N698" s="201"/>
      <c r="O698" s="227"/>
      <c r="P698" s="221"/>
      <c r="Q698" s="221"/>
      <c r="R698" s="221"/>
      <c r="S698" s="221"/>
      <c r="T698" s="221"/>
      <c r="U698" s="221"/>
    </row>
    <row r="699" spans="1:21" ht="15.75">
      <c r="A699" s="175" t="str">
        <f t="shared" si="26"/>
        <v/>
      </c>
      <c r="B699" s="175"/>
      <c r="C699" s="176"/>
      <c r="D699" s="176"/>
      <c r="E699" s="177"/>
      <c r="F699" s="177"/>
      <c r="G699" s="177"/>
      <c r="H699" s="177"/>
      <c r="I699" s="177"/>
      <c r="J699" s="177"/>
      <c r="L699" s="54" t="str">
        <f t="shared" si="27"/>
        <v/>
      </c>
      <c r="M699" s="202"/>
      <c r="N699" s="201"/>
      <c r="O699" s="227"/>
      <c r="P699" s="221"/>
      <c r="Q699" s="221"/>
      <c r="R699" s="221"/>
      <c r="S699" s="221"/>
      <c r="T699" s="221"/>
      <c r="U699" s="221"/>
    </row>
    <row r="700" spans="1:21" ht="15.75">
      <c r="A700" s="175" t="str">
        <f t="shared" si="26"/>
        <v/>
      </c>
      <c r="B700" s="175"/>
      <c r="C700" s="176"/>
      <c r="D700" s="176"/>
      <c r="E700" s="177"/>
      <c r="F700" s="177"/>
      <c r="G700" s="177"/>
      <c r="H700" s="177"/>
      <c r="I700" s="177"/>
      <c r="J700" s="177"/>
      <c r="L700" s="54" t="str">
        <f t="shared" si="27"/>
        <v/>
      </c>
      <c r="M700" s="202"/>
      <c r="N700" s="201"/>
      <c r="O700" s="227"/>
      <c r="P700" s="221"/>
      <c r="Q700" s="221"/>
      <c r="R700" s="221"/>
      <c r="S700" s="221"/>
      <c r="T700" s="221"/>
      <c r="U700" s="221"/>
    </row>
    <row r="701" spans="1:21" ht="15.75">
      <c r="A701" s="175" t="str">
        <f t="shared" si="26"/>
        <v/>
      </c>
      <c r="B701" s="175"/>
      <c r="C701" s="176"/>
      <c r="D701" s="176"/>
      <c r="E701" s="177"/>
      <c r="F701" s="177"/>
      <c r="G701" s="177"/>
      <c r="H701" s="177"/>
      <c r="I701" s="177"/>
      <c r="J701" s="177"/>
      <c r="L701" s="54" t="str">
        <f t="shared" si="27"/>
        <v/>
      </c>
      <c r="M701" s="202"/>
      <c r="N701" s="201"/>
      <c r="O701" s="227"/>
      <c r="P701" s="221"/>
      <c r="Q701" s="221"/>
      <c r="R701" s="221"/>
      <c r="S701" s="221"/>
      <c r="T701" s="221"/>
      <c r="U701" s="221"/>
    </row>
    <row r="702" spans="1:21" ht="15.75">
      <c r="A702" s="175" t="str">
        <f t="shared" si="26"/>
        <v/>
      </c>
      <c r="B702" s="175"/>
      <c r="C702" s="176"/>
      <c r="D702" s="176"/>
      <c r="E702" s="177"/>
      <c r="F702" s="177"/>
      <c r="G702" s="177"/>
      <c r="H702" s="177"/>
      <c r="I702" s="177"/>
      <c r="J702" s="177"/>
      <c r="L702" s="54" t="str">
        <f t="shared" si="27"/>
        <v/>
      </c>
      <c r="M702" s="202"/>
      <c r="N702" s="201"/>
      <c r="O702" s="227"/>
      <c r="P702" s="221"/>
      <c r="Q702" s="221"/>
      <c r="R702" s="221"/>
      <c r="S702" s="221"/>
      <c r="T702" s="221"/>
      <c r="U702" s="221"/>
    </row>
    <row r="703" spans="1:21" ht="15.75">
      <c r="A703" s="175" t="str">
        <f t="shared" si="26"/>
        <v/>
      </c>
      <c r="B703" s="175"/>
      <c r="C703" s="176"/>
      <c r="D703" s="176"/>
      <c r="E703" s="177"/>
      <c r="F703" s="177"/>
      <c r="G703" s="177"/>
      <c r="H703" s="177"/>
      <c r="I703" s="177"/>
      <c r="J703" s="177"/>
      <c r="L703" s="54" t="str">
        <f t="shared" si="27"/>
        <v/>
      </c>
      <c r="M703" s="202"/>
      <c r="N703" s="201"/>
      <c r="O703" s="227"/>
      <c r="P703" s="221"/>
      <c r="Q703" s="221"/>
      <c r="R703" s="221"/>
      <c r="S703" s="221"/>
      <c r="T703" s="221"/>
      <c r="U703" s="221"/>
    </row>
    <row r="704" spans="1:21" ht="15.75">
      <c r="A704" s="175" t="str">
        <f t="shared" si="26"/>
        <v/>
      </c>
      <c r="B704" s="175"/>
      <c r="C704" s="176"/>
      <c r="D704" s="176"/>
      <c r="E704" s="177"/>
      <c r="F704" s="177"/>
      <c r="G704" s="177"/>
      <c r="H704" s="177"/>
      <c r="I704" s="177"/>
      <c r="J704" s="177"/>
      <c r="L704" s="54" t="str">
        <f t="shared" si="27"/>
        <v/>
      </c>
      <c r="M704" s="202"/>
      <c r="N704" s="201"/>
      <c r="O704" s="227"/>
      <c r="P704" s="221"/>
      <c r="Q704" s="221"/>
      <c r="R704" s="221"/>
      <c r="S704" s="221"/>
      <c r="T704" s="221"/>
      <c r="U704" s="221"/>
    </row>
    <row r="705" spans="1:21" ht="15.75">
      <c r="A705" s="175" t="str">
        <f t="shared" si="26"/>
        <v/>
      </c>
      <c r="B705" s="175"/>
      <c r="C705" s="176"/>
      <c r="D705" s="176"/>
      <c r="E705" s="177"/>
      <c r="F705" s="177"/>
      <c r="G705" s="177"/>
      <c r="H705" s="177"/>
      <c r="I705" s="177"/>
      <c r="J705" s="177"/>
      <c r="L705" s="54" t="str">
        <f t="shared" si="27"/>
        <v/>
      </c>
      <c r="M705" s="202"/>
      <c r="N705" s="201"/>
      <c r="O705" s="227"/>
      <c r="P705" s="221"/>
      <c r="Q705" s="221"/>
      <c r="R705" s="221"/>
      <c r="S705" s="221"/>
      <c r="T705" s="221"/>
      <c r="U705" s="221"/>
    </row>
    <row r="706" spans="1:21" ht="15.75">
      <c r="A706" s="175" t="str">
        <f t="shared" si="26"/>
        <v/>
      </c>
      <c r="B706" s="175"/>
      <c r="C706" s="176"/>
      <c r="D706" s="176"/>
      <c r="E706" s="177"/>
      <c r="F706" s="177"/>
      <c r="G706" s="177"/>
      <c r="H706" s="177"/>
      <c r="I706" s="177"/>
      <c r="J706" s="177"/>
      <c r="L706" s="54" t="str">
        <f t="shared" si="27"/>
        <v/>
      </c>
      <c r="M706" s="202"/>
      <c r="N706" s="201"/>
      <c r="O706" s="227"/>
      <c r="P706" s="221"/>
      <c r="Q706" s="221"/>
      <c r="R706" s="221"/>
      <c r="S706" s="221"/>
      <c r="T706" s="221"/>
      <c r="U706" s="221"/>
    </row>
    <row r="707" spans="1:21">
      <c r="B707" s="57"/>
      <c r="C707" s="57"/>
      <c r="D707" s="57"/>
      <c r="E707" s="57"/>
      <c r="F707" s="57"/>
      <c r="G707" s="57"/>
      <c r="H707" s="57"/>
      <c r="I707" s="57"/>
      <c r="J707" s="57"/>
      <c r="M707" s="57"/>
      <c r="N707" s="57"/>
      <c r="O707" s="57"/>
      <c r="P707" s="58"/>
      <c r="Q707" s="58"/>
      <c r="R707" s="58"/>
      <c r="S707" s="58"/>
      <c r="T707" s="58"/>
      <c r="U707" s="58"/>
    </row>
    <row r="708" spans="1:21">
      <c r="B708" s="57"/>
      <c r="C708" s="57"/>
      <c r="D708" s="57"/>
      <c r="E708" s="57"/>
      <c r="F708" s="57"/>
      <c r="G708" s="57"/>
      <c r="H708" s="57"/>
      <c r="I708" s="57"/>
      <c r="J708" s="57"/>
      <c r="M708" s="57"/>
      <c r="N708" s="57"/>
      <c r="O708" s="57"/>
      <c r="P708" s="58"/>
      <c r="Q708" s="58"/>
      <c r="R708" s="58"/>
      <c r="S708" s="58"/>
      <c r="T708" s="58"/>
      <c r="U708" s="58"/>
    </row>
    <row r="709" spans="1:21">
      <c r="B709" s="57"/>
      <c r="C709" s="57"/>
      <c r="D709" s="57"/>
      <c r="E709" s="57"/>
      <c r="F709" s="57"/>
      <c r="G709" s="57"/>
      <c r="H709" s="57"/>
      <c r="I709" s="57"/>
      <c r="J709" s="57"/>
      <c r="M709" s="57"/>
      <c r="N709" s="57"/>
      <c r="O709" s="57"/>
      <c r="P709" s="58"/>
      <c r="Q709" s="58"/>
      <c r="R709" s="58"/>
      <c r="S709" s="58"/>
      <c r="T709" s="58"/>
      <c r="U709" s="58"/>
    </row>
    <row r="710" spans="1:21">
      <c r="B710" s="57"/>
      <c r="C710" s="57"/>
      <c r="D710" s="57"/>
      <c r="E710" s="57"/>
      <c r="F710" s="57"/>
      <c r="G710" s="57"/>
      <c r="H710" s="57"/>
      <c r="I710" s="57"/>
      <c r="J710" s="57"/>
      <c r="M710" s="57"/>
      <c r="N710" s="57"/>
      <c r="O710" s="57"/>
      <c r="P710" s="58"/>
      <c r="Q710" s="58"/>
      <c r="R710" s="58"/>
      <c r="S710" s="58"/>
      <c r="T710" s="58"/>
      <c r="U710" s="58"/>
    </row>
    <row r="711" spans="1:21">
      <c r="B711" s="57"/>
      <c r="C711" s="57"/>
      <c r="D711" s="57"/>
      <c r="E711" s="57"/>
      <c r="F711" s="57"/>
      <c r="G711" s="57"/>
      <c r="H711" s="57"/>
      <c r="I711" s="57"/>
      <c r="J711" s="57"/>
      <c r="M711" s="57"/>
      <c r="N711" s="57"/>
      <c r="O711" s="57"/>
      <c r="P711" s="58"/>
      <c r="Q711" s="58"/>
      <c r="R711" s="58"/>
      <c r="S711" s="58"/>
      <c r="T711" s="58"/>
      <c r="U711" s="58"/>
    </row>
    <row r="712" spans="1:21">
      <c r="B712" s="57"/>
      <c r="C712" s="57"/>
      <c r="D712" s="57"/>
      <c r="E712" s="57"/>
      <c r="F712" s="57"/>
      <c r="G712" s="57"/>
      <c r="H712" s="57"/>
      <c r="I712" s="57"/>
      <c r="J712" s="57"/>
      <c r="M712" s="57"/>
      <c r="N712" s="57"/>
      <c r="O712" s="57"/>
      <c r="P712" s="58"/>
      <c r="Q712" s="58"/>
      <c r="R712" s="58"/>
      <c r="S712" s="58"/>
      <c r="T712" s="58"/>
      <c r="U712" s="58"/>
    </row>
    <row r="713" spans="1:21">
      <c r="B713" s="57"/>
      <c r="C713" s="57"/>
      <c r="D713" s="57"/>
      <c r="E713" s="57"/>
      <c r="F713" s="57"/>
      <c r="G713" s="57"/>
      <c r="H713" s="57"/>
      <c r="I713" s="57"/>
      <c r="J713" s="57"/>
      <c r="M713" s="57"/>
      <c r="N713" s="57"/>
      <c r="O713" s="57"/>
      <c r="P713" s="58"/>
      <c r="Q713" s="58"/>
      <c r="R713" s="58"/>
      <c r="S713" s="58"/>
      <c r="T713" s="58"/>
      <c r="U713" s="58"/>
    </row>
    <row r="714" spans="1:21">
      <c r="B714" s="57"/>
      <c r="C714" s="57"/>
      <c r="D714" s="57"/>
      <c r="E714" s="57"/>
      <c r="F714" s="57"/>
      <c r="G714" s="57"/>
      <c r="H714" s="57"/>
      <c r="I714" s="57"/>
      <c r="J714" s="57"/>
      <c r="M714" s="57"/>
      <c r="N714" s="57"/>
      <c r="O714" s="57"/>
      <c r="P714" s="58"/>
      <c r="Q714" s="58"/>
      <c r="R714" s="58"/>
      <c r="S714" s="58"/>
      <c r="T714" s="58"/>
      <c r="U714" s="58"/>
    </row>
    <row r="715" spans="1:21">
      <c r="B715" s="57"/>
      <c r="C715" s="57"/>
      <c r="D715" s="57"/>
      <c r="E715" s="57"/>
      <c r="F715" s="57"/>
      <c r="G715" s="57"/>
      <c r="H715" s="57"/>
      <c r="I715" s="57"/>
      <c r="J715" s="57"/>
      <c r="M715" s="57"/>
      <c r="N715" s="57"/>
      <c r="O715" s="57"/>
      <c r="P715" s="58"/>
      <c r="Q715" s="58"/>
      <c r="R715" s="58"/>
      <c r="S715" s="58"/>
      <c r="T715" s="58"/>
      <c r="U715" s="58"/>
    </row>
    <row r="716" spans="1:21">
      <c r="B716" s="57"/>
      <c r="C716" s="57"/>
      <c r="D716" s="57"/>
      <c r="E716" s="57"/>
      <c r="F716" s="57"/>
      <c r="G716" s="57"/>
      <c r="H716" s="57"/>
      <c r="I716" s="57"/>
      <c r="J716" s="57"/>
      <c r="M716" s="57"/>
      <c r="N716" s="57"/>
      <c r="O716" s="57"/>
      <c r="P716" s="58"/>
      <c r="Q716" s="58"/>
      <c r="R716" s="58"/>
      <c r="S716" s="58"/>
      <c r="T716" s="58"/>
      <c r="U716" s="58"/>
    </row>
    <row r="717" spans="1:21">
      <c r="B717" s="57"/>
      <c r="C717" s="57"/>
      <c r="D717" s="57"/>
      <c r="E717" s="57"/>
      <c r="F717" s="57"/>
      <c r="G717" s="57"/>
      <c r="H717" s="57"/>
      <c r="I717" s="57"/>
      <c r="J717" s="57"/>
      <c r="M717" s="57"/>
      <c r="N717" s="57"/>
      <c r="O717" s="57"/>
      <c r="P717" s="58"/>
      <c r="Q717" s="58"/>
      <c r="R717" s="58"/>
      <c r="S717" s="58"/>
      <c r="T717" s="58"/>
      <c r="U717" s="58"/>
    </row>
    <row r="718" spans="1:21">
      <c r="B718" s="57"/>
      <c r="C718" s="57"/>
      <c r="D718" s="57"/>
      <c r="E718" s="57"/>
      <c r="F718" s="57"/>
      <c r="G718" s="57"/>
      <c r="H718" s="57"/>
      <c r="I718" s="57"/>
      <c r="J718" s="57"/>
      <c r="M718" s="57"/>
      <c r="N718" s="57"/>
      <c r="O718" s="57"/>
      <c r="P718" s="58"/>
      <c r="Q718" s="58"/>
      <c r="R718" s="58"/>
      <c r="S718" s="58"/>
      <c r="T718" s="58"/>
      <c r="U718" s="58"/>
    </row>
    <row r="719" spans="1:21">
      <c r="B719" s="57"/>
      <c r="C719" s="57"/>
      <c r="D719" s="57"/>
      <c r="E719" s="57"/>
      <c r="F719" s="57"/>
      <c r="G719" s="57"/>
      <c r="H719" s="57"/>
      <c r="I719" s="57"/>
      <c r="J719" s="57"/>
      <c r="M719" s="57"/>
      <c r="N719" s="57"/>
      <c r="O719" s="57"/>
      <c r="P719" s="58"/>
      <c r="Q719" s="58"/>
      <c r="R719" s="58"/>
      <c r="S719" s="58"/>
      <c r="T719" s="58"/>
      <c r="U719" s="58"/>
    </row>
    <row r="720" spans="1:21">
      <c r="B720" s="57"/>
      <c r="C720" s="57"/>
      <c r="D720" s="57"/>
      <c r="E720" s="57"/>
      <c r="F720" s="57"/>
      <c r="G720" s="57"/>
      <c r="H720" s="57"/>
      <c r="I720" s="57"/>
      <c r="J720" s="57"/>
      <c r="M720" s="57"/>
      <c r="N720" s="57"/>
      <c r="O720" s="57"/>
      <c r="P720" s="58"/>
      <c r="Q720" s="58"/>
      <c r="R720" s="58"/>
      <c r="S720" s="58"/>
      <c r="T720" s="58"/>
      <c r="U720" s="58"/>
    </row>
    <row r="721" spans="2:21">
      <c r="B721" s="57"/>
      <c r="C721" s="57"/>
      <c r="D721" s="57"/>
      <c r="E721" s="57"/>
      <c r="F721" s="57"/>
      <c r="G721" s="57"/>
      <c r="H721" s="57"/>
      <c r="I721" s="57"/>
      <c r="J721" s="57"/>
      <c r="M721" s="57"/>
      <c r="N721" s="57"/>
      <c r="O721" s="57"/>
      <c r="P721" s="58"/>
      <c r="Q721" s="58"/>
      <c r="R721" s="58"/>
      <c r="S721" s="58"/>
      <c r="T721" s="58"/>
      <c r="U721" s="58"/>
    </row>
    <row r="722" spans="2:21">
      <c r="B722" s="57"/>
      <c r="C722" s="57"/>
      <c r="D722" s="57"/>
      <c r="E722" s="57"/>
      <c r="F722" s="57"/>
      <c r="G722" s="57"/>
      <c r="H722" s="57"/>
      <c r="I722" s="57"/>
      <c r="J722" s="57"/>
      <c r="M722" s="57"/>
      <c r="N722" s="57"/>
      <c r="O722" s="57"/>
      <c r="P722" s="58"/>
      <c r="Q722" s="58"/>
      <c r="R722" s="58"/>
      <c r="S722" s="58"/>
      <c r="T722" s="58"/>
      <c r="U722" s="58"/>
    </row>
    <row r="723" spans="2:21">
      <c r="B723" s="57"/>
      <c r="C723" s="57"/>
      <c r="D723" s="57"/>
      <c r="E723" s="57"/>
      <c r="F723" s="57"/>
      <c r="G723" s="57"/>
      <c r="H723" s="57"/>
      <c r="I723" s="57"/>
      <c r="J723" s="57"/>
      <c r="M723" s="57"/>
      <c r="N723" s="57"/>
      <c r="O723" s="57"/>
      <c r="P723" s="58"/>
      <c r="Q723" s="58"/>
      <c r="R723" s="58"/>
      <c r="S723" s="58"/>
      <c r="T723" s="58"/>
      <c r="U723" s="58"/>
    </row>
    <row r="724" spans="2:21">
      <c r="B724" s="57"/>
      <c r="C724" s="57"/>
      <c r="D724" s="57"/>
      <c r="E724" s="57"/>
      <c r="F724" s="57"/>
      <c r="G724" s="57"/>
      <c r="H724" s="57"/>
      <c r="I724" s="57"/>
      <c r="J724" s="57"/>
      <c r="M724" s="57"/>
      <c r="N724" s="57"/>
      <c r="O724" s="57"/>
      <c r="P724" s="58"/>
      <c r="Q724" s="58"/>
      <c r="R724" s="58"/>
      <c r="S724" s="58"/>
      <c r="T724" s="58"/>
      <c r="U724" s="58"/>
    </row>
    <row r="725" spans="2:21">
      <c r="B725" s="57"/>
      <c r="C725" s="57"/>
      <c r="D725" s="57"/>
      <c r="E725" s="57"/>
      <c r="F725" s="57"/>
      <c r="G725" s="57"/>
      <c r="H725" s="57"/>
      <c r="I725" s="57"/>
      <c r="J725" s="57"/>
      <c r="M725" s="57"/>
      <c r="N725" s="57"/>
      <c r="O725" s="57"/>
      <c r="P725" s="58"/>
      <c r="Q725" s="58"/>
      <c r="R725" s="58"/>
      <c r="S725" s="58"/>
      <c r="T725" s="58"/>
      <c r="U725" s="58"/>
    </row>
    <row r="726" spans="2:21">
      <c r="B726" s="57"/>
      <c r="C726" s="57"/>
      <c r="D726" s="57"/>
      <c r="E726" s="57"/>
      <c r="F726" s="57"/>
      <c r="G726" s="57"/>
      <c r="H726" s="57"/>
      <c r="I726" s="57"/>
      <c r="J726" s="57"/>
      <c r="M726" s="57"/>
      <c r="N726" s="57"/>
      <c r="O726" s="57"/>
      <c r="P726" s="58"/>
      <c r="Q726" s="58"/>
      <c r="R726" s="58"/>
      <c r="S726" s="58"/>
      <c r="T726" s="58"/>
      <c r="U726" s="58"/>
    </row>
    <row r="727" spans="2:21">
      <c r="B727" s="57"/>
      <c r="C727" s="57"/>
      <c r="D727" s="57"/>
      <c r="E727" s="57"/>
      <c r="F727" s="57"/>
      <c r="G727" s="57"/>
      <c r="H727" s="57"/>
      <c r="I727" s="57"/>
      <c r="J727" s="57"/>
      <c r="M727" s="57"/>
      <c r="N727" s="57"/>
      <c r="O727" s="57"/>
      <c r="P727" s="58"/>
      <c r="Q727" s="58"/>
      <c r="R727" s="58"/>
      <c r="S727" s="58"/>
      <c r="T727" s="58"/>
      <c r="U727" s="58"/>
    </row>
    <row r="728" spans="2:21">
      <c r="B728" s="57"/>
      <c r="C728" s="57"/>
      <c r="D728" s="57"/>
      <c r="E728" s="57"/>
      <c r="F728" s="57"/>
      <c r="G728" s="57"/>
      <c r="H728" s="57"/>
      <c r="I728" s="57"/>
      <c r="J728" s="57"/>
      <c r="M728" s="57"/>
      <c r="N728" s="57"/>
      <c r="O728" s="57"/>
      <c r="P728" s="58"/>
      <c r="Q728" s="58"/>
      <c r="R728" s="58"/>
      <c r="S728" s="58"/>
      <c r="T728" s="58"/>
      <c r="U728" s="58"/>
    </row>
    <row r="729" spans="2:21">
      <c r="B729" s="57"/>
      <c r="C729" s="57"/>
      <c r="D729" s="57"/>
      <c r="E729" s="57"/>
      <c r="F729" s="57"/>
      <c r="G729" s="57"/>
      <c r="H729" s="57"/>
      <c r="I729" s="57"/>
      <c r="J729" s="57"/>
      <c r="M729" s="57"/>
      <c r="N729" s="57"/>
      <c r="O729" s="57"/>
      <c r="P729" s="58"/>
      <c r="Q729" s="58"/>
      <c r="R729" s="58"/>
      <c r="S729" s="58"/>
      <c r="T729" s="58"/>
      <c r="U729" s="58"/>
    </row>
    <row r="730" spans="2:21">
      <c r="B730" s="57"/>
      <c r="C730" s="57"/>
      <c r="D730" s="57"/>
      <c r="E730" s="57"/>
      <c r="F730" s="57"/>
      <c r="G730" s="57"/>
      <c r="H730" s="57"/>
      <c r="I730" s="57"/>
      <c r="J730" s="57"/>
      <c r="M730" s="57"/>
      <c r="N730" s="57"/>
      <c r="O730" s="57"/>
      <c r="P730" s="58"/>
      <c r="Q730" s="58"/>
      <c r="R730" s="58"/>
      <c r="S730" s="58"/>
      <c r="T730" s="58"/>
      <c r="U730" s="58"/>
    </row>
    <row r="731" spans="2:21">
      <c r="B731" s="57"/>
      <c r="C731" s="57"/>
      <c r="D731" s="57"/>
      <c r="E731" s="57"/>
      <c r="F731" s="57"/>
      <c r="G731" s="57"/>
      <c r="H731" s="57"/>
      <c r="I731" s="57"/>
      <c r="J731" s="57"/>
      <c r="M731" s="57"/>
      <c r="N731" s="57"/>
      <c r="O731" s="57"/>
      <c r="P731" s="58"/>
      <c r="Q731" s="58"/>
      <c r="R731" s="58"/>
      <c r="S731" s="58"/>
      <c r="T731" s="58"/>
      <c r="U731" s="58"/>
    </row>
    <row r="732" spans="2:21">
      <c r="B732" s="57"/>
      <c r="C732" s="57"/>
      <c r="D732" s="57"/>
      <c r="E732" s="57"/>
      <c r="F732" s="57"/>
      <c r="G732" s="57"/>
      <c r="H732" s="57"/>
      <c r="I732" s="57"/>
      <c r="J732" s="57"/>
      <c r="M732" s="57"/>
      <c r="N732" s="57"/>
      <c r="O732" s="57"/>
      <c r="P732" s="58"/>
      <c r="Q732" s="58"/>
      <c r="R732" s="58"/>
      <c r="S732" s="58"/>
      <c r="T732" s="58"/>
      <c r="U732" s="58"/>
    </row>
    <row r="733" spans="2:21">
      <c r="B733" s="57"/>
      <c r="C733" s="57"/>
      <c r="D733" s="57"/>
      <c r="E733" s="57"/>
      <c r="F733" s="57"/>
      <c r="G733" s="57"/>
      <c r="H733" s="57"/>
      <c r="I733" s="57"/>
      <c r="J733" s="57"/>
      <c r="M733" s="57"/>
      <c r="N733" s="57"/>
      <c r="O733" s="57"/>
      <c r="P733" s="58"/>
      <c r="Q733" s="58"/>
      <c r="R733" s="58"/>
      <c r="S733" s="58"/>
      <c r="T733" s="58"/>
      <c r="U733" s="58"/>
    </row>
    <row r="734" spans="2:21">
      <c r="B734" s="57"/>
      <c r="C734" s="57"/>
      <c r="D734" s="57"/>
      <c r="E734" s="57"/>
      <c r="F734" s="57"/>
      <c r="G734" s="57"/>
      <c r="H734" s="57"/>
      <c r="I734" s="57"/>
      <c r="J734" s="57"/>
      <c r="M734" s="57"/>
      <c r="N734" s="57"/>
      <c r="O734" s="57"/>
      <c r="P734" s="58"/>
      <c r="Q734" s="58"/>
      <c r="R734" s="58"/>
      <c r="S734" s="58"/>
      <c r="T734" s="58"/>
      <c r="U734" s="58"/>
    </row>
    <row r="735" spans="2:21">
      <c r="B735" s="57"/>
      <c r="C735" s="57"/>
      <c r="D735" s="57"/>
      <c r="E735" s="57"/>
      <c r="F735" s="57"/>
      <c r="G735" s="57"/>
      <c r="H735" s="57"/>
      <c r="I735" s="57"/>
      <c r="J735" s="57"/>
      <c r="M735" s="57"/>
      <c r="N735" s="57"/>
      <c r="O735" s="57"/>
      <c r="P735" s="58"/>
      <c r="Q735" s="58"/>
      <c r="R735" s="58"/>
      <c r="S735" s="58"/>
      <c r="T735" s="58"/>
      <c r="U735" s="58"/>
    </row>
    <row r="736" spans="2:21">
      <c r="B736" s="57"/>
      <c r="C736" s="57"/>
      <c r="D736" s="57"/>
      <c r="E736" s="57"/>
      <c r="F736" s="57"/>
      <c r="G736" s="57"/>
      <c r="H736" s="57"/>
      <c r="I736" s="57"/>
      <c r="J736" s="57"/>
      <c r="M736" s="57"/>
      <c r="N736" s="57"/>
      <c r="O736" s="57"/>
      <c r="P736" s="58"/>
      <c r="Q736" s="58"/>
      <c r="R736" s="58"/>
      <c r="S736" s="58"/>
      <c r="T736" s="58"/>
      <c r="U736" s="58"/>
    </row>
    <row r="737" spans="2:21">
      <c r="B737" s="57"/>
      <c r="C737" s="57"/>
      <c r="D737" s="57"/>
      <c r="E737" s="57"/>
      <c r="F737" s="57"/>
      <c r="G737" s="57"/>
      <c r="H737" s="57"/>
      <c r="I737" s="57"/>
      <c r="J737" s="57"/>
      <c r="M737" s="57"/>
      <c r="N737" s="57"/>
      <c r="O737" s="57"/>
      <c r="P737" s="58"/>
      <c r="Q737" s="58"/>
      <c r="R737" s="58"/>
      <c r="S737" s="58"/>
      <c r="T737" s="58"/>
      <c r="U737" s="58"/>
    </row>
    <row r="738" spans="2:21">
      <c r="B738" s="57"/>
      <c r="C738" s="57"/>
      <c r="D738" s="57"/>
      <c r="E738" s="57"/>
      <c r="F738" s="57"/>
      <c r="G738" s="57"/>
      <c r="H738" s="57"/>
      <c r="I738" s="57"/>
      <c r="J738" s="57"/>
      <c r="M738" s="57"/>
      <c r="N738" s="57"/>
      <c r="O738" s="57"/>
      <c r="P738" s="58"/>
      <c r="Q738" s="58"/>
      <c r="R738" s="58"/>
      <c r="S738" s="58"/>
      <c r="T738" s="58"/>
      <c r="U738" s="58"/>
    </row>
    <row r="739" spans="2:21">
      <c r="B739" s="57"/>
      <c r="C739" s="57"/>
      <c r="D739" s="57"/>
      <c r="E739" s="57"/>
      <c r="F739" s="57"/>
      <c r="G739" s="57"/>
      <c r="H739" s="57"/>
      <c r="I739" s="57"/>
      <c r="J739" s="57"/>
      <c r="M739" s="57"/>
      <c r="N739" s="57"/>
      <c r="O739" s="57"/>
      <c r="P739" s="58"/>
      <c r="Q739" s="58"/>
      <c r="R739" s="58"/>
      <c r="S739" s="58"/>
      <c r="T739" s="58"/>
      <c r="U739" s="58"/>
    </row>
    <row r="740" spans="2:21">
      <c r="B740" s="57"/>
      <c r="C740" s="57"/>
      <c r="D740" s="57"/>
      <c r="E740" s="57"/>
      <c r="F740" s="57"/>
      <c r="G740" s="57"/>
      <c r="H740" s="57"/>
      <c r="I740" s="57"/>
      <c r="J740" s="57"/>
      <c r="M740" s="57"/>
      <c r="N740" s="57"/>
      <c r="O740" s="57"/>
      <c r="P740" s="58"/>
      <c r="Q740" s="58"/>
      <c r="R740" s="58"/>
      <c r="S740" s="58"/>
      <c r="T740" s="58"/>
      <c r="U740" s="58"/>
    </row>
    <row r="741" spans="2:21">
      <c r="B741" s="57"/>
      <c r="C741" s="57"/>
      <c r="D741" s="57"/>
      <c r="E741" s="57"/>
      <c r="F741" s="57"/>
      <c r="G741" s="57"/>
      <c r="H741" s="57"/>
      <c r="I741" s="57"/>
      <c r="J741" s="57"/>
      <c r="M741" s="57"/>
      <c r="N741" s="57"/>
      <c r="O741" s="57"/>
      <c r="P741" s="58"/>
      <c r="Q741" s="58"/>
      <c r="R741" s="58"/>
      <c r="S741" s="58"/>
      <c r="T741" s="58"/>
      <c r="U741" s="58"/>
    </row>
    <row r="742" spans="2:21">
      <c r="B742" s="57"/>
      <c r="C742" s="57"/>
      <c r="D742" s="57"/>
      <c r="E742" s="57"/>
      <c r="F742" s="57"/>
      <c r="G742" s="57"/>
      <c r="H742" s="57"/>
      <c r="I742" s="57"/>
      <c r="J742" s="57"/>
      <c r="M742" s="57"/>
      <c r="N742" s="57"/>
      <c r="O742" s="57"/>
      <c r="P742" s="58"/>
      <c r="Q742" s="58"/>
      <c r="R742" s="58"/>
      <c r="S742" s="58"/>
      <c r="T742" s="58"/>
      <c r="U742" s="58"/>
    </row>
    <row r="743" spans="2:21">
      <c r="B743" s="57"/>
      <c r="C743" s="57"/>
      <c r="D743" s="57"/>
      <c r="E743" s="57"/>
      <c r="F743" s="57"/>
      <c r="G743" s="57"/>
      <c r="H743" s="57"/>
      <c r="I743" s="57"/>
      <c r="J743" s="57"/>
      <c r="M743" s="57"/>
      <c r="N743" s="57"/>
      <c r="O743" s="57"/>
      <c r="P743" s="58"/>
      <c r="Q743" s="58"/>
      <c r="R743" s="58"/>
      <c r="S743" s="58"/>
      <c r="T743" s="58"/>
      <c r="U743" s="58"/>
    </row>
    <row r="744" spans="2:21">
      <c r="B744" s="57"/>
      <c r="C744" s="57"/>
      <c r="D744" s="57"/>
      <c r="E744" s="57"/>
      <c r="F744" s="57"/>
      <c r="G744" s="57"/>
      <c r="H744" s="57"/>
      <c r="I744" s="57"/>
      <c r="J744" s="57"/>
      <c r="M744" s="57"/>
      <c r="N744" s="57"/>
      <c r="O744" s="57"/>
      <c r="P744" s="58"/>
      <c r="Q744" s="58"/>
      <c r="R744" s="58"/>
      <c r="S744" s="58"/>
      <c r="T744" s="58"/>
      <c r="U744" s="58"/>
    </row>
    <row r="745" spans="2:21">
      <c r="B745" s="57"/>
      <c r="C745" s="57"/>
      <c r="D745" s="57"/>
      <c r="E745" s="57"/>
      <c r="F745" s="57"/>
      <c r="G745" s="57"/>
      <c r="H745" s="57"/>
      <c r="I745" s="57"/>
      <c r="J745" s="57"/>
      <c r="M745" s="57"/>
      <c r="N745" s="57"/>
      <c r="O745" s="57"/>
      <c r="P745" s="58"/>
      <c r="Q745" s="58"/>
      <c r="R745" s="58"/>
      <c r="S745" s="58"/>
      <c r="T745" s="58"/>
      <c r="U745" s="58"/>
    </row>
    <row r="746" spans="2:21">
      <c r="B746" s="57"/>
      <c r="C746" s="57"/>
      <c r="D746" s="57"/>
      <c r="E746" s="57"/>
      <c r="F746" s="57"/>
      <c r="G746" s="57"/>
      <c r="H746" s="57"/>
      <c r="I746" s="57"/>
      <c r="J746" s="57"/>
      <c r="M746" s="57"/>
      <c r="N746" s="57"/>
      <c r="O746" s="57"/>
      <c r="P746" s="58"/>
      <c r="Q746" s="58"/>
      <c r="R746" s="58"/>
      <c r="S746" s="58"/>
      <c r="T746" s="58"/>
      <c r="U746" s="58"/>
    </row>
    <row r="747" spans="2:21">
      <c r="B747" s="57"/>
      <c r="C747" s="57"/>
      <c r="D747" s="57"/>
      <c r="E747" s="57"/>
      <c r="F747" s="57"/>
      <c r="G747" s="57"/>
      <c r="H747" s="57"/>
      <c r="I747" s="57"/>
      <c r="J747" s="57"/>
      <c r="M747" s="57"/>
      <c r="N747" s="57"/>
      <c r="O747" s="57"/>
      <c r="P747" s="58"/>
      <c r="Q747" s="58"/>
      <c r="R747" s="58"/>
      <c r="S747" s="58"/>
      <c r="T747" s="58"/>
      <c r="U747" s="58"/>
    </row>
    <row r="748" spans="2:21">
      <c r="B748" s="57"/>
      <c r="C748" s="57"/>
      <c r="D748" s="57"/>
      <c r="E748" s="57"/>
      <c r="F748" s="57"/>
      <c r="G748" s="57"/>
      <c r="H748" s="57"/>
      <c r="I748" s="57"/>
      <c r="J748" s="57"/>
      <c r="M748" s="57"/>
      <c r="N748" s="57"/>
      <c r="O748" s="57"/>
      <c r="P748" s="58"/>
      <c r="Q748" s="58"/>
      <c r="R748" s="58"/>
      <c r="S748" s="58"/>
      <c r="T748" s="58"/>
      <c r="U748" s="58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Hoja14"/>
  <dimension ref="A1:RN659"/>
  <sheetViews>
    <sheetView topLeftCell="A438" zoomScale="80" zoomScaleNormal="80" workbookViewId="0">
      <selection activeCell="B7" sqref="B7:J466"/>
    </sheetView>
  </sheetViews>
  <sheetFormatPr baseColWidth="10" defaultColWidth="11.42578125" defaultRowHeight="15"/>
  <cols>
    <col min="1" max="1" width="9.5703125" style="206" customWidth="1"/>
    <col min="2" max="2" width="29" style="206" customWidth="1"/>
    <col min="3" max="3" width="38.42578125" style="206" customWidth="1"/>
    <col min="4" max="9" width="8.7109375" style="206" customWidth="1"/>
    <col min="10" max="16384" width="11.42578125" style="206"/>
  </cols>
  <sheetData>
    <row r="1" spans="1:482" s="208" customFormat="1"/>
    <row r="2" spans="1:482">
      <c r="A2"/>
      <c r="B2"/>
    </row>
    <row r="3" spans="1:482">
      <c r="A3" s="207" t="s">
        <v>297</v>
      </c>
      <c r="B3" s="252" t="s">
        <v>298</v>
      </c>
    </row>
    <row r="4" spans="1:482">
      <c r="A4" s="26" t="s">
        <v>170</v>
      </c>
      <c r="B4" s="26" t="s">
        <v>186</v>
      </c>
      <c r="C4" s="26" t="s">
        <v>187</v>
      </c>
      <c r="D4" s="26" t="s">
        <v>132</v>
      </c>
      <c r="E4" s="26" t="s">
        <v>188</v>
      </c>
      <c r="F4" s="26" t="s">
        <v>189</v>
      </c>
      <c r="G4" s="26" t="s">
        <v>132</v>
      </c>
      <c r="H4" s="26" t="s">
        <v>188</v>
      </c>
      <c r="I4" s="26" t="s">
        <v>189</v>
      </c>
    </row>
    <row r="5" spans="1:482">
      <c r="A5" s="207" t="s">
        <v>271</v>
      </c>
      <c r="B5" s="207" t="s">
        <v>272</v>
      </c>
      <c r="C5" s="207" t="s">
        <v>273</v>
      </c>
      <c r="D5" s="252" t="s">
        <v>274</v>
      </c>
      <c r="E5" s="252" t="s">
        <v>275</v>
      </c>
      <c r="F5" s="252" t="s">
        <v>276</v>
      </c>
      <c r="G5" s="252" t="s">
        <v>291</v>
      </c>
      <c r="H5" s="252" t="s">
        <v>292</v>
      </c>
      <c r="I5" s="252" t="s">
        <v>277</v>
      </c>
      <c r="J5"/>
      <c r="K5"/>
      <c r="L5"/>
      <c r="M5"/>
      <c r="N5"/>
      <c r="O5"/>
      <c r="P5"/>
      <c r="Q5"/>
      <c r="R5"/>
      <c r="S5"/>
      <c r="T5"/>
      <c r="U5"/>
      <c r="V5"/>
      <c r="W5"/>
      <c r="X5"/>
      <c r="Y5"/>
      <c r="Z5"/>
      <c r="AA5"/>
      <c r="AB5"/>
      <c r="AC5"/>
      <c r="AD5"/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  <c r="AY5"/>
      <c r="AZ5"/>
      <c r="BA5"/>
      <c r="BB5"/>
      <c r="BC5"/>
      <c r="BD5"/>
      <c r="BE5"/>
      <c r="BF5"/>
      <c r="BG5"/>
      <c r="BH5"/>
      <c r="BI5"/>
      <c r="BJ5"/>
      <c r="BK5"/>
      <c r="BL5"/>
      <c r="BM5"/>
      <c r="BN5"/>
      <c r="BO5"/>
      <c r="BP5"/>
      <c r="BQ5"/>
      <c r="BR5"/>
      <c r="BS5"/>
      <c r="BT5"/>
      <c r="BU5"/>
      <c r="BV5"/>
      <c r="BW5"/>
      <c r="BX5"/>
      <c r="BY5"/>
      <c r="BZ5"/>
      <c r="CA5"/>
      <c r="CB5"/>
      <c r="CC5"/>
      <c r="CD5"/>
      <c r="CE5"/>
      <c r="CF5"/>
      <c r="CG5"/>
      <c r="CH5"/>
      <c r="CI5"/>
      <c r="CJ5"/>
      <c r="CK5"/>
      <c r="CL5"/>
      <c r="CM5"/>
      <c r="CN5"/>
      <c r="CO5"/>
      <c r="CP5"/>
      <c r="CQ5"/>
      <c r="CR5"/>
      <c r="CS5"/>
      <c r="CT5"/>
      <c r="CU5"/>
      <c r="CV5"/>
      <c r="CW5"/>
      <c r="CX5"/>
      <c r="CY5"/>
      <c r="CZ5"/>
      <c r="DA5"/>
      <c r="DB5"/>
      <c r="DC5"/>
      <c r="DD5"/>
      <c r="DE5"/>
      <c r="DF5"/>
      <c r="DG5"/>
      <c r="DH5"/>
      <c r="DI5"/>
      <c r="DJ5"/>
      <c r="DK5"/>
      <c r="DL5"/>
      <c r="DM5"/>
      <c r="DN5"/>
      <c r="DO5"/>
      <c r="DP5"/>
      <c r="DQ5"/>
      <c r="DR5"/>
      <c r="DS5"/>
      <c r="DT5"/>
      <c r="DU5"/>
      <c r="DV5"/>
      <c r="DW5"/>
      <c r="DX5"/>
      <c r="DY5"/>
      <c r="DZ5"/>
      <c r="EA5"/>
      <c r="EB5"/>
      <c r="EC5"/>
      <c r="ED5"/>
      <c r="EE5"/>
      <c r="EF5"/>
      <c r="EG5"/>
      <c r="EH5"/>
      <c r="EI5"/>
      <c r="EJ5"/>
      <c r="EK5"/>
      <c r="EL5"/>
      <c r="EM5"/>
      <c r="EN5"/>
      <c r="EO5"/>
      <c r="EP5"/>
      <c r="EQ5"/>
      <c r="ER5"/>
      <c r="ES5"/>
      <c r="ET5"/>
      <c r="EU5"/>
      <c r="EV5"/>
      <c r="EW5"/>
      <c r="EX5"/>
      <c r="EY5"/>
      <c r="EZ5"/>
      <c r="FA5"/>
      <c r="FB5"/>
      <c r="FC5"/>
      <c r="FD5"/>
      <c r="FE5"/>
      <c r="FF5"/>
      <c r="FG5"/>
      <c r="FH5"/>
      <c r="FI5"/>
      <c r="FJ5"/>
      <c r="FK5"/>
      <c r="FL5"/>
      <c r="FM5"/>
      <c r="FN5"/>
      <c r="FO5"/>
      <c r="FP5"/>
      <c r="FQ5"/>
      <c r="FR5"/>
      <c r="FS5"/>
      <c r="FT5"/>
      <c r="FU5"/>
      <c r="FV5"/>
      <c r="FW5"/>
      <c r="FX5"/>
      <c r="FY5"/>
      <c r="FZ5"/>
      <c r="GA5"/>
      <c r="GB5"/>
      <c r="GC5"/>
      <c r="GD5"/>
      <c r="GE5"/>
      <c r="GF5"/>
      <c r="GG5"/>
      <c r="GH5"/>
      <c r="GI5"/>
      <c r="GJ5"/>
      <c r="GK5"/>
      <c r="GL5"/>
      <c r="GM5"/>
      <c r="GN5"/>
      <c r="GO5"/>
      <c r="GP5"/>
      <c r="GQ5"/>
      <c r="GR5"/>
      <c r="GS5"/>
      <c r="GT5"/>
      <c r="GU5"/>
      <c r="GV5"/>
      <c r="GW5"/>
      <c r="GX5"/>
      <c r="GY5"/>
      <c r="GZ5"/>
      <c r="HA5"/>
      <c r="HB5"/>
      <c r="HC5"/>
      <c r="HD5"/>
      <c r="HE5"/>
      <c r="HF5"/>
      <c r="HG5"/>
      <c r="HH5"/>
      <c r="HI5"/>
      <c r="HJ5"/>
      <c r="HK5"/>
      <c r="HL5"/>
      <c r="HM5"/>
      <c r="HN5"/>
      <c r="HO5"/>
      <c r="HP5"/>
      <c r="HQ5"/>
      <c r="HR5"/>
      <c r="HS5"/>
      <c r="HT5"/>
      <c r="HU5"/>
      <c r="HV5"/>
      <c r="HW5"/>
      <c r="HX5"/>
      <c r="HY5"/>
      <c r="HZ5"/>
      <c r="IA5"/>
      <c r="IB5"/>
      <c r="IC5"/>
      <c r="ID5"/>
      <c r="IE5"/>
      <c r="IF5"/>
      <c r="IG5"/>
      <c r="IH5"/>
      <c r="II5"/>
      <c r="IJ5"/>
      <c r="IK5"/>
      <c r="IL5"/>
      <c r="IM5"/>
      <c r="IN5"/>
      <c r="IO5"/>
      <c r="IP5"/>
      <c r="IQ5"/>
      <c r="IR5"/>
      <c r="IS5"/>
      <c r="IT5"/>
      <c r="IU5"/>
      <c r="IV5"/>
      <c r="IW5"/>
      <c r="IX5"/>
      <c r="IY5"/>
      <c r="IZ5"/>
      <c r="JA5"/>
      <c r="JB5"/>
      <c r="JC5"/>
      <c r="JD5"/>
      <c r="JE5"/>
      <c r="JF5"/>
      <c r="JG5"/>
      <c r="JH5"/>
      <c r="JI5"/>
      <c r="JJ5"/>
      <c r="JK5"/>
      <c r="JL5"/>
      <c r="JM5"/>
      <c r="JN5"/>
      <c r="JO5"/>
      <c r="JP5"/>
      <c r="JQ5"/>
      <c r="JR5"/>
      <c r="JS5"/>
      <c r="JT5"/>
      <c r="JU5"/>
      <c r="JV5"/>
      <c r="JW5"/>
      <c r="JX5"/>
      <c r="JY5"/>
      <c r="JZ5"/>
      <c r="KA5"/>
      <c r="KB5"/>
      <c r="KC5"/>
      <c r="KD5"/>
      <c r="KE5"/>
      <c r="KF5"/>
      <c r="KG5"/>
      <c r="KH5"/>
      <c r="KI5"/>
      <c r="KJ5"/>
      <c r="KK5"/>
      <c r="KL5"/>
      <c r="KM5"/>
      <c r="KN5"/>
      <c r="KO5"/>
      <c r="KP5"/>
      <c r="KQ5"/>
      <c r="KR5"/>
      <c r="KS5"/>
      <c r="KT5"/>
      <c r="KU5"/>
      <c r="KV5"/>
      <c r="KW5"/>
      <c r="KX5"/>
      <c r="KY5"/>
      <c r="KZ5"/>
      <c r="LA5"/>
      <c r="LB5"/>
      <c r="LC5"/>
      <c r="LD5"/>
      <c r="LE5"/>
      <c r="LF5"/>
      <c r="LG5"/>
      <c r="LH5"/>
      <c r="LI5"/>
      <c r="LJ5"/>
      <c r="LK5"/>
      <c r="LL5"/>
      <c r="LM5"/>
      <c r="LN5"/>
      <c r="LO5"/>
      <c r="LP5"/>
      <c r="LQ5"/>
      <c r="LR5"/>
      <c r="LS5"/>
      <c r="LT5"/>
      <c r="LU5"/>
      <c r="LV5"/>
      <c r="LW5"/>
      <c r="LX5"/>
      <c r="LY5"/>
      <c r="LZ5"/>
      <c r="MA5"/>
      <c r="MB5"/>
      <c r="MC5"/>
      <c r="MD5"/>
      <c r="ME5"/>
      <c r="MF5"/>
      <c r="MG5"/>
      <c r="MH5"/>
      <c r="MI5"/>
      <c r="MJ5"/>
      <c r="MK5"/>
      <c r="ML5"/>
      <c r="MM5"/>
      <c r="MN5"/>
      <c r="MO5"/>
      <c r="MP5"/>
      <c r="MQ5"/>
      <c r="MR5"/>
      <c r="MS5"/>
      <c r="MT5"/>
      <c r="MU5"/>
      <c r="MV5"/>
      <c r="MW5"/>
      <c r="MX5"/>
      <c r="MY5"/>
      <c r="MZ5"/>
      <c r="NA5"/>
      <c r="NB5"/>
      <c r="NC5"/>
      <c r="ND5"/>
      <c r="NE5"/>
      <c r="NF5"/>
      <c r="NG5"/>
      <c r="NH5"/>
      <c r="NI5"/>
      <c r="NJ5"/>
      <c r="NK5"/>
      <c r="NL5"/>
      <c r="NM5"/>
      <c r="NN5"/>
      <c r="NO5"/>
      <c r="NP5"/>
      <c r="NQ5"/>
      <c r="NR5"/>
      <c r="NS5"/>
      <c r="NT5"/>
      <c r="NU5"/>
      <c r="NV5"/>
      <c r="NW5"/>
      <c r="NX5"/>
      <c r="NY5"/>
      <c r="NZ5"/>
      <c r="OA5"/>
      <c r="OB5"/>
      <c r="OC5"/>
      <c r="OD5"/>
      <c r="OE5"/>
      <c r="OF5"/>
      <c r="OG5"/>
      <c r="OH5"/>
      <c r="OI5"/>
      <c r="OJ5"/>
      <c r="OK5"/>
      <c r="OL5"/>
      <c r="OM5"/>
      <c r="ON5"/>
      <c r="OO5"/>
      <c r="OP5"/>
      <c r="OQ5"/>
      <c r="OR5"/>
      <c r="OS5"/>
      <c r="OT5"/>
      <c r="OU5"/>
      <c r="OV5"/>
      <c r="OW5"/>
      <c r="OX5"/>
      <c r="OY5"/>
      <c r="OZ5"/>
      <c r="PA5"/>
      <c r="PB5"/>
      <c r="PC5"/>
      <c r="PD5"/>
      <c r="PE5"/>
      <c r="PF5"/>
      <c r="PG5"/>
      <c r="PH5"/>
      <c r="PI5"/>
      <c r="PJ5"/>
      <c r="PK5"/>
      <c r="PL5"/>
      <c r="PM5"/>
      <c r="PN5"/>
      <c r="PO5"/>
      <c r="PP5"/>
      <c r="PQ5"/>
      <c r="PR5"/>
      <c r="PS5"/>
      <c r="PT5"/>
      <c r="PU5"/>
      <c r="PV5"/>
      <c r="PW5"/>
      <c r="PX5"/>
      <c r="PY5"/>
      <c r="PZ5"/>
      <c r="QA5"/>
      <c r="QB5"/>
      <c r="QC5"/>
      <c r="QD5"/>
      <c r="QE5"/>
      <c r="QF5"/>
      <c r="QG5"/>
      <c r="QH5"/>
      <c r="QI5"/>
      <c r="QJ5"/>
      <c r="QK5"/>
      <c r="QL5"/>
      <c r="QM5"/>
      <c r="QN5"/>
      <c r="QO5"/>
      <c r="QP5"/>
      <c r="QQ5"/>
      <c r="QR5"/>
      <c r="QS5"/>
      <c r="QT5"/>
      <c r="QU5"/>
      <c r="QV5"/>
      <c r="QW5"/>
      <c r="QX5"/>
      <c r="QY5"/>
      <c r="QZ5"/>
      <c r="RA5"/>
      <c r="RB5"/>
      <c r="RC5"/>
      <c r="RD5"/>
      <c r="RE5"/>
      <c r="RF5"/>
      <c r="RG5"/>
      <c r="RH5"/>
      <c r="RI5"/>
      <c r="RJ5"/>
      <c r="RK5"/>
      <c r="RL5"/>
      <c r="RM5"/>
      <c r="RN5"/>
    </row>
    <row r="6" spans="1:482">
      <c r="A6" s="252">
        <v>1</v>
      </c>
      <c r="B6" s="252" t="s">
        <v>262</v>
      </c>
      <c r="C6" s="252" t="s">
        <v>124</v>
      </c>
      <c r="D6" s="221">
        <v>45.75</v>
      </c>
      <c r="E6" s="221">
        <v>43</v>
      </c>
      <c r="F6" s="221">
        <v>46</v>
      </c>
      <c r="G6" s="221">
        <v>0.5</v>
      </c>
      <c r="H6" s="221">
        <v>0.5</v>
      </c>
      <c r="I6" s="221">
        <v>0.5</v>
      </c>
      <c r="J6"/>
      <c r="K6"/>
      <c r="L6"/>
      <c r="M6"/>
      <c r="N6"/>
      <c r="O6"/>
      <c r="P6"/>
      <c r="Q6"/>
      <c r="R6"/>
      <c r="S6"/>
      <c r="T6"/>
      <c r="U6"/>
      <c r="V6"/>
      <c r="W6"/>
      <c r="X6"/>
      <c r="Y6"/>
      <c r="Z6"/>
      <c r="AA6"/>
      <c r="AB6"/>
      <c r="AC6"/>
      <c r="AD6"/>
      <c r="AE6"/>
      <c r="AF6"/>
      <c r="AG6"/>
      <c r="AH6"/>
      <c r="AI6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  <c r="AY6"/>
      <c r="AZ6"/>
      <c r="BA6"/>
      <c r="BB6"/>
      <c r="BC6"/>
      <c r="BD6"/>
      <c r="BE6"/>
      <c r="BF6"/>
      <c r="BG6"/>
      <c r="BH6"/>
      <c r="BI6"/>
      <c r="BJ6"/>
      <c r="BK6"/>
      <c r="BL6"/>
      <c r="BM6"/>
      <c r="BN6"/>
      <c r="BO6"/>
      <c r="BP6"/>
      <c r="BQ6"/>
      <c r="BR6"/>
      <c r="BS6"/>
      <c r="BT6"/>
      <c r="BU6"/>
      <c r="BV6"/>
      <c r="BW6"/>
      <c r="BX6"/>
      <c r="BY6"/>
      <c r="BZ6"/>
      <c r="CA6"/>
      <c r="CB6"/>
      <c r="CC6"/>
      <c r="CD6"/>
      <c r="CE6"/>
      <c r="CF6"/>
      <c r="CG6"/>
      <c r="CH6"/>
      <c r="CI6"/>
      <c r="CJ6"/>
      <c r="CK6"/>
      <c r="CL6"/>
      <c r="CM6"/>
      <c r="CN6"/>
      <c r="CO6"/>
      <c r="CP6"/>
      <c r="CQ6"/>
      <c r="CR6"/>
      <c r="CS6"/>
      <c r="CT6"/>
      <c r="CU6"/>
      <c r="CV6"/>
      <c r="CW6"/>
      <c r="CX6"/>
      <c r="CY6"/>
      <c r="CZ6"/>
      <c r="DA6"/>
      <c r="DB6"/>
      <c r="DC6"/>
      <c r="DD6"/>
      <c r="DE6"/>
      <c r="DF6"/>
      <c r="DG6"/>
      <c r="DH6"/>
      <c r="DI6"/>
      <c r="DJ6"/>
      <c r="DK6"/>
      <c r="DL6"/>
      <c r="DM6"/>
      <c r="DN6"/>
      <c r="DO6"/>
      <c r="DP6"/>
      <c r="DQ6"/>
      <c r="DR6"/>
      <c r="DS6"/>
      <c r="DT6"/>
      <c r="DU6"/>
      <c r="DV6"/>
      <c r="DW6"/>
      <c r="DX6"/>
      <c r="DY6"/>
      <c r="DZ6"/>
      <c r="EA6"/>
      <c r="EB6"/>
      <c r="EC6"/>
      <c r="ED6"/>
      <c r="EE6"/>
      <c r="EF6"/>
      <c r="EG6"/>
      <c r="EH6"/>
      <c r="EI6"/>
      <c r="EJ6"/>
      <c r="EK6"/>
      <c r="EL6"/>
      <c r="EM6"/>
      <c r="EN6"/>
      <c r="EO6"/>
      <c r="EP6"/>
      <c r="EQ6"/>
      <c r="ER6"/>
      <c r="ES6"/>
      <c r="ET6"/>
      <c r="EU6"/>
      <c r="EV6"/>
      <c r="EW6"/>
      <c r="EX6"/>
      <c r="EY6"/>
      <c r="EZ6"/>
      <c r="FA6"/>
      <c r="FB6"/>
      <c r="FC6"/>
      <c r="FD6"/>
      <c r="FE6"/>
      <c r="FF6"/>
      <c r="FG6"/>
      <c r="FH6"/>
      <c r="FI6"/>
      <c r="FJ6"/>
      <c r="FK6"/>
      <c r="FL6"/>
      <c r="FM6"/>
      <c r="FN6"/>
      <c r="FO6"/>
      <c r="FP6"/>
      <c r="FQ6"/>
      <c r="FR6"/>
      <c r="FS6"/>
      <c r="FT6"/>
      <c r="FU6"/>
      <c r="FV6"/>
      <c r="FW6"/>
      <c r="FX6"/>
      <c r="FY6"/>
      <c r="FZ6"/>
      <c r="GA6"/>
      <c r="GB6"/>
      <c r="GC6"/>
      <c r="GD6"/>
      <c r="GE6"/>
      <c r="GF6"/>
      <c r="GG6"/>
      <c r="GH6"/>
      <c r="GI6"/>
      <c r="GJ6"/>
      <c r="GK6"/>
      <c r="GL6"/>
      <c r="GM6"/>
      <c r="GN6"/>
      <c r="GO6"/>
      <c r="GP6"/>
      <c r="GQ6"/>
      <c r="GR6"/>
      <c r="GS6"/>
      <c r="GT6"/>
      <c r="GU6"/>
      <c r="GV6"/>
      <c r="GW6"/>
      <c r="GX6"/>
      <c r="GY6"/>
      <c r="GZ6"/>
      <c r="HA6"/>
      <c r="HB6"/>
      <c r="HC6"/>
      <c r="HD6"/>
      <c r="HE6"/>
      <c r="HF6"/>
      <c r="HG6"/>
      <c r="HH6"/>
      <c r="HI6"/>
      <c r="HJ6"/>
      <c r="HK6"/>
      <c r="HL6"/>
      <c r="HM6"/>
      <c r="HN6"/>
      <c r="HO6"/>
      <c r="HP6"/>
      <c r="HQ6"/>
      <c r="HR6"/>
      <c r="HS6"/>
      <c r="HT6"/>
      <c r="HU6"/>
      <c r="HV6"/>
      <c r="HW6"/>
      <c r="HX6"/>
      <c r="HY6"/>
      <c r="HZ6"/>
      <c r="IA6"/>
      <c r="IB6"/>
      <c r="IC6"/>
      <c r="ID6"/>
      <c r="IE6"/>
      <c r="IF6"/>
      <c r="IG6"/>
      <c r="IH6"/>
      <c r="II6"/>
      <c r="IJ6"/>
      <c r="IK6"/>
      <c r="IL6"/>
      <c r="IM6"/>
      <c r="IN6"/>
      <c r="IO6"/>
      <c r="IP6"/>
      <c r="IQ6"/>
      <c r="IR6"/>
      <c r="IS6"/>
      <c r="IT6"/>
      <c r="IU6"/>
      <c r="IV6"/>
      <c r="IW6"/>
      <c r="IX6"/>
      <c r="IY6"/>
      <c r="IZ6"/>
      <c r="JA6"/>
      <c r="JB6"/>
      <c r="JC6"/>
      <c r="JD6"/>
      <c r="JE6"/>
      <c r="JF6"/>
      <c r="JG6"/>
      <c r="JH6"/>
      <c r="JI6"/>
      <c r="JJ6"/>
      <c r="JK6"/>
      <c r="JL6"/>
      <c r="JM6"/>
      <c r="JN6"/>
      <c r="JO6"/>
      <c r="JP6"/>
      <c r="JQ6"/>
      <c r="JR6"/>
      <c r="JS6"/>
      <c r="JT6"/>
      <c r="JU6"/>
      <c r="JV6"/>
      <c r="JW6"/>
      <c r="JX6"/>
      <c r="JY6"/>
      <c r="JZ6"/>
      <c r="KA6"/>
      <c r="KB6"/>
      <c r="KC6"/>
      <c r="KD6"/>
      <c r="KE6"/>
      <c r="KF6"/>
      <c r="KG6"/>
      <c r="KH6"/>
      <c r="KI6"/>
      <c r="KJ6"/>
      <c r="KK6"/>
      <c r="KL6"/>
      <c r="KM6"/>
      <c r="KN6"/>
      <c r="KO6"/>
      <c r="KP6"/>
      <c r="KQ6"/>
      <c r="KR6"/>
      <c r="KS6"/>
      <c r="KT6"/>
      <c r="KU6"/>
      <c r="KV6"/>
      <c r="KW6"/>
      <c r="KX6"/>
      <c r="KY6"/>
      <c r="KZ6"/>
      <c r="LA6"/>
      <c r="LB6"/>
      <c r="LC6"/>
      <c r="LD6"/>
      <c r="LE6"/>
      <c r="LF6"/>
      <c r="LG6"/>
      <c r="LH6"/>
      <c r="LI6"/>
      <c r="LJ6"/>
      <c r="LK6"/>
      <c r="LL6"/>
      <c r="LM6"/>
      <c r="LN6"/>
      <c r="LO6"/>
      <c r="LP6"/>
      <c r="LQ6"/>
      <c r="LR6"/>
      <c r="LS6"/>
      <c r="LT6"/>
      <c r="LU6"/>
      <c r="LV6"/>
      <c r="LW6"/>
      <c r="LX6"/>
      <c r="LY6"/>
      <c r="LZ6"/>
      <c r="MA6"/>
      <c r="MB6"/>
      <c r="MC6"/>
      <c r="MD6"/>
      <c r="ME6"/>
      <c r="MF6"/>
      <c r="MG6"/>
      <c r="MH6"/>
      <c r="MI6"/>
      <c r="MJ6"/>
      <c r="MK6"/>
      <c r="ML6"/>
      <c r="MM6"/>
      <c r="MN6"/>
      <c r="MO6"/>
      <c r="MP6"/>
      <c r="MQ6"/>
      <c r="MR6"/>
      <c r="MS6"/>
      <c r="MT6"/>
      <c r="MU6"/>
      <c r="MV6"/>
      <c r="MW6"/>
      <c r="MX6"/>
      <c r="MY6"/>
      <c r="MZ6"/>
      <c r="NA6"/>
      <c r="NB6"/>
      <c r="NC6"/>
      <c r="ND6"/>
      <c r="NE6"/>
      <c r="NF6"/>
      <c r="NG6"/>
      <c r="NH6"/>
      <c r="NI6"/>
      <c r="NJ6"/>
      <c r="NK6"/>
      <c r="NL6"/>
      <c r="NM6"/>
      <c r="NN6"/>
      <c r="NO6"/>
      <c r="NP6"/>
      <c r="NQ6"/>
      <c r="NR6"/>
      <c r="NS6"/>
      <c r="NT6"/>
      <c r="NU6"/>
      <c r="NV6"/>
      <c r="NW6"/>
      <c r="NX6"/>
      <c r="NY6"/>
      <c r="NZ6"/>
      <c r="OA6"/>
      <c r="OB6"/>
      <c r="OC6"/>
      <c r="OD6"/>
      <c r="OE6"/>
      <c r="OF6"/>
      <c r="OG6"/>
      <c r="OH6"/>
      <c r="OI6"/>
      <c r="OJ6"/>
      <c r="OK6"/>
      <c r="OL6"/>
      <c r="OM6"/>
      <c r="ON6"/>
      <c r="OO6"/>
      <c r="OP6"/>
      <c r="OQ6"/>
      <c r="OR6"/>
      <c r="OS6"/>
      <c r="OT6"/>
      <c r="OU6"/>
      <c r="OV6"/>
      <c r="OW6"/>
      <c r="OX6"/>
      <c r="OY6"/>
      <c r="OZ6"/>
      <c r="PA6"/>
      <c r="PB6"/>
      <c r="PC6"/>
      <c r="PD6"/>
      <c r="PE6"/>
      <c r="PF6"/>
      <c r="PG6"/>
      <c r="PH6"/>
      <c r="PI6"/>
      <c r="PJ6"/>
      <c r="PK6"/>
      <c r="PL6"/>
      <c r="PM6"/>
      <c r="PN6"/>
      <c r="PO6"/>
      <c r="PP6"/>
      <c r="PQ6"/>
      <c r="PR6"/>
      <c r="PS6"/>
      <c r="PT6"/>
      <c r="PU6"/>
      <c r="PV6"/>
      <c r="PW6"/>
      <c r="PX6"/>
      <c r="PY6"/>
      <c r="PZ6"/>
      <c r="QA6"/>
      <c r="QB6"/>
      <c r="QC6"/>
      <c r="QD6"/>
      <c r="QE6"/>
      <c r="QF6"/>
      <c r="QG6"/>
      <c r="QH6"/>
      <c r="QI6"/>
      <c r="QJ6"/>
      <c r="QK6"/>
      <c r="QL6"/>
      <c r="QM6"/>
      <c r="QN6"/>
      <c r="QO6"/>
      <c r="QP6"/>
      <c r="QQ6"/>
      <c r="QR6"/>
      <c r="QS6"/>
      <c r="QT6"/>
      <c r="QU6"/>
      <c r="QV6"/>
      <c r="QW6"/>
      <c r="QX6"/>
      <c r="QY6"/>
      <c r="QZ6"/>
      <c r="RA6"/>
      <c r="RB6"/>
      <c r="RC6"/>
      <c r="RD6"/>
      <c r="RE6"/>
      <c r="RF6"/>
      <c r="RG6"/>
      <c r="RH6"/>
      <c r="RI6"/>
      <c r="RJ6"/>
      <c r="RK6"/>
      <c r="RL6"/>
      <c r="RM6"/>
      <c r="RN6"/>
    </row>
    <row r="7" spans="1:482">
      <c r="A7" s="252">
        <v>1</v>
      </c>
      <c r="B7" s="252" t="s">
        <v>182</v>
      </c>
      <c r="C7" s="252" t="s">
        <v>124</v>
      </c>
      <c r="D7" s="221">
        <v>48.428571428571431</v>
      </c>
      <c r="E7" s="221">
        <v>46</v>
      </c>
      <c r="F7" s="221">
        <v>50</v>
      </c>
      <c r="G7" s="221">
        <v>0.59499999999999997</v>
      </c>
      <c r="H7" s="221">
        <v>0.55000000000000004</v>
      </c>
      <c r="I7" s="221">
        <v>0.65</v>
      </c>
      <c r="J7"/>
      <c r="K7"/>
      <c r="L7"/>
      <c r="M7"/>
      <c r="N7"/>
      <c r="O7"/>
      <c r="P7"/>
      <c r="Q7"/>
      <c r="R7"/>
      <c r="S7"/>
      <c r="T7"/>
      <c r="U7"/>
      <c r="V7"/>
      <c r="W7"/>
      <c r="X7"/>
      <c r="Y7"/>
      <c r="Z7"/>
      <c r="AA7"/>
      <c r="AB7"/>
      <c r="AC7"/>
      <c r="AD7"/>
      <c r="AE7"/>
      <c r="AF7"/>
      <c r="AG7"/>
      <c r="AH7"/>
      <c r="AI7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  <c r="AY7"/>
      <c r="AZ7"/>
      <c r="BA7"/>
      <c r="BB7"/>
      <c r="BC7"/>
      <c r="BD7"/>
      <c r="BE7"/>
      <c r="BF7"/>
      <c r="BG7"/>
      <c r="BH7"/>
      <c r="BI7"/>
      <c r="BJ7"/>
      <c r="BK7"/>
      <c r="BL7"/>
      <c r="BM7"/>
      <c r="BN7"/>
      <c r="BO7"/>
      <c r="BP7"/>
      <c r="BQ7"/>
      <c r="BR7"/>
      <c r="BS7"/>
      <c r="BT7"/>
      <c r="BU7"/>
      <c r="BV7"/>
      <c r="BW7"/>
      <c r="BX7"/>
      <c r="BY7"/>
      <c r="BZ7"/>
      <c r="CA7"/>
      <c r="CB7"/>
      <c r="CC7"/>
      <c r="CD7"/>
      <c r="CE7"/>
      <c r="CF7"/>
      <c r="CG7"/>
      <c r="CH7"/>
      <c r="CI7"/>
      <c r="CJ7"/>
      <c r="CK7"/>
      <c r="CL7"/>
      <c r="CM7"/>
      <c r="CN7"/>
      <c r="CO7"/>
      <c r="CP7"/>
      <c r="CQ7"/>
      <c r="CR7"/>
      <c r="CS7"/>
      <c r="CT7"/>
      <c r="CU7"/>
      <c r="CV7"/>
      <c r="CW7"/>
      <c r="CX7"/>
      <c r="CY7"/>
      <c r="CZ7"/>
      <c r="DA7"/>
      <c r="DB7"/>
      <c r="DC7"/>
      <c r="DD7"/>
      <c r="DE7"/>
      <c r="DF7"/>
      <c r="DG7"/>
      <c r="DH7"/>
      <c r="DI7"/>
      <c r="DJ7"/>
      <c r="DK7"/>
      <c r="DL7"/>
      <c r="DM7"/>
      <c r="DN7"/>
      <c r="DO7"/>
      <c r="DP7"/>
      <c r="DQ7"/>
      <c r="DR7"/>
      <c r="DS7"/>
      <c r="DT7"/>
      <c r="DU7"/>
      <c r="DV7"/>
      <c r="DW7"/>
      <c r="DX7"/>
      <c r="DY7"/>
      <c r="DZ7"/>
      <c r="EA7"/>
      <c r="EB7"/>
      <c r="EC7"/>
      <c r="ED7"/>
      <c r="EE7"/>
      <c r="EF7"/>
      <c r="EG7"/>
      <c r="EH7"/>
      <c r="EI7"/>
      <c r="EJ7"/>
      <c r="EK7"/>
      <c r="EL7"/>
      <c r="EM7"/>
      <c r="EN7"/>
      <c r="EO7"/>
      <c r="EP7"/>
      <c r="EQ7"/>
      <c r="ER7"/>
      <c r="ES7"/>
      <c r="ET7"/>
      <c r="EU7"/>
      <c r="EV7"/>
      <c r="EW7"/>
      <c r="EX7"/>
      <c r="EY7"/>
      <c r="EZ7"/>
      <c r="FA7"/>
      <c r="FB7"/>
      <c r="FC7"/>
      <c r="FD7"/>
      <c r="FE7"/>
      <c r="FF7"/>
      <c r="FG7"/>
      <c r="FH7"/>
      <c r="FI7"/>
      <c r="FJ7"/>
      <c r="FK7"/>
      <c r="FL7"/>
      <c r="FM7"/>
      <c r="FN7"/>
      <c r="FO7"/>
      <c r="FP7"/>
      <c r="FQ7"/>
      <c r="FR7"/>
      <c r="FS7"/>
      <c r="FT7"/>
      <c r="FU7"/>
      <c r="FV7"/>
      <c r="FW7"/>
      <c r="FX7"/>
      <c r="FY7"/>
      <c r="FZ7"/>
      <c r="GA7"/>
      <c r="GB7"/>
      <c r="GC7"/>
      <c r="GD7"/>
      <c r="GE7"/>
      <c r="GF7"/>
      <c r="GG7"/>
      <c r="GH7"/>
      <c r="GI7"/>
      <c r="GJ7"/>
      <c r="GK7"/>
      <c r="GL7"/>
      <c r="GM7"/>
      <c r="GN7"/>
      <c r="GO7"/>
      <c r="GP7"/>
      <c r="GQ7"/>
      <c r="GR7"/>
      <c r="GS7"/>
      <c r="GT7"/>
      <c r="GU7"/>
      <c r="GV7"/>
      <c r="GW7"/>
      <c r="GX7"/>
      <c r="GY7"/>
      <c r="GZ7"/>
      <c r="HA7"/>
      <c r="HB7"/>
      <c r="HC7"/>
      <c r="HD7"/>
      <c r="HE7"/>
      <c r="HF7"/>
      <c r="HG7"/>
      <c r="HH7"/>
      <c r="HI7"/>
      <c r="HJ7"/>
      <c r="HK7"/>
      <c r="HL7"/>
      <c r="HM7"/>
      <c r="HN7"/>
      <c r="HO7"/>
      <c r="HP7"/>
      <c r="HQ7"/>
      <c r="HR7"/>
      <c r="HS7"/>
      <c r="HT7"/>
      <c r="HU7"/>
      <c r="HV7"/>
      <c r="HW7"/>
      <c r="HX7"/>
      <c r="HY7"/>
      <c r="HZ7"/>
      <c r="IA7"/>
      <c r="IB7"/>
      <c r="IC7"/>
      <c r="ID7"/>
      <c r="IE7"/>
      <c r="IF7"/>
      <c r="IG7"/>
      <c r="IH7"/>
      <c r="II7"/>
      <c r="IJ7"/>
      <c r="IK7"/>
      <c r="IL7"/>
      <c r="IM7"/>
      <c r="IN7"/>
      <c r="IO7"/>
      <c r="IP7"/>
      <c r="IQ7"/>
      <c r="IR7"/>
      <c r="IS7"/>
      <c r="IT7"/>
      <c r="IU7"/>
      <c r="IV7"/>
      <c r="IW7"/>
      <c r="IX7"/>
      <c r="IY7"/>
      <c r="IZ7"/>
      <c r="JA7"/>
      <c r="JB7"/>
      <c r="JC7"/>
      <c r="JD7"/>
      <c r="JE7"/>
      <c r="JF7"/>
      <c r="JG7"/>
      <c r="JH7"/>
      <c r="JI7"/>
      <c r="JJ7"/>
      <c r="JK7"/>
      <c r="JL7"/>
      <c r="JM7"/>
      <c r="JN7"/>
      <c r="JO7"/>
      <c r="JP7"/>
      <c r="JQ7"/>
      <c r="JR7"/>
      <c r="JS7"/>
      <c r="JT7"/>
      <c r="JU7"/>
      <c r="JV7"/>
      <c r="JW7"/>
      <c r="JX7"/>
      <c r="JY7"/>
      <c r="JZ7"/>
      <c r="KA7"/>
      <c r="KB7"/>
      <c r="KC7"/>
      <c r="KD7"/>
      <c r="KE7"/>
      <c r="KF7"/>
      <c r="KG7"/>
      <c r="KH7"/>
      <c r="KI7"/>
      <c r="KJ7"/>
      <c r="KK7"/>
      <c r="KL7"/>
      <c r="KM7"/>
      <c r="KN7"/>
      <c r="KO7"/>
      <c r="KP7"/>
      <c r="KQ7"/>
      <c r="KR7"/>
      <c r="KS7"/>
      <c r="KT7"/>
      <c r="KU7"/>
      <c r="KV7"/>
      <c r="KW7"/>
      <c r="KX7"/>
      <c r="KY7"/>
      <c r="KZ7"/>
      <c r="LA7"/>
      <c r="LB7"/>
      <c r="LC7"/>
      <c r="LD7"/>
      <c r="LE7"/>
      <c r="LF7"/>
      <c r="LG7"/>
      <c r="LH7"/>
      <c r="LI7"/>
      <c r="LJ7"/>
      <c r="LK7"/>
      <c r="LL7"/>
      <c r="LM7"/>
      <c r="LN7"/>
      <c r="LO7"/>
      <c r="LP7"/>
      <c r="LQ7"/>
      <c r="LR7"/>
      <c r="LS7"/>
      <c r="LT7"/>
      <c r="LU7"/>
      <c r="LV7"/>
      <c r="LW7"/>
      <c r="LX7"/>
      <c r="LY7"/>
      <c r="LZ7"/>
      <c r="MA7"/>
      <c r="MB7"/>
      <c r="MC7"/>
      <c r="MD7"/>
      <c r="ME7"/>
      <c r="MF7"/>
      <c r="MG7"/>
      <c r="MH7"/>
      <c r="MI7"/>
      <c r="MJ7"/>
      <c r="MK7"/>
      <c r="ML7"/>
      <c r="MM7"/>
      <c r="MN7"/>
      <c r="MO7"/>
      <c r="MP7"/>
      <c r="MQ7"/>
      <c r="MR7"/>
      <c r="MS7"/>
      <c r="MT7"/>
      <c r="MU7"/>
      <c r="MV7"/>
      <c r="MW7"/>
      <c r="MX7"/>
      <c r="MY7"/>
      <c r="MZ7"/>
      <c r="NA7"/>
      <c r="NB7"/>
      <c r="NC7"/>
      <c r="ND7"/>
      <c r="NE7"/>
      <c r="NF7"/>
      <c r="NG7"/>
      <c r="NH7"/>
      <c r="NI7"/>
      <c r="NJ7"/>
      <c r="NK7"/>
      <c r="NL7"/>
      <c r="NM7"/>
      <c r="NN7"/>
      <c r="NO7"/>
      <c r="NP7"/>
      <c r="NQ7"/>
      <c r="NR7"/>
      <c r="NS7"/>
      <c r="NT7"/>
      <c r="NU7"/>
      <c r="NV7"/>
      <c r="NW7"/>
      <c r="NX7"/>
      <c r="NY7"/>
      <c r="NZ7"/>
      <c r="OA7"/>
      <c r="OB7"/>
      <c r="OC7"/>
      <c r="OD7"/>
      <c r="OE7"/>
      <c r="OF7"/>
      <c r="OG7"/>
      <c r="OH7"/>
      <c r="OI7"/>
      <c r="OJ7"/>
      <c r="OK7"/>
      <c r="OL7"/>
      <c r="OM7"/>
      <c r="ON7"/>
      <c r="OO7"/>
      <c r="OP7"/>
      <c r="OQ7"/>
      <c r="OR7"/>
      <c r="OS7"/>
      <c r="OT7"/>
      <c r="OU7"/>
      <c r="OV7"/>
      <c r="OW7"/>
      <c r="OX7"/>
      <c r="OY7"/>
      <c r="OZ7"/>
      <c r="PA7"/>
      <c r="PB7"/>
      <c r="PC7"/>
      <c r="PD7"/>
      <c r="PE7"/>
      <c r="PF7"/>
      <c r="PG7"/>
      <c r="PH7"/>
      <c r="PI7"/>
      <c r="PJ7"/>
      <c r="PK7"/>
      <c r="PL7"/>
      <c r="PM7"/>
      <c r="PN7"/>
      <c r="PO7"/>
      <c r="PP7"/>
      <c r="PQ7"/>
      <c r="PR7"/>
      <c r="PS7"/>
      <c r="PT7"/>
      <c r="PU7"/>
      <c r="PV7"/>
      <c r="PW7"/>
      <c r="PX7"/>
      <c r="PY7"/>
      <c r="PZ7"/>
      <c r="QA7"/>
      <c r="QB7"/>
      <c r="QC7"/>
      <c r="QD7"/>
      <c r="QE7"/>
      <c r="QF7"/>
      <c r="QG7"/>
      <c r="QH7"/>
      <c r="QI7"/>
      <c r="QJ7"/>
      <c r="QK7"/>
      <c r="QL7"/>
      <c r="QM7"/>
      <c r="QN7"/>
      <c r="QO7"/>
      <c r="QP7"/>
      <c r="QQ7"/>
      <c r="QR7"/>
      <c r="QS7"/>
      <c r="QT7"/>
      <c r="QU7"/>
      <c r="QV7"/>
      <c r="QW7"/>
      <c r="QX7"/>
      <c r="QY7"/>
      <c r="QZ7"/>
      <c r="RA7"/>
      <c r="RB7"/>
      <c r="RC7"/>
      <c r="RD7"/>
      <c r="RE7"/>
      <c r="RF7"/>
      <c r="RG7"/>
      <c r="RH7"/>
      <c r="RI7"/>
      <c r="RJ7"/>
      <c r="RK7"/>
      <c r="RL7"/>
      <c r="RM7"/>
      <c r="RN7"/>
    </row>
    <row r="8" spans="1:482">
      <c r="A8" s="252">
        <v>1</v>
      </c>
      <c r="B8" s="252" t="s">
        <v>175</v>
      </c>
      <c r="C8" s="252" t="s">
        <v>124</v>
      </c>
      <c r="D8" s="221">
        <v>48</v>
      </c>
      <c r="E8" s="221">
        <v>48</v>
      </c>
      <c r="F8" s="221">
        <v>48</v>
      </c>
      <c r="G8" s="221">
        <v>0.6</v>
      </c>
      <c r="H8" s="221">
        <v>0.6</v>
      </c>
      <c r="I8" s="221">
        <v>0.6</v>
      </c>
      <c r="J8"/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  <c r="AY8"/>
      <c r="AZ8"/>
      <c r="BA8"/>
      <c r="BB8"/>
      <c r="BC8"/>
      <c r="BD8"/>
      <c r="BE8"/>
      <c r="BF8"/>
      <c r="BG8"/>
      <c r="BH8"/>
      <c r="BI8"/>
      <c r="BJ8"/>
      <c r="BK8"/>
      <c r="BL8"/>
      <c r="BM8"/>
      <c r="BN8"/>
      <c r="BO8"/>
      <c r="BP8"/>
      <c r="BQ8"/>
      <c r="BR8"/>
      <c r="BS8"/>
      <c r="BT8"/>
      <c r="BU8"/>
      <c r="BV8"/>
      <c r="BW8"/>
      <c r="BX8"/>
      <c r="BY8"/>
      <c r="BZ8"/>
      <c r="CA8"/>
      <c r="CB8"/>
      <c r="CC8"/>
      <c r="CD8"/>
      <c r="CE8"/>
      <c r="CF8"/>
      <c r="CG8"/>
      <c r="CH8"/>
      <c r="CI8"/>
      <c r="CJ8"/>
      <c r="CK8"/>
      <c r="CL8"/>
      <c r="CM8"/>
      <c r="CN8"/>
      <c r="CO8"/>
      <c r="CP8"/>
      <c r="CQ8"/>
      <c r="CR8"/>
      <c r="CS8"/>
      <c r="CT8"/>
      <c r="CU8"/>
      <c r="CV8"/>
      <c r="CW8"/>
      <c r="CX8"/>
      <c r="CY8"/>
      <c r="CZ8"/>
      <c r="DA8"/>
      <c r="DB8"/>
      <c r="DC8"/>
      <c r="DD8"/>
      <c r="DE8"/>
      <c r="DF8"/>
      <c r="DG8"/>
      <c r="DH8"/>
      <c r="DI8"/>
      <c r="DJ8"/>
      <c r="DK8"/>
      <c r="DL8"/>
      <c r="DM8"/>
      <c r="DN8"/>
      <c r="DO8"/>
      <c r="DP8"/>
      <c r="DQ8"/>
      <c r="DR8"/>
      <c r="DS8"/>
      <c r="DT8"/>
      <c r="DU8"/>
      <c r="DV8"/>
      <c r="DW8"/>
      <c r="DX8"/>
      <c r="DY8"/>
      <c r="DZ8"/>
      <c r="EA8"/>
      <c r="EB8"/>
      <c r="EC8"/>
      <c r="ED8"/>
      <c r="EE8"/>
      <c r="EF8"/>
      <c r="EG8"/>
      <c r="EH8"/>
      <c r="EI8"/>
      <c r="EJ8"/>
      <c r="EK8"/>
      <c r="EL8"/>
      <c r="EM8"/>
      <c r="EN8"/>
      <c r="EO8"/>
      <c r="EP8"/>
      <c r="EQ8"/>
      <c r="ER8"/>
      <c r="ES8"/>
      <c r="ET8"/>
      <c r="EU8"/>
      <c r="EV8"/>
      <c r="EW8"/>
      <c r="EX8"/>
      <c r="EY8"/>
      <c r="EZ8"/>
      <c r="FA8"/>
      <c r="FB8"/>
      <c r="FC8"/>
      <c r="FD8"/>
      <c r="FE8"/>
      <c r="FF8"/>
      <c r="FG8"/>
      <c r="FH8"/>
      <c r="FI8"/>
      <c r="FJ8"/>
      <c r="FK8"/>
      <c r="FL8"/>
      <c r="FM8"/>
      <c r="FN8"/>
      <c r="FO8"/>
      <c r="FP8"/>
      <c r="FQ8"/>
      <c r="FR8"/>
      <c r="FS8"/>
      <c r="FT8"/>
      <c r="FU8"/>
      <c r="FV8"/>
      <c r="FW8"/>
      <c r="FX8"/>
      <c r="FY8"/>
      <c r="FZ8"/>
      <c r="GA8"/>
      <c r="GB8"/>
      <c r="GC8"/>
      <c r="GD8"/>
      <c r="GE8"/>
      <c r="GF8"/>
      <c r="GG8"/>
      <c r="GH8"/>
      <c r="GI8"/>
      <c r="GJ8"/>
      <c r="GK8"/>
      <c r="GL8"/>
      <c r="GM8"/>
      <c r="GN8"/>
      <c r="GO8"/>
      <c r="GP8"/>
      <c r="GQ8"/>
      <c r="GR8"/>
      <c r="GS8"/>
      <c r="GT8"/>
      <c r="GU8"/>
      <c r="GV8"/>
      <c r="GW8"/>
      <c r="GX8"/>
      <c r="GY8"/>
      <c r="GZ8"/>
      <c r="HA8"/>
      <c r="HB8"/>
      <c r="HC8"/>
      <c r="HD8"/>
      <c r="HE8"/>
      <c r="HF8"/>
      <c r="HG8"/>
      <c r="HH8"/>
      <c r="HI8"/>
      <c r="HJ8"/>
      <c r="HK8"/>
      <c r="HL8"/>
      <c r="HM8"/>
      <c r="HN8"/>
      <c r="HO8"/>
      <c r="HP8"/>
      <c r="HQ8"/>
      <c r="HR8"/>
      <c r="HS8"/>
      <c r="HT8"/>
      <c r="HU8"/>
      <c r="HV8"/>
      <c r="HW8"/>
      <c r="HX8"/>
      <c r="HY8"/>
      <c r="HZ8"/>
      <c r="IA8"/>
      <c r="IB8"/>
      <c r="IC8"/>
      <c r="ID8"/>
      <c r="IE8"/>
      <c r="IF8"/>
      <c r="IG8"/>
      <c r="IH8"/>
      <c r="II8"/>
      <c r="IJ8"/>
      <c r="IK8"/>
      <c r="IL8"/>
      <c r="IM8"/>
      <c r="IN8"/>
      <c r="IO8"/>
      <c r="IP8"/>
      <c r="IQ8"/>
      <c r="IR8"/>
      <c r="IS8"/>
      <c r="IT8"/>
      <c r="IU8"/>
      <c r="IV8"/>
      <c r="IW8"/>
      <c r="IX8"/>
      <c r="IY8"/>
      <c r="IZ8"/>
      <c r="JA8"/>
      <c r="JB8"/>
      <c r="JC8"/>
      <c r="JD8"/>
      <c r="JE8"/>
      <c r="JF8"/>
      <c r="JG8"/>
      <c r="JH8"/>
      <c r="JI8"/>
      <c r="JJ8"/>
      <c r="JK8"/>
      <c r="JL8"/>
      <c r="JM8"/>
      <c r="JN8"/>
      <c r="JO8"/>
      <c r="JP8"/>
      <c r="JQ8"/>
      <c r="JR8"/>
      <c r="JS8"/>
      <c r="JT8"/>
      <c r="JU8"/>
      <c r="JV8"/>
      <c r="JW8"/>
      <c r="JX8"/>
      <c r="JY8"/>
      <c r="JZ8"/>
      <c r="KA8"/>
      <c r="KB8"/>
      <c r="KC8"/>
      <c r="KD8"/>
      <c r="KE8"/>
      <c r="KF8"/>
      <c r="KG8"/>
      <c r="KH8"/>
      <c r="KI8"/>
      <c r="KJ8"/>
      <c r="KK8"/>
      <c r="KL8"/>
      <c r="KM8"/>
      <c r="KN8"/>
      <c r="KO8"/>
      <c r="KP8"/>
      <c r="KQ8"/>
      <c r="KR8"/>
      <c r="KS8"/>
      <c r="KT8"/>
      <c r="KU8"/>
      <c r="KV8"/>
      <c r="KW8"/>
      <c r="KX8"/>
      <c r="KY8"/>
      <c r="KZ8"/>
      <c r="LA8"/>
      <c r="LB8"/>
      <c r="LC8"/>
      <c r="LD8"/>
      <c r="LE8"/>
      <c r="LF8"/>
      <c r="LG8"/>
      <c r="LH8"/>
      <c r="LI8"/>
      <c r="LJ8"/>
      <c r="LK8"/>
      <c r="LL8"/>
      <c r="LM8"/>
      <c r="LN8"/>
      <c r="LO8"/>
      <c r="LP8"/>
      <c r="LQ8"/>
      <c r="LR8"/>
      <c r="LS8"/>
      <c r="LT8"/>
      <c r="LU8"/>
      <c r="LV8"/>
      <c r="LW8"/>
      <c r="LX8"/>
      <c r="LY8"/>
      <c r="LZ8"/>
      <c r="MA8"/>
      <c r="MB8"/>
      <c r="MC8"/>
      <c r="MD8"/>
      <c r="ME8"/>
      <c r="MF8"/>
      <c r="MG8"/>
      <c r="MH8"/>
      <c r="MI8"/>
      <c r="MJ8"/>
      <c r="MK8"/>
      <c r="ML8"/>
      <c r="MM8"/>
      <c r="MN8"/>
      <c r="MO8"/>
      <c r="MP8"/>
      <c r="MQ8"/>
      <c r="MR8"/>
      <c r="MS8"/>
      <c r="MT8"/>
      <c r="MU8"/>
      <c r="MV8"/>
      <c r="MW8"/>
      <c r="MX8"/>
      <c r="MY8"/>
      <c r="MZ8"/>
      <c r="NA8"/>
      <c r="NB8"/>
      <c r="NC8"/>
      <c r="ND8"/>
      <c r="NE8"/>
      <c r="NF8"/>
      <c r="NG8"/>
      <c r="NH8"/>
      <c r="NI8"/>
      <c r="NJ8"/>
      <c r="NK8"/>
      <c r="NL8"/>
      <c r="NM8"/>
      <c r="NN8"/>
      <c r="NO8"/>
      <c r="NP8"/>
      <c r="NQ8"/>
      <c r="NR8"/>
      <c r="NS8"/>
      <c r="NT8"/>
      <c r="NU8"/>
      <c r="NV8"/>
      <c r="NW8"/>
      <c r="NX8"/>
      <c r="NY8"/>
      <c r="NZ8"/>
      <c r="OA8"/>
      <c r="OB8"/>
      <c r="OC8"/>
      <c r="OD8"/>
      <c r="OE8"/>
      <c r="OF8"/>
      <c r="OG8"/>
      <c r="OH8"/>
      <c r="OI8"/>
      <c r="OJ8"/>
      <c r="OK8"/>
      <c r="OL8"/>
      <c r="OM8"/>
      <c r="ON8"/>
      <c r="OO8"/>
      <c r="OP8"/>
      <c r="OQ8"/>
      <c r="OR8"/>
      <c r="OS8"/>
      <c r="OT8"/>
      <c r="OU8"/>
      <c r="OV8"/>
      <c r="OW8"/>
      <c r="OX8"/>
      <c r="OY8"/>
      <c r="OZ8"/>
      <c r="PA8"/>
      <c r="PB8"/>
      <c r="PC8"/>
      <c r="PD8"/>
      <c r="PE8"/>
      <c r="PF8"/>
      <c r="PG8"/>
      <c r="PH8"/>
      <c r="PI8"/>
      <c r="PJ8"/>
      <c r="PK8"/>
      <c r="PL8"/>
      <c r="PM8"/>
      <c r="PN8"/>
      <c r="PO8"/>
      <c r="PP8"/>
      <c r="PQ8"/>
      <c r="PR8"/>
      <c r="PS8"/>
      <c r="PT8"/>
      <c r="PU8"/>
      <c r="PV8"/>
      <c r="PW8"/>
      <c r="PX8"/>
      <c r="PY8"/>
      <c r="PZ8"/>
      <c r="QA8"/>
      <c r="QB8"/>
      <c r="QC8"/>
      <c r="QD8"/>
      <c r="QE8"/>
      <c r="QF8"/>
      <c r="QG8"/>
      <c r="QH8"/>
      <c r="QI8"/>
      <c r="QJ8"/>
      <c r="QK8"/>
      <c r="QL8"/>
      <c r="QM8"/>
      <c r="QN8"/>
      <c r="QO8"/>
      <c r="QP8"/>
      <c r="QQ8"/>
      <c r="QR8"/>
      <c r="QS8"/>
      <c r="QT8"/>
      <c r="QU8"/>
      <c r="QV8"/>
      <c r="QW8"/>
      <c r="QX8"/>
      <c r="QY8"/>
      <c r="QZ8"/>
      <c r="RA8"/>
      <c r="RB8"/>
      <c r="RC8"/>
      <c r="RD8"/>
      <c r="RE8"/>
      <c r="RF8"/>
      <c r="RG8"/>
      <c r="RH8"/>
      <c r="RI8"/>
      <c r="RJ8"/>
      <c r="RK8"/>
      <c r="RL8"/>
      <c r="RM8"/>
      <c r="RN8"/>
    </row>
    <row r="9" spans="1:482">
      <c r="A9" s="252">
        <v>1</v>
      </c>
      <c r="B9" s="252" t="s">
        <v>259</v>
      </c>
      <c r="C9" s="252" t="s">
        <v>124</v>
      </c>
      <c r="D9" s="221">
        <v>48.125</v>
      </c>
      <c r="E9" s="221">
        <v>46</v>
      </c>
      <c r="F9" s="221">
        <v>51</v>
      </c>
      <c r="G9" s="221">
        <v>0.56249999999999989</v>
      </c>
      <c r="H9" s="221">
        <v>0.55000000000000004</v>
      </c>
      <c r="I9" s="221">
        <v>0.6</v>
      </c>
      <c r="J9"/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  <c r="AY9"/>
      <c r="AZ9"/>
      <c r="BA9"/>
      <c r="BB9"/>
      <c r="BC9"/>
      <c r="BD9"/>
      <c r="BE9"/>
      <c r="BF9"/>
      <c r="BG9"/>
      <c r="BH9"/>
      <c r="BI9"/>
      <c r="BJ9"/>
      <c r="BK9"/>
      <c r="BL9"/>
      <c r="BM9"/>
      <c r="BN9"/>
      <c r="BO9"/>
      <c r="BP9"/>
      <c r="BQ9"/>
      <c r="BR9"/>
      <c r="BS9"/>
      <c r="BT9"/>
      <c r="BU9"/>
      <c r="BV9"/>
      <c r="BW9"/>
      <c r="BX9"/>
      <c r="BY9"/>
      <c r="BZ9"/>
      <c r="CA9"/>
      <c r="CB9"/>
      <c r="CC9"/>
      <c r="CD9"/>
      <c r="CE9"/>
      <c r="CF9"/>
      <c r="CG9"/>
      <c r="CH9"/>
      <c r="CI9"/>
      <c r="CJ9"/>
      <c r="CK9"/>
      <c r="CL9"/>
      <c r="CM9"/>
      <c r="CN9"/>
      <c r="CO9"/>
      <c r="CP9"/>
      <c r="CQ9"/>
      <c r="CR9"/>
      <c r="CS9"/>
      <c r="CT9"/>
      <c r="CU9"/>
      <c r="CV9"/>
      <c r="CW9"/>
      <c r="CX9"/>
      <c r="CY9"/>
      <c r="CZ9"/>
      <c r="DA9"/>
      <c r="DB9"/>
      <c r="DC9"/>
      <c r="DD9"/>
      <c r="DE9"/>
      <c r="DF9"/>
      <c r="DG9"/>
      <c r="DH9"/>
      <c r="DI9"/>
      <c r="DJ9"/>
      <c r="DK9"/>
      <c r="DL9"/>
      <c r="DM9"/>
      <c r="DN9"/>
      <c r="DO9"/>
      <c r="DP9"/>
      <c r="DQ9"/>
      <c r="DR9"/>
      <c r="DS9"/>
      <c r="DT9"/>
      <c r="DU9"/>
      <c r="DV9"/>
      <c r="DW9"/>
      <c r="DX9"/>
      <c r="DY9"/>
      <c r="DZ9"/>
      <c r="EA9"/>
      <c r="EB9"/>
      <c r="EC9"/>
      <c r="ED9"/>
      <c r="EE9"/>
      <c r="EF9"/>
      <c r="EG9"/>
      <c r="EH9"/>
      <c r="EI9"/>
      <c r="EJ9"/>
      <c r="EK9"/>
      <c r="EL9"/>
      <c r="EM9"/>
      <c r="EN9"/>
      <c r="EO9"/>
      <c r="EP9"/>
      <c r="EQ9"/>
      <c r="ER9"/>
      <c r="ES9"/>
      <c r="ET9"/>
      <c r="EU9"/>
      <c r="EV9"/>
      <c r="EW9"/>
      <c r="EX9"/>
      <c r="EY9"/>
      <c r="EZ9"/>
      <c r="FA9"/>
      <c r="FB9"/>
      <c r="FC9"/>
      <c r="FD9"/>
      <c r="FE9"/>
      <c r="FF9"/>
      <c r="FG9"/>
      <c r="FH9"/>
      <c r="FI9"/>
      <c r="FJ9"/>
      <c r="FK9"/>
      <c r="FL9"/>
      <c r="FM9"/>
      <c r="FN9"/>
      <c r="FO9"/>
      <c r="FP9"/>
      <c r="FQ9"/>
      <c r="FR9"/>
      <c r="FS9"/>
      <c r="FT9"/>
      <c r="FU9"/>
      <c r="FV9"/>
      <c r="FW9"/>
      <c r="FX9"/>
      <c r="FY9"/>
      <c r="FZ9"/>
      <c r="GA9"/>
      <c r="GB9"/>
      <c r="GC9"/>
      <c r="GD9"/>
      <c r="GE9"/>
      <c r="GF9"/>
      <c r="GG9"/>
      <c r="GH9"/>
      <c r="GI9"/>
      <c r="GJ9"/>
      <c r="GK9"/>
      <c r="GL9"/>
      <c r="GM9"/>
      <c r="GN9"/>
      <c r="GO9"/>
      <c r="GP9"/>
      <c r="GQ9"/>
      <c r="GR9"/>
      <c r="GS9"/>
      <c r="GT9"/>
      <c r="GU9"/>
      <c r="GV9"/>
      <c r="GW9"/>
      <c r="GX9"/>
      <c r="GY9"/>
      <c r="GZ9"/>
      <c r="HA9"/>
      <c r="HB9"/>
      <c r="HC9"/>
      <c r="HD9"/>
      <c r="HE9"/>
      <c r="HF9"/>
      <c r="HG9"/>
      <c r="HH9"/>
      <c r="HI9"/>
      <c r="HJ9"/>
      <c r="HK9"/>
      <c r="HL9"/>
      <c r="HM9"/>
      <c r="HN9"/>
      <c r="HO9"/>
      <c r="HP9"/>
      <c r="HQ9"/>
      <c r="HR9"/>
      <c r="HS9"/>
      <c r="HT9"/>
      <c r="HU9"/>
      <c r="HV9"/>
      <c r="HW9"/>
      <c r="HX9"/>
      <c r="HY9"/>
      <c r="HZ9"/>
      <c r="IA9"/>
      <c r="IB9"/>
      <c r="IC9"/>
      <c r="ID9"/>
      <c r="IE9"/>
      <c r="IF9"/>
      <c r="IG9"/>
      <c r="IH9"/>
      <c r="II9"/>
      <c r="IJ9"/>
      <c r="IK9"/>
      <c r="IL9"/>
      <c r="IM9"/>
      <c r="IN9"/>
      <c r="IO9"/>
      <c r="IP9"/>
      <c r="IQ9"/>
      <c r="IR9"/>
      <c r="IS9"/>
      <c r="IT9"/>
      <c r="IU9"/>
      <c r="IV9"/>
      <c r="IW9"/>
      <c r="IX9"/>
      <c r="IY9"/>
      <c r="IZ9"/>
      <c r="JA9"/>
      <c r="JB9"/>
      <c r="JC9"/>
      <c r="JD9"/>
      <c r="JE9"/>
      <c r="JF9"/>
      <c r="JG9"/>
      <c r="JH9"/>
      <c r="JI9"/>
      <c r="JJ9"/>
      <c r="JK9"/>
      <c r="JL9"/>
      <c r="JM9"/>
      <c r="JN9"/>
      <c r="JO9"/>
      <c r="JP9"/>
      <c r="JQ9"/>
      <c r="JR9"/>
      <c r="JS9"/>
      <c r="JT9"/>
      <c r="JU9"/>
      <c r="JV9"/>
      <c r="JW9"/>
      <c r="JX9"/>
      <c r="JY9"/>
      <c r="JZ9"/>
      <c r="KA9"/>
      <c r="KB9"/>
      <c r="KC9"/>
      <c r="KD9"/>
      <c r="KE9"/>
      <c r="KF9"/>
      <c r="KG9"/>
      <c r="KH9"/>
      <c r="KI9"/>
      <c r="KJ9"/>
      <c r="KK9"/>
      <c r="KL9"/>
      <c r="KM9"/>
      <c r="KN9"/>
      <c r="KO9"/>
      <c r="KP9"/>
      <c r="KQ9"/>
      <c r="KR9"/>
      <c r="KS9"/>
      <c r="KT9"/>
      <c r="KU9"/>
      <c r="KV9"/>
      <c r="KW9"/>
      <c r="KX9"/>
      <c r="KY9"/>
      <c r="KZ9"/>
      <c r="LA9"/>
      <c r="LB9"/>
      <c r="LC9"/>
      <c r="LD9"/>
      <c r="LE9"/>
      <c r="LF9"/>
      <c r="LG9"/>
      <c r="LH9"/>
      <c r="LI9"/>
      <c r="LJ9"/>
      <c r="LK9"/>
      <c r="LL9"/>
      <c r="LM9"/>
      <c r="LN9"/>
      <c r="LO9"/>
      <c r="LP9"/>
      <c r="LQ9"/>
      <c r="LR9"/>
      <c r="LS9"/>
      <c r="LT9"/>
      <c r="LU9"/>
      <c r="LV9"/>
      <c r="LW9"/>
      <c r="LX9"/>
      <c r="LY9"/>
      <c r="LZ9"/>
      <c r="MA9"/>
      <c r="MB9"/>
      <c r="MC9"/>
      <c r="MD9"/>
      <c r="ME9"/>
      <c r="MF9"/>
      <c r="MG9"/>
      <c r="MH9"/>
      <c r="MI9"/>
      <c r="MJ9"/>
      <c r="MK9"/>
      <c r="ML9"/>
      <c r="MM9"/>
      <c r="MN9"/>
      <c r="MO9"/>
      <c r="MP9"/>
      <c r="MQ9"/>
      <c r="MR9"/>
      <c r="MS9"/>
      <c r="MT9"/>
      <c r="MU9"/>
      <c r="MV9"/>
      <c r="MW9"/>
      <c r="MX9"/>
      <c r="MY9"/>
      <c r="MZ9"/>
      <c r="NA9"/>
      <c r="NB9"/>
      <c r="NC9"/>
      <c r="ND9"/>
      <c r="NE9"/>
      <c r="NF9"/>
      <c r="NG9"/>
      <c r="NH9"/>
      <c r="NI9"/>
      <c r="NJ9"/>
      <c r="NK9"/>
      <c r="NL9"/>
      <c r="NM9"/>
      <c r="NN9"/>
      <c r="NO9"/>
      <c r="NP9"/>
      <c r="NQ9"/>
      <c r="NR9"/>
      <c r="NS9"/>
      <c r="NT9"/>
      <c r="NU9"/>
      <c r="NV9"/>
      <c r="NW9"/>
      <c r="NX9"/>
      <c r="NY9"/>
      <c r="NZ9"/>
      <c r="OA9"/>
      <c r="OB9"/>
      <c r="OC9"/>
      <c r="OD9"/>
      <c r="OE9"/>
      <c r="OF9"/>
      <c r="OG9"/>
      <c r="OH9"/>
      <c r="OI9"/>
      <c r="OJ9"/>
      <c r="OK9"/>
      <c r="OL9"/>
      <c r="OM9"/>
      <c r="ON9"/>
      <c r="OO9"/>
      <c r="OP9"/>
      <c r="OQ9"/>
      <c r="OR9"/>
      <c r="OS9"/>
      <c r="OT9"/>
      <c r="OU9"/>
      <c r="OV9"/>
      <c r="OW9"/>
      <c r="OX9"/>
      <c r="OY9"/>
      <c r="OZ9"/>
      <c r="PA9"/>
      <c r="PB9"/>
      <c r="PC9"/>
      <c r="PD9"/>
      <c r="PE9"/>
      <c r="PF9"/>
      <c r="PG9"/>
      <c r="PH9"/>
      <c r="PI9"/>
      <c r="PJ9"/>
      <c r="PK9"/>
      <c r="PL9"/>
      <c r="PM9"/>
      <c r="PN9"/>
      <c r="PO9"/>
      <c r="PP9"/>
      <c r="PQ9"/>
      <c r="PR9"/>
      <c r="PS9"/>
      <c r="PT9"/>
      <c r="PU9"/>
      <c r="PV9"/>
      <c r="PW9"/>
      <c r="PX9"/>
      <c r="PY9"/>
      <c r="PZ9"/>
      <c r="QA9"/>
      <c r="QB9"/>
      <c r="QC9"/>
      <c r="QD9"/>
      <c r="QE9"/>
      <c r="QF9"/>
      <c r="QG9"/>
      <c r="QH9"/>
      <c r="QI9"/>
      <c r="QJ9"/>
      <c r="QK9"/>
      <c r="QL9"/>
      <c r="QM9"/>
      <c r="QN9"/>
      <c r="QO9"/>
      <c r="QP9"/>
      <c r="QQ9"/>
      <c r="QR9"/>
      <c r="QS9"/>
      <c r="QT9"/>
      <c r="QU9"/>
      <c r="QV9"/>
      <c r="QW9"/>
      <c r="QX9"/>
      <c r="QY9"/>
      <c r="QZ9"/>
      <c r="RA9"/>
      <c r="RB9"/>
      <c r="RC9"/>
      <c r="RD9"/>
      <c r="RE9"/>
      <c r="RF9"/>
    </row>
    <row r="10" spans="1:482">
      <c r="A10" s="252">
        <v>2</v>
      </c>
      <c r="B10" s="252" t="s">
        <v>175</v>
      </c>
      <c r="C10" s="252" t="s">
        <v>125</v>
      </c>
      <c r="D10" s="221">
        <v>45.5</v>
      </c>
      <c r="E10" s="221">
        <v>45</v>
      </c>
      <c r="F10" s="221">
        <v>46</v>
      </c>
      <c r="G10" s="221">
        <v>0.55000000000000004</v>
      </c>
      <c r="H10" s="221">
        <v>0.55000000000000004</v>
      </c>
      <c r="I10" s="221">
        <v>0.55000000000000004</v>
      </c>
      <c r="J10"/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  <c r="AY10"/>
      <c r="AZ10"/>
      <c r="BA10"/>
      <c r="BB10"/>
      <c r="BC10"/>
      <c r="BD10"/>
      <c r="BE10"/>
      <c r="BF10"/>
      <c r="BG10"/>
      <c r="BH10"/>
      <c r="BI10"/>
      <c r="BJ10"/>
      <c r="BK10"/>
      <c r="BL10"/>
      <c r="BM10"/>
      <c r="BN10"/>
      <c r="BO10"/>
      <c r="BP10"/>
      <c r="BQ10"/>
      <c r="BR10"/>
      <c r="BS10"/>
      <c r="BT10"/>
      <c r="BU10"/>
      <c r="BV10"/>
      <c r="BW10"/>
      <c r="BX10"/>
      <c r="BY10"/>
      <c r="BZ10"/>
      <c r="CA10"/>
      <c r="CB10"/>
      <c r="CC10"/>
      <c r="CD10"/>
      <c r="CE10"/>
      <c r="CF10"/>
      <c r="CG10"/>
      <c r="CH10"/>
      <c r="CI10"/>
      <c r="CJ10"/>
      <c r="CK10"/>
      <c r="CL10"/>
      <c r="CM10"/>
      <c r="CN10"/>
      <c r="CO10"/>
      <c r="CP10"/>
      <c r="CQ10"/>
      <c r="CR10"/>
      <c r="CS10"/>
      <c r="CT10"/>
      <c r="CU10"/>
      <c r="CV10"/>
      <c r="CW10"/>
      <c r="CX10"/>
      <c r="CY10"/>
      <c r="CZ10"/>
      <c r="DA10"/>
      <c r="DB10"/>
      <c r="DC10"/>
      <c r="DD10"/>
      <c r="DE10"/>
      <c r="DF10"/>
      <c r="DG10"/>
      <c r="DH10"/>
      <c r="DI10"/>
      <c r="DJ10"/>
      <c r="DK10"/>
      <c r="DL10"/>
      <c r="DM10"/>
      <c r="DN10"/>
      <c r="DO10"/>
      <c r="DP10"/>
      <c r="DQ10"/>
      <c r="DR10"/>
      <c r="DS10"/>
      <c r="DT10"/>
      <c r="DU10"/>
      <c r="DV10"/>
      <c r="DW10"/>
      <c r="DX10"/>
      <c r="DY10"/>
      <c r="DZ10"/>
      <c r="EA10"/>
      <c r="EB10"/>
      <c r="EC10"/>
      <c r="ED10"/>
      <c r="EE10"/>
      <c r="EF10"/>
      <c r="EG10"/>
      <c r="EH10"/>
      <c r="EI10"/>
      <c r="EJ10"/>
      <c r="EK10"/>
      <c r="EL10"/>
      <c r="EM10"/>
      <c r="EN10"/>
      <c r="EO10"/>
      <c r="EP10"/>
      <c r="EQ10"/>
      <c r="ER10"/>
      <c r="ES10"/>
      <c r="ET10"/>
      <c r="EU10"/>
      <c r="EV10"/>
      <c r="EW10"/>
      <c r="EX10"/>
      <c r="EY10"/>
      <c r="EZ10"/>
      <c r="FA10"/>
      <c r="FB10"/>
      <c r="FC10"/>
      <c r="FD10"/>
      <c r="FE10"/>
      <c r="FF10"/>
      <c r="FG10"/>
      <c r="FH10"/>
      <c r="FI10"/>
      <c r="FJ10"/>
      <c r="FK10"/>
      <c r="FL10"/>
      <c r="FM10"/>
      <c r="FN10"/>
      <c r="FO10"/>
      <c r="FP10"/>
      <c r="FQ10"/>
      <c r="FR10"/>
      <c r="FS10"/>
      <c r="FT10"/>
      <c r="FU10"/>
      <c r="FV10"/>
      <c r="FW10"/>
      <c r="FX10"/>
      <c r="FY10"/>
      <c r="FZ10"/>
      <c r="GA10"/>
      <c r="GB10"/>
      <c r="GC10"/>
      <c r="GD10"/>
      <c r="GE10"/>
      <c r="GF10"/>
      <c r="GG10"/>
      <c r="GH10"/>
      <c r="GI10"/>
      <c r="GJ10"/>
      <c r="GK10"/>
      <c r="GL10"/>
      <c r="GM10"/>
      <c r="GN10"/>
      <c r="GO10"/>
      <c r="GP10"/>
      <c r="GQ10"/>
      <c r="GR10"/>
      <c r="GS10"/>
      <c r="GT10"/>
      <c r="GU10"/>
      <c r="GV10"/>
      <c r="GW10"/>
      <c r="GX10"/>
      <c r="GY10"/>
      <c r="GZ10"/>
      <c r="HA10"/>
      <c r="HB10"/>
      <c r="HC10"/>
      <c r="HD10"/>
      <c r="HE10"/>
      <c r="HF10"/>
      <c r="HG10"/>
      <c r="HH10"/>
      <c r="HI10"/>
      <c r="HJ10"/>
      <c r="HK10"/>
      <c r="HL10"/>
      <c r="HM10"/>
      <c r="HN10"/>
      <c r="HO10"/>
      <c r="HP10"/>
      <c r="HQ10"/>
      <c r="HR10"/>
      <c r="HS10"/>
      <c r="HT10"/>
      <c r="HU10"/>
      <c r="HV10"/>
      <c r="HW10"/>
      <c r="HX10"/>
      <c r="HY10"/>
      <c r="HZ10"/>
      <c r="IA10"/>
      <c r="IB10"/>
      <c r="IC10"/>
      <c r="ID10"/>
      <c r="IE10"/>
      <c r="IF10"/>
      <c r="IG10"/>
      <c r="IH10"/>
      <c r="II10"/>
      <c r="IJ10"/>
      <c r="IK10"/>
      <c r="IL10"/>
      <c r="IM10"/>
      <c r="IN10"/>
      <c r="IO10"/>
      <c r="IP10"/>
      <c r="IQ10"/>
      <c r="IR10"/>
      <c r="IS10"/>
      <c r="IT10"/>
      <c r="IU10"/>
      <c r="IV10"/>
      <c r="IW10"/>
      <c r="IX10"/>
      <c r="IY10"/>
      <c r="IZ10"/>
      <c r="JA10"/>
      <c r="JB10"/>
      <c r="JC10"/>
      <c r="JD10"/>
      <c r="JE10"/>
      <c r="JF10"/>
      <c r="JG10"/>
      <c r="JH10"/>
      <c r="JI10"/>
      <c r="JJ10"/>
      <c r="JK10"/>
      <c r="JL10"/>
      <c r="JM10"/>
      <c r="JN10"/>
      <c r="JO10"/>
      <c r="JP10"/>
      <c r="JQ10"/>
      <c r="JR10"/>
      <c r="JS10"/>
      <c r="JT10"/>
      <c r="JU10"/>
      <c r="JV10"/>
      <c r="JW10"/>
      <c r="JX10"/>
      <c r="JY10"/>
      <c r="JZ10"/>
      <c r="KA10"/>
      <c r="KB10"/>
      <c r="KC10"/>
      <c r="KD10"/>
      <c r="KE10"/>
      <c r="KF10"/>
      <c r="KG10"/>
      <c r="KH10"/>
      <c r="KI10"/>
      <c r="KJ10"/>
      <c r="KK10"/>
      <c r="KL10"/>
      <c r="KM10"/>
      <c r="KN10"/>
      <c r="KO10"/>
      <c r="KP10"/>
      <c r="KQ10"/>
      <c r="KR10"/>
      <c r="KS10"/>
      <c r="KT10"/>
      <c r="KU10"/>
      <c r="KV10"/>
      <c r="KW10"/>
      <c r="KX10"/>
      <c r="KY10"/>
      <c r="KZ10"/>
      <c r="LA10"/>
      <c r="LB10"/>
      <c r="LC10"/>
      <c r="LD10"/>
      <c r="LE10"/>
      <c r="LF10"/>
      <c r="LG10"/>
      <c r="LH10"/>
      <c r="LI10"/>
      <c r="LJ10"/>
      <c r="LK10"/>
      <c r="LL10"/>
      <c r="LM10"/>
      <c r="LN10"/>
      <c r="LO10"/>
      <c r="LP10"/>
      <c r="LQ10"/>
      <c r="LR10"/>
      <c r="LS10"/>
      <c r="LT10"/>
      <c r="LU10"/>
      <c r="LV10"/>
      <c r="LW10"/>
      <c r="LX10"/>
      <c r="LY10"/>
      <c r="LZ10"/>
      <c r="MA10"/>
      <c r="MB10"/>
      <c r="MC10"/>
      <c r="MD10"/>
      <c r="ME10"/>
      <c r="MF10"/>
      <c r="MG10"/>
      <c r="MH10"/>
      <c r="MI10"/>
      <c r="MJ10"/>
      <c r="MK10"/>
      <c r="ML10"/>
      <c r="MM10"/>
      <c r="MN10"/>
      <c r="MO10"/>
      <c r="MP10"/>
      <c r="MQ10"/>
      <c r="MR10"/>
      <c r="MS10"/>
      <c r="MT10"/>
      <c r="MU10"/>
      <c r="MV10"/>
      <c r="MW10"/>
      <c r="MX10"/>
      <c r="MY10"/>
      <c r="MZ10"/>
      <c r="NA10"/>
      <c r="NB10"/>
      <c r="NC10"/>
      <c r="ND10"/>
      <c r="NE10"/>
      <c r="NF10"/>
      <c r="NG10"/>
      <c r="NH10"/>
      <c r="NI10"/>
      <c r="NJ10"/>
      <c r="NK10"/>
      <c r="NL10"/>
      <c r="NM10"/>
      <c r="NN10"/>
      <c r="NO10"/>
      <c r="NP10"/>
      <c r="NQ10"/>
      <c r="NR10"/>
      <c r="NS10"/>
      <c r="NT10"/>
      <c r="NU10"/>
      <c r="NV10"/>
      <c r="NW10"/>
      <c r="NX10"/>
      <c r="NY10"/>
      <c r="NZ10"/>
      <c r="OA10"/>
      <c r="OB10"/>
      <c r="OC10"/>
      <c r="OD10"/>
      <c r="OE10"/>
      <c r="OF10"/>
      <c r="OG10"/>
      <c r="OH10"/>
      <c r="OI10"/>
      <c r="OJ10"/>
      <c r="OK10"/>
      <c r="OL10"/>
      <c r="OM10"/>
      <c r="ON10"/>
      <c r="OO10"/>
      <c r="OP10"/>
      <c r="OQ10"/>
      <c r="OR10"/>
      <c r="OS10"/>
      <c r="OT10"/>
      <c r="OU10"/>
      <c r="OV10"/>
      <c r="OW10"/>
      <c r="OX10"/>
      <c r="OY10"/>
      <c r="OZ10"/>
      <c r="PA10"/>
      <c r="PB10"/>
      <c r="PC10"/>
      <c r="PD10"/>
      <c r="PE10"/>
      <c r="PF10"/>
      <c r="PG10"/>
      <c r="PH10"/>
      <c r="PI10"/>
      <c r="PJ10"/>
      <c r="PK10"/>
      <c r="PL10"/>
      <c r="PM10"/>
      <c r="PN10"/>
      <c r="PO10"/>
      <c r="PP10"/>
      <c r="PQ10"/>
      <c r="PR10"/>
      <c r="PS10"/>
      <c r="PT10"/>
      <c r="PU10"/>
      <c r="PV10"/>
      <c r="PW10"/>
      <c r="PX10"/>
      <c r="PY10"/>
      <c r="PZ10"/>
      <c r="QA10"/>
      <c r="QB10"/>
      <c r="QC10"/>
      <c r="QD10"/>
      <c r="QE10"/>
      <c r="QF10"/>
      <c r="QG10"/>
      <c r="QH10"/>
      <c r="QI10"/>
      <c r="QJ10"/>
      <c r="QK10"/>
      <c r="QL10"/>
      <c r="QM10"/>
      <c r="QN10"/>
      <c r="QO10"/>
      <c r="QP10"/>
      <c r="QQ10"/>
      <c r="QR10"/>
      <c r="QS10"/>
      <c r="QT10"/>
      <c r="QU10"/>
      <c r="QV10"/>
      <c r="QW10"/>
      <c r="QX10"/>
      <c r="QY10"/>
      <c r="QZ10"/>
      <c r="RA10"/>
      <c r="RB10"/>
      <c r="RC10"/>
      <c r="RD10"/>
      <c r="RE10"/>
      <c r="RF10"/>
    </row>
    <row r="11" spans="1:482">
      <c r="A11" s="252">
        <v>2</v>
      </c>
      <c r="B11" s="252" t="s">
        <v>259</v>
      </c>
      <c r="C11" s="252" t="s">
        <v>125</v>
      </c>
      <c r="D11" s="221">
        <v>45</v>
      </c>
      <c r="E11" s="221">
        <v>45</v>
      </c>
      <c r="F11" s="221">
        <v>45</v>
      </c>
      <c r="G11" s="221">
        <v>0.5</v>
      </c>
      <c r="H11" s="221">
        <v>0.5</v>
      </c>
      <c r="I11" s="221">
        <v>0.5</v>
      </c>
      <c r="J11"/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  <c r="AY11"/>
      <c r="AZ11"/>
      <c r="BA11"/>
      <c r="BB11"/>
      <c r="BC11"/>
      <c r="BD11"/>
      <c r="BE11"/>
      <c r="BF11"/>
      <c r="BG11"/>
      <c r="BH11"/>
      <c r="BI11"/>
      <c r="BJ11"/>
      <c r="BK11"/>
      <c r="BL11"/>
      <c r="BM11"/>
      <c r="BN11"/>
      <c r="BO11"/>
      <c r="BP11"/>
      <c r="BQ11"/>
      <c r="BR11"/>
      <c r="BS11"/>
      <c r="BT11"/>
      <c r="BU11"/>
      <c r="BV11"/>
      <c r="BW11"/>
      <c r="BX11"/>
      <c r="BY11"/>
      <c r="BZ11"/>
      <c r="CA11"/>
      <c r="CB11"/>
      <c r="CC11"/>
      <c r="CD11"/>
      <c r="CE11"/>
      <c r="CF11"/>
      <c r="CG11"/>
      <c r="CH11"/>
      <c r="CI11"/>
      <c r="CJ11"/>
      <c r="CK11"/>
      <c r="CL11"/>
      <c r="CM11"/>
      <c r="CN11"/>
      <c r="CO11"/>
      <c r="CP11"/>
      <c r="CQ11"/>
      <c r="CR11"/>
      <c r="CS11"/>
      <c r="CT11"/>
      <c r="CU11"/>
      <c r="CV11"/>
      <c r="CW11"/>
      <c r="CX11"/>
      <c r="CY11"/>
      <c r="CZ11"/>
      <c r="DA11"/>
      <c r="DB11"/>
      <c r="DC11"/>
      <c r="DD11"/>
      <c r="DE11"/>
      <c r="DF11"/>
      <c r="DG11"/>
      <c r="DH11"/>
      <c r="DI11"/>
      <c r="DJ11"/>
      <c r="DK11"/>
      <c r="DL11"/>
      <c r="DM11"/>
      <c r="DN11"/>
      <c r="DO11"/>
      <c r="DP11"/>
      <c r="DQ11"/>
      <c r="DR11"/>
      <c r="DS11"/>
      <c r="DT11"/>
      <c r="DU11"/>
      <c r="DV11"/>
      <c r="DW11"/>
      <c r="DX11"/>
      <c r="DY11"/>
      <c r="DZ11"/>
      <c r="EA11"/>
      <c r="EB11"/>
      <c r="EC11"/>
      <c r="ED11"/>
      <c r="EE11"/>
      <c r="EF11"/>
      <c r="EG11"/>
      <c r="EH11"/>
      <c r="EI11"/>
      <c r="EJ11"/>
      <c r="EK11"/>
      <c r="EL11"/>
      <c r="EM11"/>
      <c r="EN11"/>
      <c r="EO11"/>
      <c r="EP11"/>
      <c r="EQ11"/>
      <c r="ER11"/>
      <c r="ES11"/>
      <c r="ET11"/>
      <c r="EU11"/>
      <c r="EV11"/>
      <c r="EW11"/>
      <c r="EX11"/>
      <c r="EY11"/>
      <c r="EZ11"/>
      <c r="FA11"/>
      <c r="FB11"/>
      <c r="FC11"/>
      <c r="FD11"/>
      <c r="FE11"/>
      <c r="FF11"/>
      <c r="FG11"/>
      <c r="FH11"/>
      <c r="FI11"/>
      <c r="FJ11"/>
      <c r="FK11"/>
      <c r="FL11"/>
      <c r="FM11"/>
      <c r="FN11"/>
      <c r="FO11"/>
      <c r="FP11"/>
      <c r="FQ11"/>
      <c r="FR11"/>
      <c r="FS11"/>
      <c r="FT11"/>
      <c r="FU11"/>
      <c r="FV11"/>
      <c r="FW11"/>
      <c r="FX11"/>
      <c r="FY11"/>
      <c r="FZ11"/>
      <c r="GA11"/>
      <c r="GB11"/>
      <c r="GC11"/>
      <c r="GD11"/>
      <c r="GE11"/>
      <c r="GF11"/>
      <c r="GG11"/>
      <c r="GH11"/>
      <c r="GI11"/>
      <c r="GJ11"/>
      <c r="GK11"/>
      <c r="GL11"/>
      <c r="GM11"/>
      <c r="GN11"/>
      <c r="GO11"/>
      <c r="GP11"/>
      <c r="GQ11"/>
      <c r="GR11"/>
      <c r="GS11"/>
      <c r="GT11"/>
      <c r="GU11"/>
      <c r="GV11"/>
      <c r="GW11"/>
      <c r="GX11"/>
      <c r="GY11"/>
      <c r="GZ11"/>
      <c r="HA11"/>
      <c r="HB11"/>
      <c r="HC11"/>
      <c r="HD11"/>
      <c r="HE11"/>
      <c r="HF11"/>
      <c r="HG11"/>
      <c r="HH11"/>
      <c r="HI11"/>
      <c r="HJ11"/>
      <c r="HK11"/>
      <c r="HL11"/>
      <c r="HM11"/>
      <c r="HN11"/>
      <c r="HO11"/>
      <c r="HP11"/>
      <c r="HQ11"/>
      <c r="HR11"/>
      <c r="HS11"/>
      <c r="HT11"/>
      <c r="HU11"/>
      <c r="HV11"/>
      <c r="HW11"/>
      <c r="HX11"/>
      <c r="HY11"/>
      <c r="HZ11"/>
      <c r="IA11"/>
      <c r="IB11"/>
      <c r="IC11"/>
      <c r="ID11"/>
      <c r="IE11"/>
      <c r="IF11"/>
      <c r="IG11"/>
      <c r="IH11"/>
      <c r="II11"/>
      <c r="IJ11"/>
      <c r="IK11"/>
      <c r="IL11"/>
      <c r="IM11"/>
      <c r="IN11"/>
      <c r="IO11"/>
      <c r="IP11"/>
      <c r="IQ11"/>
      <c r="IR11"/>
      <c r="IS11"/>
      <c r="IT11"/>
      <c r="IU11"/>
      <c r="IV11"/>
      <c r="IW11"/>
      <c r="IX11"/>
      <c r="IY11"/>
      <c r="IZ11"/>
      <c r="JA11"/>
      <c r="JB11"/>
      <c r="JC11"/>
      <c r="JD11"/>
      <c r="JE11"/>
      <c r="JF11"/>
      <c r="JG11"/>
      <c r="JH11"/>
      <c r="JI11"/>
      <c r="JJ11"/>
      <c r="JK11"/>
      <c r="JL11"/>
      <c r="JM11"/>
      <c r="JN11"/>
      <c r="JO11"/>
      <c r="JP11"/>
      <c r="JQ11"/>
      <c r="JR11"/>
      <c r="JS11"/>
      <c r="JT11"/>
      <c r="JU11"/>
      <c r="JV11"/>
      <c r="JW11"/>
      <c r="JX11"/>
      <c r="JY11"/>
      <c r="JZ11"/>
      <c r="KA11"/>
      <c r="KB11"/>
      <c r="KC11"/>
      <c r="KD11"/>
      <c r="KE11"/>
      <c r="KF11"/>
      <c r="KG11"/>
      <c r="KH11"/>
      <c r="KI11"/>
      <c r="KJ11"/>
      <c r="KK11"/>
      <c r="KL11"/>
      <c r="KM11"/>
      <c r="KN11"/>
      <c r="KO11"/>
      <c r="KP11"/>
      <c r="KQ11"/>
      <c r="KR11"/>
      <c r="KS11"/>
      <c r="KT11"/>
      <c r="KU11"/>
      <c r="KV11"/>
      <c r="KW11"/>
      <c r="KX11"/>
      <c r="KY11"/>
      <c r="KZ11"/>
      <c r="LA11"/>
      <c r="LB11"/>
      <c r="LC11"/>
      <c r="LD11"/>
      <c r="LE11"/>
      <c r="LF11"/>
      <c r="LG11"/>
      <c r="LH11"/>
      <c r="LI11"/>
      <c r="LJ11"/>
      <c r="LK11"/>
      <c r="LL11"/>
      <c r="LM11"/>
      <c r="LN11"/>
      <c r="LO11"/>
      <c r="LP11"/>
      <c r="LQ11"/>
      <c r="LR11"/>
      <c r="LS11"/>
      <c r="LT11"/>
      <c r="LU11"/>
      <c r="LV11"/>
      <c r="LW11"/>
      <c r="LX11"/>
      <c r="LY11"/>
      <c r="LZ11"/>
      <c r="MA11"/>
      <c r="MB11"/>
      <c r="MC11"/>
      <c r="MD11"/>
      <c r="ME11"/>
      <c r="MF11"/>
      <c r="MG11"/>
      <c r="MH11"/>
      <c r="MI11"/>
      <c r="MJ11"/>
      <c r="MK11"/>
      <c r="ML11"/>
      <c r="MM11"/>
      <c r="MN11"/>
      <c r="MO11"/>
      <c r="MP11"/>
      <c r="MQ11"/>
      <c r="MR11"/>
      <c r="MS11"/>
      <c r="MT11"/>
      <c r="MU11"/>
      <c r="MV11"/>
      <c r="MW11"/>
      <c r="MX11"/>
      <c r="MY11"/>
      <c r="MZ11"/>
      <c r="NA11"/>
      <c r="NB11"/>
      <c r="NC11"/>
      <c r="ND11"/>
      <c r="NE11"/>
      <c r="NF11"/>
      <c r="NG11"/>
      <c r="NH11"/>
      <c r="NI11"/>
      <c r="NJ11"/>
      <c r="NK11"/>
      <c r="NL11"/>
      <c r="NM11"/>
      <c r="NN11"/>
      <c r="NO11"/>
      <c r="NP11"/>
      <c r="NQ11"/>
      <c r="NR11"/>
      <c r="NS11"/>
      <c r="NT11"/>
      <c r="NU11"/>
      <c r="NV11"/>
      <c r="NW11"/>
      <c r="NX11"/>
      <c r="NY11"/>
      <c r="NZ11"/>
      <c r="OA11"/>
      <c r="OB11"/>
      <c r="OC11"/>
      <c r="OD11"/>
      <c r="OE11"/>
      <c r="OF11"/>
      <c r="OG11"/>
      <c r="OH11"/>
      <c r="OI11"/>
      <c r="OJ11"/>
      <c r="OK11"/>
      <c r="OL11"/>
      <c r="OM11"/>
      <c r="ON11"/>
      <c r="OO11"/>
      <c r="OP11"/>
      <c r="OQ11"/>
      <c r="OR11"/>
      <c r="OS11"/>
      <c r="OT11"/>
      <c r="OU11"/>
      <c r="OV11"/>
      <c r="OW11"/>
      <c r="OX11"/>
      <c r="OY11"/>
      <c r="OZ11"/>
      <c r="PA11"/>
      <c r="PB11"/>
      <c r="PC11"/>
      <c r="PD11"/>
      <c r="PE11"/>
      <c r="PF11"/>
      <c r="PG11"/>
      <c r="PH11"/>
      <c r="PI11"/>
      <c r="PJ11"/>
      <c r="PK11"/>
      <c r="PL11"/>
      <c r="PM11"/>
      <c r="PN11"/>
      <c r="PO11"/>
      <c r="PP11"/>
      <c r="PQ11"/>
      <c r="PR11"/>
      <c r="PS11"/>
      <c r="PT11"/>
      <c r="PU11"/>
      <c r="PV11"/>
      <c r="PW11"/>
      <c r="PX11"/>
      <c r="PY11"/>
      <c r="PZ11"/>
      <c r="QA11"/>
      <c r="QB11"/>
      <c r="QC11"/>
      <c r="QD11"/>
      <c r="QE11"/>
      <c r="QF11"/>
      <c r="QG11"/>
      <c r="QH11"/>
      <c r="QI11"/>
      <c r="QJ11"/>
      <c r="QK11"/>
      <c r="QL11"/>
      <c r="QM11"/>
      <c r="QN11"/>
      <c r="QO11"/>
      <c r="QP11"/>
      <c r="QQ11"/>
      <c r="QR11"/>
      <c r="QS11"/>
      <c r="QT11"/>
      <c r="QU11"/>
      <c r="QV11"/>
      <c r="QW11"/>
      <c r="QX11"/>
      <c r="QY11"/>
      <c r="QZ11"/>
      <c r="RA11"/>
      <c r="RB11"/>
      <c r="RC11"/>
      <c r="RD11"/>
      <c r="RE11"/>
      <c r="RF11"/>
    </row>
    <row r="12" spans="1:482">
      <c r="A12" s="252">
        <v>3</v>
      </c>
      <c r="B12" s="252" t="s">
        <v>262</v>
      </c>
      <c r="C12" s="252" t="s">
        <v>126</v>
      </c>
      <c r="D12" s="221">
        <v>112.7</v>
      </c>
      <c r="E12" s="221">
        <v>110</v>
      </c>
      <c r="F12" s="221">
        <v>115</v>
      </c>
      <c r="G12" s="221">
        <v>1.2250000000000001</v>
      </c>
      <c r="H12" s="221">
        <v>1.2</v>
      </c>
      <c r="I12" s="221">
        <v>1.25</v>
      </c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  <c r="AY12"/>
      <c r="AZ12"/>
      <c r="BA12"/>
      <c r="BB12"/>
      <c r="BC12"/>
      <c r="BD12"/>
      <c r="BE12"/>
      <c r="BF12"/>
      <c r="BG12"/>
      <c r="BH12"/>
      <c r="BI12"/>
      <c r="BJ12"/>
      <c r="BK12"/>
      <c r="BL12"/>
      <c r="BM12"/>
      <c r="BN12"/>
      <c r="BO12"/>
      <c r="BP12"/>
      <c r="BQ12"/>
      <c r="BR12"/>
      <c r="BS12"/>
      <c r="BT12"/>
      <c r="BU12"/>
      <c r="BV12"/>
      <c r="BW12"/>
      <c r="BX12"/>
      <c r="BY12"/>
      <c r="BZ12"/>
      <c r="CA12"/>
      <c r="CB12"/>
      <c r="CC12"/>
      <c r="CD12"/>
      <c r="CE12"/>
      <c r="CF12"/>
      <c r="CG12"/>
      <c r="CH12"/>
      <c r="CI12"/>
      <c r="CJ12"/>
      <c r="CK12"/>
      <c r="CL12"/>
      <c r="CM12"/>
      <c r="CN12"/>
      <c r="CO12"/>
      <c r="CP12"/>
      <c r="CQ12"/>
      <c r="CR12"/>
      <c r="CS12"/>
      <c r="CT12"/>
      <c r="CU12"/>
      <c r="CV12"/>
      <c r="CW12"/>
      <c r="CX12"/>
      <c r="CY12"/>
      <c r="CZ12"/>
      <c r="DA12"/>
      <c r="DB12"/>
      <c r="DC12"/>
      <c r="DD12"/>
      <c r="DE12"/>
      <c r="DF12"/>
      <c r="DG12"/>
      <c r="DH12"/>
      <c r="DI12"/>
      <c r="DJ12"/>
      <c r="DK12"/>
      <c r="DL12"/>
      <c r="DM12"/>
      <c r="DN12"/>
      <c r="DO12"/>
      <c r="DP12"/>
      <c r="DQ12"/>
      <c r="DR12"/>
      <c r="DS12"/>
      <c r="DT12"/>
      <c r="DU12"/>
      <c r="DV12"/>
      <c r="DW12"/>
      <c r="DX12"/>
      <c r="DY12"/>
      <c r="DZ12"/>
      <c r="EA12"/>
      <c r="EB12"/>
      <c r="EC12"/>
      <c r="ED12"/>
      <c r="EE12"/>
      <c r="EF12"/>
      <c r="EG12"/>
      <c r="EH12"/>
      <c r="EI12"/>
      <c r="EJ12"/>
      <c r="EK12"/>
      <c r="EL12"/>
      <c r="EM12"/>
      <c r="EN12"/>
      <c r="EO12"/>
      <c r="EP12"/>
      <c r="EQ12"/>
      <c r="ER12"/>
      <c r="ES12"/>
      <c r="ET12"/>
      <c r="EU12"/>
      <c r="EV12"/>
      <c r="EW12"/>
      <c r="EX12"/>
      <c r="EY12"/>
      <c r="EZ12"/>
      <c r="FA12"/>
      <c r="FB12"/>
      <c r="FC12"/>
      <c r="FD12"/>
      <c r="FE12"/>
      <c r="FF12"/>
      <c r="FG12"/>
      <c r="FH12"/>
      <c r="FI12"/>
      <c r="FJ12"/>
      <c r="FK12"/>
      <c r="FL12"/>
      <c r="FM12"/>
      <c r="FN12"/>
      <c r="FO12"/>
      <c r="FP12"/>
      <c r="FQ12"/>
      <c r="FR12"/>
      <c r="FS12"/>
      <c r="FT12"/>
      <c r="FU12"/>
      <c r="FV12"/>
      <c r="FW12"/>
      <c r="FX12"/>
      <c r="FY12"/>
      <c r="FZ12"/>
      <c r="GA12"/>
      <c r="GB12"/>
      <c r="GC12"/>
      <c r="GD12"/>
      <c r="GE12"/>
      <c r="GF12"/>
      <c r="GG12"/>
      <c r="GH12"/>
      <c r="GI12"/>
      <c r="GJ12"/>
      <c r="GK12"/>
      <c r="GL12"/>
      <c r="GM12"/>
      <c r="GN12"/>
      <c r="GO12"/>
      <c r="GP12"/>
      <c r="GQ12"/>
      <c r="GR12"/>
      <c r="GS12"/>
      <c r="GT12"/>
      <c r="GU12"/>
      <c r="GV12"/>
      <c r="GW12"/>
      <c r="GX12"/>
      <c r="GY12"/>
      <c r="GZ12"/>
      <c r="HA12"/>
      <c r="HB12"/>
      <c r="HC12"/>
      <c r="HD12"/>
      <c r="HE12"/>
      <c r="HF12"/>
      <c r="HG12"/>
      <c r="HH12"/>
      <c r="HI12"/>
      <c r="HJ12"/>
      <c r="HK12"/>
      <c r="HL12"/>
      <c r="HM12"/>
      <c r="HN12"/>
      <c r="HO12"/>
      <c r="HP12"/>
      <c r="HQ12"/>
      <c r="HR12"/>
      <c r="HS12"/>
      <c r="HT12"/>
      <c r="HU12"/>
      <c r="HV12"/>
      <c r="HW12"/>
      <c r="HX12"/>
      <c r="HY12"/>
      <c r="HZ12"/>
      <c r="IA12"/>
      <c r="IB12"/>
      <c r="IC12"/>
      <c r="ID12"/>
      <c r="IE12"/>
      <c r="IF12"/>
      <c r="IG12"/>
      <c r="IH12"/>
      <c r="II12"/>
      <c r="IJ12"/>
      <c r="IK12"/>
      <c r="IL12"/>
      <c r="IM12"/>
      <c r="IN12"/>
      <c r="IO12"/>
      <c r="IP12"/>
      <c r="IQ12"/>
      <c r="IR12"/>
      <c r="IS12"/>
      <c r="IT12"/>
      <c r="IU12"/>
      <c r="IV12"/>
      <c r="IW12"/>
      <c r="IX12"/>
      <c r="IY12"/>
      <c r="IZ12"/>
      <c r="JA12"/>
      <c r="JB12"/>
      <c r="JC12"/>
      <c r="JD12"/>
      <c r="JE12"/>
      <c r="JF12"/>
      <c r="JG12"/>
      <c r="JH12"/>
      <c r="JI12"/>
      <c r="JJ12"/>
      <c r="JK12"/>
      <c r="JL12"/>
      <c r="JM12"/>
      <c r="JN12"/>
      <c r="JO12"/>
      <c r="JP12"/>
      <c r="JQ12"/>
      <c r="JR12"/>
      <c r="JS12"/>
      <c r="JT12"/>
      <c r="JU12"/>
      <c r="JV12"/>
      <c r="JW12"/>
      <c r="JX12"/>
      <c r="JY12"/>
      <c r="JZ12"/>
      <c r="KA12"/>
      <c r="KB12"/>
      <c r="KC12"/>
      <c r="KD12"/>
      <c r="KE12"/>
      <c r="KF12"/>
      <c r="KG12"/>
      <c r="KH12"/>
      <c r="KI12"/>
      <c r="KJ12"/>
      <c r="KK12"/>
      <c r="KL12"/>
      <c r="KM12"/>
      <c r="KN12"/>
      <c r="KO12"/>
      <c r="KP12"/>
      <c r="KQ12"/>
      <c r="KR12"/>
      <c r="KS12"/>
      <c r="KT12"/>
      <c r="KU12"/>
      <c r="KV12"/>
      <c r="KW12"/>
      <c r="KX12"/>
      <c r="KY12"/>
      <c r="KZ12"/>
      <c r="LA12"/>
      <c r="LB12"/>
      <c r="LC12"/>
      <c r="LD12"/>
      <c r="LE12"/>
      <c r="LF12"/>
      <c r="LG12"/>
      <c r="LH12"/>
      <c r="LI12"/>
      <c r="LJ12"/>
      <c r="LK12"/>
      <c r="LL12"/>
      <c r="LM12"/>
      <c r="LN12"/>
      <c r="LO12"/>
      <c r="LP12"/>
      <c r="LQ12"/>
      <c r="LR12"/>
      <c r="LS12"/>
      <c r="LT12"/>
      <c r="LU12"/>
      <c r="LV12"/>
      <c r="LW12"/>
      <c r="LX12"/>
      <c r="LY12"/>
      <c r="LZ12"/>
      <c r="MA12"/>
      <c r="MB12"/>
      <c r="MC12"/>
      <c r="MD12"/>
      <c r="ME12"/>
      <c r="MF12"/>
      <c r="MG12"/>
      <c r="MH12"/>
      <c r="MI12"/>
      <c r="MJ12"/>
      <c r="MK12"/>
      <c r="ML12"/>
      <c r="MM12"/>
      <c r="MN12"/>
      <c r="MO12"/>
      <c r="MP12"/>
      <c r="MQ12"/>
      <c r="MR12"/>
      <c r="MS12"/>
      <c r="MT12"/>
      <c r="MU12"/>
      <c r="MV12"/>
      <c r="MW12"/>
      <c r="MX12"/>
      <c r="MY12"/>
      <c r="MZ12"/>
      <c r="NA12"/>
      <c r="NB12"/>
      <c r="NC12"/>
      <c r="ND12"/>
      <c r="NE12"/>
      <c r="NF12"/>
      <c r="NG12"/>
      <c r="NH12"/>
      <c r="NI12"/>
      <c r="NJ12"/>
      <c r="NK12"/>
      <c r="NL12"/>
      <c r="NM12"/>
      <c r="NN12"/>
      <c r="NO12"/>
      <c r="NP12"/>
      <c r="NQ12"/>
      <c r="NR12"/>
      <c r="NS12"/>
      <c r="NT12"/>
      <c r="NU12"/>
      <c r="NV12"/>
      <c r="NW12"/>
      <c r="NX12"/>
      <c r="NY12"/>
      <c r="NZ12"/>
      <c r="OA12"/>
      <c r="OB12"/>
      <c r="OC12"/>
      <c r="OD12"/>
      <c r="OE12"/>
      <c r="OF12"/>
      <c r="OG12"/>
      <c r="OH12"/>
      <c r="OI12"/>
      <c r="OJ12"/>
      <c r="OK12"/>
      <c r="OL12"/>
      <c r="OM12"/>
      <c r="ON12"/>
      <c r="OO12"/>
      <c r="OP12"/>
      <c r="OQ12"/>
      <c r="OR12"/>
      <c r="OS12"/>
      <c r="OT12"/>
      <c r="OU12"/>
      <c r="OV12"/>
      <c r="OW12"/>
      <c r="OX12"/>
      <c r="OY12"/>
      <c r="OZ12"/>
      <c r="PA12"/>
      <c r="PB12"/>
      <c r="PC12"/>
      <c r="PD12"/>
      <c r="PE12"/>
      <c r="PF12"/>
      <c r="PG12"/>
      <c r="PH12"/>
      <c r="PI12"/>
      <c r="PJ12"/>
      <c r="PK12"/>
      <c r="PL12"/>
      <c r="PM12"/>
      <c r="PN12"/>
      <c r="PO12"/>
      <c r="PP12"/>
      <c r="PQ12"/>
      <c r="PR12"/>
      <c r="PS12"/>
      <c r="PT12"/>
      <c r="PU12"/>
      <c r="PV12"/>
      <c r="PW12"/>
      <c r="PX12"/>
      <c r="PY12"/>
      <c r="PZ12"/>
      <c r="QA12"/>
      <c r="QB12"/>
      <c r="QC12"/>
      <c r="QD12"/>
      <c r="QE12"/>
      <c r="QF12"/>
      <c r="QG12"/>
      <c r="QH12"/>
      <c r="QI12"/>
      <c r="QJ12"/>
      <c r="QK12"/>
      <c r="QL12"/>
      <c r="QM12"/>
      <c r="QN12"/>
      <c r="QO12"/>
      <c r="QP12"/>
      <c r="QQ12"/>
      <c r="QR12"/>
      <c r="QS12"/>
      <c r="QT12"/>
      <c r="QU12"/>
      <c r="QV12"/>
      <c r="QW12"/>
      <c r="QX12"/>
      <c r="QY12"/>
      <c r="QZ12"/>
      <c r="RA12"/>
      <c r="RB12"/>
      <c r="RC12"/>
      <c r="RD12"/>
      <c r="RE12"/>
      <c r="RF12"/>
    </row>
    <row r="13" spans="1:482">
      <c r="A13" s="252">
        <v>3</v>
      </c>
      <c r="B13" s="252" t="s">
        <v>182</v>
      </c>
      <c r="C13" s="252" t="s">
        <v>126</v>
      </c>
      <c r="D13" s="221">
        <v>113.71428571428571</v>
      </c>
      <c r="E13" s="221">
        <v>112</v>
      </c>
      <c r="F13" s="221">
        <v>115</v>
      </c>
      <c r="G13" s="221">
        <v>1.2562500000000001</v>
      </c>
      <c r="H13" s="221">
        <v>1.2</v>
      </c>
      <c r="I13" s="221">
        <v>1.35</v>
      </c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  <c r="AE13"/>
      <c r="AF13"/>
      <c r="AG13"/>
      <c r="AH13"/>
      <c r="AI13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  <c r="AY13"/>
      <c r="AZ13"/>
      <c r="BA13"/>
      <c r="BB13"/>
      <c r="BC13"/>
      <c r="BD13"/>
      <c r="BE13"/>
      <c r="BF13"/>
      <c r="BG13"/>
      <c r="BH13"/>
      <c r="BI13"/>
      <c r="BJ13"/>
      <c r="BK13"/>
      <c r="BL13"/>
      <c r="BM13"/>
      <c r="BN13"/>
      <c r="BO13"/>
      <c r="BP13"/>
      <c r="BQ13"/>
      <c r="BR13"/>
      <c r="BS13"/>
      <c r="BT13"/>
      <c r="BU13"/>
      <c r="BV13"/>
      <c r="BW13"/>
      <c r="BX13"/>
      <c r="BY13"/>
      <c r="BZ13"/>
      <c r="CA13"/>
      <c r="CB13"/>
      <c r="CC13"/>
      <c r="CD13"/>
      <c r="CE13"/>
      <c r="CF13"/>
      <c r="CG13"/>
      <c r="CH13"/>
      <c r="CI13"/>
      <c r="CJ13"/>
      <c r="CK13"/>
      <c r="CL13"/>
      <c r="CM13"/>
      <c r="CN13"/>
      <c r="CO13"/>
      <c r="CP13"/>
      <c r="CQ13"/>
      <c r="CR13"/>
      <c r="CS13"/>
      <c r="CT13"/>
      <c r="CU13"/>
      <c r="CV13"/>
      <c r="CW13"/>
      <c r="CX13"/>
      <c r="CY13"/>
      <c r="CZ13"/>
      <c r="DA13"/>
      <c r="DB13"/>
      <c r="DC13"/>
      <c r="DD13"/>
      <c r="DE13"/>
      <c r="DF13"/>
      <c r="DG13"/>
      <c r="DH13"/>
      <c r="DI13"/>
      <c r="DJ13"/>
      <c r="DK13"/>
      <c r="DL13"/>
      <c r="DM13"/>
      <c r="DN13"/>
      <c r="DO13"/>
      <c r="DP13"/>
      <c r="DQ13"/>
      <c r="DR13"/>
      <c r="DS13"/>
      <c r="DT13"/>
      <c r="DU13"/>
      <c r="DV13"/>
      <c r="DW13"/>
      <c r="DX13"/>
      <c r="DY13"/>
      <c r="DZ13"/>
      <c r="EA13"/>
      <c r="EB13"/>
      <c r="EC13"/>
      <c r="ED13"/>
      <c r="EE13"/>
      <c r="EF13"/>
      <c r="EG13"/>
      <c r="EH13"/>
      <c r="EI13"/>
      <c r="EJ13"/>
      <c r="EK13"/>
      <c r="EL13"/>
      <c r="EM13"/>
      <c r="EN13"/>
      <c r="EO13"/>
      <c r="EP13"/>
      <c r="EQ13"/>
      <c r="ER13"/>
      <c r="ES13"/>
      <c r="ET13"/>
      <c r="EU13"/>
      <c r="EV13"/>
      <c r="EW13"/>
      <c r="EX13"/>
      <c r="EY13"/>
      <c r="EZ13"/>
      <c r="FA13"/>
      <c r="FB13"/>
      <c r="FC13"/>
      <c r="FD13"/>
      <c r="FE13"/>
      <c r="FF13"/>
      <c r="FG13"/>
      <c r="FH13"/>
      <c r="FI13"/>
      <c r="FJ13"/>
      <c r="FK13"/>
      <c r="FL13"/>
      <c r="FM13"/>
      <c r="FN13"/>
      <c r="FO13"/>
      <c r="FP13"/>
      <c r="FQ13"/>
      <c r="FR13"/>
      <c r="FS13"/>
      <c r="FT13"/>
      <c r="FU13"/>
      <c r="FV13"/>
      <c r="FW13"/>
      <c r="FX13"/>
      <c r="FY13"/>
      <c r="FZ13"/>
      <c r="GA13"/>
      <c r="GB13"/>
      <c r="GC13"/>
      <c r="GD13"/>
      <c r="GE13"/>
      <c r="GF13"/>
      <c r="GG13"/>
      <c r="GH13"/>
      <c r="GI13"/>
      <c r="GJ13"/>
      <c r="GK13"/>
      <c r="GL13"/>
      <c r="GM13"/>
      <c r="GN13"/>
      <c r="GO13"/>
      <c r="GP13"/>
      <c r="GQ13"/>
      <c r="GR13"/>
      <c r="GS13"/>
      <c r="GT13"/>
      <c r="GU13"/>
      <c r="GV13"/>
      <c r="GW13"/>
      <c r="GX13"/>
      <c r="GY13"/>
      <c r="GZ13"/>
      <c r="HA13"/>
      <c r="HB13"/>
      <c r="HC13"/>
      <c r="HD13"/>
      <c r="HE13"/>
      <c r="HF13"/>
      <c r="HG13"/>
      <c r="HH13"/>
      <c r="HI13"/>
      <c r="HJ13"/>
      <c r="HK13"/>
      <c r="HL13"/>
      <c r="HM13"/>
      <c r="HN13"/>
      <c r="HO13"/>
      <c r="HP13"/>
      <c r="HQ13"/>
      <c r="HR13"/>
      <c r="HS13"/>
      <c r="HT13"/>
      <c r="HU13"/>
      <c r="HV13"/>
      <c r="HW13"/>
      <c r="HX13"/>
      <c r="HY13"/>
      <c r="HZ13"/>
      <c r="IA13"/>
      <c r="IB13"/>
      <c r="IC13"/>
      <c r="ID13"/>
      <c r="IE13"/>
      <c r="IF13"/>
      <c r="IG13"/>
      <c r="IH13"/>
      <c r="II13"/>
      <c r="IJ13"/>
      <c r="IK13"/>
      <c r="IL13"/>
      <c r="IM13"/>
      <c r="IN13"/>
      <c r="IO13"/>
      <c r="IP13"/>
      <c r="IQ13"/>
      <c r="IR13"/>
      <c r="IS13"/>
      <c r="IT13"/>
      <c r="IU13"/>
      <c r="IV13"/>
      <c r="IW13"/>
      <c r="IX13"/>
      <c r="IY13"/>
      <c r="IZ13"/>
      <c r="JA13"/>
      <c r="JB13"/>
      <c r="JC13"/>
      <c r="JD13"/>
      <c r="JE13"/>
      <c r="JF13"/>
      <c r="JG13"/>
      <c r="JH13"/>
      <c r="JI13"/>
      <c r="JJ13"/>
      <c r="JK13"/>
      <c r="JL13"/>
      <c r="JM13"/>
      <c r="JN13"/>
      <c r="JO13"/>
      <c r="JP13"/>
      <c r="JQ13"/>
      <c r="JR13"/>
      <c r="JS13"/>
      <c r="JT13"/>
      <c r="JU13"/>
      <c r="JV13"/>
      <c r="JW13"/>
      <c r="JX13"/>
      <c r="JY13"/>
      <c r="JZ13"/>
      <c r="KA13"/>
      <c r="KB13"/>
      <c r="KC13"/>
      <c r="KD13"/>
      <c r="KE13"/>
      <c r="KF13"/>
      <c r="KG13"/>
      <c r="KH13"/>
      <c r="KI13"/>
      <c r="KJ13"/>
      <c r="KK13"/>
      <c r="KL13"/>
      <c r="KM13"/>
      <c r="KN13"/>
      <c r="KO13"/>
      <c r="KP13"/>
      <c r="KQ13"/>
      <c r="KR13"/>
      <c r="KS13"/>
      <c r="KT13"/>
      <c r="KU13"/>
      <c r="KV13"/>
      <c r="KW13"/>
      <c r="KX13"/>
      <c r="KY13"/>
      <c r="KZ13"/>
      <c r="LA13"/>
      <c r="LB13"/>
      <c r="LC13"/>
      <c r="LD13"/>
      <c r="LE13"/>
      <c r="LF13"/>
      <c r="LG13"/>
      <c r="LH13"/>
      <c r="LI13"/>
      <c r="LJ13"/>
      <c r="LK13"/>
      <c r="LL13"/>
      <c r="LM13"/>
      <c r="LN13"/>
      <c r="LO13"/>
      <c r="LP13"/>
      <c r="LQ13"/>
      <c r="LR13"/>
      <c r="LS13"/>
      <c r="LT13"/>
      <c r="LU13"/>
      <c r="LV13"/>
      <c r="LW13"/>
      <c r="LX13"/>
      <c r="LY13"/>
      <c r="LZ13"/>
      <c r="MA13"/>
      <c r="MB13"/>
      <c r="MC13"/>
      <c r="MD13"/>
      <c r="ME13"/>
      <c r="MF13"/>
      <c r="MG13"/>
      <c r="MH13"/>
      <c r="MI13"/>
      <c r="MJ13"/>
      <c r="MK13"/>
      <c r="ML13"/>
      <c r="MM13"/>
      <c r="MN13"/>
      <c r="MO13"/>
      <c r="MP13"/>
      <c r="MQ13"/>
      <c r="MR13"/>
      <c r="MS13"/>
      <c r="MT13"/>
      <c r="MU13"/>
      <c r="MV13"/>
      <c r="MW13"/>
      <c r="MX13"/>
      <c r="MY13"/>
      <c r="MZ13"/>
      <c r="NA13"/>
      <c r="NB13"/>
      <c r="NC13"/>
      <c r="ND13"/>
      <c r="NE13"/>
      <c r="NF13"/>
      <c r="NG13"/>
      <c r="NH13"/>
      <c r="NI13"/>
      <c r="NJ13"/>
      <c r="NK13"/>
      <c r="NL13"/>
      <c r="NM13"/>
      <c r="NN13"/>
      <c r="NO13"/>
      <c r="NP13"/>
      <c r="NQ13"/>
      <c r="NR13"/>
      <c r="NS13"/>
      <c r="NT13"/>
      <c r="NU13"/>
      <c r="NV13"/>
      <c r="NW13"/>
      <c r="NX13"/>
      <c r="NY13"/>
      <c r="NZ13"/>
      <c r="OA13"/>
      <c r="OB13"/>
      <c r="OC13"/>
      <c r="OD13"/>
      <c r="OE13"/>
      <c r="OF13"/>
      <c r="OG13"/>
      <c r="OH13"/>
      <c r="OI13"/>
      <c r="OJ13"/>
      <c r="OK13"/>
      <c r="OL13"/>
      <c r="OM13"/>
      <c r="ON13"/>
      <c r="OO13"/>
      <c r="OP13"/>
      <c r="OQ13"/>
      <c r="OR13"/>
      <c r="OS13"/>
      <c r="OT13"/>
      <c r="OU13"/>
      <c r="OV13"/>
      <c r="OW13"/>
      <c r="OX13"/>
      <c r="OY13"/>
      <c r="OZ13"/>
      <c r="PA13"/>
      <c r="PB13"/>
      <c r="PC13"/>
      <c r="PD13"/>
      <c r="PE13"/>
      <c r="PF13"/>
      <c r="PG13"/>
      <c r="PH13"/>
      <c r="PI13"/>
      <c r="PJ13"/>
      <c r="PK13"/>
      <c r="PL13"/>
      <c r="PM13"/>
      <c r="PN13"/>
      <c r="PO13"/>
      <c r="PP13"/>
      <c r="PQ13"/>
      <c r="PR13"/>
      <c r="PS13"/>
      <c r="PT13"/>
      <c r="PU13"/>
      <c r="PV13"/>
      <c r="PW13"/>
      <c r="PX13"/>
      <c r="PY13"/>
      <c r="PZ13"/>
      <c r="QA13"/>
      <c r="QB13"/>
      <c r="QC13"/>
      <c r="QD13"/>
      <c r="QE13"/>
      <c r="QF13"/>
      <c r="QG13"/>
      <c r="QH13"/>
      <c r="QI13"/>
      <c r="QJ13"/>
      <c r="QK13"/>
      <c r="QL13"/>
      <c r="QM13"/>
      <c r="QN13"/>
      <c r="QO13"/>
      <c r="QP13"/>
      <c r="QQ13"/>
      <c r="QR13"/>
      <c r="QS13"/>
      <c r="QT13"/>
      <c r="QU13"/>
      <c r="QV13"/>
      <c r="QW13"/>
      <c r="QX13"/>
      <c r="QY13"/>
      <c r="QZ13"/>
      <c r="RA13"/>
      <c r="RB13"/>
      <c r="RC13"/>
      <c r="RD13"/>
      <c r="RE13"/>
      <c r="RF13"/>
    </row>
    <row r="14" spans="1:482">
      <c r="A14" s="252">
        <v>3</v>
      </c>
      <c r="B14" s="252" t="s">
        <v>175</v>
      </c>
      <c r="C14" s="252" t="s">
        <v>126</v>
      </c>
      <c r="D14" s="221">
        <v>111</v>
      </c>
      <c r="E14" s="221">
        <v>110</v>
      </c>
      <c r="F14" s="221">
        <v>112</v>
      </c>
      <c r="G14" s="221">
        <v>1.25</v>
      </c>
      <c r="H14" s="221">
        <v>1.25</v>
      </c>
      <c r="I14" s="221">
        <v>1.25</v>
      </c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/>
      <c r="BT14"/>
      <c r="BU14"/>
      <c r="BV14"/>
      <c r="BW14"/>
      <c r="BX14"/>
      <c r="BY14"/>
      <c r="BZ14"/>
      <c r="CA14"/>
      <c r="CB14"/>
      <c r="CC14"/>
      <c r="CD14"/>
      <c r="CE14"/>
      <c r="CF14"/>
      <c r="CG14"/>
      <c r="CH14"/>
      <c r="CI14"/>
      <c r="CJ14"/>
      <c r="CK14"/>
      <c r="CL14"/>
      <c r="CM14"/>
      <c r="CN14"/>
      <c r="CO14"/>
      <c r="CP14"/>
      <c r="CQ14"/>
      <c r="CR14"/>
      <c r="CS14"/>
      <c r="CT14"/>
      <c r="CU14"/>
      <c r="CV14"/>
      <c r="CW14"/>
      <c r="CX14"/>
      <c r="CY14"/>
      <c r="CZ14"/>
      <c r="DA14"/>
      <c r="DB14"/>
      <c r="DC14"/>
      <c r="DD14"/>
      <c r="DE14"/>
      <c r="DF14"/>
      <c r="DG14"/>
      <c r="DH14"/>
      <c r="DI14"/>
      <c r="DJ14"/>
      <c r="DK14"/>
      <c r="DL14"/>
      <c r="DM14"/>
      <c r="DN14"/>
      <c r="DO14"/>
      <c r="DP14"/>
      <c r="DQ14"/>
      <c r="DR14"/>
      <c r="DS14"/>
      <c r="DT14"/>
      <c r="DU14"/>
      <c r="DV14"/>
      <c r="DW14"/>
      <c r="DX14"/>
      <c r="DY14"/>
      <c r="DZ14"/>
      <c r="EA14"/>
      <c r="EB14"/>
      <c r="EC14"/>
      <c r="ED14"/>
      <c r="EE14"/>
      <c r="EF14"/>
      <c r="EG14"/>
      <c r="EH14"/>
      <c r="EI14"/>
      <c r="EJ14"/>
      <c r="EK14"/>
      <c r="EL14"/>
      <c r="EM14"/>
      <c r="EN14"/>
      <c r="EO14"/>
      <c r="EP14"/>
      <c r="EQ14"/>
      <c r="ER14"/>
      <c r="ES14"/>
      <c r="ET14"/>
      <c r="EU14"/>
      <c r="EV14"/>
      <c r="EW14"/>
      <c r="EX14"/>
      <c r="EY14"/>
      <c r="EZ14"/>
      <c r="FA14"/>
      <c r="FB14"/>
      <c r="FC14"/>
      <c r="FD14"/>
      <c r="FE14"/>
      <c r="FF14"/>
      <c r="FG14"/>
      <c r="FH14"/>
      <c r="FI14"/>
      <c r="FJ14"/>
      <c r="FK14"/>
      <c r="FL14"/>
      <c r="FM14"/>
      <c r="FN14"/>
      <c r="FO14"/>
      <c r="FP14"/>
      <c r="FQ14"/>
      <c r="FR14"/>
      <c r="FS14"/>
      <c r="FT14"/>
      <c r="FU14"/>
      <c r="FV14"/>
      <c r="FW14"/>
      <c r="FX14"/>
      <c r="FY14"/>
      <c r="FZ14"/>
      <c r="GA14"/>
      <c r="GB14"/>
      <c r="GC14"/>
      <c r="GD14"/>
      <c r="GE14"/>
      <c r="GF14"/>
      <c r="GG14"/>
      <c r="GH14"/>
      <c r="GI14"/>
      <c r="GJ14"/>
      <c r="GK14"/>
      <c r="GL14"/>
      <c r="GM14"/>
      <c r="GN14"/>
      <c r="GO14"/>
      <c r="GP14"/>
      <c r="GQ14"/>
      <c r="GR14"/>
      <c r="GS14"/>
      <c r="GT14"/>
      <c r="GU14"/>
      <c r="GV14"/>
      <c r="GW14"/>
      <c r="GX14"/>
      <c r="GY14"/>
      <c r="GZ14"/>
      <c r="HA14"/>
      <c r="HB14"/>
      <c r="HC14"/>
      <c r="HD14"/>
      <c r="HE14"/>
      <c r="HF14"/>
      <c r="HG14"/>
      <c r="HH14"/>
      <c r="HI14"/>
      <c r="HJ14"/>
      <c r="HK14"/>
      <c r="HL14"/>
      <c r="HM14"/>
      <c r="HN14"/>
      <c r="HO14"/>
      <c r="HP14"/>
      <c r="HQ14"/>
      <c r="HR14"/>
      <c r="HS14"/>
      <c r="HT14"/>
      <c r="HU14"/>
      <c r="HV14"/>
      <c r="HW14"/>
      <c r="HX14"/>
      <c r="HY14"/>
      <c r="HZ14"/>
      <c r="IA14"/>
      <c r="IB14"/>
      <c r="IC14"/>
      <c r="ID14"/>
      <c r="IE14"/>
      <c r="IF14"/>
      <c r="IG14"/>
      <c r="IH14"/>
      <c r="II14"/>
      <c r="IJ14"/>
      <c r="IK14"/>
      <c r="IL14"/>
      <c r="IM14"/>
      <c r="IN14"/>
      <c r="IO14"/>
      <c r="IP14"/>
      <c r="IQ14"/>
      <c r="IR14"/>
      <c r="IS14"/>
      <c r="IT14"/>
      <c r="IU14"/>
      <c r="IV14"/>
      <c r="IW14"/>
      <c r="IX14"/>
      <c r="IY14"/>
      <c r="IZ14"/>
      <c r="JA14"/>
      <c r="JB14"/>
      <c r="JC14"/>
      <c r="JD14"/>
      <c r="JE14"/>
      <c r="JF14"/>
      <c r="JG14"/>
      <c r="JH14"/>
      <c r="JI14"/>
      <c r="JJ14"/>
      <c r="JK14"/>
      <c r="JL14"/>
      <c r="JM14"/>
      <c r="JN14"/>
      <c r="JO14"/>
      <c r="JP14"/>
      <c r="JQ14"/>
      <c r="JR14"/>
      <c r="JS14"/>
      <c r="JT14"/>
      <c r="JU14"/>
      <c r="JV14"/>
      <c r="JW14"/>
      <c r="JX14"/>
      <c r="JY14"/>
      <c r="JZ14"/>
      <c r="KA14"/>
      <c r="KB14"/>
      <c r="KC14"/>
      <c r="KD14"/>
      <c r="KE14"/>
      <c r="KF14"/>
      <c r="KG14"/>
      <c r="KH14"/>
      <c r="KI14"/>
      <c r="KJ14"/>
      <c r="KK14"/>
      <c r="KL14"/>
      <c r="KM14"/>
      <c r="KN14"/>
      <c r="KO14"/>
      <c r="KP14"/>
      <c r="KQ14"/>
      <c r="KR14"/>
      <c r="KS14"/>
      <c r="KT14"/>
      <c r="KU14"/>
      <c r="KV14"/>
      <c r="KW14"/>
      <c r="KX14"/>
      <c r="KY14"/>
      <c r="KZ14"/>
      <c r="LA14"/>
      <c r="LB14"/>
      <c r="LC14"/>
      <c r="LD14"/>
      <c r="LE14"/>
      <c r="LF14"/>
      <c r="LG14"/>
      <c r="LH14"/>
      <c r="LI14"/>
      <c r="LJ14"/>
      <c r="LK14"/>
      <c r="LL14"/>
      <c r="LM14"/>
      <c r="LN14"/>
      <c r="LO14"/>
      <c r="LP14"/>
      <c r="LQ14"/>
      <c r="LR14"/>
      <c r="LS14"/>
      <c r="LT14"/>
      <c r="LU14"/>
      <c r="LV14"/>
      <c r="LW14"/>
      <c r="LX14"/>
      <c r="LY14"/>
      <c r="LZ14"/>
      <c r="MA14"/>
      <c r="MB14"/>
      <c r="MC14"/>
      <c r="MD14"/>
      <c r="ME14"/>
      <c r="MF14"/>
      <c r="MG14"/>
      <c r="MH14"/>
      <c r="MI14"/>
      <c r="MJ14"/>
      <c r="MK14"/>
      <c r="ML14"/>
      <c r="MM14"/>
      <c r="MN14"/>
      <c r="MO14"/>
      <c r="MP14"/>
      <c r="MQ14"/>
      <c r="MR14"/>
      <c r="MS14"/>
      <c r="MT14"/>
      <c r="MU14"/>
      <c r="MV14"/>
      <c r="MW14"/>
      <c r="MX14"/>
      <c r="MY14"/>
      <c r="MZ14"/>
      <c r="NA14"/>
      <c r="NB14"/>
      <c r="NC14"/>
      <c r="ND14"/>
      <c r="NE14"/>
      <c r="NF14"/>
      <c r="NG14"/>
      <c r="NH14"/>
      <c r="NI14"/>
      <c r="NJ14"/>
      <c r="NK14"/>
      <c r="NL14"/>
      <c r="NM14"/>
      <c r="NN14"/>
      <c r="NO14"/>
      <c r="NP14"/>
      <c r="NQ14"/>
      <c r="NR14"/>
      <c r="NS14"/>
      <c r="NT14"/>
      <c r="NU14"/>
      <c r="NV14"/>
      <c r="NW14"/>
      <c r="NX14"/>
      <c r="NY14"/>
      <c r="NZ14"/>
      <c r="OA14"/>
      <c r="OB14"/>
      <c r="OC14"/>
      <c r="OD14"/>
      <c r="OE14"/>
      <c r="OF14"/>
      <c r="OG14"/>
      <c r="OH14"/>
      <c r="OI14"/>
      <c r="OJ14"/>
      <c r="OK14"/>
      <c r="OL14"/>
      <c r="OM14"/>
      <c r="ON14"/>
      <c r="OO14"/>
      <c r="OP14"/>
      <c r="OQ14"/>
      <c r="OR14"/>
      <c r="OS14"/>
      <c r="OT14"/>
      <c r="OU14"/>
      <c r="OV14"/>
      <c r="OW14"/>
      <c r="OX14"/>
      <c r="OY14"/>
      <c r="OZ14"/>
      <c r="PA14"/>
      <c r="PB14"/>
      <c r="PC14"/>
      <c r="PD14"/>
      <c r="PE14"/>
      <c r="PF14"/>
      <c r="PG14"/>
      <c r="PH14"/>
      <c r="PI14"/>
      <c r="PJ14"/>
      <c r="PK14"/>
      <c r="PL14"/>
      <c r="PM14"/>
      <c r="PN14"/>
      <c r="PO14"/>
      <c r="PP14"/>
      <c r="PQ14"/>
      <c r="PR14"/>
      <c r="PS14"/>
      <c r="PT14"/>
      <c r="PU14"/>
      <c r="PV14"/>
      <c r="PW14"/>
      <c r="PX14"/>
      <c r="PY14"/>
      <c r="PZ14"/>
      <c r="QA14"/>
      <c r="QB14"/>
      <c r="QC14"/>
      <c r="QD14"/>
      <c r="QE14"/>
      <c r="QF14"/>
      <c r="QG14"/>
      <c r="QH14"/>
      <c r="QI14"/>
      <c r="QJ14"/>
      <c r="QK14"/>
      <c r="QL14"/>
      <c r="QM14"/>
      <c r="QN14"/>
      <c r="QO14"/>
      <c r="QP14"/>
      <c r="QQ14"/>
      <c r="QR14"/>
      <c r="QS14"/>
      <c r="QT14"/>
      <c r="QU14"/>
      <c r="QV14"/>
      <c r="QW14"/>
      <c r="QX14"/>
      <c r="QY14"/>
      <c r="QZ14"/>
      <c r="RA14"/>
      <c r="RB14"/>
      <c r="RC14"/>
      <c r="RD14"/>
      <c r="RE14"/>
      <c r="RF14"/>
    </row>
    <row r="15" spans="1:482">
      <c r="A15" s="252">
        <v>3</v>
      </c>
      <c r="B15" s="252" t="s">
        <v>259</v>
      </c>
      <c r="C15" s="252" t="s">
        <v>126</v>
      </c>
      <c r="D15" s="221">
        <v>110.4</v>
      </c>
      <c r="E15" s="221">
        <v>105</v>
      </c>
      <c r="F15" s="221">
        <v>115</v>
      </c>
      <c r="G15" s="221">
        <v>1.2600000000000002</v>
      </c>
      <c r="H15" s="221">
        <v>1.2</v>
      </c>
      <c r="I15" s="221">
        <v>1.35</v>
      </c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/>
      <c r="BT15"/>
      <c r="BU15"/>
      <c r="BV15"/>
      <c r="BW15"/>
      <c r="BX15"/>
      <c r="BY15"/>
      <c r="BZ15"/>
      <c r="CA15"/>
      <c r="CB15"/>
      <c r="CC15"/>
      <c r="CD15"/>
      <c r="CE15"/>
      <c r="CF15"/>
      <c r="CG15"/>
      <c r="CH15"/>
      <c r="CI15"/>
      <c r="CJ15"/>
      <c r="CK15"/>
      <c r="CL15"/>
      <c r="CM15"/>
      <c r="CN15"/>
      <c r="CO15"/>
      <c r="CP15"/>
      <c r="CQ15"/>
      <c r="CR15"/>
      <c r="CS15"/>
      <c r="CT15"/>
      <c r="CU15"/>
      <c r="CV15"/>
      <c r="CW15"/>
      <c r="CX15"/>
      <c r="CY15"/>
      <c r="CZ15"/>
      <c r="DA15"/>
      <c r="DB15"/>
      <c r="DC15"/>
      <c r="DD15"/>
      <c r="DE15"/>
      <c r="DF15"/>
      <c r="DG15"/>
      <c r="DH15"/>
      <c r="DI15"/>
      <c r="DJ15"/>
      <c r="DK15"/>
      <c r="DL15"/>
      <c r="DM15"/>
      <c r="DN15"/>
      <c r="DO15"/>
      <c r="DP15"/>
      <c r="DQ15"/>
      <c r="DR15"/>
      <c r="DS15"/>
      <c r="DT15"/>
      <c r="DU15"/>
      <c r="DV15"/>
      <c r="DW15"/>
      <c r="DX15"/>
      <c r="DY15"/>
      <c r="DZ15"/>
      <c r="EA15"/>
      <c r="EB15"/>
      <c r="EC15"/>
      <c r="ED15"/>
      <c r="EE15"/>
      <c r="EF15"/>
      <c r="EG15"/>
      <c r="EH15"/>
      <c r="EI15"/>
      <c r="EJ15"/>
      <c r="EK15"/>
      <c r="EL15"/>
      <c r="EM15"/>
      <c r="EN15"/>
      <c r="EO15"/>
      <c r="EP15"/>
      <c r="EQ15"/>
      <c r="ER15"/>
      <c r="ES15"/>
      <c r="ET15"/>
      <c r="EU15"/>
      <c r="EV15"/>
      <c r="EW15"/>
      <c r="EX15"/>
      <c r="EY15"/>
      <c r="EZ15"/>
      <c r="FA15"/>
      <c r="FB15"/>
      <c r="FC15"/>
      <c r="FD15"/>
      <c r="FE15"/>
      <c r="FF15"/>
      <c r="FG15"/>
      <c r="FH15"/>
      <c r="FI15"/>
      <c r="FJ15"/>
      <c r="FK15"/>
      <c r="FL15"/>
      <c r="FM15"/>
      <c r="FN15"/>
      <c r="FO15"/>
      <c r="FP15"/>
      <c r="FQ15"/>
      <c r="FR15"/>
      <c r="FS15"/>
      <c r="FT15"/>
      <c r="FU15"/>
      <c r="FV15"/>
      <c r="FW15"/>
      <c r="FX15"/>
      <c r="FY15"/>
      <c r="FZ15"/>
      <c r="GA15"/>
      <c r="GB15"/>
      <c r="GC15"/>
      <c r="GD15"/>
      <c r="GE15"/>
      <c r="GF15"/>
      <c r="GG15"/>
      <c r="GH15"/>
      <c r="GI15"/>
      <c r="GJ15"/>
      <c r="GK15"/>
      <c r="GL15"/>
      <c r="GM15"/>
      <c r="GN15"/>
      <c r="GO15"/>
      <c r="GP15"/>
      <c r="GQ15"/>
      <c r="GR15"/>
      <c r="GS15"/>
      <c r="GT15"/>
      <c r="GU15"/>
      <c r="GV15"/>
      <c r="GW15"/>
      <c r="GX15"/>
      <c r="GY15"/>
      <c r="GZ15"/>
      <c r="HA15"/>
      <c r="HB15"/>
      <c r="HC15"/>
      <c r="HD15"/>
      <c r="HE15"/>
      <c r="HF15"/>
      <c r="HG15"/>
      <c r="HH15"/>
      <c r="HI15"/>
      <c r="HJ15"/>
      <c r="HK15"/>
      <c r="HL15"/>
      <c r="HM15"/>
      <c r="HN15"/>
      <c r="HO15"/>
      <c r="HP15"/>
      <c r="HQ15"/>
      <c r="HR15"/>
      <c r="HS15"/>
      <c r="HT15"/>
      <c r="HU15"/>
      <c r="HV15"/>
      <c r="HW15"/>
      <c r="HX15"/>
      <c r="HY15"/>
      <c r="HZ15"/>
      <c r="IA15"/>
      <c r="IB15"/>
      <c r="IC15"/>
      <c r="ID15"/>
      <c r="IE15"/>
      <c r="IF15"/>
      <c r="IG15"/>
      <c r="IH15"/>
      <c r="II15"/>
      <c r="IJ15"/>
      <c r="IK15"/>
      <c r="IL15"/>
      <c r="IM15"/>
      <c r="IN15"/>
      <c r="IO15"/>
      <c r="IP15"/>
      <c r="IQ15"/>
      <c r="IR15"/>
      <c r="IS15"/>
      <c r="IT15"/>
      <c r="IU15"/>
      <c r="IV15"/>
      <c r="IW15"/>
      <c r="IX15"/>
      <c r="IY15"/>
      <c r="IZ15"/>
      <c r="JA15"/>
      <c r="JB15"/>
      <c r="JC15"/>
      <c r="JD15"/>
      <c r="JE15"/>
      <c r="JF15"/>
      <c r="JG15"/>
      <c r="JH15"/>
      <c r="JI15"/>
      <c r="JJ15"/>
      <c r="JK15"/>
      <c r="JL15"/>
      <c r="JM15"/>
      <c r="JN15"/>
      <c r="JO15"/>
      <c r="JP15"/>
      <c r="JQ15"/>
      <c r="JR15"/>
      <c r="JS15"/>
      <c r="JT15"/>
      <c r="JU15"/>
      <c r="JV15"/>
      <c r="JW15"/>
      <c r="JX15"/>
      <c r="JY15"/>
      <c r="JZ15"/>
      <c r="KA15"/>
      <c r="KB15"/>
      <c r="KC15"/>
      <c r="KD15"/>
      <c r="KE15"/>
      <c r="KF15"/>
      <c r="KG15"/>
      <c r="KH15"/>
      <c r="KI15"/>
      <c r="KJ15"/>
      <c r="KK15"/>
      <c r="KL15"/>
      <c r="KM15"/>
      <c r="KN15"/>
      <c r="KO15"/>
      <c r="KP15"/>
      <c r="KQ15"/>
      <c r="KR15"/>
      <c r="KS15"/>
      <c r="KT15"/>
      <c r="KU15"/>
      <c r="KV15"/>
      <c r="KW15"/>
      <c r="KX15"/>
      <c r="KY15"/>
      <c r="KZ15"/>
      <c r="LA15"/>
      <c r="LB15"/>
      <c r="LC15"/>
      <c r="LD15"/>
      <c r="LE15"/>
      <c r="LF15"/>
      <c r="LG15"/>
      <c r="LH15"/>
      <c r="LI15"/>
      <c r="LJ15"/>
      <c r="LK15"/>
      <c r="LL15"/>
      <c r="LM15"/>
      <c r="LN15"/>
      <c r="LO15"/>
      <c r="LP15"/>
      <c r="LQ15"/>
      <c r="LR15"/>
      <c r="LS15"/>
      <c r="LT15"/>
      <c r="LU15"/>
      <c r="LV15"/>
      <c r="LW15"/>
      <c r="LX15"/>
      <c r="LY15"/>
      <c r="LZ15"/>
      <c r="MA15"/>
      <c r="MB15"/>
      <c r="MC15"/>
      <c r="MD15"/>
      <c r="ME15"/>
      <c r="MF15"/>
      <c r="MG15"/>
      <c r="MH15"/>
      <c r="MI15"/>
      <c r="MJ15"/>
      <c r="MK15"/>
      <c r="ML15"/>
      <c r="MM15"/>
      <c r="MN15"/>
      <c r="MO15"/>
      <c r="MP15"/>
      <c r="MQ15"/>
      <c r="MR15"/>
      <c r="MS15"/>
      <c r="MT15"/>
      <c r="MU15"/>
      <c r="MV15"/>
      <c r="MW15"/>
      <c r="MX15"/>
      <c r="MY15"/>
      <c r="MZ15"/>
      <c r="NA15"/>
      <c r="NB15"/>
      <c r="NC15"/>
      <c r="ND15"/>
      <c r="NE15"/>
      <c r="NF15"/>
      <c r="NG15"/>
      <c r="NH15"/>
      <c r="NI15"/>
      <c r="NJ15"/>
      <c r="NK15"/>
      <c r="NL15"/>
      <c r="NM15"/>
      <c r="NN15"/>
      <c r="NO15"/>
      <c r="NP15"/>
      <c r="NQ15"/>
      <c r="NR15"/>
      <c r="NS15"/>
      <c r="NT15"/>
      <c r="NU15"/>
      <c r="NV15"/>
      <c r="NW15"/>
      <c r="NX15"/>
      <c r="NY15"/>
      <c r="NZ15"/>
      <c r="OA15"/>
      <c r="OB15"/>
      <c r="OC15"/>
      <c r="OD15"/>
      <c r="OE15"/>
      <c r="OF15"/>
      <c r="OG15"/>
      <c r="OH15"/>
      <c r="OI15"/>
      <c r="OJ15"/>
      <c r="OK15"/>
      <c r="OL15"/>
      <c r="OM15"/>
      <c r="ON15"/>
      <c r="OO15"/>
      <c r="OP15"/>
      <c r="OQ15"/>
      <c r="OR15"/>
      <c r="OS15"/>
      <c r="OT15"/>
      <c r="OU15"/>
      <c r="OV15"/>
      <c r="OW15"/>
      <c r="OX15"/>
      <c r="OY15"/>
      <c r="OZ15"/>
      <c r="PA15"/>
      <c r="PB15"/>
      <c r="PC15"/>
      <c r="PD15"/>
      <c r="PE15"/>
      <c r="PF15"/>
      <c r="PG15"/>
      <c r="PH15"/>
      <c r="PI15"/>
      <c r="PJ15"/>
      <c r="PK15"/>
      <c r="PL15"/>
      <c r="PM15"/>
      <c r="PN15"/>
      <c r="PO15"/>
      <c r="PP15"/>
      <c r="PQ15"/>
      <c r="PR15"/>
      <c r="PS15"/>
      <c r="PT15"/>
      <c r="PU15"/>
      <c r="PV15"/>
      <c r="PW15"/>
      <c r="PX15"/>
      <c r="PY15"/>
      <c r="PZ15"/>
      <c r="QA15"/>
      <c r="QB15"/>
      <c r="QC15"/>
      <c r="QD15"/>
      <c r="QE15"/>
      <c r="QF15"/>
      <c r="QG15"/>
      <c r="QH15"/>
      <c r="QI15"/>
      <c r="QJ15"/>
      <c r="QK15"/>
      <c r="QL15"/>
      <c r="QM15"/>
      <c r="QN15"/>
      <c r="QO15"/>
      <c r="QP15"/>
      <c r="QQ15"/>
      <c r="QR15"/>
      <c r="QS15"/>
      <c r="QT15"/>
      <c r="QU15"/>
      <c r="QV15"/>
      <c r="QW15"/>
      <c r="QX15"/>
      <c r="QY15"/>
      <c r="QZ15"/>
      <c r="RA15"/>
      <c r="RB15"/>
      <c r="RC15"/>
      <c r="RD15"/>
      <c r="RE15"/>
      <c r="RF15"/>
    </row>
    <row r="16" spans="1:482">
      <c r="A16" s="252">
        <v>4</v>
      </c>
      <c r="B16" s="252" t="s">
        <v>262</v>
      </c>
      <c r="C16" s="252" t="s">
        <v>127</v>
      </c>
      <c r="D16" s="221">
        <v>112.5</v>
      </c>
      <c r="E16" s="221">
        <v>110</v>
      </c>
      <c r="F16" s="221">
        <v>115</v>
      </c>
      <c r="G16" s="221">
        <v>1.25</v>
      </c>
      <c r="H16" s="221">
        <v>1.25</v>
      </c>
      <c r="I16" s="221">
        <v>1.25</v>
      </c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/>
      <c r="BT16"/>
      <c r="BU16"/>
      <c r="BV16"/>
      <c r="BW16"/>
      <c r="BX16"/>
      <c r="BY16"/>
      <c r="BZ16"/>
      <c r="CA16"/>
      <c r="CB16"/>
      <c r="CC16"/>
      <c r="CD16"/>
      <c r="CE16"/>
      <c r="CF16"/>
      <c r="CG16"/>
      <c r="CH16"/>
      <c r="CI16"/>
      <c r="CJ16"/>
      <c r="CK16"/>
      <c r="CL16"/>
      <c r="CM16"/>
      <c r="CN16"/>
      <c r="CO16"/>
      <c r="CP16"/>
      <c r="CQ16"/>
      <c r="CR16"/>
      <c r="CS16"/>
      <c r="CT16"/>
      <c r="CU16"/>
      <c r="CV16"/>
      <c r="CW16"/>
      <c r="CX16"/>
      <c r="CY16"/>
      <c r="CZ16"/>
      <c r="DA16"/>
      <c r="DB16"/>
      <c r="DC16"/>
      <c r="DD16"/>
      <c r="DE16"/>
      <c r="DF16"/>
      <c r="DG16"/>
      <c r="DH16"/>
      <c r="DI16"/>
      <c r="DJ16"/>
      <c r="DK16"/>
      <c r="DL16"/>
      <c r="DM16"/>
      <c r="DN16"/>
      <c r="DO16"/>
      <c r="DP16"/>
      <c r="DQ16"/>
      <c r="DR16"/>
      <c r="DS16"/>
      <c r="DT16"/>
      <c r="DU16"/>
      <c r="DV16"/>
      <c r="DW16"/>
      <c r="DX16"/>
      <c r="DY16"/>
      <c r="DZ16"/>
      <c r="EA16"/>
      <c r="EB16"/>
      <c r="EC16"/>
      <c r="ED16"/>
      <c r="EE16"/>
      <c r="EF16"/>
      <c r="EG16"/>
      <c r="EH16"/>
      <c r="EI16"/>
      <c r="EJ16"/>
      <c r="EK16"/>
      <c r="EL16"/>
      <c r="EM16"/>
      <c r="EN16"/>
      <c r="EO16"/>
      <c r="EP16"/>
      <c r="EQ16"/>
      <c r="ER16"/>
      <c r="ES16"/>
      <c r="ET16"/>
      <c r="EU16"/>
      <c r="EV16"/>
      <c r="EW16"/>
      <c r="EX16"/>
      <c r="EY16"/>
      <c r="EZ16"/>
      <c r="FA16"/>
      <c r="FB16"/>
      <c r="FC16"/>
      <c r="FD16"/>
      <c r="FE16"/>
      <c r="FF16"/>
      <c r="FG16"/>
      <c r="FH16"/>
      <c r="FI16"/>
      <c r="FJ16"/>
      <c r="FK16"/>
      <c r="FL16"/>
      <c r="FM16"/>
      <c r="FN16"/>
      <c r="FO16"/>
      <c r="FP16"/>
      <c r="FQ16"/>
      <c r="FR16"/>
      <c r="FS16"/>
      <c r="FT16"/>
      <c r="FU16"/>
      <c r="FV16"/>
      <c r="FW16"/>
      <c r="FX16"/>
      <c r="FY16"/>
      <c r="FZ16"/>
      <c r="GA16"/>
      <c r="GB16"/>
      <c r="GC16"/>
      <c r="GD16"/>
      <c r="GE16"/>
      <c r="GF16"/>
      <c r="GG16"/>
      <c r="GH16"/>
      <c r="GI16"/>
      <c r="GJ16"/>
      <c r="GK16"/>
      <c r="GL16"/>
      <c r="GM16"/>
      <c r="GN16"/>
      <c r="GO16"/>
      <c r="GP16"/>
      <c r="GQ16"/>
      <c r="GR16"/>
      <c r="GS16"/>
      <c r="GT16"/>
      <c r="GU16"/>
      <c r="GV16"/>
      <c r="GW16"/>
      <c r="GX16"/>
      <c r="GY16"/>
      <c r="GZ16"/>
      <c r="HA16"/>
      <c r="HB16"/>
      <c r="HC16"/>
      <c r="HD16"/>
      <c r="HE16"/>
      <c r="HF16"/>
      <c r="HG16"/>
      <c r="HH16"/>
      <c r="HI16"/>
      <c r="HJ16"/>
      <c r="HK16"/>
      <c r="HL16"/>
      <c r="HM16"/>
      <c r="HN16"/>
      <c r="HO16"/>
      <c r="HP16"/>
      <c r="HQ16"/>
      <c r="HR16"/>
      <c r="HS16"/>
      <c r="HT16"/>
      <c r="HU16"/>
      <c r="HV16"/>
      <c r="HW16"/>
      <c r="HX16"/>
      <c r="HY16"/>
      <c r="HZ16"/>
      <c r="IA16"/>
      <c r="IB16"/>
      <c r="IC16"/>
      <c r="ID16"/>
      <c r="IE16"/>
      <c r="IF16"/>
      <c r="IG16"/>
      <c r="IH16"/>
      <c r="II16"/>
      <c r="IJ16"/>
      <c r="IK16"/>
      <c r="IL16"/>
      <c r="IM16"/>
      <c r="IN16"/>
      <c r="IO16"/>
      <c r="IP16"/>
      <c r="IQ16"/>
      <c r="IR16"/>
      <c r="IS16"/>
      <c r="IT16"/>
      <c r="IU16"/>
      <c r="IV16"/>
      <c r="IW16"/>
      <c r="IX16"/>
      <c r="IY16"/>
      <c r="IZ16"/>
      <c r="JA16"/>
      <c r="JB16"/>
      <c r="JC16"/>
      <c r="JD16"/>
      <c r="JE16"/>
      <c r="JF16"/>
      <c r="JG16"/>
      <c r="JH16"/>
      <c r="JI16"/>
      <c r="JJ16"/>
      <c r="JK16"/>
      <c r="JL16"/>
      <c r="JM16"/>
      <c r="JN16"/>
      <c r="JO16"/>
      <c r="JP16"/>
      <c r="JQ16"/>
      <c r="JR16"/>
      <c r="JS16"/>
      <c r="JT16"/>
      <c r="JU16"/>
      <c r="JV16"/>
      <c r="JW16"/>
      <c r="JX16"/>
      <c r="JY16"/>
      <c r="JZ16"/>
      <c r="KA16"/>
      <c r="KB16"/>
      <c r="KC16"/>
      <c r="KD16"/>
      <c r="KE16"/>
      <c r="KF16"/>
      <c r="KG16"/>
      <c r="KH16"/>
      <c r="KI16"/>
      <c r="KJ16"/>
      <c r="KK16"/>
      <c r="KL16"/>
      <c r="KM16"/>
      <c r="KN16"/>
      <c r="KO16"/>
      <c r="KP16"/>
      <c r="KQ16"/>
      <c r="KR16"/>
      <c r="KS16"/>
      <c r="KT16"/>
      <c r="KU16"/>
      <c r="KV16"/>
      <c r="KW16"/>
      <c r="KX16"/>
      <c r="KY16"/>
      <c r="KZ16"/>
      <c r="LA16"/>
      <c r="LB16"/>
      <c r="LC16"/>
      <c r="LD16"/>
      <c r="LE16"/>
      <c r="LF16"/>
      <c r="LG16"/>
      <c r="LH16"/>
      <c r="LI16"/>
      <c r="LJ16"/>
      <c r="LK16"/>
      <c r="LL16"/>
      <c r="LM16"/>
      <c r="LN16"/>
      <c r="LO16"/>
      <c r="LP16"/>
      <c r="LQ16"/>
      <c r="LR16"/>
      <c r="LS16"/>
      <c r="LT16"/>
      <c r="LU16"/>
      <c r="LV16"/>
      <c r="LW16"/>
      <c r="LX16"/>
      <c r="LY16"/>
      <c r="LZ16"/>
      <c r="MA16"/>
      <c r="MB16"/>
      <c r="MC16"/>
      <c r="MD16"/>
      <c r="ME16"/>
      <c r="MF16"/>
      <c r="MG16"/>
      <c r="MH16"/>
      <c r="MI16"/>
      <c r="MJ16"/>
      <c r="MK16"/>
      <c r="ML16"/>
      <c r="MM16"/>
      <c r="MN16"/>
      <c r="MO16"/>
      <c r="MP16"/>
      <c r="MQ16"/>
      <c r="MR16"/>
      <c r="MS16"/>
      <c r="MT16"/>
      <c r="MU16"/>
      <c r="MV16"/>
      <c r="MW16"/>
      <c r="MX16"/>
      <c r="MY16"/>
      <c r="MZ16"/>
      <c r="NA16"/>
      <c r="NB16"/>
      <c r="NC16"/>
      <c r="ND16"/>
      <c r="NE16"/>
      <c r="NF16"/>
      <c r="NG16"/>
      <c r="NH16"/>
      <c r="NI16"/>
      <c r="NJ16"/>
      <c r="NK16"/>
      <c r="NL16"/>
      <c r="NM16"/>
      <c r="NN16"/>
      <c r="NO16"/>
      <c r="NP16"/>
      <c r="NQ16"/>
      <c r="NR16"/>
      <c r="NS16"/>
      <c r="NT16"/>
      <c r="NU16"/>
      <c r="NV16"/>
      <c r="NW16"/>
      <c r="NX16"/>
      <c r="NY16"/>
      <c r="NZ16"/>
      <c r="OA16"/>
      <c r="OB16"/>
      <c r="OC16"/>
      <c r="OD16"/>
      <c r="OE16"/>
      <c r="OF16"/>
      <c r="OG16"/>
      <c r="OH16"/>
      <c r="OI16"/>
      <c r="OJ16"/>
      <c r="OK16"/>
      <c r="OL16"/>
      <c r="OM16"/>
      <c r="ON16"/>
      <c r="OO16"/>
      <c r="OP16"/>
      <c r="OQ16"/>
      <c r="OR16"/>
      <c r="OS16"/>
      <c r="OT16"/>
      <c r="OU16"/>
      <c r="OV16"/>
      <c r="OW16"/>
      <c r="OX16"/>
      <c r="OY16"/>
      <c r="OZ16"/>
      <c r="PA16"/>
      <c r="PB16"/>
      <c r="PC16"/>
      <c r="PD16"/>
      <c r="PE16"/>
      <c r="PF16"/>
      <c r="PG16"/>
      <c r="PH16"/>
      <c r="PI16"/>
      <c r="PJ16"/>
      <c r="PK16"/>
      <c r="PL16"/>
      <c r="PM16"/>
      <c r="PN16"/>
      <c r="PO16"/>
      <c r="PP16"/>
      <c r="PQ16"/>
      <c r="PR16"/>
      <c r="PS16"/>
      <c r="PT16"/>
      <c r="PU16"/>
      <c r="PV16"/>
      <c r="PW16"/>
      <c r="PX16"/>
      <c r="PY16"/>
      <c r="PZ16"/>
      <c r="QA16"/>
      <c r="QB16"/>
      <c r="QC16"/>
      <c r="QD16"/>
      <c r="QE16"/>
      <c r="QF16"/>
      <c r="QG16"/>
      <c r="QH16"/>
      <c r="QI16"/>
      <c r="QJ16"/>
      <c r="QK16"/>
      <c r="QL16"/>
      <c r="QM16"/>
      <c r="QN16"/>
      <c r="QO16"/>
      <c r="QP16"/>
      <c r="QQ16"/>
      <c r="QR16"/>
      <c r="QS16"/>
      <c r="QT16"/>
      <c r="QU16"/>
      <c r="QV16"/>
      <c r="QW16"/>
      <c r="QX16"/>
      <c r="QY16"/>
      <c r="QZ16"/>
      <c r="RA16"/>
      <c r="RB16"/>
      <c r="RC16"/>
      <c r="RD16"/>
      <c r="RE16"/>
      <c r="RF16"/>
    </row>
    <row r="17" spans="1:474">
      <c r="A17" s="252">
        <v>4</v>
      </c>
      <c r="B17" s="252" t="s">
        <v>182</v>
      </c>
      <c r="C17" s="252" t="s">
        <v>127</v>
      </c>
      <c r="D17" s="221"/>
      <c r="E17" s="221"/>
      <c r="F17" s="221"/>
      <c r="G17" s="221">
        <v>1.3166666666666667</v>
      </c>
      <c r="H17" s="221">
        <v>1.3</v>
      </c>
      <c r="I17" s="221">
        <v>1.35</v>
      </c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  <c r="AE17"/>
      <c r="AF17"/>
      <c r="AG17"/>
      <c r="AH17"/>
      <c r="AI17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  <c r="AY17"/>
      <c r="AZ17"/>
      <c r="BA17"/>
      <c r="BB17"/>
      <c r="BC17"/>
      <c r="BD17"/>
      <c r="BE17"/>
      <c r="BF17"/>
      <c r="BG17"/>
      <c r="BH17"/>
      <c r="BI17"/>
      <c r="BJ17"/>
      <c r="BK17"/>
      <c r="BL17"/>
      <c r="BM17"/>
      <c r="BN17"/>
      <c r="BO17"/>
      <c r="BP17"/>
      <c r="BQ17"/>
      <c r="BR17"/>
      <c r="BS17"/>
      <c r="BT17"/>
      <c r="BU17"/>
      <c r="BV17"/>
      <c r="BW17"/>
      <c r="BX17"/>
      <c r="BY17"/>
      <c r="BZ17"/>
      <c r="CA17"/>
      <c r="CB17"/>
      <c r="CC17"/>
      <c r="CD17"/>
      <c r="CE17"/>
      <c r="CF17"/>
      <c r="CG17"/>
      <c r="CH17"/>
      <c r="CI17"/>
      <c r="CJ17"/>
      <c r="CK17"/>
      <c r="CL17"/>
      <c r="CM17"/>
      <c r="CN17"/>
      <c r="CO17"/>
      <c r="CP17"/>
      <c r="CQ17"/>
      <c r="CR17"/>
      <c r="CS17"/>
      <c r="CT17"/>
      <c r="CU17"/>
      <c r="CV17"/>
      <c r="CW17"/>
      <c r="CX17"/>
      <c r="CY17"/>
      <c r="CZ17"/>
      <c r="DA17"/>
      <c r="DB17"/>
      <c r="DC17"/>
      <c r="DD17"/>
      <c r="DE17"/>
      <c r="DF17"/>
      <c r="DG17"/>
      <c r="DH17"/>
      <c r="DI17"/>
      <c r="DJ17"/>
      <c r="DK17"/>
      <c r="DL17"/>
      <c r="DM17"/>
      <c r="DN17"/>
      <c r="DO17"/>
      <c r="DP17"/>
      <c r="DQ17"/>
      <c r="DR17"/>
      <c r="DS17"/>
      <c r="DT17"/>
      <c r="DU17"/>
      <c r="DV17"/>
      <c r="DW17"/>
      <c r="DX17"/>
      <c r="DY17"/>
      <c r="DZ17"/>
      <c r="EA17"/>
      <c r="EB17"/>
      <c r="EC17"/>
      <c r="ED17"/>
      <c r="EE17"/>
      <c r="EF17"/>
      <c r="EG17"/>
      <c r="EH17"/>
      <c r="EI17"/>
      <c r="EJ17"/>
      <c r="EK17"/>
      <c r="EL17"/>
      <c r="EM17"/>
      <c r="EN17"/>
      <c r="EO17"/>
      <c r="EP17"/>
      <c r="EQ17"/>
      <c r="ER17"/>
      <c r="ES17"/>
      <c r="ET17"/>
      <c r="EU17"/>
      <c r="EV17"/>
      <c r="EW17"/>
      <c r="EX17"/>
      <c r="EY17"/>
      <c r="EZ17"/>
      <c r="FA17"/>
      <c r="FB17"/>
      <c r="FC17"/>
      <c r="FD17"/>
      <c r="FE17"/>
      <c r="FF17"/>
      <c r="FG17"/>
      <c r="FH17"/>
      <c r="FI17"/>
      <c r="FJ17"/>
      <c r="FK17"/>
      <c r="FL17"/>
      <c r="FM17"/>
      <c r="FN17"/>
      <c r="FO17"/>
      <c r="FP17"/>
      <c r="FQ17"/>
      <c r="FR17"/>
      <c r="FS17"/>
      <c r="FT17"/>
      <c r="FU17"/>
      <c r="FV17"/>
      <c r="FW17"/>
      <c r="FX17"/>
      <c r="FY17"/>
      <c r="FZ17"/>
      <c r="GA17"/>
      <c r="GB17"/>
      <c r="GC17"/>
      <c r="GD17"/>
      <c r="GE17"/>
      <c r="GF17"/>
      <c r="GG17"/>
      <c r="GH17"/>
      <c r="GI17"/>
      <c r="GJ17"/>
      <c r="GK17"/>
      <c r="GL17"/>
      <c r="GM17"/>
      <c r="GN17"/>
      <c r="GO17"/>
      <c r="GP17"/>
      <c r="GQ17"/>
      <c r="GR17"/>
      <c r="GS17"/>
      <c r="GT17"/>
      <c r="GU17"/>
      <c r="GV17"/>
      <c r="GW17"/>
      <c r="GX17"/>
      <c r="GY17"/>
      <c r="GZ17"/>
      <c r="HA17"/>
      <c r="HB17"/>
      <c r="HC17"/>
      <c r="HD17"/>
      <c r="HE17"/>
      <c r="HF17"/>
      <c r="HG17"/>
      <c r="HH17"/>
      <c r="HI17"/>
      <c r="HJ17"/>
      <c r="HK17"/>
      <c r="HL17"/>
      <c r="HM17"/>
      <c r="HN17"/>
      <c r="HO17"/>
      <c r="HP17"/>
      <c r="HQ17"/>
      <c r="HR17"/>
      <c r="HS17"/>
      <c r="HT17"/>
      <c r="HU17"/>
      <c r="HV17"/>
      <c r="HW17"/>
      <c r="HX17"/>
      <c r="HY17"/>
      <c r="HZ17"/>
      <c r="IA17"/>
      <c r="IB17"/>
      <c r="IC17"/>
      <c r="ID17"/>
      <c r="IE17"/>
      <c r="IF17"/>
      <c r="IG17"/>
      <c r="IH17"/>
      <c r="II17"/>
      <c r="IJ17"/>
      <c r="IK17"/>
      <c r="IL17"/>
      <c r="IM17"/>
      <c r="IN17"/>
      <c r="IO17"/>
      <c r="IP17"/>
      <c r="IQ17"/>
      <c r="IR17"/>
      <c r="IS17"/>
      <c r="IT17"/>
      <c r="IU17"/>
      <c r="IV17"/>
      <c r="IW17"/>
      <c r="IX17"/>
      <c r="IY17"/>
      <c r="IZ17"/>
      <c r="JA17"/>
      <c r="JB17"/>
      <c r="JC17"/>
      <c r="JD17"/>
      <c r="JE17"/>
      <c r="JF17"/>
      <c r="JG17"/>
      <c r="JH17"/>
      <c r="JI17"/>
      <c r="JJ17"/>
      <c r="JK17"/>
      <c r="JL17"/>
      <c r="JM17"/>
      <c r="JN17"/>
      <c r="JO17"/>
      <c r="JP17"/>
      <c r="JQ17"/>
      <c r="JR17"/>
      <c r="JS17"/>
      <c r="JT17"/>
      <c r="JU17"/>
      <c r="JV17"/>
      <c r="JW17"/>
      <c r="JX17"/>
      <c r="JY17"/>
      <c r="JZ17"/>
      <c r="KA17"/>
      <c r="KB17"/>
      <c r="KC17"/>
      <c r="KD17"/>
      <c r="KE17"/>
      <c r="KF17"/>
      <c r="KG17"/>
      <c r="KH17"/>
      <c r="KI17"/>
      <c r="KJ17"/>
      <c r="KK17"/>
      <c r="KL17"/>
      <c r="KM17"/>
      <c r="KN17"/>
      <c r="KO17"/>
      <c r="KP17"/>
      <c r="KQ17"/>
      <c r="KR17"/>
      <c r="KS17"/>
      <c r="KT17"/>
      <c r="KU17"/>
      <c r="KV17"/>
      <c r="KW17"/>
      <c r="KX17"/>
      <c r="KY17"/>
      <c r="KZ17"/>
      <c r="LA17"/>
      <c r="LB17"/>
      <c r="LC17"/>
      <c r="LD17"/>
      <c r="LE17"/>
      <c r="LF17"/>
      <c r="LG17"/>
      <c r="LH17"/>
      <c r="LI17"/>
      <c r="LJ17"/>
      <c r="LK17"/>
      <c r="LL17"/>
      <c r="LM17"/>
      <c r="LN17"/>
      <c r="LO17"/>
      <c r="LP17"/>
      <c r="LQ17"/>
      <c r="LR17"/>
      <c r="LS17"/>
      <c r="LT17"/>
      <c r="LU17"/>
      <c r="LV17"/>
      <c r="LW17"/>
      <c r="LX17"/>
      <c r="LY17"/>
      <c r="LZ17"/>
      <c r="MA17"/>
      <c r="MB17"/>
      <c r="MC17"/>
      <c r="MD17"/>
      <c r="ME17"/>
      <c r="MF17"/>
      <c r="MG17"/>
      <c r="MH17"/>
      <c r="MI17"/>
      <c r="MJ17"/>
      <c r="MK17"/>
      <c r="ML17"/>
      <c r="MM17"/>
      <c r="MN17"/>
      <c r="MO17"/>
      <c r="MP17"/>
      <c r="MQ17"/>
      <c r="MR17"/>
      <c r="MS17"/>
      <c r="MT17"/>
      <c r="MU17"/>
      <c r="MV17"/>
      <c r="MW17"/>
      <c r="MX17"/>
      <c r="MY17"/>
      <c r="MZ17"/>
      <c r="NA17"/>
      <c r="NB17"/>
      <c r="NC17"/>
      <c r="ND17"/>
      <c r="NE17"/>
      <c r="NF17"/>
      <c r="NG17"/>
      <c r="NH17"/>
      <c r="NI17"/>
      <c r="NJ17"/>
      <c r="NK17"/>
      <c r="NL17"/>
      <c r="NM17"/>
      <c r="NN17"/>
      <c r="NO17"/>
      <c r="NP17"/>
      <c r="NQ17"/>
      <c r="NR17"/>
      <c r="NS17"/>
      <c r="NT17"/>
      <c r="NU17"/>
      <c r="NV17"/>
      <c r="NW17"/>
      <c r="NX17"/>
      <c r="NY17"/>
      <c r="NZ17"/>
      <c r="OA17"/>
      <c r="OB17"/>
      <c r="OC17"/>
      <c r="OD17"/>
      <c r="OE17"/>
      <c r="OF17"/>
      <c r="OG17"/>
      <c r="OH17"/>
      <c r="OI17"/>
      <c r="OJ17"/>
      <c r="OK17"/>
      <c r="OL17"/>
      <c r="OM17"/>
      <c r="ON17"/>
      <c r="OO17"/>
      <c r="OP17"/>
      <c r="OQ17"/>
      <c r="OR17"/>
      <c r="OS17"/>
      <c r="OT17"/>
      <c r="OU17"/>
      <c r="OV17"/>
      <c r="OW17"/>
      <c r="OX17"/>
      <c r="OY17"/>
      <c r="OZ17"/>
      <c r="PA17"/>
      <c r="PB17"/>
      <c r="PC17"/>
      <c r="PD17"/>
      <c r="PE17"/>
      <c r="PF17"/>
      <c r="PG17"/>
      <c r="PH17"/>
      <c r="PI17"/>
      <c r="PJ17"/>
      <c r="PK17"/>
      <c r="PL17"/>
      <c r="PM17"/>
      <c r="PN17"/>
      <c r="PO17"/>
      <c r="PP17"/>
      <c r="PQ17"/>
      <c r="PR17"/>
      <c r="PS17"/>
      <c r="PT17"/>
      <c r="PU17"/>
      <c r="PV17"/>
      <c r="PW17"/>
      <c r="PX17"/>
      <c r="PY17"/>
      <c r="PZ17"/>
      <c r="QA17"/>
      <c r="QB17"/>
      <c r="QC17"/>
      <c r="QD17"/>
      <c r="QE17"/>
      <c r="QF17"/>
      <c r="QG17"/>
      <c r="QH17"/>
      <c r="QI17"/>
      <c r="QJ17"/>
      <c r="QK17"/>
      <c r="QL17"/>
      <c r="QM17"/>
      <c r="QN17"/>
      <c r="QO17"/>
      <c r="QP17"/>
      <c r="QQ17"/>
      <c r="QR17"/>
      <c r="QS17"/>
      <c r="QT17"/>
      <c r="QU17"/>
      <c r="QV17"/>
      <c r="QW17"/>
      <c r="QX17"/>
      <c r="QY17"/>
      <c r="QZ17"/>
      <c r="RA17"/>
      <c r="RB17"/>
      <c r="RC17"/>
      <c r="RD17"/>
      <c r="RE17"/>
      <c r="RF17"/>
    </row>
    <row r="18" spans="1:474">
      <c r="A18" s="252">
        <v>4</v>
      </c>
      <c r="B18" s="252" t="s">
        <v>259</v>
      </c>
      <c r="C18" s="252" t="s">
        <v>127</v>
      </c>
      <c r="D18" s="221">
        <v>119</v>
      </c>
      <c r="E18" s="221">
        <v>118</v>
      </c>
      <c r="F18" s="221">
        <v>120</v>
      </c>
      <c r="G18" s="221">
        <v>1.3299999999999998</v>
      </c>
      <c r="H18" s="221">
        <v>1.3</v>
      </c>
      <c r="I18" s="221">
        <v>1.4</v>
      </c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  <c r="AE18"/>
      <c r="AF18"/>
      <c r="AG18"/>
      <c r="AH18"/>
      <c r="AI1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  <c r="AY18"/>
      <c r="AZ18"/>
      <c r="BA18"/>
      <c r="BB18"/>
      <c r="BC18"/>
      <c r="BD18"/>
      <c r="BE18"/>
      <c r="BF18"/>
      <c r="BG18"/>
      <c r="BH18"/>
      <c r="BI18"/>
      <c r="BJ18"/>
      <c r="BK18"/>
      <c r="BL18"/>
      <c r="BM18"/>
      <c r="BN18"/>
      <c r="BO18"/>
      <c r="BP18"/>
      <c r="BQ18"/>
      <c r="BR18"/>
      <c r="BS18"/>
      <c r="BT18"/>
      <c r="BU18"/>
      <c r="BV18"/>
      <c r="BW18"/>
      <c r="BX18"/>
      <c r="BY18"/>
      <c r="BZ18"/>
      <c r="CA18"/>
      <c r="CB18"/>
      <c r="CC18"/>
      <c r="CD18"/>
      <c r="CE18"/>
      <c r="CF18"/>
      <c r="CG18"/>
      <c r="CH18"/>
      <c r="CI18"/>
      <c r="CJ18"/>
      <c r="CK18"/>
      <c r="CL18"/>
      <c r="CM18"/>
      <c r="CN18"/>
      <c r="CO18"/>
      <c r="CP18"/>
      <c r="CQ18"/>
      <c r="CR18"/>
      <c r="CS18"/>
      <c r="CT18"/>
      <c r="CU18"/>
      <c r="CV18"/>
      <c r="CW18"/>
      <c r="CX18"/>
      <c r="CY18"/>
      <c r="CZ18"/>
      <c r="DA18"/>
      <c r="DB18"/>
      <c r="DC18"/>
      <c r="DD18"/>
      <c r="DE18"/>
      <c r="DF18"/>
      <c r="DG18"/>
      <c r="DH18"/>
      <c r="DI18"/>
      <c r="DJ18"/>
      <c r="DK18"/>
      <c r="DL18"/>
      <c r="DM18"/>
      <c r="DN18"/>
      <c r="DO18"/>
      <c r="DP18"/>
      <c r="DQ18"/>
      <c r="DR18"/>
      <c r="DS18"/>
      <c r="DT18"/>
      <c r="DU18"/>
      <c r="DV18"/>
      <c r="DW18"/>
      <c r="DX18"/>
      <c r="DY18"/>
      <c r="DZ18"/>
      <c r="EA18"/>
      <c r="EB18"/>
      <c r="EC18"/>
      <c r="ED18"/>
      <c r="EE18"/>
      <c r="EF18"/>
      <c r="EG18"/>
      <c r="EH18"/>
      <c r="EI18"/>
      <c r="EJ18"/>
      <c r="EK18"/>
      <c r="EL18"/>
      <c r="EM18"/>
      <c r="EN18"/>
      <c r="EO18"/>
      <c r="EP18"/>
      <c r="EQ18"/>
      <c r="ER18"/>
      <c r="ES18"/>
      <c r="ET18"/>
      <c r="EU18"/>
      <c r="EV18"/>
      <c r="EW18"/>
      <c r="EX18"/>
      <c r="EY18"/>
      <c r="EZ18"/>
      <c r="FA18"/>
      <c r="FB18"/>
      <c r="FC18"/>
      <c r="FD18"/>
      <c r="FE18"/>
      <c r="FF18"/>
      <c r="FG18"/>
      <c r="FH18"/>
      <c r="FI18"/>
      <c r="FJ18"/>
      <c r="FK18"/>
      <c r="FL18"/>
      <c r="FM18"/>
      <c r="FN18"/>
      <c r="FO18"/>
      <c r="FP18"/>
      <c r="FQ18"/>
      <c r="FR18"/>
      <c r="FS18"/>
      <c r="FT18"/>
      <c r="FU18"/>
      <c r="FV18"/>
      <c r="FW18"/>
      <c r="FX18"/>
      <c r="FY18"/>
      <c r="FZ18"/>
      <c r="GA18"/>
      <c r="GB18"/>
      <c r="GC18"/>
      <c r="GD18"/>
      <c r="GE18"/>
      <c r="GF18"/>
      <c r="GG18"/>
      <c r="GH18"/>
      <c r="GI18"/>
      <c r="GJ18"/>
      <c r="GK18"/>
      <c r="GL18"/>
      <c r="GM18"/>
      <c r="GN18"/>
      <c r="GO18"/>
      <c r="GP18"/>
      <c r="GQ18"/>
      <c r="GR18"/>
      <c r="GS18"/>
      <c r="GT18"/>
      <c r="GU18"/>
      <c r="GV18"/>
      <c r="GW18"/>
      <c r="GX18"/>
      <c r="GY18"/>
      <c r="GZ18"/>
      <c r="HA18"/>
      <c r="HB18"/>
      <c r="HC18"/>
      <c r="HD18"/>
      <c r="HE18"/>
      <c r="HF18"/>
      <c r="HG18"/>
      <c r="HH18"/>
      <c r="HI18"/>
      <c r="HJ18"/>
      <c r="HK18"/>
      <c r="HL18"/>
      <c r="HM18"/>
      <c r="HN18"/>
      <c r="HO18"/>
      <c r="HP18"/>
      <c r="HQ18"/>
      <c r="HR18"/>
      <c r="HS18"/>
      <c r="HT18"/>
      <c r="HU18"/>
      <c r="HV18"/>
      <c r="HW18"/>
      <c r="HX18"/>
      <c r="HY18"/>
      <c r="HZ18"/>
      <c r="IA18"/>
      <c r="IB18"/>
      <c r="IC18"/>
      <c r="ID18"/>
      <c r="IE18"/>
      <c r="IF18"/>
      <c r="IG18"/>
      <c r="IH18"/>
      <c r="II18"/>
      <c r="IJ18"/>
      <c r="IK18"/>
      <c r="IL18"/>
      <c r="IM18"/>
      <c r="IN18"/>
      <c r="IO18"/>
      <c r="IP18"/>
      <c r="IQ18"/>
      <c r="IR18"/>
      <c r="IS18"/>
      <c r="IT18"/>
      <c r="IU18"/>
      <c r="IV18"/>
      <c r="IW18"/>
      <c r="IX18"/>
      <c r="IY18"/>
      <c r="IZ18"/>
      <c r="JA18"/>
      <c r="JB18"/>
      <c r="JC18"/>
      <c r="JD18"/>
      <c r="JE18"/>
      <c r="JF18"/>
      <c r="JG18"/>
      <c r="JH18"/>
      <c r="JI18"/>
      <c r="JJ18"/>
      <c r="JK18"/>
      <c r="JL18"/>
      <c r="JM18"/>
      <c r="JN18"/>
      <c r="JO18"/>
      <c r="JP18"/>
      <c r="JQ18"/>
      <c r="JR18"/>
      <c r="JS18"/>
      <c r="JT18"/>
      <c r="JU18"/>
      <c r="JV18"/>
      <c r="JW18"/>
      <c r="JX18"/>
      <c r="JY18"/>
      <c r="JZ18"/>
      <c r="KA18"/>
      <c r="KB18"/>
      <c r="KC18"/>
      <c r="KD18"/>
      <c r="KE18"/>
      <c r="KF18"/>
      <c r="KG18"/>
      <c r="KH18"/>
      <c r="KI18"/>
      <c r="KJ18"/>
      <c r="KK18"/>
      <c r="KL18"/>
      <c r="KM18"/>
      <c r="KN18"/>
      <c r="KO18"/>
      <c r="KP18"/>
      <c r="KQ18"/>
      <c r="KR18"/>
      <c r="KS18"/>
      <c r="KT18"/>
      <c r="KU18"/>
      <c r="KV18"/>
      <c r="KW18"/>
      <c r="KX18"/>
      <c r="KY18"/>
      <c r="KZ18"/>
      <c r="LA18"/>
      <c r="LB18"/>
      <c r="LC18"/>
      <c r="LD18"/>
      <c r="LE18"/>
      <c r="LF18"/>
      <c r="LG18"/>
      <c r="LH18"/>
      <c r="LI18"/>
      <c r="LJ18"/>
      <c r="LK18"/>
      <c r="LL18"/>
      <c r="LM18"/>
      <c r="LN18"/>
      <c r="LO18"/>
      <c r="LP18"/>
      <c r="LQ18"/>
      <c r="LR18"/>
      <c r="LS18"/>
      <c r="LT18"/>
      <c r="LU18"/>
      <c r="LV18"/>
      <c r="LW18"/>
      <c r="LX18"/>
      <c r="LY18"/>
      <c r="LZ18"/>
      <c r="MA18"/>
      <c r="MB18"/>
      <c r="MC18"/>
      <c r="MD18"/>
      <c r="ME18"/>
      <c r="MF18"/>
      <c r="MG18"/>
      <c r="MH18"/>
      <c r="MI18"/>
      <c r="MJ18"/>
      <c r="MK18"/>
      <c r="ML18"/>
      <c r="MM18"/>
      <c r="MN18"/>
      <c r="MO18"/>
      <c r="MP18"/>
      <c r="MQ18"/>
      <c r="MR18"/>
      <c r="MS18"/>
      <c r="MT18"/>
      <c r="MU18"/>
      <c r="MV18"/>
      <c r="MW18"/>
      <c r="MX18"/>
      <c r="MY18"/>
      <c r="MZ18"/>
      <c r="NA18"/>
      <c r="NB18"/>
      <c r="NC18"/>
      <c r="ND18"/>
      <c r="NE18"/>
      <c r="NF18"/>
      <c r="NG18"/>
      <c r="NH18"/>
      <c r="NI18"/>
      <c r="NJ18"/>
      <c r="NK18"/>
      <c r="NL18"/>
      <c r="NM18"/>
      <c r="NN18"/>
      <c r="NO18"/>
      <c r="NP18"/>
      <c r="NQ18"/>
      <c r="NR18"/>
      <c r="NS18"/>
      <c r="NT18"/>
      <c r="NU18"/>
      <c r="NV18"/>
      <c r="NW18"/>
      <c r="NX18"/>
      <c r="NY18"/>
      <c r="NZ18"/>
      <c r="OA18"/>
      <c r="OB18"/>
      <c r="OC18"/>
      <c r="OD18"/>
      <c r="OE18"/>
      <c r="OF18"/>
      <c r="OG18"/>
      <c r="OH18"/>
      <c r="OI18"/>
      <c r="OJ18"/>
      <c r="OK18"/>
      <c r="OL18"/>
      <c r="OM18"/>
      <c r="ON18"/>
      <c r="OO18"/>
      <c r="OP18"/>
      <c r="OQ18"/>
      <c r="OR18"/>
      <c r="OS18"/>
      <c r="OT18"/>
      <c r="OU18"/>
      <c r="OV18"/>
      <c r="OW18"/>
      <c r="OX18"/>
      <c r="OY18"/>
      <c r="OZ18"/>
      <c r="PA18"/>
      <c r="PB18"/>
      <c r="PC18"/>
      <c r="PD18"/>
      <c r="PE18"/>
      <c r="PF18"/>
      <c r="PG18"/>
      <c r="PH18"/>
      <c r="PI18"/>
      <c r="PJ18"/>
      <c r="PK18"/>
      <c r="PL18"/>
      <c r="PM18"/>
      <c r="PN18"/>
      <c r="PO18"/>
      <c r="PP18"/>
      <c r="PQ18"/>
      <c r="PR18"/>
      <c r="PS18"/>
      <c r="PT18"/>
      <c r="PU18"/>
      <c r="PV18"/>
      <c r="PW18"/>
      <c r="PX18"/>
      <c r="PY18"/>
      <c r="PZ18"/>
      <c r="QA18"/>
      <c r="QB18"/>
      <c r="QC18"/>
      <c r="QD18"/>
      <c r="QE18"/>
      <c r="QF18"/>
      <c r="QG18"/>
      <c r="QH18"/>
      <c r="QI18"/>
      <c r="QJ18"/>
      <c r="QK18"/>
      <c r="QL18"/>
      <c r="QM18"/>
      <c r="QN18"/>
      <c r="QO18"/>
      <c r="QP18"/>
      <c r="QQ18"/>
      <c r="QR18"/>
      <c r="QS18"/>
      <c r="QT18"/>
      <c r="QU18"/>
      <c r="QV18"/>
      <c r="QW18"/>
      <c r="QX18"/>
      <c r="QY18"/>
      <c r="QZ18"/>
      <c r="RA18"/>
      <c r="RB18"/>
      <c r="RC18"/>
      <c r="RD18"/>
      <c r="RE18"/>
      <c r="RF18"/>
    </row>
    <row r="19" spans="1:474">
      <c r="A19" s="252">
        <v>5</v>
      </c>
      <c r="B19" s="252" t="s">
        <v>262</v>
      </c>
      <c r="C19" s="252" t="s">
        <v>131</v>
      </c>
      <c r="D19" s="221">
        <v>109.5</v>
      </c>
      <c r="E19" s="221">
        <v>105</v>
      </c>
      <c r="F19" s="221">
        <v>112</v>
      </c>
      <c r="G19" s="221">
        <v>1.175</v>
      </c>
      <c r="H19" s="221">
        <v>1.1499999999999999</v>
      </c>
      <c r="I19" s="221">
        <v>1.2</v>
      </c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  <c r="AE19"/>
      <c r="AF19"/>
      <c r="AG19"/>
      <c r="AH19"/>
      <c r="AI19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  <c r="AY19"/>
      <c r="AZ19"/>
      <c r="BA19"/>
      <c r="BB19"/>
      <c r="BC19"/>
      <c r="BD19"/>
      <c r="BE19"/>
      <c r="BF19"/>
      <c r="BG19"/>
      <c r="BH19"/>
      <c r="BI19"/>
      <c r="BJ19"/>
      <c r="BK19"/>
      <c r="BL19"/>
      <c r="BM19"/>
      <c r="BN19"/>
      <c r="BO19"/>
      <c r="BP19"/>
      <c r="BQ19"/>
      <c r="BR19"/>
      <c r="BS19"/>
      <c r="BT19"/>
      <c r="BU19"/>
      <c r="BV19"/>
      <c r="BW19"/>
      <c r="BX19"/>
      <c r="BY19"/>
      <c r="BZ19"/>
      <c r="CA19"/>
      <c r="CB19"/>
      <c r="CC19"/>
      <c r="CD19"/>
      <c r="CE19"/>
      <c r="CF19"/>
      <c r="CG19"/>
      <c r="CH19"/>
      <c r="CI19"/>
      <c r="CJ19"/>
      <c r="CK19"/>
      <c r="CL19"/>
      <c r="CM19"/>
      <c r="CN19"/>
      <c r="CO19"/>
      <c r="CP19"/>
      <c r="CQ19"/>
      <c r="CR19"/>
      <c r="CS19"/>
      <c r="CT19"/>
      <c r="CU19"/>
      <c r="CV19"/>
      <c r="CW19"/>
      <c r="CX19"/>
      <c r="CY19"/>
      <c r="CZ19"/>
      <c r="DA19"/>
      <c r="DB19"/>
      <c r="DC19"/>
      <c r="DD19"/>
      <c r="DE19"/>
      <c r="DF19"/>
      <c r="DG19"/>
      <c r="DH19"/>
      <c r="DI19"/>
      <c r="DJ19"/>
      <c r="DK19"/>
      <c r="DL19"/>
      <c r="DM19"/>
      <c r="DN19"/>
      <c r="DO19"/>
      <c r="DP19"/>
      <c r="DQ19"/>
      <c r="DR19"/>
      <c r="DS19"/>
      <c r="DT19"/>
      <c r="DU19"/>
      <c r="DV19"/>
      <c r="DW19"/>
      <c r="DX19"/>
      <c r="DY19"/>
      <c r="DZ19"/>
      <c r="EA19"/>
      <c r="EB19"/>
      <c r="EC19"/>
      <c r="ED19"/>
      <c r="EE19"/>
      <c r="EF19"/>
      <c r="EG19"/>
      <c r="EH19"/>
      <c r="EI19"/>
      <c r="EJ19"/>
      <c r="EK19"/>
      <c r="EL19"/>
      <c r="EM19"/>
      <c r="EN19"/>
      <c r="EO19"/>
      <c r="EP19"/>
      <c r="EQ19"/>
      <c r="ER19"/>
      <c r="ES19"/>
      <c r="ET19"/>
      <c r="EU19"/>
      <c r="EV19"/>
      <c r="EW19"/>
      <c r="EX19"/>
      <c r="EY19"/>
      <c r="EZ19"/>
      <c r="FA19"/>
      <c r="FB19"/>
      <c r="FC19"/>
      <c r="FD19"/>
      <c r="FE19"/>
      <c r="FF19"/>
      <c r="FG19"/>
      <c r="FH19"/>
      <c r="FI19"/>
      <c r="FJ19"/>
      <c r="FK19"/>
      <c r="FL19"/>
      <c r="FM19"/>
      <c r="FN19"/>
      <c r="FO19"/>
      <c r="FP19"/>
      <c r="FQ19"/>
      <c r="FR19"/>
      <c r="FS19"/>
      <c r="FT19"/>
      <c r="FU19"/>
      <c r="FV19"/>
      <c r="FW19"/>
      <c r="FX19"/>
      <c r="FY19"/>
      <c r="FZ19"/>
      <c r="GA19"/>
      <c r="GB19"/>
      <c r="GC19"/>
      <c r="GD19"/>
      <c r="GE19"/>
      <c r="GF19"/>
      <c r="GG19"/>
      <c r="GH19"/>
      <c r="GI19"/>
      <c r="GJ19"/>
      <c r="GK19"/>
      <c r="GL19"/>
      <c r="GM19"/>
      <c r="GN19"/>
      <c r="GO19"/>
      <c r="GP19"/>
      <c r="GQ19"/>
      <c r="GR19"/>
      <c r="GS19"/>
      <c r="GT19"/>
      <c r="GU19"/>
      <c r="GV19"/>
      <c r="GW19"/>
      <c r="GX19"/>
      <c r="GY19"/>
      <c r="GZ19"/>
      <c r="HA19"/>
      <c r="HB19"/>
      <c r="HC19"/>
      <c r="HD19"/>
      <c r="HE19"/>
      <c r="HF19"/>
      <c r="HG19"/>
      <c r="HH19"/>
      <c r="HI19"/>
      <c r="HJ19"/>
      <c r="HK19"/>
      <c r="HL19"/>
      <c r="HM19"/>
      <c r="HN19"/>
      <c r="HO19"/>
      <c r="HP19"/>
      <c r="HQ19"/>
      <c r="HR19"/>
      <c r="HS19"/>
      <c r="HT19"/>
      <c r="HU19"/>
      <c r="HV19"/>
      <c r="HW19"/>
      <c r="HX19"/>
      <c r="HY19"/>
      <c r="HZ19"/>
      <c r="IA19"/>
      <c r="IB19"/>
      <c r="IC19"/>
      <c r="ID19"/>
      <c r="IE19"/>
      <c r="IF19"/>
      <c r="IG19"/>
      <c r="IH19"/>
      <c r="II19"/>
      <c r="IJ19"/>
      <c r="IK19"/>
      <c r="IL19"/>
      <c r="IM19"/>
      <c r="IN19"/>
      <c r="IO19"/>
      <c r="IP19"/>
      <c r="IQ19"/>
      <c r="IR19"/>
      <c r="IS19"/>
      <c r="IT19"/>
      <c r="IU19"/>
      <c r="IV19"/>
      <c r="IW19"/>
      <c r="IX19"/>
      <c r="IY19"/>
      <c r="IZ19"/>
      <c r="JA19"/>
      <c r="JB19"/>
      <c r="JC19"/>
      <c r="JD19"/>
      <c r="JE19"/>
      <c r="JF19"/>
      <c r="JG19"/>
      <c r="JH19"/>
      <c r="JI19"/>
      <c r="JJ19"/>
      <c r="JK19"/>
      <c r="JL19"/>
      <c r="JM19"/>
      <c r="JN19"/>
      <c r="JO19"/>
      <c r="JP19"/>
      <c r="JQ19"/>
      <c r="JR19"/>
      <c r="JS19"/>
      <c r="JT19"/>
      <c r="JU19"/>
      <c r="JV19"/>
      <c r="JW19"/>
      <c r="JX19"/>
      <c r="JY19"/>
      <c r="JZ19"/>
      <c r="KA19"/>
      <c r="KB19"/>
      <c r="KC19"/>
      <c r="KD19"/>
      <c r="KE19"/>
      <c r="KF19"/>
      <c r="KG19"/>
      <c r="KH19"/>
      <c r="KI19"/>
      <c r="KJ19"/>
      <c r="KK19"/>
      <c r="KL19"/>
      <c r="KM19"/>
      <c r="KN19"/>
      <c r="KO19"/>
      <c r="KP19"/>
      <c r="KQ19"/>
      <c r="KR19"/>
      <c r="KS19"/>
      <c r="KT19"/>
      <c r="KU19"/>
      <c r="KV19"/>
      <c r="KW19"/>
      <c r="KX19"/>
      <c r="KY19"/>
      <c r="KZ19"/>
      <c r="LA19"/>
      <c r="LB19"/>
      <c r="LC19"/>
      <c r="LD19"/>
      <c r="LE19"/>
      <c r="LF19"/>
      <c r="LG19"/>
      <c r="LH19"/>
      <c r="LI19"/>
      <c r="LJ19"/>
      <c r="LK19"/>
      <c r="LL19"/>
      <c r="LM19"/>
      <c r="LN19"/>
      <c r="LO19"/>
      <c r="LP19"/>
      <c r="LQ19"/>
      <c r="LR19"/>
      <c r="LS19"/>
      <c r="LT19"/>
      <c r="LU19"/>
      <c r="LV19"/>
      <c r="LW19"/>
      <c r="LX19"/>
      <c r="LY19"/>
      <c r="LZ19"/>
      <c r="MA19"/>
      <c r="MB19"/>
      <c r="MC19"/>
      <c r="MD19"/>
      <c r="ME19"/>
      <c r="MF19"/>
      <c r="MG19"/>
      <c r="MH19"/>
      <c r="MI19"/>
      <c r="MJ19"/>
      <c r="MK19"/>
      <c r="ML19"/>
      <c r="MM19"/>
      <c r="MN19"/>
      <c r="MO19"/>
      <c r="MP19"/>
      <c r="MQ19"/>
      <c r="MR19"/>
      <c r="MS19"/>
      <c r="MT19"/>
      <c r="MU19"/>
      <c r="MV19"/>
      <c r="MW19"/>
      <c r="MX19"/>
      <c r="MY19"/>
      <c r="MZ19"/>
      <c r="NA19"/>
      <c r="NB19"/>
      <c r="NC19"/>
      <c r="ND19"/>
      <c r="NE19"/>
      <c r="NF19"/>
      <c r="NG19"/>
      <c r="NH19"/>
      <c r="NI19"/>
      <c r="NJ19"/>
      <c r="NK19"/>
      <c r="NL19"/>
      <c r="NM19"/>
      <c r="NN19"/>
      <c r="NO19"/>
      <c r="NP19"/>
      <c r="NQ19"/>
      <c r="NR19"/>
      <c r="NS19"/>
      <c r="NT19"/>
      <c r="NU19"/>
      <c r="NV19"/>
      <c r="NW19"/>
      <c r="NX19"/>
      <c r="NY19"/>
      <c r="NZ19"/>
      <c r="OA19"/>
      <c r="OB19"/>
      <c r="OC19"/>
      <c r="OD19"/>
      <c r="OE19"/>
      <c r="OF19"/>
      <c r="OG19"/>
      <c r="OH19"/>
      <c r="OI19"/>
      <c r="OJ19"/>
      <c r="OK19"/>
      <c r="OL19"/>
      <c r="OM19"/>
      <c r="ON19"/>
      <c r="OO19"/>
      <c r="OP19"/>
      <c r="OQ19"/>
      <c r="OR19"/>
      <c r="OS19"/>
      <c r="OT19"/>
      <c r="OU19"/>
      <c r="OV19"/>
      <c r="OW19"/>
      <c r="OX19"/>
      <c r="OY19"/>
      <c r="OZ19"/>
      <c r="PA19"/>
      <c r="PB19"/>
      <c r="PC19"/>
      <c r="PD19"/>
      <c r="PE19"/>
      <c r="PF19"/>
      <c r="PG19"/>
      <c r="PH19"/>
      <c r="PI19"/>
      <c r="PJ19"/>
      <c r="PK19"/>
      <c r="PL19"/>
      <c r="PM19"/>
      <c r="PN19"/>
      <c r="PO19"/>
      <c r="PP19"/>
      <c r="PQ19"/>
      <c r="PR19"/>
      <c r="PS19"/>
      <c r="PT19"/>
      <c r="PU19"/>
      <c r="PV19"/>
      <c r="PW19"/>
      <c r="PX19"/>
      <c r="PY19"/>
      <c r="PZ19"/>
      <c r="QA19"/>
      <c r="QB19"/>
      <c r="QC19"/>
      <c r="QD19"/>
      <c r="QE19"/>
      <c r="QF19"/>
      <c r="QG19"/>
      <c r="QH19"/>
      <c r="QI19"/>
      <c r="QJ19"/>
      <c r="QK19"/>
      <c r="QL19"/>
      <c r="QM19"/>
      <c r="QN19"/>
      <c r="QO19"/>
      <c r="QP19"/>
      <c r="QQ19"/>
      <c r="QR19"/>
      <c r="QS19"/>
      <c r="QT19"/>
      <c r="QU19"/>
      <c r="QV19"/>
      <c r="QW19"/>
      <c r="QX19"/>
      <c r="QY19"/>
      <c r="QZ19"/>
      <c r="RA19"/>
      <c r="RB19"/>
      <c r="RC19"/>
      <c r="RD19"/>
      <c r="RE19"/>
      <c r="RF19"/>
    </row>
    <row r="20" spans="1:474">
      <c r="A20" s="252">
        <v>5</v>
      </c>
      <c r="B20" s="252" t="s">
        <v>182</v>
      </c>
      <c r="C20" s="252" t="s">
        <v>131</v>
      </c>
      <c r="D20" s="221">
        <v>111.5</v>
      </c>
      <c r="E20" s="221">
        <v>110</v>
      </c>
      <c r="F20" s="221">
        <v>112</v>
      </c>
      <c r="G20" s="221">
        <v>1.2375</v>
      </c>
      <c r="H20" s="221">
        <v>1.2</v>
      </c>
      <c r="I20" s="221">
        <v>1.3</v>
      </c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  <c r="AE20"/>
      <c r="AF20"/>
      <c r="AG20"/>
      <c r="AH20"/>
      <c r="AI20"/>
      <c r="AJ20"/>
      <c r="AK20"/>
      <c r="AL20"/>
      <c r="AM20"/>
      <c r="AN20"/>
      <c r="AO20"/>
      <c r="AP20"/>
      <c r="AQ20"/>
      <c r="AR20"/>
      <c r="AS20"/>
      <c r="AT20"/>
      <c r="AU20"/>
      <c r="AV20"/>
      <c r="AW20"/>
      <c r="AX20"/>
      <c r="AY20"/>
      <c r="AZ20"/>
      <c r="BA20"/>
      <c r="BB20"/>
      <c r="BC20"/>
      <c r="BD20"/>
      <c r="BE20"/>
      <c r="BF20"/>
      <c r="BG20"/>
      <c r="BH20"/>
      <c r="BI20"/>
      <c r="BJ20"/>
      <c r="BK20"/>
      <c r="BL20"/>
      <c r="BM20"/>
      <c r="BN20"/>
      <c r="BO20"/>
      <c r="BP20"/>
      <c r="BQ20"/>
      <c r="BR20"/>
      <c r="BS20"/>
      <c r="BT20"/>
      <c r="BU20"/>
      <c r="BV20"/>
      <c r="BW20"/>
      <c r="BX20"/>
      <c r="BY20"/>
      <c r="BZ20"/>
      <c r="CA20"/>
      <c r="CB20"/>
      <c r="CC20"/>
      <c r="CD20"/>
      <c r="CE20"/>
      <c r="CF20"/>
      <c r="CG20"/>
      <c r="CH20"/>
      <c r="CI20"/>
      <c r="CJ20"/>
      <c r="CK20"/>
      <c r="CL20"/>
      <c r="CM20"/>
      <c r="CN20"/>
      <c r="CO20"/>
      <c r="CP20"/>
      <c r="CQ20"/>
      <c r="CR20"/>
      <c r="CS20"/>
      <c r="CT20"/>
      <c r="CU20"/>
      <c r="CV20"/>
      <c r="CW20"/>
      <c r="CX20"/>
      <c r="CY20"/>
      <c r="CZ20"/>
      <c r="DA20"/>
      <c r="DB20"/>
      <c r="DC20"/>
      <c r="DD20"/>
      <c r="DE20"/>
      <c r="DF20"/>
      <c r="DG20"/>
      <c r="DH20"/>
      <c r="DI20"/>
      <c r="DJ20"/>
      <c r="DK20"/>
      <c r="DL20"/>
      <c r="DM20"/>
      <c r="DN20"/>
      <c r="DO20"/>
      <c r="DP20"/>
      <c r="DQ20"/>
      <c r="DR20"/>
      <c r="DS20"/>
      <c r="DT20"/>
      <c r="DU20"/>
      <c r="DV20"/>
      <c r="DW20"/>
      <c r="DX20"/>
      <c r="DY20"/>
      <c r="DZ20"/>
      <c r="EA20"/>
      <c r="EB20"/>
      <c r="EC20"/>
      <c r="ED20"/>
      <c r="EE20"/>
      <c r="EF20"/>
      <c r="EG20"/>
      <c r="EH20"/>
      <c r="EI20"/>
      <c r="EJ20"/>
      <c r="EK20"/>
      <c r="EL20"/>
      <c r="EM20"/>
      <c r="EN20"/>
      <c r="EO20"/>
      <c r="EP20"/>
      <c r="EQ20"/>
      <c r="ER20"/>
      <c r="ES20"/>
      <c r="ET20"/>
      <c r="EU20"/>
      <c r="EV20"/>
      <c r="EW20"/>
      <c r="EX20"/>
      <c r="EY20"/>
      <c r="EZ20"/>
      <c r="FA20"/>
      <c r="FB20"/>
      <c r="FC20"/>
      <c r="FD20"/>
      <c r="FE20"/>
      <c r="FF20"/>
      <c r="FG20"/>
      <c r="FH20"/>
      <c r="FI20"/>
      <c r="FJ20"/>
      <c r="FK20"/>
      <c r="FL20"/>
      <c r="FM20"/>
      <c r="FN20"/>
      <c r="FO20"/>
      <c r="FP20"/>
      <c r="FQ20"/>
      <c r="FR20"/>
      <c r="FS20"/>
      <c r="FT20"/>
      <c r="FU20"/>
      <c r="FV20"/>
      <c r="FW20"/>
      <c r="FX20"/>
      <c r="FY20"/>
      <c r="FZ20"/>
      <c r="GA20"/>
      <c r="GB20"/>
      <c r="GC20"/>
      <c r="GD20"/>
      <c r="GE20"/>
      <c r="GF20"/>
      <c r="GG20"/>
      <c r="GH20"/>
      <c r="GI20"/>
      <c r="GJ20"/>
      <c r="GK20"/>
      <c r="GL20"/>
      <c r="GM20"/>
      <c r="GN20"/>
      <c r="GO20"/>
      <c r="GP20"/>
      <c r="GQ20"/>
      <c r="GR20"/>
      <c r="GS20"/>
      <c r="GT20"/>
      <c r="GU20"/>
      <c r="GV20"/>
      <c r="GW20"/>
      <c r="GX20"/>
      <c r="GY20"/>
      <c r="GZ20"/>
      <c r="HA20"/>
      <c r="HB20"/>
      <c r="HC20"/>
      <c r="HD20"/>
      <c r="HE20"/>
      <c r="HF20"/>
      <c r="HG20"/>
      <c r="HH20"/>
      <c r="HI20"/>
      <c r="HJ20"/>
      <c r="HK20"/>
      <c r="HL20"/>
      <c r="HM20"/>
      <c r="HN20"/>
      <c r="HO20"/>
      <c r="HP20"/>
      <c r="HQ20"/>
      <c r="HR20"/>
      <c r="HS20"/>
      <c r="HT20"/>
      <c r="HU20"/>
      <c r="HV20"/>
      <c r="HW20"/>
      <c r="HX20"/>
      <c r="HY20"/>
      <c r="HZ20"/>
      <c r="IA20"/>
      <c r="IB20"/>
      <c r="IC20"/>
      <c r="ID20"/>
      <c r="IE20"/>
      <c r="IF20"/>
      <c r="IG20"/>
      <c r="IH20"/>
      <c r="II20"/>
      <c r="IJ20"/>
      <c r="IK20"/>
      <c r="IL20"/>
      <c r="IM20"/>
      <c r="IN20"/>
      <c r="IO20"/>
      <c r="IP20"/>
      <c r="IQ20"/>
      <c r="IR20"/>
      <c r="IS20"/>
      <c r="IT20"/>
      <c r="IU20"/>
      <c r="IV20"/>
      <c r="IW20"/>
      <c r="IX20"/>
      <c r="IY20"/>
      <c r="IZ20"/>
      <c r="JA20"/>
      <c r="JB20"/>
      <c r="JC20"/>
      <c r="JD20"/>
      <c r="JE20"/>
      <c r="JF20"/>
      <c r="JG20"/>
      <c r="JH20"/>
      <c r="JI20"/>
      <c r="JJ20"/>
      <c r="JK20"/>
      <c r="JL20"/>
      <c r="JM20"/>
      <c r="JN20"/>
      <c r="JO20"/>
      <c r="JP20"/>
      <c r="JQ20"/>
      <c r="JR20"/>
      <c r="JS20"/>
      <c r="JT20"/>
      <c r="JU20"/>
      <c r="JV20"/>
      <c r="JW20"/>
      <c r="JX20"/>
      <c r="JY20"/>
      <c r="JZ20"/>
      <c r="KA20"/>
      <c r="KB20"/>
      <c r="KC20"/>
      <c r="KD20"/>
      <c r="KE20"/>
      <c r="KF20"/>
      <c r="KG20"/>
      <c r="KH20"/>
      <c r="KI20"/>
      <c r="KJ20"/>
      <c r="KK20"/>
      <c r="KL20"/>
      <c r="KM20"/>
      <c r="KN20"/>
      <c r="KO20"/>
      <c r="KP20"/>
      <c r="KQ20"/>
      <c r="KR20"/>
      <c r="KS20"/>
      <c r="KT20"/>
      <c r="KU20"/>
      <c r="KV20"/>
      <c r="KW20"/>
      <c r="KX20"/>
      <c r="KY20"/>
      <c r="KZ20"/>
      <c r="LA20"/>
      <c r="LB20"/>
      <c r="LC20"/>
      <c r="LD20"/>
      <c r="LE20"/>
      <c r="LF20"/>
      <c r="LG20"/>
      <c r="LH20"/>
      <c r="LI20"/>
      <c r="LJ20"/>
      <c r="LK20"/>
      <c r="LL20"/>
      <c r="LM20"/>
      <c r="LN20"/>
      <c r="LO20"/>
      <c r="LP20"/>
      <c r="LQ20"/>
      <c r="LR20"/>
      <c r="LS20"/>
      <c r="LT20"/>
      <c r="LU20"/>
      <c r="LV20"/>
      <c r="LW20"/>
      <c r="LX20"/>
      <c r="LY20"/>
      <c r="LZ20"/>
      <c r="MA20"/>
      <c r="MB20"/>
      <c r="MC20"/>
      <c r="MD20"/>
      <c r="ME20"/>
      <c r="MF20"/>
      <c r="MG20"/>
      <c r="MH20"/>
      <c r="MI20"/>
      <c r="MJ20"/>
      <c r="MK20"/>
      <c r="ML20"/>
      <c r="MM20"/>
      <c r="MN20"/>
      <c r="MO20"/>
      <c r="MP20"/>
      <c r="MQ20"/>
      <c r="MR20"/>
      <c r="MS20"/>
      <c r="MT20"/>
      <c r="MU20"/>
      <c r="MV20"/>
      <c r="MW20"/>
      <c r="MX20"/>
      <c r="MY20"/>
      <c r="MZ20"/>
      <c r="NA20"/>
      <c r="NB20"/>
      <c r="NC20"/>
      <c r="ND20"/>
      <c r="NE20"/>
      <c r="NF20"/>
      <c r="NG20"/>
      <c r="NH20"/>
      <c r="NI20"/>
      <c r="NJ20"/>
      <c r="NK20"/>
      <c r="NL20"/>
      <c r="NM20"/>
      <c r="NN20"/>
      <c r="NO20"/>
      <c r="NP20"/>
      <c r="NQ20"/>
      <c r="NR20"/>
      <c r="NS20"/>
      <c r="NT20"/>
      <c r="NU20"/>
      <c r="NV20"/>
      <c r="NW20"/>
      <c r="NX20"/>
      <c r="NY20"/>
      <c r="NZ20"/>
      <c r="OA20"/>
      <c r="OB20"/>
      <c r="OC20"/>
      <c r="OD20"/>
      <c r="OE20"/>
      <c r="OF20"/>
      <c r="OG20"/>
      <c r="OH20"/>
      <c r="OI20"/>
      <c r="OJ20"/>
      <c r="OK20"/>
      <c r="OL20"/>
      <c r="OM20"/>
      <c r="ON20"/>
      <c r="OO20"/>
      <c r="OP20"/>
      <c r="OQ20"/>
      <c r="OR20"/>
      <c r="OS20"/>
      <c r="OT20"/>
      <c r="OU20"/>
      <c r="OV20"/>
      <c r="OW20"/>
      <c r="OX20"/>
      <c r="OY20"/>
      <c r="OZ20"/>
      <c r="PA20"/>
      <c r="PB20"/>
      <c r="PC20"/>
      <c r="PD20"/>
      <c r="PE20"/>
      <c r="PF20"/>
      <c r="PG20"/>
      <c r="PH20"/>
      <c r="PI20"/>
      <c r="PJ20"/>
      <c r="PK20"/>
      <c r="PL20"/>
      <c r="PM20"/>
      <c r="PN20"/>
      <c r="PO20"/>
      <c r="PP20"/>
      <c r="PQ20"/>
      <c r="PR20"/>
      <c r="PS20"/>
      <c r="PT20"/>
      <c r="PU20"/>
      <c r="PV20"/>
      <c r="PW20"/>
      <c r="PX20"/>
      <c r="PY20"/>
      <c r="PZ20"/>
      <c r="QA20"/>
      <c r="QB20"/>
      <c r="QC20"/>
      <c r="QD20"/>
      <c r="QE20"/>
      <c r="QF20"/>
      <c r="QG20"/>
      <c r="QH20"/>
      <c r="QI20"/>
      <c r="QJ20"/>
      <c r="QK20"/>
      <c r="QL20"/>
      <c r="QM20"/>
      <c r="QN20"/>
      <c r="QO20"/>
      <c r="QP20"/>
      <c r="QQ20"/>
      <c r="QR20"/>
      <c r="QS20"/>
      <c r="QT20"/>
      <c r="QU20"/>
      <c r="QV20"/>
      <c r="QW20"/>
      <c r="QX20"/>
      <c r="QY20"/>
      <c r="QZ20"/>
      <c r="RA20"/>
      <c r="RB20"/>
      <c r="RC20"/>
      <c r="RD20"/>
      <c r="RE20"/>
      <c r="RF20"/>
    </row>
    <row r="21" spans="1:474">
      <c r="A21" s="252">
        <v>5</v>
      </c>
      <c r="B21" s="252" t="s">
        <v>175</v>
      </c>
      <c r="C21" s="252" t="s">
        <v>131</v>
      </c>
      <c r="D21" s="221">
        <v>111</v>
      </c>
      <c r="E21" s="221">
        <v>110</v>
      </c>
      <c r="F21" s="221">
        <v>112</v>
      </c>
      <c r="G21" s="221">
        <v>1.25</v>
      </c>
      <c r="H21" s="221">
        <v>1.25</v>
      </c>
      <c r="I21" s="221">
        <v>1.25</v>
      </c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  <c r="AE21"/>
      <c r="AF21"/>
      <c r="AG21"/>
      <c r="AH21"/>
      <c r="AI21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  <c r="AY21"/>
      <c r="AZ21"/>
      <c r="BA21"/>
      <c r="BB21"/>
      <c r="BC21"/>
      <c r="BD21"/>
      <c r="BE21"/>
      <c r="BF21"/>
      <c r="BG21"/>
      <c r="BH21"/>
      <c r="BI21"/>
      <c r="BJ21"/>
      <c r="BK21"/>
      <c r="BL21"/>
      <c r="BM21"/>
      <c r="BN21"/>
      <c r="BO21"/>
      <c r="BP21"/>
      <c r="BQ21"/>
      <c r="BR21"/>
      <c r="BS21"/>
      <c r="BT21"/>
      <c r="BU21"/>
      <c r="BV21"/>
      <c r="BW21"/>
      <c r="BX21"/>
      <c r="BY21"/>
      <c r="BZ21"/>
      <c r="CA21"/>
      <c r="CB21"/>
      <c r="CC21"/>
      <c r="CD21"/>
      <c r="CE21"/>
      <c r="CF21"/>
      <c r="CG21"/>
      <c r="CH21"/>
      <c r="CI21"/>
      <c r="CJ21"/>
      <c r="CK21"/>
      <c r="CL21"/>
      <c r="CM21"/>
      <c r="CN21"/>
      <c r="CO21"/>
      <c r="CP21"/>
      <c r="CQ21"/>
      <c r="CR21"/>
      <c r="CS21"/>
      <c r="CT21"/>
      <c r="CU21"/>
      <c r="CV21"/>
      <c r="CW21"/>
      <c r="CX21"/>
      <c r="CY21"/>
      <c r="CZ21"/>
      <c r="DA21"/>
      <c r="DB21"/>
      <c r="DC21"/>
      <c r="DD21"/>
      <c r="DE21"/>
      <c r="DF21"/>
      <c r="DG21"/>
      <c r="DH21"/>
      <c r="DI21"/>
      <c r="DJ21"/>
      <c r="DK21"/>
      <c r="DL21"/>
      <c r="DM21"/>
      <c r="DN21"/>
      <c r="DO21"/>
      <c r="DP21"/>
      <c r="DQ21"/>
      <c r="DR21"/>
      <c r="DS21"/>
      <c r="DT21"/>
      <c r="DU21"/>
      <c r="DV21"/>
      <c r="DW21"/>
      <c r="DX21"/>
      <c r="DY21"/>
      <c r="DZ21"/>
      <c r="EA21"/>
      <c r="EB21"/>
      <c r="EC21"/>
      <c r="ED21"/>
      <c r="EE21"/>
      <c r="EF21"/>
      <c r="EG21"/>
      <c r="EH21"/>
      <c r="EI21"/>
      <c r="EJ21"/>
      <c r="EK21"/>
      <c r="EL21"/>
      <c r="EM21"/>
      <c r="EN21"/>
      <c r="EO21"/>
      <c r="EP21"/>
      <c r="EQ21"/>
      <c r="ER21"/>
      <c r="ES21"/>
      <c r="ET21"/>
      <c r="EU21"/>
      <c r="EV21"/>
      <c r="EW21"/>
      <c r="EX21"/>
      <c r="EY21"/>
      <c r="EZ21"/>
      <c r="FA21"/>
      <c r="FB21"/>
      <c r="FC21"/>
      <c r="FD21"/>
      <c r="FE21"/>
      <c r="FF21"/>
      <c r="FG21"/>
      <c r="FH21"/>
      <c r="FI21"/>
      <c r="FJ21"/>
      <c r="FK21"/>
      <c r="FL21"/>
      <c r="FM21"/>
      <c r="FN21"/>
      <c r="FO21"/>
      <c r="FP21"/>
      <c r="FQ21"/>
      <c r="FR21"/>
      <c r="FS21"/>
      <c r="FT21"/>
      <c r="FU21"/>
      <c r="FV21"/>
      <c r="FW21"/>
      <c r="FX21"/>
      <c r="FY21"/>
      <c r="FZ21"/>
      <c r="GA21"/>
      <c r="GB21"/>
      <c r="GC21"/>
      <c r="GD21"/>
      <c r="GE21"/>
      <c r="GF21"/>
      <c r="GG21"/>
      <c r="GH21"/>
      <c r="GI21"/>
      <c r="GJ21"/>
      <c r="GK21"/>
      <c r="GL21"/>
      <c r="GM21"/>
      <c r="GN21"/>
      <c r="GO21"/>
      <c r="GP21"/>
      <c r="GQ21"/>
      <c r="GR21"/>
      <c r="GS21"/>
      <c r="GT21"/>
      <c r="GU21"/>
      <c r="GV21"/>
      <c r="GW21"/>
      <c r="GX21"/>
      <c r="GY21"/>
      <c r="GZ21"/>
      <c r="HA21"/>
      <c r="HB21"/>
      <c r="HC21"/>
      <c r="HD21"/>
      <c r="HE21"/>
      <c r="HF21"/>
      <c r="HG21"/>
      <c r="HH21"/>
      <c r="HI21"/>
      <c r="HJ21"/>
      <c r="HK21"/>
      <c r="HL21"/>
      <c r="HM21"/>
      <c r="HN21"/>
      <c r="HO21"/>
      <c r="HP21"/>
      <c r="HQ21"/>
      <c r="HR21"/>
      <c r="HS21"/>
      <c r="HT21"/>
      <c r="HU21"/>
      <c r="HV21"/>
      <c r="HW21"/>
      <c r="HX21"/>
      <c r="HY21"/>
      <c r="HZ21"/>
      <c r="IA21"/>
      <c r="IB21"/>
      <c r="IC21"/>
      <c r="ID21"/>
      <c r="IE21"/>
      <c r="IF21"/>
      <c r="IG21"/>
      <c r="IH21"/>
      <c r="II21"/>
      <c r="IJ21"/>
      <c r="IK21"/>
      <c r="IL21"/>
      <c r="IM21"/>
      <c r="IN21"/>
      <c r="IO21"/>
      <c r="IP21"/>
      <c r="IQ21"/>
      <c r="IR21"/>
      <c r="IS21"/>
      <c r="IT21"/>
      <c r="IU21"/>
      <c r="IV21"/>
      <c r="IW21"/>
      <c r="IX21"/>
      <c r="IY21"/>
      <c r="IZ21"/>
      <c r="JA21"/>
      <c r="JB21"/>
      <c r="JC21"/>
      <c r="JD21"/>
      <c r="JE21"/>
      <c r="JF21"/>
      <c r="JG21"/>
      <c r="JH21"/>
      <c r="JI21"/>
      <c r="JJ21"/>
      <c r="JK21"/>
      <c r="JL21"/>
      <c r="JM21"/>
      <c r="JN21"/>
      <c r="JO21"/>
      <c r="JP21"/>
      <c r="JQ21"/>
      <c r="JR21"/>
      <c r="JS21"/>
      <c r="JT21"/>
      <c r="JU21"/>
      <c r="JV21"/>
      <c r="JW21"/>
      <c r="JX21"/>
      <c r="JY21"/>
      <c r="JZ21"/>
      <c r="KA21"/>
      <c r="KB21"/>
      <c r="KC21"/>
      <c r="KD21"/>
      <c r="KE21"/>
      <c r="KF21"/>
      <c r="KG21"/>
      <c r="KH21"/>
      <c r="KI21"/>
      <c r="KJ21"/>
      <c r="KK21"/>
      <c r="KL21"/>
      <c r="KM21"/>
      <c r="KN21"/>
      <c r="KO21"/>
      <c r="KP21"/>
      <c r="KQ21"/>
      <c r="KR21"/>
      <c r="KS21"/>
      <c r="KT21"/>
      <c r="KU21"/>
      <c r="KV21"/>
      <c r="KW21"/>
      <c r="KX21"/>
      <c r="KY21"/>
      <c r="KZ21"/>
      <c r="LA21"/>
      <c r="LB21"/>
      <c r="LC21"/>
      <c r="LD21"/>
      <c r="LE21"/>
      <c r="LF21"/>
      <c r="LG21"/>
      <c r="LH21"/>
      <c r="LI21"/>
      <c r="LJ21"/>
      <c r="LK21"/>
      <c r="LL21"/>
      <c r="LM21"/>
      <c r="LN21"/>
      <c r="LO21"/>
      <c r="LP21"/>
      <c r="LQ21"/>
      <c r="LR21"/>
      <c r="LS21"/>
      <c r="LT21"/>
      <c r="LU21"/>
      <c r="LV21"/>
      <c r="LW21"/>
      <c r="LX21"/>
      <c r="LY21"/>
      <c r="LZ21"/>
      <c r="MA21"/>
      <c r="MB21"/>
      <c r="MC21"/>
      <c r="MD21"/>
      <c r="ME21"/>
      <c r="MF21"/>
      <c r="MG21"/>
      <c r="MH21"/>
      <c r="MI21"/>
      <c r="MJ21"/>
      <c r="MK21"/>
      <c r="ML21"/>
      <c r="MM21"/>
      <c r="MN21"/>
      <c r="MO21"/>
      <c r="MP21"/>
      <c r="MQ21"/>
      <c r="MR21"/>
      <c r="MS21"/>
      <c r="MT21"/>
      <c r="MU21"/>
      <c r="MV21"/>
      <c r="MW21"/>
      <c r="MX21"/>
      <c r="MY21"/>
      <c r="MZ21"/>
      <c r="NA21"/>
      <c r="NB21"/>
      <c r="NC21"/>
      <c r="ND21"/>
      <c r="NE21"/>
      <c r="NF21"/>
      <c r="NG21"/>
      <c r="NH21"/>
      <c r="NI21"/>
      <c r="NJ21"/>
      <c r="NK21"/>
      <c r="NL21"/>
      <c r="NM21"/>
      <c r="NN21"/>
      <c r="NO21"/>
      <c r="NP21"/>
      <c r="NQ21"/>
      <c r="NR21"/>
      <c r="NS21"/>
      <c r="NT21"/>
      <c r="NU21"/>
      <c r="NV21"/>
      <c r="NW21"/>
      <c r="NX21"/>
      <c r="NY21"/>
      <c r="NZ21"/>
      <c r="OA21"/>
      <c r="OB21"/>
      <c r="OC21"/>
      <c r="OD21"/>
      <c r="OE21"/>
      <c r="OF21"/>
      <c r="OG21"/>
      <c r="OH21"/>
      <c r="OI21"/>
      <c r="OJ21"/>
      <c r="OK21"/>
      <c r="OL21"/>
      <c r="OM21"/>
      <c r="ON21"/>
      <c r="OO21"/>
      <c r="OP21"/>
      <c r="OQ21"/>
      <c r="OR21"/>
      <c r="OS21"/>
      <c r="OT21"/>
      <c r="OU21"/>
      <c r="OV21"/>
      <c r="OW21"/>
      <c r="OX21"/>
      <c r="OY21"/>
      <c r="OZ21"/>
      <c r="PA21"/>
      <c r="PB21"/>
      <c r="PC21"/>
      <c r="PD21"/>
      <c r="PE21"/>
      <c r="PF21"/>
      <c r="PG21"/>
      <c r="PH21"/>
      <c r="PI21"/>
      <c r="PJ21"/>
      <c r="PK21"/>
      <c r="PL21"/>
      <c r="PM21"/>
      <c r="PN21"/>
      <c r="PO21"/>
      <c r="PP21"/>
      <c r="PQ21"/>
      <c r="PR21"/>
      <c r="PS21"/>
      <c r="PT21"/>
      <c r="PU21"/>
      <c r="PV21"/>
      <c r="PW21"/>
      <c r="PX21"/>
      <c r="PY21"/>
      <c r="PZ21"/>
      <c r="QA21"/>
      <c r="QB21"/>
      <c r="QC21"/>
      <c r="QD21"/>
      <c r="QE21"/>
      <c r="QF21"/>
      <c r="QG21"/>
      <c r="QH21"/>
      <c r="QI21"/>
      <c r="QJ21"/>
      <c r="QK21"/>
      <c r="QL21"/>
      <c r="QM21"/>
      <c r="QN21"/>
      <c r="QO21"/>
      <c r="QP21"/>
      <c r="QQ21"/>
      <c r="QR21"/>
      <c r="QS21"/>
      <c r="QT21"/>
      <c r="QU21"/>
      <c r="QV21"/>
      <c r="QW21"/>
      <c r="QX21"/>
      <c r="QY21"/>
      <c r="QZ21"/>
      <c r="RA21"/>
      <c r="RB21"/>
      <c r="RC21"/>
      <c r="RD21"/>
      <c r="RE21"/>
      <c r="RF21"/>
    </row>
    <row r="22" spans="1:474">
      <c r="A22" s="252">
        <v>6</v>
      </c>
      <c r="B22" s="252" t="s">
        <v>262</v>
      </c>
      <c r="C22" s="252" t="s">
        <v>128</v>
      </c>
      <c r="D22" s="221">
        <v>109</v>
      </c>
      <c r="E22" s="221">
        <v>108</v>
      </c>
      <c r="F22" s="221">
        <v>110</v>
      </c>
      <c r="G22" s="221">
        <v>1.2</v>
      </c>
      <c r="H22" s="221">
        <v>1.2</v>
      </c>
      <c r="I22" s="221">
        <v>1.2</v>
      </c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  <c r="AH22"/>
      <c r="AI22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  <c r="AY22"/>
      <c r="AZ22"/>
      <c r="BA22"/>
      <c r="BB22"/>
      <c r="BC22"/>
      <c r="BD22"/>
      <c r="BE22"/>
      <c r="BF22"/>
      <c r="BG22"/>
      <c r="BH22"/>
      <c r="BI22"/>
      <c r="BJ22"/>
      <c r="BK22"/>
      <c r="BL22"/>
      <c r="BM22"/>
      <c r="BN22"/>
      <c r="BO22"/>
      <c r="BP22"/>
      <c r="BQ22"/>
      <c r="BR22"/>
      <c r="BS22"/>
      <c r="BT22"/>
      <c r="BU22"/>
      <c r="BV22"/>
      <c r="BW22"/>
      <c r="BX22"/>
      <c r="BY22"/>
      <c r="BZ22"/>
      <c r="CA22"/>
      <c r="CB22"/>
      <c r="CC22"/>
      <c r="CD22"/>
      <c r="CE22"/>
      <c r="CF22"/>
      <c r="CG22"/>
      <c r="CH22"/>
      <c r="CI22"/>
      <c r="CJ22"/>
      <c r="CK22"/>
      <c r="CL22"/>
      <c r="CM22"/>
      <c r="CN22"/>
      <c r="CO22"/>
      <c r="CP22"/>
      <c r="CQ22"/>
      <c r="CR22"/>
      <c r="CS22"/>
      <c r="CT22"/>
      <c r="CU22"/>
      <c r="CV22"/>
      <c r="CW22"/>
      <c r="CX22"/>
      <c r="CY22"/>
      <c r="CZ22"/>
      <c r="DA22"/>
      <c r="DB22"/>
      <c r="DC22"/>
      <c r="DD22"/>
      <c r="DE22"/>
      <c r="DF22"/>
      <c r="DG22"/>
      <c r="DH22"/>
      <c r="DI22"/>
      <c r="DJ22"/>
      <c r="DK22"/>
      <c r="DL22"/>
      <c r="DM22"/>
      <c r="DN22"/>
      <c r="DO22"/>
      <c r="DP22"/>
      <c r="DQ22"/>
      <c r="DR22"/>
      <c r="DS22"/>
      <c r="DT22"/>
      <c r="DU22"/>
      <c r="DV22"/>
      <c r="DW22"/>
      <c r="DX22"/>
      <c r="DY22"/>
      <c r="DZ22"/>
      <c r="EA22"/>
      <c r="EB22"/>
      <c r="EC22"/>
      <c r="ED22"/>
      <c r="EE22"/>
      <c r="EF22"/>
      <c r="EG22"/>
      <c r="EH22"/>
      <c r="EI22"/>
      <c r="EJ22"/>
      <c r="EK22"/>
      <c r="EL22"/>
      <c r="EM22"/>
      <c r="EN22"/>
      <c r="EO22"/>
      <c r="EP22"/>
      <c r="EQ22"/>
      <c r="ER22"/>
      <c r="ES22"/>
      <c r="ET22"/>
      <c r="EU22"/>
      <c r="EV22"/>
      <c r="EW22"/>
      <c r="EX22"/>
      <c r="EY22"/>
      <c r="EZ22"/>
      <c r="FA22"/>
      <c r="FB22"/>
      <c r="FC22"/>
      <c r="FD22"/>
      <c r="FE22"/>
      <c r="FF22"/>
      <c r="FG22"/>
      <c r="FH22"/>
      <c r="FI22"/>
      <c r="FJ22"/>
      <c r="FK22"/>
      <c r="FL22"/>
      <c r="FM22"/>
      <c r="FN22"/>
      <c r="FO22"/>
      <c r="FP22"/>
      <c r="FQ22"/>
      <c r="FR22"/>
      <c r="FS22"/>
      <c r="FT22"/>
      <c r="FU22"/>
      <c r="FV22"/>
      <c r="FW22"/>
      <c r="FX22"/>
      <c r="FY22"/>
      <c r="FZ22"/>
      <c r="GA22"/>
      <c r="GB22"/>
      <c r="GC22"/>
      <c r="GD22"/>
      <c r="GE22"/>
      <c r="GF22"/>
      <c r="GG22"/>
      <c r="GH22"/>
      <c r="GI22"/>
      <c r="GJ22"/>
      <c r="GK22"/>
      <c r="GL22"/>
      <c r="GM22"/>
      <c r="GN22"/>
      <c r="GO22"/>
      <c r="GP22"/>
      <c r="GQ22"/>
      <c r="GR22"/>
      <c r="GS22"/>
      <c r="GT22"/>
      <c r="GU22"/>
      <c r="GV22"/>
      <c r="GW22"/>
      <c r="GX22"/>
      <c r="GY22"/>
      <c r="GZ22"/>
      <c r="HA22"/>
      <c r="HB22"/>
      <c r="HC22"/>
      <c r="HD22"/>
      <c r="HE22"/>
      <c r="HF22"/>
      <c r="HG22"/>
      <c r="HH22"/>
      <c r="HI22"/>
      <c r="HJ22"/>
      <c r="HK22"/>
      <c r="HL22"/>
      <c r="HM22"/>
      <c r="HN22"/>
      <c r="HO22"/>
      <c r="HP22"/>
      <c r="HQ22"/>
      <c r="HR22"/>
      <c r="HS22"/>
      <c r="HT22"/>
      <c r="HU22"/>
      <c r="HV22"/>
      <c r="HW22"/>
      <c r="HX22"/>
      <c r="HY22"/>
      <c r="HZ22"/>
      <c r="IA22"/>
      <c r="IB22"/>
      <c r="IC22"/>
      <c r="ID22"/>
      <c r="IE22"/>
      <c r="IF22"/>
      <c r="IG22"/>
      <c r="IH22"/>
      <c r="II22"/>
      <c r="IJ22"/>
      <c r="IK22"/>
      <c r="IL22"/>
      <c r="IM22"/>
      <c r="IN22"/>
      <c r="IO22"/>
      <c r="IP22"/>
      <c r="IQ22"/>
      <c r="IR22"/>
      <c r="IS22"/>
      <c r="IT22"/>
      <c r="IU22"/>
      <c r="IV22"/>
      <c r="IW22"/>
      <c r="IX22"/>
      <c r="IY22"/>
      <c r="IZ22"/>
      <c r="JA22"/>
      <c r="JB22"/>
      <c r="JC22"/>
      <c r="JD22"/>
      <c r="JE22"/>
      <c r="JF22"/>
      <c r="JG22"/>
      <c r="JH22"/>
      <c r="JI22"/>
      <c r="JJ22"/>
      <c r="JK22"/>
      <c r="JL22"/>
      <c r="JM22"/>
      <c r="JN22"/>
      <c r="JO22"/>
      <c r="JP22"/>
      <c r="JQ22"/>
      <c r="JR22"/>
      <c r="JS22"/>
      <c r="JT22"/>
      <c r="JU22"/>
      <c r="JV22"/>
      <c r="JW22"/>
      <c r="JX22"/>
      <c r="JY22"/>
      <c r="JZ22"/>
      <c r="KA22"/>
      <c r="KB22"/>
      <c r="KC22"/>
      <c r="KD22"/>
      <c r="KE22"/>
      <c r="KF22"/>
      <c r="KG22"/>
      <c r="KH22"/>
      <c r="KI22"/>
      <c r="KJ22"/>
      <c r="KK22"/>
      <c r="KL22"/>
      <c r="KM22"/>
      <c r="KN22"/>
      <c r="KO22"/>
      <c r="KP22"/>
      <c r="KQ22"/>
      <c r="KR22"/>
      <c r="KS22"/>
      <c r="KT22"/>
      <c r="KU22"/>
      <c r="KV22"/>
      <c r="KW22"/>
      <c r="KX22"/>
      <c r="KY22"/>
      <c r="KZ22"/>
      <c r="LA22"/>
      <c r="LB22"/>
      <c r="LC22"/>
      <c r="LD22"/>
      <c r="LE22"/>
      <c r="LF22"/>
      <c r="LG22"/>
      <c r="LH22"/>
      <c r="LI22"/>
      <c r="LJ22"/>
      <c r="LK22"/>
      <c r="LL22"/>
      <c r="LM22"/>
      <c r="LN22"/>
      <c r="LO22"/>
      <c r="LP22"/>
      <c r="LQ22"/>
      <c r="LR22"/>
      <c r="LS22"/>
      <c r="LT22"/>
      <c r="LU22"/>
      <c r="LV22"/>
      <c r="LW22"/>
      <c r="LX22"/>
      <c r="LY22"/>
      <c r="LZ22"/>
      <c r="MA22"/>
      <c r="MB22"/>
      <c r="MC22"/>
      <c r="MD22"/>
      <c r="ME22"/>
      <c r="MF22"/>
      <c r="MG22"/>
      <c r="MH22"/>
      <c r="MI22"/>
      <c r="MJ22"/>
      <c r="MK22"/>
      <c r="ML22"/>
      <c r="MM22"/>
      <c r="MN22"/>
      <c r="MO22"/>
      <c r="MP22"/>
      <c r="MQ22"/>
      <c r="MR22"/>
      <c r="MS22"/>
      <c r="MT22"/>
      <c r="MU22"/>
      <c r="MV22"/>
      <c r="MW22"/>
      <c r="MX22"/>
      <c r="MY22"/>
      <c r="MZ22"/>
      <c r="NA22"/>
      <c r="NB22"/>
      <c r="NC22"/>
      <c r="ND22"/>
      <c r="NE22"/>
      <c r="NF22"/>
      <c r="NG22"/>
      <c r="NH22"/>
      <c r="NI22"/>
      <c r="NJ22"/>
      <c r="NK22"/>
      <c r="NL22"/>
      <c r="NM22"/>
      <c r="NN22"/>
      <c r="NO22"/>
      <c r="NP22"/>
      <c r="NQ22"/>
      <c r="NR22"/>
      <c r="NS22"/>
      <c r="NT22"/>
      <c r="NU22"/>
      <c r="NV22"/>
      <c r="NW22"/>
      <c r="NX22"/>
      <c r="NY22"/>
      <c r="NZ22"/>
      <c r="OA22"/>
      <c r="OB22"/>
      <c r="OC22"/>
      <c r="OD22"/>
      <c r="OE22"/>
      <c r="OF22"/>
      <c r="OG22"/>
      <c r="OH22"/>
      <c r="OI22"/>
      <c r="OJ22"/>
      <c r="OK22"/>
      <c r="OL22"/>
      <c r="OM22"/>
      <c r="ON22"/>
      <c r="OO22"/>
      <c r="OP22"/>
      <c r="OQ22"/>
      <c r="OR22"/>
      <c r="OS22"/>
      <c r="OT22"/>
      <c r="OU22"/>
      <c r="OV22"/>
      <c r="OW22"/>
      <c r="OX22"/>
      <c r="OY22"/>
      <c r="OZ22"/>
      <c r="PA22"/>
      <c r="PB22"/>
      <c r="PC22"/>
      <c r="PD22"/>
      <c r="PE22"/>
      <c r="PF22"/>
      <c r="PG22"/>
      <c r="PH22"/>
      <c r="PI22"/>
      <c r="PJ22"/>
      <c r="PK22"/>
      <c r="PL22"/>
      <c r="PM22"/>
      <c r="PN22"/>
      <c r="PO22"/>
      <c r="PP22"/>
      <c r="PQ22"/>
      <c r="PR22"/>
      <c r="PS22"/>
      <c r="PT22"/>
      <c r="PU22"/>
      <c r="PV22"/>
      <c r="PW22"/>
      <c r="PX22"/>
      <c r="PY22"/>
      <c r="PZ22"/>
      <c r="QA22"/>
      <c r="QB22"/>
      <c r="QC22"/>
      <c r="QD22"/>
      <c r="QE22"/>
      <c r="QF22"/>
      <c r="QG22"/>
      <c r="QH22"/>
      <c r="QI22"/>
      <c r="QJ22"/>
      <c r="QK22"/>
      <c r="QL22"/>
      <c r="QM22"/>
      <c r="QN22"/>
      <c r="QO22"/>
      <c r="QP22"/>
      <c r="QQ22"/>
      <c r="QR22"/>
      <c r="QS22"/>
      <c r="QT22"/>
      <c r="QU22"/>
      <c r="QV22"/>
      <c r="QW22"/>
      <c r="QX22"/>
      <c r="QY22"/>
      <c r="QZ22"/>
      <c r="RA22"/>
      <c r="RB22"/>
      <c r="RC22"/>
      <c r="RD22"/>
      <c r="RE22"/>
      <c r="RF22"/>
    </row>
    <row r="23" spans="1:474">
      <c r="A23" s="252">
        <v>6</v>
      </c>
      <c r="B23" s="252" t="s">
        <v>182</v>
      </c>
      <c r="C23" s="252" t="s">
        <v>128</v>
      </c>
      <c r="D23" s="221"/>
      <c r="E23" s="221"/>
      <c r="F23" s="221"/>
      <c r="G23" s="221">
        <v>1.3</v>
      </c>
      <c r="H23" s="221">
        <v>1.25</v>
      </c>
      <c r="I23" s="221">
        <v>1.35</v>
      </c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  <c r="AH23"/>
      <c r="AI23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  <c r="AY23"/>
      <c r="AZ23"/>
      <c r="BA23"/>
      <c r="BB23"/>
      <c r="BC23"/>
      <c r="BD23"/>
      <c r="BE23"/>
      <c r="BF23"/>
      <c r="BG23"/>
      <c r="BH23"/>
      <c r="BI23"/>
      <c r="BJ23"/>
      <c r="BK23"/>
      <c r="BL23"/>
      <c r="BM23"/>
      <c r="BN23"/>
      <c r="BO23"/>
      <c r="BP23"/>
      <c r="BQ23"/>
      <c r="BR23"/>
      <c r="BS23"/>
      <c r="BT23"/>
      <c r="BU23"/>
      <c r="BV23"/>
      <c r="BW23"/>
      <c r="BX23"/>
      <c r="BY23"/>
      <c r="BZ23"/>
      <c r="CA23"/>
      <c r="CB23"/>
      <c r="CC23"/>
      <c r="CD23"/>
      <c r="CE23"/>
      <c r="CF23"/>
      <c r="CG23"/>
      <c r="CH23"/>
      <c r="CI23"/>
      <c r="CJ23"/>
      <c r="CK23"/>
      <c r="CL23"/>
      <c r="CM23"/>
      <c r="CN23"/>
      <c r="CO23"/>
      <c r="CP23"/>
      <c r="CQ23"/>
      <c r="CR23"/>
      <c r="CS23"/>
      <c r="CT23"/>
      <c r="CU23"/>
      <c r="CV23"/>
      <c r="CW23"/>
      <c r="CX23"/>
      <c r="CY23"/>
      <c r="CZ23"/>
      <c r="DA23"/>
      <c r="DB23"/>
      <c r="DC23"/>
      <c r="DD23"/>
      <c r="DE23"/>
      <c r="DF23"/>
      <c r="DG23"/>
      <c r="DH23"/>
      <c r="DI23"/>
      <c r="DJ23"/>
      <c r="DK23"/>
      <c r="DL23"/>
      <c r="DM23"/>
      <c r="DN23"/>
      <c r="DO23"/>
      <c r="DP23"/>
      <c r="DQ23"/>
      <c r="DR23"/>
      <c r="DS23"/>
      <c r="DT23"/>
      <c r="DU23"/>
      <c r="DV23"/>
      <c r="DW23"/>
      <c r="DX23"/>
      <c r="DY23"/>
      <c r="DZ23"/>
      <c r="EA23"/>
      <c r="EB23"/>
      <c r="EC23"/>
      <c r="ED23"/>
      <c r="EE23"/>
      <c r="EF23"/>
      <c r="EG23"/>
      <c r="EH23"/>
      <c r="EI23"/>
      <c r="EJ23"/>
      <c r="EK23"/>
      <c r="EL23"/>
      <c r="EM23"/>
      <c r="EN23"/>
      <c r="EO23"/>
      <c r="EP23"/>
      <c r="EQ23"/>
      <c r="ER23"/>
      <c r="ES23"/>
      <c r="ET23"/>
      <c r="EU23"/>
      <c r="EV23"/>
      <c r="EW23"/>
      <c r="EX23"/>
      <c r="EY23"/>
      <c r="EZ23"/>
      <c r="FA23"/>
      <c r="FB23"/>
      <c r="FC23"/>
      <c r="FD23"/>
      <c r="FE23"/>
      <c r="FF23"/>
      <c r="FG23"/>
      <c r="FH23"/>
      <c r="FI23"/>
      <c r="FJ23"/>
      <c r="FK23"/>
      <c r="FL23"/>
      <c r="FM23"/>
      <c r="FN23"/>
      <c r="FO23"/>
      <c r="FP23"/>
      <c r="FQ23"/>
      <c r="FR23"/>
      <c r="FS23"/>
      <c r="FT23"/>
      <c r="FU23"/>
      <c r="FV23"/>
      <c r="FW23"/>
      <c r="FX23"/>
      <c r="FY23"/>
      <c r="FZ23"/>
      <c r="GA23"/>
      <c r="GB23"/>
      <c r="GC23"/>
      <c r="GD23"/>
      <c r="GE23"/>
      <c r="GF23"/>
      <c r="GG23"/>
      <c r="GH23"/>
      <c r="GI23"/>
      <c r="GJ23"/>
      <c r="GK23"/>
      <c r="GL23"/>
      <c r="GM23"/>
      <c r="GN23"/>
      <c r="GO23"/>
      <c r="GP23"/>
      <c r="GQ23"/>
      <c r="GR23"/>
      <c r="GS23"/>
      <c r="GT23"/>
      <c r="GU23"/>
      <c r="GV23"/>
      <c r="GW23"/>
      <c r="GX23"/>
      <c r="GY23"/>
      <c r="GZ23"/>
      <c r="HA23"/>
      <c r="HB23"/>
      <c r="HC23"/>
      <c r="HD23"/>
      <c r="HE23"/>
      <c r="HF23"/>
      <c r="HG23"/>
      <c r="HH23"/>
      <c r="HI23"/>
      <c r="HJ23"/>
      <c r="HK23"/>
      <c r="HL23"/>
      <c r="HM23"/>
      <c r="HN23"/>
      <c r="HO23"/>
      <c r="HP23"/>
      <c r="HQ23"/>
      <c r="HR23"/>
      <c r="HS23"/>
      <c r="HT23"/>
      <c r="HU23"/>
      <c r="HV23"/>
      <c r="HW23"/>
      <c r="HX23"/>
      <c r="HY23"/>
      <c r="HZ23"/>
      <c r="IA23"/>
      <c r="IB23"/>
      <c r="IC23"/>
      <c r="ID23"/>
      <c r="IE23"/>
      <c r="IF23"/>
      <c r="IG23"/>
      <c r="IH23"/>
      <c r="II23"/>
      <c r="IJ23"/>
      <c r="IK23"/>
      <c r="IL23"/>
      <c r="IM23"/>
      <c r="IN23"/>
      <c r="IO23"/>
      <c r="IP23"/>
      <c r="IQ23"/>
      <c r="IR23"/>
      <c r="IS23"/>
      <c r="IT23"/>
      <c r="IU23"/>
      <c r="IV23"/>
      <c r="IW23"/>
      <c r="IX23"/>
      <c r="IY23"/>
      <c r="IZ23"/>
      <c r="JA23"/>
      <c r="JB23"/>
      <c r="JC23"/>
      <c r="JD23"/>
      <c r="JE23"/>
      <c r="JF23"/>
      <c r="JG23"/>
      <c r="JH23"/>
      <c r="JI23"/>
      <c r="JJ23"/>
      <c r="JK23"/>
      <c r="JL23"/>
      <c r="JM23"/>
      <c r="JN23"/>
      <c r="JO23"/>
      <c r="JP23"/>
      <c r="JQ23"/>
      <c r="JR23"/>
      <c r="JS23"/>
      <c r="JT23"/>
      <c r="JU23"/>
      <c r="JV23"/>
      <c r="JW23"/>
      <c r="JX23"/>
      <c r="JY23"/>
      <c r="JZ23"/>
      <c r="KA23"/>
      <c r="KB23"/>
      <c r="KC23"/>
      <c r="KD23"/>
      <c r="KE23"/>
      <c r="KF23"/>
      <c r="KG23"/>
      <c r="KH23"/>
      <c r="KI23"/>
      <c r="KJ23"/>
      <c r="KK23"/>
      <c r="KL23"/>
      <c r="KM23"/>
      <c r="KN23"/>
      <c r="KO23"/>
      <c r="KP23"/>
      <c r="KQ23"/>
      <c r="KR23"/>
      <c r="KS23"/>
      <c r="KT23"/>
      <c r="KU23"/>
      <c r="KV23"/>
      <c r="KW23"/>
      <c r="KX23"/>
      <c r="KY23"/>
      <c r="KZ23"/>
      <c r="LA23"/>
      <c r="LB23"/>
      <c r="LC23"/>
      <c r="LD23"/>
      <c r="LE23"/>
      <c r="LF23"/>
      <c r="LG23"/>
      <c r="LH23"/>
      <c r="LI23"/>
      <c r="LJ23"/>
      <c r="LK23"/>
      <c r="LL23"/>
      <c r="LM23"/>
      <c r="LN23"/>
      <c r="LO23"/>
      <c r="LP23"/>
      <c r="LQ23"/>
      <c r="LR23"/>
      <c r="LS23"/>
      <c r="LT23"/>
      <c r="LU23"/>
      <c r="LV23"/>
      <c r="LW23"/>
      <c r="LX23"/>
      <c r="LY23"/>
      <c r="LZ23"/>
      <c r="MA23"/>
      <c r="MB23"/>
      <c r="MC23"/>
      <c r="MD23"/>
      <c r="ME23"/>
      <c r="MF23"/>
      <c r="MG23"/>
      <c r="MH23"/>
      <c r="MI23"/>
      <c r="MJ23"/>
      <c r="MK23"/>
      <c r="ML23"/>
      <c r="MM23"/>
      <c r="MN23"/>
      <c r="MO23"/>
      <c r="MP23"/>
      <c r="MQ23"/>
      <c r="MR23"/>
      <c r="MS23"/>
      <c r="MT23"/>
      <c r="MU23"/>
      <c r="MV23"/>
      <c r="MW23"/>
      <c r="MX23"/>
      <c r="MY23"/>
      <c r="MZ23"/>
      <c r="NA23"/>
      <c r="NB23"/>
      <c r="NC23"/>
      <c r="ND23"/>
      <c r="NE23"/>
      <c r="NF23"/>
      <c r="NG23"/>
      <c r="NH23"/>
      <c r="NI23"/>
      <c r="NJ23"/>
      <c r="NK23"/>
      <c r="NL23"/>
      <c r="NM23"/>
      <c r="NN23"/>
      <c r="NO23"/>
      <c r="NP23"/>
      <c r="NQ23"/>
      <c r="NR23"/>
      <c r="NS23"/>
      <c r="NT23"/>
      <c r="NU23"/>
      <c r="NV23"/>
      <c r="NW23"/>
      <c r="NX23"/>
      <c r="NY23"/>
      <c r="NZ23"/>
      <c r="OA23"/>
      <c r="OB23"/>
      <c r="OC23"/>
      <c r="OD23"/>
      <c r="OE23"/>
      <c r="OF23"/>
      <c r="OG23"/>
      <c r="OH23"/>
      <c r="OI23"/>
      <c r="OJ23"/>
      <c r="OK23"/>
      <c r="OL23"/>
      <c r="OM23"/>
      <c r="ON23"/>
      <c r="OO23"/>
      <c r="OP23"/>
      <c r="OQ23"/>
      <c r="OR23"/>
      <c r="OS23"/>
      <c r="OT23"/>
      <c r="OU23"/>
      <c r="OV23"/>
      <c r="OW23"/>
      <c r="OX23"/>
      <c r="OY23"/>
      <c r="OZ23"/>
      <c r="PA23"/>
      <c r="PB23"/>
      <c r="PC23"/>
      <c r="PD23"/>
      <c r="PE23"/>
      <c r="PF23"/>
      <c r="PG23"/>
      <c r="PH23"/>
      <c r="PI23"/>
      <c r="PJ23"/>
      <c r="PK23"/>
      <c r="PL23"/>
      <c r="PM23"/>
      <c r="PN23"/>
      <c r="PO23"/>
      <c r="PP23"/>
      <c r="PQ23"/>
      <c r="PR23"/>
      <c r="PS23"/>
      <c r="PT23"/>
      <c r="PU23"/>
      <c r="PV23"/>
      <c r="PW23"/>
      <c r="PX23"/>
      <c r="PY23"/>
      <c r="PZ23"/>
      <c r="QA23"/>
      <c r="QB23"/>
      <c r="QC23"/>
      <c r="QD23"/>
      <c r="QE23"/>
      <c r="QF23"/>
      <c r="QG23"/>
      <c r="QH23"/>
      <c r="QI23"/>
      <c r="QJ23"/>
      <c r="QK23"/>
      <c r="QL23"/>
      <c r="QM23"/>
      <c r="QN23"/>
      <c r="QO23"/>
      <c r="QP23"/>
      <c r="QQ23"/>
      <c r="QR23"/>
      <c r="QS23"/>
      <c r="QT23"/>
      <c r="QU23"/>
      <c r="QV23"/>
      <c r="QW23"/>
      <c r="QX23"/>
      <c r="QY23"/>
      <c r="QZ23"/>
      <c r="RA23"/>
      <c r="RB23"/>
      <c r="RC23"/>
      <c r="RD23"/>
      <c r="RE23"/>
      <c r="RF23"/>
    </row>
    <row r="24" spans="1:474">
      <c r="A24" s="252">
        <v>6</v>
      </c>
      <c r="B24" s="252" t="s">
        <v>175</v>
      </c>
      <c r="C24" s="252" t="s">
        <v>128</v>
      </c>
      <c r="D24" s="221">
        <v>106.4</v>
      </c>
      <c r="E24" s="221">
        <v>105</v>
      </c>
      <c r="F24" s="221">
        <v>108</v>
      </c>
      <c r="G24" s="221">
        <v>1.2</v>
      </c>
      <c r="H24" s="221">
        <v>1.2</v>
      </c>
      <c r="I24" s="221">
        <v>1.2</v>
      </c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  <c r="AH24"/>
      <c r="AI24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  <c r="AY24"/>
      <c r="AZ24"/>
      <c r="BA24"/>
      <c r="BB24"/>
      <c r="BC24"/>
      <c r="BD24"/>
      <c r="BE24"/>
      <c r="BF24"/>
      <c r="BG24"/>
      <c r="BH24"/>
      <c r="BI24"/>
      <c r="BJ24"/>
      <c r="BK24"/>
      <c r="BL24"/>
      <c r="BM24"/>
      <c r="BN24"/>
      <c r="BO24"/>
      <c r="BP24"/>
      <c r="BQ24"/>
      <c r="BR24"/>
      <c r="BS24"/>
      <c r="BT24"/>
      <c r="BU24"/>
      <c r="BV24"/>
      <c r="BW24"/>
      <c r="BX24"/>
      <c r="BY24"/>
      <c r="BZ24"/>
      <c r="CA24"/>
      <c r="CB24"/>
      <c r="CC24"/>
      <c r="CD24"/>
      <c r="CE24"/>
      <c r="CF24"/>
      <c r="CG24"/>
      <c r="CH24"/>
      <c r="CI24"/>
      <c r="CJ24"/>
      <c r="CK24"/>
      <c r="CL24"/>
      <c r="CM24"/>
      <c r="CN24"/>
      <c r="CO24"/>
      <c r="CP24"/>
      <c r="CQ24"/>
      <c r="CR24"/>
      <c r="CS24"/>
      <c r="CT24"/>
      <c r="CU24"/>
      <c r="CV24"/>
      <c r="CW24"/>
      <c r="CX24"/>
      <c r="CY24"/>
      <c r="CZ24"/>
      <c r="DA24"/>
      <c r="DB24"/>
      <c r="DC24"/>
      <c r="DD24"/>
      <c r="DE24"/>
      <c r="DF24"/>
      <c r="DG24"/>
      <c r="DH24"/>
      <c r="DI24"/>
      <c r="DJ24"/>
      <c r="DK24"/>
      <c r="DL24"/>
      <c r="DM24"/>
      <c r="DN24"/>
      <c r="DO24"/>
      <c r="DP24"/>
      <c r="DQ24"/>
      <c r="DR24"/>
      <c r="DS24"/>
      <c r="DT24"/>
      <c r="DU24"/>
      <c r="DV24"/>
      <c r="DW24"/>
      <c r="DX24"/>
      <c r="DY24"/>
      <c r="DZ24"/>
      <c r="EA24"/>
      <c r="EB24"/>
      <c r="EC24"/>
      <c r="ED24"/>
      <c r="EE24"/>
      <c r="EF24"/>
      <c r="EG24"/>
      <c r="EH24"/>
      <c r="EI24"/>
      <c r="EJ24"/>
      <c r="EK24"/>
      <c r="EL24"/>
      <c r="EM24"/>
      <c r="EN24"/>
      <c r="EO24"/>
      <c r="EP24"/>
      <c r="EQ24"/>
      <c r="ER24"/>
      <c r="ES24"/>
      <c r="ET24"/>
      <c r="EU24"/>
      <c r="EV24"/>
      <c r="EW24"/>
      <c r="EX24"/>
      <c r="EY24"/>
      <c r="EZ24"/>
      <c r="FA24"/>
      <c r="FB24"/>
      <c r="FC24"/>
      <c r="FD24"/>
      <c r="FE24"/>
      <c r="FF24"/>
      <c r="FG24"/>
      <c r="FH24"/>
      <c r="FI24"/>
      <c r="FJ24"/>
      <c r="FK24"/>
      <c r="FL24"/>
      <c r="FM24"/>
      <c r="FN24"/>
      <c r="FO24"/>
      <c r="FP24"/>
      <c r="FQ24"/>
      <c r="FR24"/>
      <c r="FS24"/>
      <c r="FT24"/>
      <c r="FU24"/>
      <c r="FV24"/>
      <c r="FW24"/>
      <c r="FX24"/>
      <c r="FY24"/>
      <c r="FZ24"/>
      <c r="GA24"/>
      <c r="GB24"/>
      <c r="GC24"/>
      <c r="GD24"/>
      <c r="GE24"/>
      <c r="GF24"/>
      <c r="GG24"/>
      <c r="GH24"/>
      <c r="GI24"/>
      <c r="GJ24"/>
      <c r="GK24"/>
      <c r="GL24"/>
      <c r="GM24"/>
      <c r="GN24"/>
      <c r="GO24"/>
      <c r="GP24"/>
      <c r="GQ24"/>
      <c r="GR24"/>
      <c r="GS24"/>
      <c r="GT24"/>
      <c r="GU24"/>
      <c r="GV24"/>
      <c r="GW24"/>
      <c r="GX24"/>
      <c r="GY24"/>
      <c r="GZ24"/>
      <c r="HA24"/>
      <c r="HB24"/>
      <c r="HC24"/>
      <c r="HD24"/>
      <c r="HE24"/>
      <c r="HF24"/>
      <c r="HG24"/>
      <c r="HH24"/>
      <c r="HI24"/>
      <c r="HJ24"/>
      <c r="HK24"/>
      <c r="HL24"/>
      <c r="HM24"/>
      <c r="HN24"/>
      <c r="HO24"/>
      <c r="HP24"/>
      <c r="HQ24"/>
      <c r="HR24"/>
      <c r="HS24"/>
      <c r="HT24"/>
      <c r="HU24"/>
      <c r="HV24"/>
      <c r="HW24"/>
      <c r="HX24"/>
      <c r="HY24"/>
      <c r="HZ24"/>
      <c r="IA24"/>
      <c r="IB24"/>
      <c r="IC24"/>
      <c r="ID24"/>
      <c r="IE24"/>
      <c r="IF24"/>
      <c r="IG24"/>
      <c r="IH24"/>
      <c r="II24"/>
      <c r="IJ24"/>
      <c r="IK24"/>
      <c r="IL24"/>
      <c r="IM24"/>
      <c r="IN24"/>
      <c r="IO24"/>
      <c r="IP24"/>
      <c r="IQ24"/>
      <c r="IR24"/>
      <c r="IS24"/>
      <c r="IT24"/>
      <c r="IU24"/>
      <c r="IV24"/>
      <c r="IW24"/>
      <c r="IX24"/>
      <c r="IY24"/>
      <c r="IZ24"/>
      <c r="JA24"/>
      <c r="JB24"/>
      <c r="JC24"/>
      <c r="JD24"/>
      <c r="JE24"/>
      <c r="JF24"/>
      <c r="JG24"/>
      <c r="JH24"/>
      <c r="JI24"/>
      <c r="JJ24"/>
      <c r="JK24"/>
      <c r="JL24"/>
      <c r="JM24"/>
      <c r="JN24"/>
      <c r="JO24"/>
      <c r="JP24"/>
      <c r="JQ24"/>
      <c r="JR24"/>
      <c r="JS24"/>
      <c r="JT24"/>
      <c r="JU24"/>
      <c r="JV24"/>
      <c r="JW24"/>
      <c r="JX24"/>
      <c r="JY24"/>
      <c r="JZ24"/>
      <c r="KA24"/>
      <c r="KB24"/>
      <c r="KC24"/>
      <c r="KD24"/>
      <c r="KE24"/>
      <c r="KF24"/>
      <c r="KG24"/>
      <c r="KH24"/>
      <c r="KI24"/>
      <c r="KJ24"/>
      <c r="KK24"/>
      <c r="KL24"/>
      <c r="KM24"/>
      <c r="KN24"/>
      <c r="KO24"/>
      <c r="KP24"/>
      <c r="KQ24"/>
      <c r="KR24"/>
      <c r="KS24"/>
      <c r="KT24"/>
      <c r="KU24"/>
      <c r="KV24"/>
      <c r="KW24"/>
      <c r="KX24"/>
      <c r="KY24"/>
      <c r="KZ24"/>
      <c r="LA24"/>
      <c r="LB24"/>
      <c r="LC24"/>
      <c r="LD24"/>
      <c r="LE24"/>
      <c r="LF24"/>
      <c r="LG24"/>
      <c r="LH24"/>
      <c r="LI24"/>
      <c r="LJ24"/>
      <c r="LK24"/>
      <c r="LL24"/>
      <c r="LM24"/>
      <c r="LN24"/>
      <c r="LO24"/>
      <c r="LP24"/>
      <c r="LQ24"/>
      <c r="LR24"/>
      <c r="LS24"/>
      <c r="LT24"/>
      <c r="LU24"/>
      <c r="LV24"/>
      <c r="LW24"/>
      <c r="LX24"/>
      <c r="LY24"/>
      <c r="LZ24"/>
      <c r="MA24"/>
      <c r="MB24"/>
      <c r="MC24"/>
      <c r="MD24"/>
      <c r="ME24"/>
      <c r="MF24"/>
      <c r="MG24"/>
      <c r="MH24"/>
      <c r="MI24"/>
      <c r="MJ24"/>
      <c r="MK24"/>
      <c r="ML24"/>
      <c r="MM24"/>
      <c r="MN24"/>
      <c r="MO24"/>
      <c r="MP24"/>
      <c r="MQ24"/>
      <c r="MR24"/>
      <c r="MS24"/>
      <c r="MT24"/>
      <c r="MU24"/>
      <c r="MV24"/>
      <c r="MW24"/>
      <c r="MX24"/>
      <c r="MY24"/>
      <c r="MZ24"/>
      <c r="NA24"/>
      <c r="NB24"/>
      <c r="NC24"/>
      <c r="ND24"/>
      <c r="NE24"/>
      <c r="NF24"/>
      <c r="NG24"/>
      <c r="NH24"/>
      <c r="NI24"/>
      <c r="NJ24"/>
      <c r="NK24"/>
      <c r="NL24"/>
      <c r="NM24"/>
      <c r="NN24"/>
      <c r="NO24"/>
      <c r="NP24"/>
      <c r="NQ24"/>
      <c r="NR24"/>
      <c r="NS24"/>
      <c r="NT24"/>
      <c r="NU24"/>
      <c r="NV24"/>
      <c r="NW24"/>
      <c r="NX24"/>
      <c r="NY24"/>
      <c r="NZ24"/>
      <c r="OA24"/>
      <c r="OB24"/>
      <c r="OC24"/>
      <c r="OD24"/>
      <c r="OE24"/>
      <c r="OF24"/>
      <c r="OG24"/>
      <c r="OH24"/>
      <c r="OI24"/>
      <c r="OJ24"/>
      <c r="OK24"/>
      <c r="OL24"/>
      <c r="OM24"/>
      <c r="ON24"/>
      <c r="OO24"/>
      <c r="OP24"/>
      <c r="OQ24"/>
      <c r="OR24"/>
      <c r="OS24"/>
      <c r="OT24"/>
      <c r="OU24"/>
      <c r="OV24"/>
      <c r="OW24"/>
      <c r="OX24"/>
      <c r="OY24"/>
      <c r="OZ24"/>
      <c r="PA24"/>
      <c r="PB24"/>
      <c r="PC24"/>
      <c r="PD24"/>
      <c r="PE24"/>
      <c r="PF24"/>
      <c r="PG24"/>
      <c r="PH24"/>
      <c r="PI24"/>
      <c r="PJ24"/>
      <c r="PK24"/>
      <c r="PL24"/>
      <c r="PM24"/>
      <c r="PN24"/>
      <c r="PO24"/>
      <c r="PP24"/>
      <c r="PQ24"/>
      <c r="PR24"/>
      <c r="PS24"/>
      <c r="PT24"/>
      <c r="PU24"/>
      <c r="PV24"/>
      <c r="PW24"/>
      <c r="PX24"/>
      <c r="PY24"/>
      <c r="PZ24"/>
      <c r="QA24"/>
      <c r="QB24"/>
      <c r="QC24"/>
      <c r="QD24"/>
      <c r="QE24"/>
      <c r="QF24"/>
      <c r="QG24"/>
      <c r="QH24"/>
      <c r="QI24"/>
      <c r="QJ24"/>
      <c r="QK24"/>
      <c r="QL24"/>
      <c r="QM24"/>
      <c r="QN24"/>
      <c r="QO24"/>
      <c r="QP24"/>
      <c r="QQ24"/>
      <c r="QR24"/>
      <c r="QS24"/>
      <c r="QT24"/>
      <c r="QU24"/>
      <c r="QV24"/>
      <c r="QW24"/>
      <c r="QX24"/>
      <c r="QY24"/>
      <c r="QZ24"/>
      <c r="RA24"/>
      <c r="RB24"/>
      <c r="RC24"/>
      <c r="RD24"/>
      <c r="RE24"/>
      <c r="RF24"/>
    </row>
    <row r="25" spans="1:474">
      <c r="A25" s="252">
        <v>6</v>
      </c>
      <c r="B25" s="252" t="s">
        <v>259</v>
      </c>
      <c r="C25" s="252" t="s">
        <v>128</v>
      </c>
      <c r="D25" s="221">
        <v>120</v>
      </c>
      <c r="E25" s="221">
        <v>120</v>
      </c>
      <c r="F25" s="221">
        <v>120</v>
      </c>
      <c r="G25" s="221">
        <v>1.325</v>
      </c>
      <c r="H25" s="221">
        <v>1.25</v>
      </c>
      <c r="I25" s="221">
        <v>1.4</v>
      </c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  <c r="AH25"/>
      <c r="AI25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  <c r="AY25"/>
      <c r="AZ25"/>
      <c r="BA25"/>
      <c r="BB25"/>
      <c r="BC25"/>
      <c r="BD25"/>
      <c r="BE25"/>
      <c r="BF25"/>
      <c r="BG25"/>
      <c r="BH25"/>
      <c r="BI25"/>
      <c r="BJ25"/>
      <c r="BK25"/>
      <c r="BL25"/>
      <c r="BM25"/>
      <c r="BN25"/>
      <c r="BO25"/>
      <c r="BP25"/>
      <c r="BQ25"/>
      <c r="BR25"/>
      <c r="BS25"/>
      <c r="BT25"/>
      <c r="BU25"/>
      <c r="BV25"/>
      <c r="BW25"/>
      <c r="BX25"/>
      <c r="BY25"/>
      <c r="BZ25"/>
      <c r="CA25"/>
      <c r="CB25"/>
      <c r="CC25"/>
      <c r="CD25"/>
      <c r="CE25"/>
      <c r="CF25"/>
      <c r="CG25"/>
      <c r="CH25"/>
      <c r="CI25"/>
      <c r="CJ25"/>
      <c r="CK25"/>
      <c r="CL25"/>
      <c r="CM25"/>
      <c r="CN25"/>
      <c r="CO25"/>
      <c r="CP25"/>
      <c r="CQ25"/>
      <c r="CR25"/>
      <c r="CS25"/>
      <c r="CT25"/>
      <c r="CU25"/>
      <c r="CV25"/>
      <c r="CW25"/>
      <c r="CX25"/>
      <c r="CY25"/>
      <c r="CZ25"/>
      <c r="DA25"/>
      <c r="DB25"/>
      <c r="DC25"/>
      <c r="DD25"/>
      <c r="DE25"/>
      <c r="DF25"/>
      <c r="DG25"/>
      <c r="DH25"/>
      <c r="DI25"/>
      <c r="DJ25"/>
      <c r="DK25"/>
      <c r="DL25"/>
      <c r="DM25"/>
      <c r="DN25"/>
      <c r="DO25"/>
      <c r="DP25"/>
      <c r="DQ25"/>
      <c r="DR25"/>
      <c r="DS25"/>
      <c r="DT25"/>
      <c r="DU25"/>
      <c r="DV25"/>
      <c r="DW25"/>
      <c r="DX25"/>
      <c r="DY25"/>
      <c r="DZ25"/>
      <c r="EA25"/>
      <c r="EB25"/>
      <c r="EC25"/>
      <c r="ED25"/>
      <c r="EE25"/>
      <c r="EF25"/>
      <c r="EG25"/>
      <c r="EH25"/>
      <c r="EI25"/>
      <c r="EJ25"/>
      <c r="EK25"/>
      <c r="EL25"/>
      <c r="EM25"/>
      <c r="EN25"/>
      <c r="EO25"/>
      <c r="EP25"/>
      <c r="EQ25"/>
      <c r="ER25"/>
      <c r="ES25"/>
      <c r="ET25"/>
      <c r="EU25"/>
      <c r="EV25"/>
      <c r="EW25"/>
      <c r="EX25"/>
      <c r="EY25"/>
      <c r="EZ25"/>
      <c r="FA25"/>
      <c r="FB25"/>
      <c r="FC25"/>
      <c r="FD25"/>
      <c r="FE25"/>
      <c r="FF25"/>
      <c r="FG25"/>
      <c r="FH25"/>
      <c r="FI25"/>
      <c r="FJ25"/>
      <c r="FK25"/>
      <c r="FL25"/>
      <c r="FM25"/>
      <c r="FN25"/>
      <c r="FO25"/>
      <c r="FP25"/>
      <c r="FQ25"/>
      <c r="FR25"/>
      <c r="FS25"/>
      <c r="FT25"/>
      <c r="FU25"/>
      <c r="FV25"/>
      <c r="FW25"/>
      <c r="FX25"/>
      <c r="FY25"/>
      <c r="FZ25"/>
      <c r="GA25"/>
      <c r="GB25"/>
      <c r="GC25"/>
      <c r="GD25"/>
      <c r="GE25"/>
      <c r="GF25"/>
      <c r="GG25"/>
      <c r="GH25"/>
      <c r="GI25"/>
      <c r="GJ25"/>
      <c r="GK25"/>
      <c r="GL25"/>
      <c r="GM25"/>
      <c r="GN25"/>
      <c r="GO25"/>
      <c r="GP25"/>
      <c r="GQ25"/>
      <c r="GR25"/>
      <c r="GS25"/>
      <c r="GT25"/>
      <c r="GU25"/>
      <c r="GV25"/>
      <c r="GW25"/>
      <c r="GX25"/>
      <c r="GY25"/>
      <c r="GZ25"/>
      <c r="HA25"/>
      <c r="HB25"/>
      <c r="HC25"/>
      <c r="HD25"/>
      <c r="HE25"/>
      <c r="HF25"/>
      <c r="HG25"/>
      <c r="HH25"/>
      <c r="HI25"/>
      <c r="HJ25"/>
      <c r="HK25"/>
      <c r="HL25"/>
      <c r="HM25"/>
      <c r="HN25"/>
      <c r="HO25"/>
      <c r="HP25"/>
      <c r="HQ25"/>
      <c r="HR25"/>
      <c r="HS25"/>
      <c r="HT25"/>
      <c r="HU25"/>
      <c r="HV25"/>
      <c r="HW25"/>
      <c r="HX25"/>
      <c r="HY25"/>
      <c r="HZ25"/>
      <c r="IA25"/>
      <c r="IB25"/>
      <c r="IC25"/>
      <c r="ID25"/>
      <c r="IE25"/>
      <c r="IF25"/>
      <c r="IG25"/>
      <c r="IH25"/>
      <c r="II25"/>
      <c r="IJ25"/>
      <c r="IK25"/>
      <c r="IL25"/>
      <c r="IM25"/>
      <c r="IN25"/>
      <c r="IO25"/>
      <c r="IP25"/>
      <c r="IQ25"/>
      <c r="IR25"/>
      <c r="IS25"/>
      <c r="IT25"/>
      <c r="IU25"/>
      <c r="IV25"/>
      <c r="IW25"/>
      <c r="IX25"/>
      <c r="IY25"/>
      <c r="IZ25"/>
      <c r="JA25"/>
      <c r="JB25"/>
      <c r="JC25"/>
      <c r="JD25"/>
      <c r="JE25"/>
      <c r="JF25"/>
      <c r="JG25"/>
      <c r="JH25"/>
      <c r="JI25"/>
      <c r="JJ25"/>
      <c r="JK25"/>
      <c r="JL25"/>
      <c r="JM25"/>
      <c r="JN25"/>
      <c r="JO25"/>
      <c r="JP25"/>
      <c r="JQ25"/>
      <c r="JR25"/>
      <c r="JS25"/>
      <c r="JT25"/>
      <c r="JU25"/>
      <c r="JV25"/>
      <c r="JW25"/>
      <c r="JX25"/>
      <c r="JY25"/>
      <c r="JZ25"/>
      <c r="KA25"/>
      <c r="KB25"/>
      <c r="KC25"/>
      <c r="KD25"/>
      <c r="KE25"/>
      <c r="KF25"/>
      <c r="KG25"/>
      <c r="KH25"/>
      <c r="KI25"/>
      <c r="KJ25"/>
      <c r="KK25"/>
      <c r="KL25"/>
      <c r="KM25"/>
      <c r="KN25"/>
      <c r="KO25"/>
      <c r="KP25"/>
      <c r="KQ25"/>
      <c r="KR25"/>
      <c r="KS25"/>
      <c r="KT25"/>
      <c r="KU25"/>
      <c r="KV25"/>
      <c r="KW25"/>
      <c r="KX25"/>
      <c r="KY25"/>
      <c r="KZ25"/>
      <c r="LA25"/>
      <c r="LB25"/>
      <c r="LC25"/>
      <c r="LD25"/>
      <c r="LE25"/>
      <c r="LF25"/>
      <c r="LG25"/>
      <c r="LH25"/>
      <c r="LI25"/>
      <c r="LJ25"/>
      <c r="LK25"/>
      <c r="LL25"/>
      <c r="LM25"/>
      <c r="LN25"/>
      <c r="LO25"/>
      <c r="LP25"/>
      <c r="LQ25"/>
      <c r="LR25"/>
      <c r="LS25"/>
      <c r="LT25"/>
      <c r="LU25"/>
      <c r="LV25"/>
      <c r="LW25"/>
      <c r="LX25"/>
      <c r="LY25"/>
      <c r="LZ25"/>
      <c r="MA25"/>
      <c r="MB25"/>
      <c r="MC25"/>
      <c r="MD25"/>
      <c r="ME25"/>
      <c r="MF25"/>
      <c r="MG25"/>
      <c r="MH25"/>
      <c r="MI25"/>
      <c r="MJ25"/>
      <c r="MK25"/>
      <c r="ML25"/>
      <c r="MM25"/>
      <c r="MN25"/>
      <c r="MO25"/>
      <c r="MP25"/>
      <c r="MQ25"/>
      <c r="MR25"/>
      <c r="MS25"/>
      <c r="MT25"/>
      <c r="MU25"/>
      <c r="MV25"/>
      <c r="MW25"/>
      <c r="MX25"/>
      <c r="MY25"/>
      <c r="MZ25"/>
      <c r="NA25"/>
      <c r="NB25"/>
      <c r="NC25"/>
      <c r="ND25"/>
      <c r="NE25"/>
      <c r="NF25"/>
      <c r="NG25"/>
      <c r="NH25"/>
      <c r="NI25"/>
      <c r="NJ25"/>
      <c r="NK25"/>
      <c r="NL25"/>
      <c r="NM25"/>
      <c r="NN25"/>
      <c r="NO25"/>
      <c r="NP25"/>
      <c r="NQ25"/>
      <c r="NR25"/>
      <c r="NS25"/>
      <c r="NT25"/>
      <c r="NU25"/>
      <c r="NV25"/>
      <c r="NW25"/>
      <c r="NX25"/>
      <c r="NY25"/>
      <c r="NZ25"/>
      <c r="OA25"/>
      <c r="OB25"/>
      <c r="OC25"/>
      <c r="OD25"/>
      <c r="OE25"/>
      <c r="OF25"/>
      <c r="OG25"/>
      <c r="OH25"/>
      <c r="OI25"/>
      <c r="OJ25"/>
      <c r="OK25"/>
      <c r="OL25"/>
      <c r="OM25"/>
      <c r="ON25"/>
      <c r="OO25"/>
      <c r="OP25"/>
      <c r="OQ25"/>
      <c r="OR25"/>
      <c r="OS25"/>
      <c r="OT25"/>
      <c r="OU25"/>
      <c r="OV25"/>
      <c r="OW25"/>
      <c r="OX25"/>
      <c r="OY25"/>
      <c r="OZ25"/>
      <c r="PA25"/>
      <c r="PB25"/>
      <c r="PC25"/>
      <c r="PD25"/>
      <c r="PE25"/>
      <c r="PF25"/>
      <c r="PG25"/>
      <c r="PH25"/>
      <c r="PI25"/>
      <c r="PJ25"/>
      <c r="PK25"/>
      <c r="PL25"/>
      <c r="PM25"/>
      <c r="PN25"/>
      <c r="PO25"/>
      <c r="PP25"/>
      <c r="PQ25"/>
      <c r="PR25"/>
      <c r="PS25"/>
      <c r="PT25"/>
      <c r="PU25"/>
      <c r="PV25"/>
      <c r="PW25"/>
      <c r="PX25"/>
      <c r="PY25"/>
      <c r="PZ25"/>
      <c r="QA25"/>
      <c r="QB25"/>
      <c r="QC25"/>
      <c r="QD25"/>
      <c r="QE25"/>
      <c r="QF25"/>
      <c r="QG25"/>
      <c r="QH25"/>
      <c r="QI25"/>
      <c r="QJ25"/>
      <c r="QK25"/>
      <c r="QL25"/>
      <c r="QM25"/>
      <c r="QN25"/>
      <c r="QO25"/>
      <c r="QP25"/>
      <c r="QQ25"/>
      <c r="QR25"/>
      <c r="QS25"/>
      <c r="QT25"/>
      <c r="QU25"/>
      <c r="QV25"/>
      <c r="QW25"/>
      <c r="QX25"/>
      <c r="QY25"/>
      <c r="QZ25"/>
      <c r="RA25"/>
      <c r="RB25"/>
      <c r="RC25"/>
      <c r="RD25"/>
      <c r="RE25"/>
      <c r="RF25"/>
    </row>
    <row r="26" spans="1:474">
      <c r="A26" s="252">
        <v>7</v>
      </c>
      <c r="B26" s="252" t="s">
        <v>262</v>
      </c>
      <c r="C26" s="252" t="s">
        <v>168</v>
      </c>
      <c r="D26" s="221">
        <v>125</v>
      </c>
      <c r="E26" s="221">
        <v>125</v>
      </c>
      <c r="F26" s="221">
        <v>125</v>
      </c>
      <c r="G26" s="221">
        <v>1.5</v>
      </c>
      <c r="H26" s="221">
        <v>1.5</v>
      </c>
      <c r="I26" s="221">
        <v>1.5</v>
      </c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  <c r="AH26"/>
      <c r="AI26"/>
      <c r="AJ26"/>
      <c r="AK26"/>
      <c r="AL26"/>
      <c r="AM26"/>
      <c r="AN26"/>
      <c r="AO26"/>
      <c r="AP26"/>
      <c r="AQ26"/>
      <c r="AR26"/>
      <c r="AS26"/>
      <c r="AT26"/>
      <c r="AU26"/>
      <c r="AV26"/>
      <c r="AW26"/>
      <c r="AX26"/>
      <c r="AY26"/>
      <c r="AZ26"/>
      <c r="BA26"/>
      <c r="BB26"/>
      <c r="BC26"/>
      <c r="BD26"/>
      <c r="BE26"/>
      <c r="BF26"/>
      <c r="BG26"/>
      <c r="BH26"/>
      <c r="BI26"/>
      <c r="BJ26"/>
      <c r="BK26"/>
      <c r="BL26"/>
      <c r="BM26"/>
      <c r="BN26"/>
      <c r="BO26"/>
      <c r="BP26"/>
      <c r="BQ26"/>
      <c r="BR26"/>
      <c r="BS26"/>
      <c r="BT26"/>
      <c r="BU26"/>
      <c r="BV26"/>
      <c r="BW26"/>
      <c r="BX26"/>
      <c r="BY26"/>
      <c r="BZ26"/>
      <c r="CA26"/>
      <c r="CB26"/>
      <c r="CC26"/>
      <c r="CD26"/>
      <c r="CE26"/>
      <c r="CF26"/>
      <c r="CG26"/>
      <c r="CH26"/>
      <c r="CI26"/>
      <c r="CJ26"/>
      <c r="CK26"/>
      <c r="CL26"/>
      <c r="CM26"/>
      <c r="CN26"/>
      <c r="CO26"/>
      <c r="CP26"/>
      <c r="CQ26"/>
      <c r="CR26"/>
      <c r="CS26"/>
      <c r="CT26"/>
      <c r="CU26"/>
      <c r="CV26"/>
      <c r="CW26"/>
      <c r="CX26"/>
      <c r="CY26"/>
      <c r="CZ26"/>
      <c r="DA26"/>
      <c r="DB26"/>
      <c r="DC26"/>
      <c r="DD26"/>
      <c r="DE26"/>
      <c r="DF26"/>
      <c r="DG26"/>
      <c r="DH26"/>
      <c r="DI26"/>
      <c r="DJ26"/>
      <c r="DK26"/>
      <c r="DL26"/>
      <c r="DM26"/>
      <c r="DN26"/>
      <c r="DO26"/>
      <c r="DP26"/>
      <c r="DQ26"/>
      <c r="DR26"/>
      <c r="DS26"/>
      <c r="DT26"/>
      <c r="DU26"/>
      <c r="DV26"/>
      <c r="DW26"/>
      <c r="DX26"/>
      <c r="DY26"/>
      <c r="DZ26"/>
      <c r="EA26"/>
      <c r="EB26"/>
      <c r="EC26"/>
      <c r="ED26"/>
      <c r="EE26"/>
      <c r="EF26"/>
      <c r="EG26"/>
      <c r="EH26"/>
      <c r="EI26"/>
      <c r="EJ26"/>
      <c r="EK26"/>
      <c r="EL26"/>
      <c r="EM26"/>
      <c r="EN26"/>
      <c r="EO26"/>
      <c r="EP26"/>
      <c r="EQ26"/>
      <c r="ER26"/>
      <c r="ES26"/>
      <c r="ET26"/>
      <c r="EU26"/>
      <c r="EV26"/>
      <c r="EW26"/>
      <c r="EX26"/>
      <c r="EY26"/>
      <c r="EZ26"/>
      <c r="FA26"/>
      <c r="FB26"/>
      <c r="FC26"/>
      <c r="FD26"/>
      <c r="FE26"/>
      <c r="FF26"/>
      <c r="FG26"/>
      <c r="FH26"/>
      <c r="FI26"/>
      <c r="FJ26"/>
      <c r="FK26"/>
      <c r="FL26"/>
      <c r="FM26"/>
      <c r="FN26"/>
      <c r="FO26"/>
      <c r="FP26"/>
      <c r="FQ26"/>
      <c r="FR26"/>
      <c r="FS26"/>
      <c r="FT26"/>
      <c r="FU26"/>
      <c r="FV26"/>
      <c r="FW26"/>
      <c r="FX26"/>
      <c r="FY26"/>
      <c r="FZ26"/>
      <c r="GA26"/>
      <c r="GB26"/>
      <c r="GC26"/>
      <c r="GD26"/>
      <c r="GE26"/>
      <c r="GF26"/>
      <c r="GG26"/>
      <c r="GH26"/>
      <c r="GI26"/>
      <c r="GJ26"/>
      <c r="GK26"/>
      <c r="GL26"/>
      <c r="GM26"/>
      <c r="GN26"/>
      <c r="GO26"/>
      <c r="GP26"/>
      <c r="GQ26"/>
      <c r="GR26"/>
      <c r="GS26"/>
      <c r="GT26"/>
      <c r="GU26"/>
      <c r="GV26"/>
      <c r="GW26"/>
      <c r="GX26"/>
      <c r="GY26"/>
      <c r="GZ26"/>
      <c r="HA26"/>
      <c r="HB26"/>
      <c r="HC26"/>
      <c r="HD26"/>
      <c r="HE26"/>
      <c r="HF26"/>
      <c r="HG26"/>
      <c r="HH26"/>
      <c r="HI26"/>
      <c r="HJ26"/>
      <c r="HK26"/>
      <c r="HL26"/>
      <c r="HM26"/>
      <c r="HN26"/>
      <c r="HO26"/>
      <c r="HP26"/>
      <c r="HQ26"/>
      <c r="HR26"/>
      <c r="HS26"/>
      <c r="HT26"/>
      <c r="HU26"/>
      <c r="HV26"/>
      <c r="HW26"/>
      <c r="HX26"/>
      <c r="HY26"/>
      <c r="HZ26"/>
      <c r="IA26"/>
      <c r="IB26"/>
      <c r="IC26"/>
      <c r="ID26"/>
      <c r="IE26"/>
      <c r="IF26"/>
      <c r="IG26"/>
      <c r="IH26"/>
      <c r="II26"/>
      <c r="IJ26"/>
      <c r="IK26"/>
      <c r="IL26"/>
      <c r="IM26"/>
      <c r="IN26"/>
      <c r="IO26"/>
      <c r="IP26"/>
      <c r="IQ26"/>
      <c r="IR26"/>
      <c r="IS26"/>
      <c r="IT26"/>
      <c r="IU26"/>
      <c r="IV26"/>
      <c r="IW26"/>
      <c r="IX26"/>
      <c r="IY26"/>
      <c r="IZ26"/>
      <c r="JA26"/>
      <c r="JB26"/>
      <c r="JC26"/>
      <c r="JD26"/>
      <c r="JE26"/>
      <c r="JF26"/>
      <c r="JG26"/>
      <c r="JH26"/>
      <c r="JI26"/>
      <c r="JJ26"/>
      <c r="JK26"/>
      <c r="JL26"/>
      <c r="JM26"/>
      <c r="JN26"/>
      <c r="JO26"/>
      <c r="JP26"/>
      <c r="JQ26"/>
      <c r="JR26"/>
      <c r="JS26"/>
      <c r="JT26"/>
      <c r="JU26"/>
      <c r="JV26"/>
      <c r="JW26"/>
      <c r="JX26"/>
      <c r="JY26"/>
      <c r="JZ26"/>
      <c r="KA26"/>
      <c r="KB26"/>
      <c r="KC26"/>
      <c r="KD26"/>
      <c r="KE26"/>
      <c r="KF26"/>
      <c r="KG26"/>
      <c r="KH26"/>
      <c r="KI26"/>
      <c r="KJ26"/>
      <c r="KK26"/>
      <c r="KL26"/>
      <c r="KM26"/>
      <c r="KN26"/>
      <c r="KO26"/>
      <c r="KP26"/>
      <c r="KQ26"/>
      <c r="KR26"/>
      <c r="KS26"/>
      <c r="KT26"/>
      <c r="KU26"/>
      <c r="KV26"/>
      <c r="KW26"/>
      <c r="KX26"/>
      <c r="KY26"/>
      <c r="KZ26"/>
      <c r="LA26"/>
      <c r="LB26"/>
      <c r="LC26"/>
      <c r="LD26"/>
      <c r="LE26"/>
      <c r="LF26"/>
      <c r="LG26"/>
      <c r="LH26"/>
      <c r="LI26"/>
      <c r="LJ26"/>
      <c r="LK26"/>
      <c r="LL26"/>
      <c r="LM26"/>
      <c r="LN26"/>
      <c r="LO26"/>
      <c r="LP26"/>
      <c r="LQ26"/>
      <c r="LR26"/>
      <c r="LS26"/>
      <c r="LT26"/>
      <c r="LU26"/>
      <c r="LV26"/>
      <c r="LW26"/>
      <c r="LX26"/>
      <c r="LY26"/>
      <c r="LZ26"/>
      <c r="MA26"/>
      <c r="MB26"/>
      <c r="MC26"/>
      <c r="MD26"/>
      <c r="ME26"/>
      <c r="MF26"/>
      <c r="MG26"/>
      <c r="MH26"/>
      <c r="MI26"/>
      <c r="MJ26"/>
      <c r="MK26"/>
      <c r="ML26"/>
      <c r="MM26"/>
      <c r="MN26"/>
      <c r="MO26"/>
      <c r="MP26"/>
      <c r="MQ26"/>
      <c r="MR26"/>
      <c r="MS26"/>
      <c r="MT26"/>
      <c r="MU26"/>
      <c r="MV26"/>
      <c r="MW26"/>
      <c r="MX26"/>
      <c r="MY26"/>
      <c r="MZ26"/>
      <c r="NA26"/>
      <c r="NB26"/>
      <c r="NC26"/>
      <c r="ND26"/>
      <c r="NE26"/>
      <c r="NF26"/>
      <c r="NG26"/>
      <c r="NH26"/>
      <c r="NI26"/>
      <c r="NJ26"/>
      <c r="NK26"/>
      <c r="NL26"/>
      <c r="NM26"/>
      <c r="NN26"/>
      <c r="NO26"/>
      <c r="NP26"/>
      <c r="NQ26"/>
      <c r="NR26"/>
      <c r="NS26"/>
      <c r="NT26"/>
      <c r="NU26"/>
      <c r="NV26"/>
      <c r="NW26"/>
      <c r="NX26"/>
      <c r="NY26"/>
      <c r="NZ26"/>
      <c r="OA26"/>
      <c r="OB26"/>
      <c r="OC26"/>
      <c r="OD26"/>
      <c r="OE26"/>
      <c r="OF26"/>
      <c r="OG26"/>
      <c r="OH26"/>
      <c r="OI26"/>
      <c r="OJ26"/>
      <c r="OK26"/>
      <c r="OL26"/>
      <c r="OM26"/>
      <c r="ON26"/>
      <c r="OO26"/>
      <c r="OP26"/>
      <c r="OQ26"/>
      <c r="OR26"/>
      <c r="OS26"/>
      <c r="OT26"/>
      <c r="OU26"/>
      <c r="OV26"/>
      <c r="OW26"/>
      <c r="OX26"/>
      <c r="OY26"/>
      <c r="OZ26"/>
      <c r="PA26"/>
      <c r="PB26"/>
      <c r="PC26"/>
      <c r="PD26"/>
      <c r="PE26"/>
      <c r="PF26"/>
      <c r="PG26"/>
      <c r="PH26"/>
      <c r="PI26"/>
      <c r="PJ26"/>
      <c r="PK26"/>
      <c r="PL26"/>
      <c r="PM26"/>
      <c r="PN26"/>
      <c r="PO26"/>
      <c r="PP26"/>
      <c r="PQ26"/>
      <c r="PR26"/>
      <c r="PS26"/>
      <c r="PT26"/>
      <c r="PU26"/>
      <c r="PV26"/>
      <c r="PW26"/>
      <c r="PX26"/>
      <c r="PY26"/>
      <c r="PZ26"/>
      <c r="QA26"/>
      <c r="QB26"/>
      <c r="QC26"/>
      <c r="QD26"/>
      <c r="QE26"/>
      <c r="QF26"/>
      <c r="QG26"/>
      <c r="QH26"/>
      <c r="QI26"/>
      <c r="QJ26"/>
      <c r="QK26"/>
      <c r="QL26"/>
      <c r="QM26"/>
      <c r="QN26"/>
      <c r="QO26"/>
      <c r="QP26"/>
      <c r="QQ26"/>
      <c r="QR26"/>
      <c r="QS26"/>
      <c r="QT26"/>
      <c r="QU26"/>
      <c r="QV26"/>
      <c r="QW26"/>
      <c r="QX26"/>
      <c r="QY26"/>
      <c r="QZ26"/>
      <c r="RA26"/>
      <c r="RB26"/>
      <c r="RC26"/>
      <c r="RD26"/>
      <c r="RE26"/>
      <c r="RF26"/>
    </row>
    <row r="27" spans="1:474">
      <c r="A27" s="252">
        <v>7</v>
      </c>
      <c r="B27" s="252" t="s">
        <v>182</v>
      </c>
      <c r="C27" s="252" t="s">
        <v>168</v>
      </c>
      <c r="D27" s="221"/>
      <c r="E27" s="221"/>
      <c r="F27" s="221"/>
      <c r="G27" s="221">
        <v>1.9375</v>
      </c>
      <c r="H27" s="221">
        <v>1.75</v>
      </c>
      <c r="I27" s="221">
        <v>2</v>
      </c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  <c r="AH27"/>
      <c r="AI27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  <c r="AY27"/>
      <c r="AZ27"/>
      <c r="BA27"/>
      <c r="BB27"/>
      <c r="BC27"/>
      <c r="BD27"/>
      <c r="BE27"/>
      <c r="BF27"/>
      <c r="BG27"/>
      <c r="BH27"/>
      <c r="BI27"/>
      <c r="BJ27"/>
      <c r="BK27"/>
      <c r="BL27"/>
      <c r="BM27"/>
      <c r="BN27"/>
      <c r="BO27"/>
      <c r="BP27"/>
      <c r="BQ27"/>
      <c r="BR27"/>
      <c r="BS27"/>
      <c r="BT27"/>
      <c r="BU27"/>
      <c r="BV27"/>
      <c r="BW27"/>
      <c r="BX27"/>
      <c r="BY27"/>
      <c r="BZ27"/>
      <c r="CA27"/>
      <c r="CB27"/>
      <c r="CC27"/>
      <c r="CD27"/>
      <c r="CE27"/>
      <c r="CF27"/>
      <c r="CG27"/>
      <c r="CH27"/>
      <c r="CI27"/>
      <c r="CJ27"/>
      <c r="CK27"/>
      <c r="CL27"/>
      <c r="CM27"/>
      <c r="CN27"/>
      <c r="CO27"/>
      <c r="CP27"/>
      <c r="CQ27"/>
      <c r="CR27"/>
      <c r="CS27"/>
      <c r="CT27"/>
      <c r="CU27"/>
      <c r="CV27"/>
      <c r="CW27"/>
      <c r="CX27"/>
      <c r="CY27"/>
      <c r="CZ27"/>
      <c r="DA27"/>
      <c r="DB27"/>
      <c r="DC27"/>
      <c r="DD27"/>
      <c r="DE27"/>
      <c r="DF27"/>
      <c r="DG27"/>
      <c r="DH27"/>
      <c r="DI27"/>
      <c r="DJ27"/>
      <c r="DK27"/>
      <c r="DL27"/>
      <c r="DM27"/>
      <c r="DN27"/>
      <c r="DO27"/>
      <c r="DP27"/>
      <c r="DQ27"/>
      <c r="DR27"/>
      <c r="DS27"/>
      <c r="DT27"/>
      <c r="DU27"/>
      <c r="DV27"/>
      <c r="DW27"/>
      <c r="DX27"/>
      <c r="DY27"/>
      <c r="DZ27"/>
      <c r="EA27"/>
      <c r="EB27"/>
      <c r="EC27"/>
      <c r="ED27"/>
      <c r="EE27"/>
      <c r="EF27"/>
      <c r="EG27"/>
      <c r="EH27"/>
      <c r="EI27"/>
      <c r="EJ27"/>
      <c r="EK27"/>
      <c r="EL27"/>
      <c r="EM27"/>
      <c r="EN27"/>
      <c r="EO27"/>
      <c r="EP27"/>
      <c r="EQ27"/>
      <c r="ER27"/>
      <c r="ES27"/>
      <c r="ET27"/>
      <c r="EU27"/>
      <c r="EV27"/>
      <c r="EW27"/>
      <c r="EX27"/>
      <c r="EY27"/>
      <c r="EZ27"/>
      <c r="FA27"/>
      <c r="FB27"/>
      <c r="FC27"/>
      <c r="FD27"/>
      <c r="FE27"/>
      <c r="FF27"/>
      <c r="FG27"/>
      <c r="FH27"/>
      <c r="FI27"/>
      <c r="FJ27"/>
      <c r="FK27"/>
      <c r="FL27"/>
      <c r="FM27"/>
      <c r="FN27"/>
      <c r="FO27"/>
      <c r="FP27"/>
      <c r="FQ27"/>
      <c r="FR27"/>
      <c r="FS27"/>
      <c r="FT27"/>
      <c r="FU27"/>
      <c r="FV27"/>
      <c r="FW27"/>
      <c r="FX27"/>
      <c r="FY27"/>
      <c r="FZ27"/>
      <c r="GA27"/>
      <c r="GB27"/>
      <c r="GC27"/>
      <c r="GD27"/>
      <c r="GE27"/>
      <c r="GF27"/>
      <c r="GG27"/>
      <c r="GH27"/>
      <c r="GI27"/>
      <c r="GJ27"/>
      <c r="GK27"/>
      <c r="GL27"/>
      <c r="GM27"/>
      <c r="GN27"/>
      <c r="GO27"/>
      <c r="GP27"/>
      <c r="GQ27"/>
      <c r="GR27"/>
      <c r="GS27"/>
      <c r="GT27"/>
      <c r="GU27"/>
      <c r="GV27"/>
      <c r="GW27"/>
      <c r="GX27"/>
      <c r="GY27"/>
      <c r="GZ27"/>
      <c r="HA27"/>
      <c r="HB27"/>
      <c r="HC27"/>
      <c r="HD27"/>
      <c r="HE27"/>
      <c r="HF27"/>
      <c r="HG27"/>
      <c r="HH27"/>
      <c r="HI27"/>
      <c r="HJ27"/>
      <c r="HK27"/>
      <c r="HL27"/>
      <c r="HM27"/>
      <c r="HN27"/>
      <c r="HO27"/>
      <c r="HP27"/>
      <c r="HQ27"/>
      <c r="HR27"/>
      <c r="HS27"/>
      <c r="HT27"/>
      <c r="HU27"/>
      <c r="HV27"/>
      <c r="HW27"/>
      <c r="HX27"/>
      <c r="HY27"/>
      <c r="HZ27"/>
      <c r="IA27"/>
      <c r="IB27"/>
      <c r="IC27"/>
      <c r="ID27"/>
      <c r="IE27"/>
      <c r="IF27"/>
      <c r="IG27"/>
      <c r="IH27"/>
      <c r="II27"/>
      <c r="IJ27"/>
      <c r="IK27"/>
      <c r="IL27"/>
      <c r="IM27"/>
      <c r="IN27"/>
      <c r="IO27"/>
      <c r="IP27"/>
      <c r="IQ27"/>
      <c r="IR27"/>
      <c r="IS27"/>
      <c r="IT27"/>
      <c r="IU27"/>
      <c r="IV27"/>
      <c r="IW27"/>
      <c r="IX27"/>
      <c r="IY27"/>
      <c r="IZ27"/>
      <c r="JA27"/>
      <c r="JB27"/>
      <c r="JC27"/>
      <c r="JD27"/>
      <c r="JE27"/>
      <c r="JF27"/>
      <c r="JG27"/>
      <c r="JH27"/>
      <c r="JI27"/>
      <c r="JJ27"/>
      <c r="JK27"/>
      <c r="JL27"/>
      <c r="JM27"/>
      <c r="JN27"/>
      <c r="JO27"/>
      <c r="JP27"/>
      <c r="JQ27"/>
      <c r="JR27"/>
      <c r="JS27"/>
      <c r="JT27"/>
      <c r="JU27"/>
      <c r="JV27"/>
      <c r="JW27"/>
      <c r="JX27"/>
      <c r="JY27"/>
      <c r="JZ27"/>
      <c r="KA27"/>
      <c r="KB27"/>
      <c r="KC27"/>
      <c r="KD27"/>
      <c r="KE27"/>
      <c r="KF27"/>
      <c r="KG27"/>
      <c r="KH27"/>
      <c r="KI27"/>
      <c r="KJ27"/>
      <c r="KK27"/>
      <c r="KL27"/>
      <c r="KM27"/>
      <c r="KN27"/>
      <c r="KO27"/>
      <c r="KP27"/>
      <c r="KQ27"/>
      <c r="KR27"/>
      <c r="KS27"/>
      <c r="KT27"/>
      <c r="KU27"/>
      <c r="KV27"/>
      <c r="KW27"/>
      <c r="KX27"/>
      <c r="KY27"/>
      <c r="KZ27"/>
      <c r="LA27"/>
      <c r="LB27"/>
      <c r="LC27"/>
      <c r="LD27"/>
      <c r="LE27"/>
      <c r="LF27"/>
      <c r="LG27"/>
      <c r="LH27"/>
      <c r="LI27"/>
      <c r="LJ27"/>
      <c r="LK27"/>
      <c r="LL27"/>
      <c r="LM27"/>
      <c r="LN27"/>
      <c r="LO27"/>
      <c r="LP27"/>
      <c r="LQ27"/>
      <c r="LR27"/>
      <c r="LS27"/>
      <c r="LT27"/>
      <c r="LU27"/>
      <c r="LV27"/>
      <c r="LW27"/>
      <c r="LX27"/>
      <c r="LY27"/>
      <c r="LZ27"/>
      <c r="MA27"/>
      <c r="MB27"/>
      <c r="MC27"/>
      <c r="MD27"/>
      <c r="ME27"/>
      <c r="MF27"/>
      <c r="MG27"/>
      <c r="MH27"/>
      <c r="MI27"/>
      <c r="MJ27"/>
      <c r="MK27"/>
      <c r="ML27"/>
      <c r="MM27"/>
      <c r="MN27"/>
      <c r="MO27"/>
      <c r="MP27"/>
      <c r="MQ27"/>
      <c r="MR27"/>
      <c r="MS27"/>
      <c r="MT27"/>
      <c r="MU27"/>
      <c r="MV27"/>
      <c r="MW27"/>
      <c r="MX27"/>
      <c r="MY27"/>
      <c r="MZ27"/>
      <c r="NA27"/>
      <c r="NB27"/>
      <c r="NC27"/>
      <c r="ND27"/>
      <c r="NE27"/>
      <c r="NF27"/>
      <c r="NG27"/>
      <c r="NH27"/>
      <c r="NI27"/>
      <c r="NJ27"/>
      <c r="NK27"/>
      <c r="NL27"/>
      <c r="NM27"/>
      <c r="NN27"/>
      <c r="NO27"/>
      <c r="NP27"/>
      <c r="NQ27"/>
      <c r="NR27"/>
      <c r="NS27"/>
      <c r="NT27"/>
      <c r="NU27"/>
      <c r="NV27"/>
      <c r="NW27"/>
      <c r="NX27"/>
      <c r="NY27"/>
      <c r="NZ27"/>
      <c r="OA27"/>
      <c r="OB27"/>
      <c r="OC27"/>
      <c r="OD27"/>
      <c r="OE27"/>
      <c r="OF27"/>
      <c r="OG27"/>
      <c r="OH27"/>
      <c r="OI27"/>
      <c r="OJ27"/>
      <c r="OK27"/>
      <c r="OL27"/>
      <c r="OM27"/>
      <c r="ON27"/>
      <c r="OO27"/>
      <c r="OP27"/>
      <c r="OQ27"/>
      <c r="OR27"/>
      <c r="OS27"/>
      <c r="OT27"/>
      <c r="OU27"/>
      <c r="OV27"/>
      <c r="OW27"/>
      <c r="OX27"/>
      <c r="OY27"/>
      <c r="OZ27"/>
      <c r="PA27"/>
      <c r="PB27"/>
      <c r="PC27"/>
      <c r="PD27"/>
      <c r="PE27"/>
      <c r="PF27"/>
      <c r="PG27"/>
      <c r="PH27"/>
      <c r="PI27"/>
      <c r="PJ27"/>
      <c r="PK27"/>
      <c r="PL27"/>
      <c r="PM27"/>
      <c r="PN27"/>
      <c r="PO27"/>
      <c r="PP27"/>
      <c r="PQ27"/>
      <c r="PR27"/>
      <c r="PS27"/>
      <c r="PT27"/>
      <c r="PU27"/>
      <c r="PV27"/>
      <c r="PW27"/>
      <c r="PX27"/>
      <c r="PY27"/>
      <c r="PZ27"/>
      <c r="QA27"/>
      <c r="QB27"/>
      <c r="QC27"/>
      <c r="QD27"/>
      <c r="QE27"/>
      <c r="QF27"/>
      <c r="QG27"/>
      <c r="QH27"/>
      <c r="QI27"/>
      <c r="QJ27"/>
      <c r="QK27"/>
      <c r="QL27"/>
      <c r="QM27"/>
      <c r="QN27"/>
      <c r="QO27"/>
      <c r="QP27"/>
      <c r="QQ27"/>
      <c r="QR27"/>
      <c r="QS27"/>
      <c r="QT27"/>
      <c r="QU27"/>
      <c r="QV27"/>
      <c r="QW27"/>
      <c r="QX27"/>
      <c r="QY27"/>
      <c r="QZ27"/>
      <c r="RA27"/>
      <c r="RB27"/>
      <c r="RC27"/>
      <c r="RD27"/>
      <c r="RE27"/>
      <c r="RF27"/>
    </row>
    <row r="28" spans="1:474">
      <c r="A28" s="252">
        <v>7</v>
      </c>
      <c r="B28" s="252" t="s">
        <v>175</v>
      </c>
      <c r="C28" s="252" t="s">
        <v>168</v>
      </c>
      <c r="D28" s="221"/>
      <c r="E28" s="221"/>
      <c r="F28" s="221"/>
      <c r="G28" s="221">
        <v>1.75</v>
      </c>
      <c r="H28" s="221">
        <v>1.75</v>
      </c>
      <c r="I28" s="221">
        <v>1.75</v>
      </c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  <c r="AH28"/>
      <c r="AI2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  <c r="AY28"/>
      <c r="AZ28"/>
      <c r="BA28"/>
      <c r="BB28"/>
      <c r="BC28"/>
      <c r="BD28"/>
      <c r="BE28"/>
      <c r="BF28"/>
      <c r="BG28"/>
      <c r="BH28"/>
      <c r="BI28"/>
      <c r="BJ28"/>
      <c r="BK28"/>
      <c r="BL28"/>
      <c r="BM28"/>
      <c r="BN28"/>
      <c r="BO28"/>
      <c r="BP28"/>
      <c r="BQ28"/>
      <c r="BR28"/>
      <c r="BS28"/>
      <c r="BT28"/>
      <c r="BU28"/>
      <c r="BV28"/>
      <c r="BW28"/>
      <c r="BX28"/>
      <c r="BY28"/>
      <c r="BZ28"/>
      <c r="CA28"/>
      <c r="CB28"/>
      <c r="CC28"/>
      <c r="CD28"/>
      <c r="CE28"/>
      <c r="CF28"/>
      <c r="CG28"/>
      <c r="CH28"/>
      <c r="CI28"/>
      <c r="CJ28"/>
      <c r="CK28"/>
      <c r="CL28"/>
      <c r="CM28"/>
      <c r="CN28"/>
      <c r="CO28"/>
      <c r="CP28"/>
      <c r="CQ28"/>
      <c r="CR28"/>
      <c r="CS28"/>
      <c r="CT28"/>
      <c r="CU28"/>
      <c r="CV28"/>
      <c r="CW28"/>
      <c r="CX28"/>
      <c r="CY28"/>
      <c r="CZ28"/>
      <c r="DA28"/>
      <c r="DB28"/>
      <c r="DC28"/>
      <c r="DD28"/>
      <c r="DE28"/>
      <c r="DF28"/>
      <c r="DG28"/>
      <c r="DH28"/>
      <c r="DI28"/>
      <c r="DJ28"/>
      <c r="DK28"/>
      <c r="DL28"/>
      <c r="DM28"/>
      <c r="DN28"/>
      <c r="DO28"/>
      <c r="DP28"/>
      <c r="DQ28"/>
      <c r="DR28"/>
      <c r="DS28"/>
      <c r="DT28"/>
      <c r="DU28"/>
      <c r="DV28"/>
      <c r="DW28"/>
      <c r="DX28"/>
      <c r="DY28"/>
      <c r="DZ28"/>
      <c r="EA28"/>
      <c r="EB28"/>
      <c r="EC28"/>
      <c r="ED28"/>
      <c r="EE28"/>
      <c r="EF28"/>
      <c r="EG28"/>
      <c r="EH28"/>
      <c r="EI28"/>
      <c r="EJ28"/>
      <c r="EK28"/>
      <c r="EL28"/>
      <c r="EM28"/>
      <c r="EN28"/>
      <c r="EO28"/>
      <c r="EP28"/>
      <c r="EQ28"/>
      <c r="ER28"/>
      <c r="ES28"/>
      <c r="ET28"/>
      <c r="EU28"/>
      <c r="EV28"/>
      <c r="EW28"/>
      <c r="EX28"/>
      <c r="EY28"/>
      <c r="EZ28"/>
      <c r="FA28"/>
      <c r="FB28"/>
      <c r="FC28"/>
      <c r="FD28"/>
      <c r="FE28"/>
      <c r="FF28"/>
      <c r="FG28"/>
      <c r="FH28"/>
      <c r="FI28"/>
      <c r="FJ28"/>
      <c r="FK28"/>
      <c r="FL28"/>
      <c r="FM28"/>
      <c r="FN28"/>
      <c r="FO28"/>
      <c r="FP28"/>
      <c r="FQ28"/>
      <c r="FR28"/>
      <c r="FS28"/>
      <c r="FT28"/>
      <c r="FU28"/>
      <c r="FV28"/>
      <c r="FW28"/>
      <c r="FX28"/>
      <c r="FY28"/>
      <c r="FZ28"/>
      <c r="GA28"/>
      <c r="GB28"/>
      <c r="GC28"/>
      <c r="GD28"/>
      <c r="GE28"/>
      <c r="GF28"/>
      <c r="GG28"/>
      <c r="GH28"/>
      <c r="GI28"/>
      <c r="GJ28"/>
      <c r="GK28"/>
      <c r="GL28"/>
      <c r="GM28"/>
      <c r="GN28"/>
      <c r="GO28"/>
      <c r="GP28"/>
      <c r="GQ28"/>
      <c r="GR28"/>
      <c r="GS28"/>
      <c r="GT28"/>
      <c r="GU28"/>
      <c r="GV28"/>
      <c r="GW28"/>
      <c r="GX28"/>
      <c r="GY28"/>
      <c r="GZ28"/>
      <c r="HA28"/>
      <c r="HB28"/>
      <c r="HC28"/>
      <c r="HD28"/>
      <c r="HE28"/>
      <c r="HF28"/>
      <c r="HG28"/>
      <c r="HH28"/>
      <c r="HI28"/>
      <c r="HJ28"/>
      <c r="HK28"/>
      <c r="HL28"/>
      <c r="HM28"/>
      <c r="HN28"/>
      <c r="HO28"/>
      <c r="HP28"/>
      <c r="HQ28"/>
      <c r="HR28"/>
      <c r="HS28"/>
      <c r="HT28"/>
      <c r="HU28"/>
      <c r="HV28"/>
      <c r="HW28"/>
      <c r="HX28"/>
      <c r="HY28"/>
      <c r="HZ28"/>
      <c r="IA28"/>
      <c r="IB28"/>
      <c r="IC28"/>
      <c r="ID28"/>
      <c r="IE28"/>
      <c r="IF28"/>
      <c r="IG28"/>
      <c r="IH28"/>
      <c r="II28"/>
      <c r="IJ28"/>
      <c r="IK28"/>
      <c r="IL28"/>
      <c r="IM28"/>
      <c r="IN28"/>
      <c r="IO28"/>
      <c r="IP28"/>
      <c r="IQ28"/>
      <c r="IR28"/>
      <c r="IS28"/>
      <c r="IT28"/>
      <c r="IU28"/>
      <c r="IV28"/>
      <c r="IW28"/>
      <c r="IX28"/>
      <c r="IY28"/>
      <c r="IZ28"/>
      <c r="JA28"/>
      <c r="JB28"/>
      <c r="JC28"/>
      <c r="JD28"/>
      <c r="JE28"/>
      <c r="JF28"/>
      <c r="JG28"/>
      <c r="JH28"/>
      <c r="JI28"/>
      <c r="JJ28"/>
      <c r="JK28"/>
      <c r="JL28"/>
      <c r="JM28"/>
      <c r="JN28"/>
      <c r="JO28"/>
      <c r="JP28"/>
      <c r="JQ28"/>
      <c r="JR28"/>
      <c r="JS28"/>
      <c r="JT28"/>
      <c r="JU28"/>
      <c r="JV28"/>
      <c r="JW28"/>
      <c r="JX28"/>
      <c r="JY28"/>
      <c r="JZ28"/>
      <c r="KA28"/>
      <c r="KB28"/>
      <c r="KC28"/>
      <c r="KD28"/>
      <c r="KE28"/>
      <c r="KF28"/>
      <c r="KG28"/>
      <c r="KH28"/>
      <c r="KI28"/>
      <c r="KJ28"/>
      <c r="KK28"/>
      <c r="KL28"/>
      <c r="KM28"/>
      <c r="KN28"/>
      <c r="KO28"/>
      <c r="KP28"/>
      <c r="KQ28"/>
      <c r="KR28"/>
      <c r="KS28"/>
      <c r="KT28"/>
      <c r="KU28"/>
      <c r="KV28"/>
      <c r="KW28"/>
      <c r="KX28"/>
      <c r="KY28"/>
      <c r="KZ28"/>
      <c r="LA28"/>
      <c r="LB28"/>
      <c r="LC28"/>
      <c r="LD28"/>
      <c r="LE28"/>
      <c r="LF28"/>
      <c r="LG28"/>
      <c r="LH28"/>
      <c r="LI28"/>
      <c r="LJ28"/>
      <c r="LK28"/>
      <c r="LL28"/>
      <c r="LM28"/>
      <c r="LN28"/>
      <c r="LO28"/>
      <c r="LP28"/>
      <c r="LQ28"/>
      <c r="LR28"/>
      <c r="LS28"/>
      <c r="LT28"/>
      <c r="LU28"/>
      <c r="LV28"/>
      <c r="LW28"/>
      <c r="LX28"/>
      <c r="LY28"/>
      <c r="LZ28"/>
      <c r="MA28"/>
      <c r="MB28"/>
      <c r="MC28"/>
      <c r="MD28"/>
      <c r="ME28"/>
      <c r="MF28"/>
      <c r="MG28"/>
      <c r="MH28"/>
      <c r="MI28"/>
      <c r="MJ28"/>
      <c r="MK28"/>
      <c r="ML28"/>
      <c r="MM28"/>
      <c r="MN28"/>
      <c r="MO28"/>
      <c r="MP28"/>
      <c r="MQ28"/>
      <c r="MR28"/>
      <c r="MS28"/>
      <c r="MT28"/>
      <c r="MU28"/>
      <c r="MV28"/>
      <c r="MW28"/>
      <c r="MX28"/>
      <c r="MY28"/>
      <c r="MZ28"/>
      <c r="NA28"/>
      <c r="NB28"/>
      <c r="NC28"/>
      <c r="ND28"/>
      <c r="NE28"/>
      <c r="NF28"/>
      <c r="NG28"/>
      <c r="NH28"/>
      <c r="NI28"/>
      <c r="NJ28"/>
      <c r="NK28"/>
      <c r="NL28"/>
      <c r="NM28"/>
      <c r="NN28"/>
      <c r="NO28"/>
      <c r="NP28"/>
      <c r="NQ28"/>
      <c r="NR28"/>
      <c r="NS28"/>
      <c r="NT28"/>
      <c r="NU28"/>
      <c r="NV28"/>
      <c r="NW28"/>
      <c r="NX28"/>
      <c r="NY28"/>
      <c r="NZ28"/>
      <c r="OA28"/>
      <c r="OB28"/>
      <c r="OC28"/>
      <c r="OD28"/>
      <c r="OE28"/>
      <c r="OF28"/>
      <c r="OG28"/>
      <c r="OH28"/>
      <c r="OI28"/>
      <c r="OJ28"/>
      <c r="OK28"/>
      <c r="OL28"/>
      <c r="OM28"/>
      <c r="ON28"/>
      <c r="OO28"/>
      <c r="OP28"/>
      <c r="OQ28"/>
      <c r="OR28"/>
      <c r="OS28"/>
      <c r="OT28"/>
      <c r="OU28"/>
      <c r="OV28"/>
      <c r="OW28"/>
      <c r="OX28"/>
      <c r="OY28"/>
      <c r="OZ28"/>
      <c r="PA28"/>
      <c r="PB28"/>
      <c r="PC28"/>
      <c r="PD28"/>
      <c r="PE28"/>
      <c r="PF28"/>
      <c r="PG28"/>
      <c r="PH28"/>
      <c r="PI28"/>
      <c r="PJ28"/>
      <c r="PK28"/>
      <c r="PL28"/>
      <c r="PM28"/>
      <c r="PN28"/>
      <c r="PO28"/>
      <c r="PP28"/>
      <c r="PQ28"/>
      <c r="PR28"/>
      <c r="PS28"/>
      <c r="PT28"/>
      <c r="PU28"/>
      <c r="PV28"/>
      <c r="PW28"/>
      <c r="PX28"/>
      <c r="PY28"/>
      <c r="PZ28"/>
      <c r="QA28"/>
      <c r="QB28"/>
      <c r="QC28"/>
      <c r="QD28"/>
      <c r="QE28"/>
      <c r="QF28"/>
      <c r="QG28"/>
      <c r="QH28"/>
      <c r="QI28"/>
      <c r="QJ28"/>
      <c r="QK28"/>
      <c r="QL28"/>
      <c r="QM28"/>
      <c r="QN28"/>
      <c r="QO28"/>
      <c r="QP28"/>
      <c r="QQ28"/>
      <c r="QR28"/>
      <c r="QS28"/>
      <c r="QT28"/>
      <c r="QU28"/>
      <c r="QV28"/>
      <c r="QW28"/>
      <c r="QX28"/>
      <c r="QY28"/>
      <c r="QZ28"/>
      <c r="RA28"/>
      <c r="RB28"/>
      <c r="RC28"/>
      <c r="RD28"/>
      <c r="RE28"/>
      <c r="RF28"/>
    </row>
    <row r="29" spans="1:474">
      <c r="A29" s="252">
        <v>7</v>
      </c>
      <c r="B29" s="252" t="s">
        <v>259</v>
      </c>
      <c r="C29" s="252" t="s">
        <v>168</v>
      </c>
      <c r="D29" s="221">
        <v>160</v>
      </c>
      <c r="E29" s="221">
        <v>160</v>
      </c>
      <c r="F29" s="221">
        <v>160</v>
      </c>
      <c r="G29" s="221">
        <v>1.9166666666666667</v>
      </c>
      <c r="H29" s="221">
        <v>1.75</v>
      </c>
      <c r="I29" s="221">
        <v>2</v>
      </c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  <c r="AH29"/>
      <c r="AI29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  <c r="AY29"/>
      <c r="AZ29"/>
      <c r="BA29"/>
      <c r="BB29"/>
      <c r="BC29"/>
      <c r="BD29"/>
      <c r="BE29"/>
      <c r="BF29"/>
      <c r="BG29"/>
      <c r="BH29"/>
      <c r="BI29"/>
      <c r="BJ29"/>
      <c r="BK29"/>
      <c r="BL29"/>
      <c r="BM29"/>
      <c r="BN29"/>
      <c r="BO29"/>
      <c r="BP29"/>
      <c r="BQ29"/>
      <c r="BR29"/>
      <c r="BS29"/>
      <c r="BT29"/>
      <c r="BU29"/>
      <c r="BV29"/>
      <c r="BW29"/>
      <c r="BX29"/>
      <c r="BY29"/>
      <c r="BZ29"/>
      <c r="CA29"/>
      <c r="CB29"/>
      <c r="CC29"/>
      <c r="CD29"/>
      <c r="CE29"/>
      <c r="CF29"/>
      <c r="CG29"/>
      <c r="CH29"/>
      <c r="CI29"/>
      <c r="CJ29"/>
      <c r="CK29"/>
      <c r="CL29"/>
      <c r="CM29"/>
      <c r="CN29"/>
      <c r="CO29"/>
      <c r="CP29"/>
      <c r="CQ29"/>
      <c r="CR29"/>
      <c r="CS29"/>
      <c r="CT29"/>
      <c r="CU29"/>
      <c r="CV29"/>
      <c r="CW29"/>
      <c r="CX29"/>
      <c r="CY29"/>
      <c r="CZ29"/>
      <c r="DA29"/>
      <c r="DB29"/>
      <c r="DC29"/>
      <c r="DD29"/>
      <c r="DE29"/>
      <c r="DF29"/>
      <c r="DG29"/>
      <c r="DH29"/>
      <c r="DI29"/>
      <c r="DJ29"/>
      <c r="DK29"/>
      <c r="DL29"/>
      <c r="DM29"/>
      <c r="DN29"/>
      <c r="DO29"/>
      <c r="DP29"/>
      <c r="DQ29"/>
      <c r="DR29"/>
      <c r="DS29"/>
      <c r="DT29"/>
      <c r="DU29"/>
      <c r="DV29"/>
      <c r="DW29"/>
      <c r="DX29"/>
      <c r="DY29"/>
      <c r="DZ29"/>
      <c r="EA29"/>
      <c r="EB29"/>
      <c r="EC29"/>
      <c r="ED29"/>
      <c r="EE29"/>
      <c r="EF29"/>
      <c r="EG29"/>
      <c r="EH29"/>
      <c r="EI29"/>
      <c r="EJ29"/>
      <c r="EK29"/>
      <c r="EL29"/>
      <c r="EM29"/>
      <c r="EN29"/>
      <c r="EO29"/>
      <c r="EP29"/>
      <c r="EQ29"/>
      <c r="ER29"/>
      <c r="ES29"/>
      <c r="ET29"/>
      <c r="EU29"/>
      <c r="EV29"/>
      <c r="EW29"/>
      <c r="EX29"/>
      <c r="EY29"/>
      <c r="EZ29"/>
      <c r="FA29"/>
      <c r="FB29"/>
      <c r="FC29"/>
      <c r="FD29"/>
      <c r="FE29"/>
      <c r="FF29"/>
      <c r="FG29"/>
      <c r="FH29"/>
      <c r="FI29"/>
      <c r="FJ29"/>
      <c r="FK29"/>
      <c r="FL29"/>
      <c r="FM29"/>
      <c r="FN29"/>
      <c r="FO29"/>
      <c r="FP29"/>
      <c r="FQ29"/>
      <c r="FR29"/>
      <c r="FS29"/>
      <c r="FT29"/>
      <c r="FU29"/>
      <c r="FV29"/>
      <c r="FW29"/>
      <c r="FX29"/>
      <c r="FY29"/>
      <c r="FZ29"/>
      <c r="GA29"/>
      <c r="GB29"/>
      <c r="GC29"/>
      <c r="GD29"/>
      <c r="GE29"/>
      <c r="GF29"/>
      <c r="GG29"/>
      <c r="GH29"/>
      <c r="GI29"/>
      <c r="GJ29"/>
      <c r="GK29"/>
      <c r="GL29"/>
      <c r="GM29"/>
      <c r="GN29"/>
      <c r="GO29"/>
      <c r="GP29"/>
      <c r="GQ29"/>
      <c r="GR29"/>
      <c r="GS29"/>
      <c r="GT29"/>
      <c r="GU29"/>
      <c r="GV29"/>
      <c r="GW29"/>
      <c r="GX29"/>
      <c r="GY29"/>
      <c r="GZ29"/>
      <c r="HA29"/>
      <c r="HB29"/>
      <c r="HC29"/>
      <c r="HD29"/>
      <c r="HE29"/>
      <c r="HF29"/>
      <c r="HG29"/>
      <c r="HH29"/>
      <c r="HI29"/>
      <c r="HJ29"/>
      <c r="HK29"/>
      <c r="HL29"/>
      <c r="HM29"/>
      <c r="HN29"/>
      <c r="HO29"/>
      <c r="HP29"/>
      <c r="HQ29"/>
      <c r="HR29"/>
      <c r="HS29"/>
      <c r="HT29"/>
      <c r="HU29"/>
      <c r="HV29"/>
      <c r="HW29"/>
      <c r="HX29"/>
      <c r="HY29"/>
      <c r="HZ29"/>
      <c r="IA29"/>
      <c r="IB29"/>
      <c r="IC29"/>
      <c r="ID29"/>
      <c r="IE29"/>
      <c r="IF29"/>
      <c r="IG29"/>
      <c r="IH29"/>
      <c r="II29"/>
      <c r="IJ29"/>
      <c r="IK29"/>
      <c r="IL29"/>
      <c r="IM29"/>
      <c r="IN29"/>
      <c r="IO29"/>
      <c r="IP29"/>
      <c r="IQ29"/>
      <c r="IR29"/>
      <c r="IS29"/>
      <c r="IT29"/>
      <c r="IU29"/>
      <c r="IV29"/>
      <c r="IW29"/>
      <c r="IX29"/>
      <c r="IY29"/>
      <c r="IZ29"/>
      <c r="JA29"/>
      <c r="JB29"/>
      <c r="JC29"/>
      <c r="JD29"/>
      <c r="JE29"/>
      <c r="JF29"/>
      <c r="JG29"/>
      <c r="JH29"/>
      <c r="JI29"/>
      <c r="JJ29"/>
      <c r="JK29"/>
      <c r="JL29"/>
      <c r="JM29"/>
      <c r="JN29"/>
      <c r="JO29"/>
      <c r="JP29"/>
      <c r="JQ29"/>
      <c r="JR29"/>
      <c r="JS29"/>
      <c r="JT29"/>
      <c r="JU29"/>
      <c r="JV29"/>
      <c r="JW29"/>
      <c r="JX29"/>
      <c r="JY29"/>
      <c r="JZ29"/>
      <c r="KA29"/>
      <c r="KB29"/>
      <c r="KC29"/>
      <c r="KD29"/>
      <c r="KE29"/>
      <c r="KF29"/>
      <c r="KG29"/>
      <c r="KH29"/>
      <c r="KI29"/>
      <c r="KJ29"/>
      <c r="KK29"/>
      <c r="KL29"/>
      <c r="KM29"/>
      <c r="KN29"/>
      <c r="KO29"/>
      <c r="KP29"/>
      <c r="KQ29"/>
      <c r="KR29"/>
      <c r="KS29"/>
      <c r="KT29"/>
      <c r="KU29"/>
      <c r="KV29"/>
      <c r="KW29"/>
      <c r="KX29"/>
      <c r="KY29"/>
      <c r="KZ29"/>
      <c r="LA29"/>
      <c r="LB29"/>
      <c r="LC29"/>
      <c r="LD29"/>
      <c r="LE29"/>
      <c r="LF29"/>
      <c r="LG29"/>
      <c r="LH29"/>
      <c r="LI29"/>
      <c r="LJ29"/>
      <c r="LK29"/>
      <c r="LL29"/>
      <c r="LM29"/>
      <c r="LN29"/>
      <c r="LO29"/>
      <c r="LP29"/>
      <c r="LQ29"/>
      <c r="LR29"/>
      <c r="LS29"/>
      <c r="LT29"/>
      <c r="LU29"/>
      <c r="LV29"/>
      <c r="LW29"/>
      <c r="LX29"/>
      <c r="LY29"/>
      <c r="LZ29"/>
      <c r="MA29"/>
      <c r="MB29"/>
      <c r="MC29"/>
      <c r="MD29"/>
      <c r="ME29"/>
      <c r="MF29"/>
      <c r="MG29"/>
      <c r="MH29"/>
      <c r="MI29"/>
      <c r="MJ29"/>
      <c r="MK29"/>
      <c r="ML29"/>
      <c r="MM29"/>
      <c r="MN29"/>
      <c r="MO29"/>
      <c r="MP29"/>
      <c r="MQ29"/>
      <c r="MR29"/>
      <c r="MS29"/>
      <c r="MT29"/>
      <c r="MU29"/>
      <c r="MV29"/>
      <c r="MW29"/>
      <c r="MX29"/>
      <c r="MY29"/>
      <c r="MZ29"/>
      <c r="NA29"/>
      <c r="NB29"/>
      <c r="NC29"/>
      <c r="ND29"/>
      <c r="NE29"/>
      <c r="NF29"/>
      <c r="NG29"/>
      <c r="NH29"/>
      <c r="NI29"/>
      <c r="NJ29"/>
      <c r="NK29"/>
      <c r="NL29"/>
      <c r="NM29"/>
      <c r="NN29"/>
      <c r="NO29"/>
      <c r="NP29"/>
      <c r="NQ29"/>
      <c r="NR29"/>
      <c r="NS29"/>
      <c r="NT29"/>
      <c r="NU29"/>
      <c r="NV29"/>
      <c r="NW29"/>
      <c r="NX29"/>
      <c r="NY29"/>
      <c r="NZ29"/>
      <c r="OA29"/>
      <c r="OB29"/>
      <c r="OC29"/>
      <c r="OD29"/>
      <c r="OE29"/>
      <c r="OF29"/>
      <c r="OG29"/>
      <c r="OH29"/>
      <c r="OI29"/>
      <c r="OJ29"/>
      <c r="OK29"/>
      <c r="OL29"/>
      <c r="OM29"/>
      <c r="ON29"/>
      <c r="OO29"/>
      <c r="OP29"/>
      <c r="OQ29"/>
      <c r="OR29"/>
      <c r="OS29"/>
      <c r="OT29"/>
      <c r="OU29"/>
      <c r="OV29"/>
      <c r="OW29"/>
      <c r="OX29"/>
      <c r="OY29"/>
      <c r="OZ29"/>
      <c r="PA29"/>
      <c r="PB29"/>
      <c r="PC29"/>
      <c r="PD29"/>
      <c r="PE29"/>
      <c r="PF29"/>
      <c r="PG29"/>
      <c r="PH29"/>
      <c r="PI29"/>
      <c r="PJ29"/>
      <c r="PK29"/>
      <c r="PL29"/>
      <c r="PM29"/>
      <c r="PN29"/>
      <c r="PO29"/>
      <c r="PP29"/>
      <c r="PQ29"/>
      <c r="PR29"/>
      <c r="PS29"/>
      <c r="PT29"/>
      <c r="PU29"/>
      <c r="PV29"/>
      <c r="PW29"/>
      <c r="PX29"/>
      <c r="PY29"/>
      <c r="PZ29"/>
      <c r="QA29"/>
      <c r="QB29"/>
      <c r="QC29"/>
      <c r="QD29"/>
      <c r="QE29"/>
      <c r="QF29"/>
      <c r="QG29"/>
      <c r="QH29"/>
      <c r="QI29"/>
      <c r="QJ29"/>
      <c r="QK29"/>
      <c r="QL29"/>
      <c r="QM29"/>
      <c r="QN29"/>
      <c r="QO29"/>
      <c r="QP29"/>
      <c r="QQ29"/>
      <c r="QR29"/>
      <c r="QS29"/>
      <c r="QT29"/>
      <c r="QU29"/>
      <c r="QV29"/>
      <c r="QW29"/>
      <c r="QX29"/>
      <c r="QY29"/>
      <c r="QZ29"/>
      <c r="RA29"/>
      <c r="RB29"/>
      <c r="RC29"/>
      <c r="RD29"/>
      <c r="RE29"/>
      <c r="RF29"/>
    </row>
    <row r="30" spans="1:474">
      <c r="A30" s="252">
        <v>9</v>
      </c>
      <c r="B30" s="252" t="s">
        <v>262</v>
      </c>
      <c r="C30" s="252" t="s">
        <v>129</v>
      </c>
      <c r="D30" s="221">
        <v>28.826086956521738</v>
      </c>
      <c r="E30" s="221">
        <v>27</v>
      </c>
      <c r="F30" s="221">
        <v>30</v>
      </c>
      <c r="G30" s="221">
        <v>0.35</v>
      </c>
      <c r="H30" s="221">
        <v>0.35</v>
      </c>
      <c r="I30" s="221">
        <v>0.35</v>
      </c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  <c r="AH30"/>
      <c r="AI30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  <c r="AY30"/>
      <c r="AZ30"/>
      <c r="BA30"/>
      <c r="BB30"/>
      <c r="BC30"/>
      <c r="BD30"/>
      <c r="BE30"/>
      <c r="BF30"/>
      <c r="BG30"/>
      <c r="BH30"/>
      <c r="BI30"/>
      <c r="BJ30"/>
      <c r="BK30"/>
      <c r="BL30"/>
      <c r="BM30"/>
      <c r="BN30"/>
      <c r="BO30"/>
      <c r="BP30"/>
      <c r="BQ30"/>
      <c r="BR30"/>
      <c r="BS30"/>
      <c r="BT30"/>
      <c r="BU30"/>
      <c r="BV30"/>
      <c r="BW30"/>
      <c r="BX30"/>
      <c r="BY30"/>
      <c r="BZ30"/>
      <c r="CA30"/>
      <c r="CB30"/>
      <c r="CC30"/>
      <c r="CD30"/>
      <c r="CE30"/>
      <c r="CF30"/>
      <c r="CG30"/>
      <c r="CH30"/>
      <c r="CI30"/>
      <c r="CJ30"/>
      <c r="CK30"/>
      <c r="CL30"/>
      <c r="CM30"/>
      <c r="CN30"/>
      <c r="CO30"/>
      <c r="CP30"/>
      <c r="CQ30"/>
      <c r="CR30"/>
      <c r="CS30"/>
      <c r="CT30"/>
      <c r="CU30"/>
      <c r="CV30"/>
      <c r="CW30"/>
      <c r="CX30"/>
      <c r="CY30"/>
      <c r="CZ30"/>
      <c r="DA30"/>
      <c r="DB30"/>
      <c r="DC30"/>
      <c r="DD30"/>
      <c r="DE30"/>
      <c r="DF30"/>
      <c r="DG30"/>
      <c r="DH30"/>
      <c r="DI30"/>
      <c r="DJ30"/>
      <c r="DK30"/>
      <c r="DL30"/>
      <c r="DM30"/>
      <c r="DN30"/>
      <c r="DO30"/>
      <c r="DP30"/>
      <c r="DQ30"/>
      <c r="DR30"/>
      <c r="DS30"/>
      <c r="DT30"/>
      <c r="DU30"/>
      <c r="DV30"/>
      <c r="DW30"/>
      <c r="DX30"/>
      <c r="DY30"/>
      <c r="DZ30"/>
      <c r="EA30"/>
      <c r="EB30"/>
      <c r="EC30"/>
      <c r="ED30"/>
      <c r="EE30"/>
      <c r="EF30"/>
      <c r="EG30"/>
      <c r="EH30"/>
      <c r="EI30"/>
      <c r="EJ30"/>
      <c r="EK30"/>
      <c r="EL30"/>
      <c r="EM30"/>
      <c r="EN30"/>
      <c r="EO30"/>
      <c r="EP30"/>
      <c r="EQ30"/>
      <c r="ER30"/>
      <c r="ES30"/>
      <c r="ET30"/>
      <c r="EU30"/>
      <c r="EV30"/>
      <c r="EW30"/>
      <c r="EX30"/>
      <c r="EY30"/>
      <c r="EZ30"/>
      <c r="FA30"/>
      <c r="FB30"/>
      <c r="FC30"/>
      <c r="FD30"/>
      <c r="FE30"/>
      <c r="FF30"/>
      <c r="FG30"/>
      <c r="FH30"/>
      <c r="FI30"/>
      <c r="FJ30"/>
      <c r="FK30"/>
      <c r="FL30"/>
      <c r="FM30"/>
      <c r="FN30"/>
      <c r="FO30"/>
      <c r="FP30"/>
      <c r="FQ30"/>
      <c r="FR30"/>
      <c r="FS30"/>
      <c r="FT30"/>
      <c r="FU30"/>
      <c r="FV30"/>
      <c r="FW30"/>
      <c r="FX30"/>
      <c r="FY30"/>
      <c r="FZ30"/>
      <c r="GA30"/>
      <c r="GB30"/>
      <c r="GC30"/>
      <c r="GD30"/>
      <c r="GE30"/>
      <c r="GF30"/>
      <c r="GG30"/>
      <c r="GH30"/>
      <c r="GI30"/>
      <c r="GJ30"/>
      <c r="GK30"/>
      <c r="GL30"/>
      <c r="GM30"/>
      <c r="GN30"/>
      <c r="GO30"/>
      <c r="GP30"/>
      <c r="GQ30"/>
      <c r="GR30"/>
      <c r="GS30"/>
      <c r="GT30"/>
      <c r="GU30"/>
      <c r="GV30"/>
      <c r="GW30"/>
      <c r="GX30"/>
      <c r="GY30"/>
      <c r="GZ30"/>
      <c r="HA30"/>
      <c r="HB30"/>
      <c r="HC30"/>
      <c r="HD30"/>
      <c r="HE30"/>
      <c r="HF30"/>
      <c r="HG30"/>
      <c r="HH30"/>
      <c r="HI30"/>
      <c r="HJ30"/>
      <c r="HK30"/>
      <c r="HL30"/>
      <c r="HM30"/>
      <c r="HN30"/>
      <c r="HO30"/>
      <c r="HP30"/>
      <c r="HQ30"/>
      <c r="HR30"/>
      <c r="HS30"/>
      <c r="HT30"/>
      <c r="HU30"/>
      <c r="HV30"/>
      <c r="HW30"/>
      <c r="HX30"/>
      <c r="HY30"/>
      <c r="HZ30"/>
      <c r="IA30"/>
      <c r="IB30"/>
      <c r="IC30"/>
      <c r="ID30"/>
      <c r="IE30"/>
      <c r="IF30"/>
      <c r="IG30"/>
      <c r="IH30"/>
      <c r="II30"/>
      <c r="IJ30"/>
      <c r="IK30"/>
      <c r="IL30"/>
      <c r="IM30"/>
      <c r="IN30"/>
      <c r="IO30"/>
      <c r="IP30"/>
      <c r="IQ30"/>
      <c r="IR30"/>
      <c r="IS30"/>
      <c r="IT30"/>
      <c r="IU30"/>
      <c r="IV30"/>
      <c r="IW30"/>
      <c r="IX30"/>
      <c r="IY30"/>
      <c r="IZ30"/>
      <c r="JA30"/>
      <c r="JB30"/>
      <c r="JC30"/>
      <c r="JD30"/>
      <c r="JE30"/>
      <c r="JF30"/>
      <c r="JG30"/>
      <c r="JH30"/>
      <c r="JI30"/>
      <c r="JJ30"/>
      <c r="JK30"/>
      <c r="JL30"/>
      <c r="JM30"/>
      <c r="JN30"/>
      <c r="JO30"/>
      <c r="JP30"/>
      <c r="JQ30"/>
      <c r="JR30"/>
      <c r="JS30"/>
      <c r="JT30"/>
      <c r="JU30"/>
      <c r="JV30"/>
      <c r="JW30"/>
      <c r="JX30"/>
      <c r="JY30"/>
      <c r="JZ30"/>
      <c r="KA30"/>
      <c r="KB30"/>
      <c r="KC30"/>
      <c r="KD30"/>
      <c r="KE30"/>
      <c r="KF30"/>
      <c r="KG30"/>
      <c r="KH30"/>
      <c r="KI30"/>
      <c r="KJ30"/>
      <c r="KK30"/>
      <c r="KL30"/>
      <c r="KM30"/>
      <c r="KN30"/>
      <c r="KO30"/>
      <c r="KP30"/>
      <c r="KQ30"/>
      <c r="KR30"/>
      <c r="KS30"/>
      <c r="KT30"/>
      <c r="KU30"/>
      <c r="KV30"/>
      <c r="KW30"/>
      <c r="KX30"/>
      <c r="KY30"/>
      <c r="KZ30"/>
      <c r="LA30"/>
      <c r="LB30"/>
      <c r="LC30"/>
      <c r="LD30"/>
      <c r="LE30"/>
      <c r="LF30"/>
      <c r="LG30"/>
      <c r="LH30"/>
      <c r="LI30"/>
      <c r="LJ30"/>
      <c r="LK30"/>
      <c r="LL30"/>
      <c r="LM30"/>
      <c r="LN30"/>
      <c r="LO30"/>
      <c r="LP30"/>
      <c r="LQ30"/>
      <c r="LR30"/>
      <c r="LS30"/>
      <c r="LT30"/>
      <c r="LU30"/>
      <c r="LV30"/>
      <c r="LW30"/>
      <c r="LX30"/>
      <c r="LY30"/>
      <c r="LZ30"/>
      <c r="MA30"/>
      <c r="MB30"/>
      <c r="MC30"/>
      <c r="MD30"/>
      <c r="ME30"/>
      <c r="MF30"/>
      <c r="MG30"/>
      <c r="MH30"/>
      <c r="MI30"/>
      <c r="MJ30"/>
      <c r="MK30"/>
      <c r="ML30"/>
      <c r="MM30"/>
      <c r="MN30"/>
      <c r="MO30"/>
      <c r="MP30"/>
      <c r="MQ30"/>
      <c r="MR30"/>
      <c r="MS30"/>
      <c r="MT30"/>
      <c r="MU30"/>
      <c r="MV30"/>
      <c r="MW30"/>
      <c r="MX30"/>
      <c r="MY30"/>
      <c r="MZ30"/>
      <c r="NA30"/>
      <c r="NB30"/>
      <c r="NC30"/>
      <c r="ND30"/>
      <c r="NE30"/>
      <c r="NF30"/>
      <c r="NG30"/>
      <c r="NH30"/>
      <c r="NI30"/>
      <c r="NJ30"/>
      <c r="NK30"/>
      <c r="NL30"/>
      <c r="NM30"/>
      <c r="NN30"/>
      <c r="NO30"/>
      <c r="NP30"/>
      <c r="NQ30"/>
      <c r="NR30"/>
      <c r="NS30"/>
      <c r="NT30"/>
      <c r="NU30"/>
      <c r="NV30"/>
      <c r="NW30"/>
      <c r="NX30"/>
      <c r="NY30"/>
      <c r="NZ30"/>
      <c r="OA30"/>
      <c r="OB30"/>
      <c r="OC30"/>
      <c r="OD30"/>
      <c r="OE30"/>
      <c r="OF30"/>
      <c r="OG30"/>
      <c r="OH30"/>
      <c r="OI30"/>
      <c r="OJ30"/>
      <c r="OK30"/>
      <c r="OL30"/>
      <c r="OM30"/>
      <c r="ON30"/>
      <c r="OO30"/>
      <c r="OP30"/>
      <c r="OQ30"/>
      <c r="OR30"/>
      <c r="OS30"/>
      <c r="OT30"/>
      <c r="OU30"/>
      <c r="OV30"/>
      <c r="OW30"/>
      <c r="OX30"/>
      <c r="OY30"/>
      <c r="OZ30"/>
      <c r="PA30"/>
      <c r="PB30"/>
      <c r="PC30"/>
      <c r="PD30"/>
      <c r="PE30"/>
      <c r="PF30"/>
      <c r="PG30"/>
      <c r="PH30"/>
      <c r="PI30"/>
      <c r="PJ30"/>
      <c r="PK30"/>
      <c r="PL30"/>
      <c r="PM30"/>
      <c r="PN30"/>
      <c r="PO30"/>
      <c r="PP30"/>
      <c r="PQ30"/>
      <c r="PR30"/>
      <c r="PS30"/>
      <c r="PT30"/>
      <c r="PU30"/>
      <c r="PV30"/>
      <c r="PW30"/>
      <c r="PX30"/>
      <c r="PY30"/>
      <c r="PZ30"/>
      <c r="QA30"/>
      <c r="QB30"/>
      <c r="QC30"/>
      <c r="QD30"/>
      <c r="QE30"/>
      <c r="QF30"/>
      <c r="QG30"/>
      <c r="QH30"/>
      <c r="QI30"/>
      <c r="QJ30"/>
      <c r="QK30"/>
      <c r="QL30"/>
      <c r="QM30"/>
      <c r="QN30"/>
      <c r="QO30"/>
      <c r="QP30"/>
      <c r="QQ30"/>
      <c r="QR30"/>
      <c r="QS30"/>
      <c r="QT30"/>
      <c r="QU30"/>
      <c r="QV30"/>
      <c r="QW30"/>
      <c r="QX30"/>
      <c r="QY30"/>
      <c r="QZ30"/>
      <c r="RA30"/>
      <c r="RB30"/>
      <c r="RC30"/>
      <c r="RD30"/>
      <c r="RE30"/>
      <c r="RF30"/>
    </row>
    <row r="31" spans="1:474">
      <c r="A31" s="252">
        <v>9</v>
      </c>
      <c r="B31" s="252" t="s">
        <v>182</v>
      </c>
      <c r="C31" s="252" t="s">
        <v>129</v>
      </c>
      <c r="D31" s="221">
        <v>32.85</v>
      </c>
      <c r="E31" s="221">
        <v>30</v>
      </c>
      <c r="F31" s="221">
        <v>34</v>
      </c>
      <c r="G31" s="221">
        <v>0.35000000000000003</v>
      </c>
      <c r="H31" s="221">
        <v>0.35</v>
      </c>
      <c r="I31" s="221">
        <v>0.35</v>
      </c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  <c r="AH31"/>
      <c r="AI31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  <c r="AY31"/>
      <c r="AZ31"/>
      <c r="BA31"/>
      <c r="BB31"/>
      <c r="BC31"/>
      <c r="BD31"/>
      <c r="BE31"/>
      <c r="BF31"/>
      <c r="BG31"/>
      <c r="BH31"/>
      <c r="BI31"/>
      <c r="BJ31"/>
      <c r="BK31"/>
      <c r="BL31"/>
      <c r="BM31"/>
      <c r="BN31"/>
      <c r="BO31"/>
      <c r="BP31"/>
      <c r="BQ31"/>
      <c r="BR31"/>
      <c r="BS31"/>
      <c r="BT31"/>
      <c r="BU31"/>
      <c r="BV31"/>
      <c r="BW31"/>
      <c r="BX31"/>
      <c r="BY31"/>
      <c r="BZ31"/>
      <c r="CA31"/>
      <c r="CB31"/>
      <c r="CC31"/>
      <c r="CD31"/>
      <c r="CE31"/>
      <c r="CF31"/>
      <c r="CG31"/>
      <c r="CH31"/>
      <c r="CI31"/>
      <c r="CJ31"/>
      <c r="CK31"/>
      <c r="CL31"/>
      <c r="CM31"/>
      <c r="CN31"/>
      <c r="CO31"/>
      <c r="CP31"/>
      <c r="CQ31"/>
      <c r="CR31"/>
      <c r="CS31"/>
      <c r="CT31"/>
      <c r="CU31"/>
      <c r="CV31"/>
      <c r="CW31"/>
      <c r="CX31"/>
      <c r="CY31"/>
      <c r="CZ31"/>
      <c r="DA31"/>
      <c r="DB31"/>
      <c r="DC31"/>
      <c r="DD31"/>
      <c r="DE31"/>
      <c r="DF31"/>
      <c r="DG31"/>
      <c r="DH31"/>
      <c r="DI31"/>
      <c r="DJ31"/>
      <c r="DK31"/>
      <c r="DL31"/>
      <c r="DM31"/>
      <c r="DN31"/>
      <c r="DO31"/>
      <c r="DP31"/>
      <c r="DQ31"/>
      <c r="DR31"/>
      <c r="DS31"/>
      <c r="DT31"/>
      <c r="DU31"/>
      <c r="DV31"/>
      <c r="DW31"/>
      <c r="DX31"/>
      <c r="DY31"/>
      <c r="DZ31"/>
      <c r="EA31"/>
      <c r="EB31"/>
      <c r="EC31"/>
      <c r="ED31"/>
      <c r="EE31"/>
      <c r="EF31"/>
      <c r="EG31"/>
      <c r="EH31"/>
      <c r="EI31"/>
      <c r="EJ31"/>
      <c r="EK31"/>
      <c r="EL31"/>
      <c r="EM31"/>
      <c r="EN31"/>
      <c r="EO31"/>
      <c r="EP31"/>
      <c r="EQ31"/>
      <c r="ER31"/>
      <c r="ES31"/>
      <c r="ET31"/>
      <c r="EU31"/>
      <c r="EV31"/>
      <c r="EW31"/>
      <c r="EX31"/>
      <c r="EY31"/>
      <c r="EZ31"/>
      <c r="FA31"/>
      <c r="FB31"/>
      <c r="FC31"/>
      <c r="FD31"/>
      <c r="FE31"/>
      <c r="FF31"/>
      <c r="FG31"/>
      <c r="FH31"/>
      <c r="FI31"/>
      <c r="FJ31"/>
      <c r="FK31"/>
      <c r="FL31"/>
      <c r="FM31"/>
      <c r="FN31"/>
      <c r="FO31"/>
      <c r="FP31"/>
      <c r="FQ31"/>
      <c r="FR31"/>
      <c r="FS31"/>
      <c r="FT31"/>
      <c r="FU31"/>
      <c r="FV31"/>
      <c r="FW31"/>
      <c r="FX31"/>
      <c r="FY31"/>
      <c r="FZ31"/>
      <c r="GA31"/>
      <c r="GB31"/>
      <c r="GC31"/>
      <c r="GD31"/>
      <c r="GE31"/>
      <c r="GF31"/>
      <c r="GG31"/>
      <c r="GH31"/>
      <c r="GI31"/>
      <c r="GJ31"/>
      <c r="GK31"/>
      <c r="GL31"/>
      <c r="GM31"/>
      <c r="GN31"/>
      <c r="GO31"/>
      <c r="GP31"/>
      <c r="GQ31"/>
      <c r="GR31"/>
      <c r="GS31"/>
      <c r="GT31"/>
      <c r="GU31"/>
      <c r="GV31"/>
      <c r="GW31"/>
      <c r="GX31"/>
      <c r="GY31"/>
      <c r="GZ31"/>
      <c r="HA31"/>
      <c r="HB31"/>
      <c r="HC31"/>
      <c r="HD31"/>
      <c r="HE31"/>
      <c r="HF31"/>
      <c r="HG31"/>
      <c r="HH31"/>
      <c r="HI31"/>
      <c r="HJ31"/>
      <c r="HK31"/>
      <c r="HL31"/>
      <c r="HM31"/>
      <c r="HN31"/>
      <c r="HO31"/>
      <c r="HP31"/>
      <c r="HQ31"/>
      <c r="HR31"/>
      <c r="HS31"/>
      <c r="HT31"/>
      <c r="HU31"/>
      <c r="HV31"/>
      <c r="HW31"/>
      <c r="HX31"/>
      <c r="HY31"/>
      <c r="HZ31"/>
      <c r="IA31"/>
      <c r="IB31"/>
      <c r="IC31"/>
      <c r="ID31"/>
      <c r="IE31"/>
      <c r="IF31"/>
      <c r="IG31"/>
      <c r="IH31"/>
      <c r="II31"/>
      <c r="IJ31"/>
      <c r="IK31"/>
      <c r="IL31"/>
      <c r="IM31"/>
      <c r="IN31"/>
      <c r="IO31"/>
      <c r="IP31"/>
      <c r="IQ31"/>
      <c r="IR31"/>
      <c r="IS31"/>
      <c r="IT31"/>
      <c r="IU31"/>
      <c r="IV31"/>
      <c r="IW31"/>
      <c r="IX31"/>
      <c r="IY31"/>
      <c r="IZ31"/>
      <c r="JA31"/>
      <c r="JB31"/>
      <c r="JC31"/>
      <c r="JD31"/>
      <c r="JE31"/>
      <c r="JF31"/>
      <c r="JG31"/>
      <c r="JH31"/>
      <c r="JI31"/>
      <c r="JJ31"/>
      <c r="JK31"/>
      <c r="JL31"/>
      <c r="JM31"/>
      <c r="JN31"/>
      <c r="JO31"/>
      <c r="JP31"/>
      <c r="JQ31"/>
      <c r="JR31"/>
      <c r="JS31"/>
      <c r="JT31"/>
      <c r="JU31"/>
      <c r="JV31"/>
      <c r="JW31"/>
      <c r="JX31"/>
      <c r="JY31"/>
      <c r="JZ31"/>
      <c r="KA31"/>
      <c r="KB31"/>
      <c r="KC31"/>
      <c r="KD31"/>
      <c r="KE31"/>
      <c r="KF31"/>
      <c r="KG31"/>
      <c r="KH31"/>
      <c r="KI31"/>
      <c r="KJ31"/>
      <c r="KK31"/>
      <c r="KL31"/>
      <c r="KM31"/>
      <c r="KN31"/>
      <c r="KO31"/>
      <c r="KP31"/>
      <c r="KQ31"/>
      <c r="KR31"/>
      <c r="KS31"/>
      <c r="KT31"/>
      <c r="KU31"/>
      <c r="KV31"/>
      <c r="KW31"/>
      <c r="KX31"/>
      <c r="KY31"/>
      <c r="KZ31"/>
      <c r="LA31"/>
      <c r="LB31"/>
      <c r="LC31"/>
      <c r="LD31"/>
      <c r="LE31"/>
      <c r="LF31"/>
      <c r="LG31"/>
      <c r="LH31"/>
      <c r="LI31"/>
      <c r="LJ31"/>
      <c r="LK31"/>
      <c r="LL31"/>
      <c r="LM31"/>
      <c r="LN31"/>
      <c r="LO31"/>
      <c r="LP31"/>
      <c r="LQ31"/>
      <c r="LR31"/>
      <c r="LS31"/>
      <c r="LT31"/>
      <c r="LU31"/>
      <c r="LV31"/>
      <c r="LW31"/>
      <c r="LX31"/>
      <c r="LY31"/>
      <c r="LZ31"/>
      <c r="MA31"/>
      <c r="MB31"/>
      <c r="MC31"/>
      <c r="MD31"/>
      <c r="ME31"/>
      <c r="MF31"/>
      <c r="MG31"/>
      <c r="MH31"/>
      <c r="MI31"/>
      <c r="MJ31"/>
      <c r="MK31"/>
      <c r="ML31"/>
      <c r="MM31"/>
      <c r="MN31"/>
      <c r="MO31"/>
      <c r="MP31"/>
      <c r="MQ31"/>
      <c r="MR31"/>
      <c r="MS31"/>
      <c r="MT31"/>
      <c r="MU31"/>
      <c r="MV31"/>
      <c r="MW31"/>
      <c r="MX31"/>
      <c r="MY31"/>
      <c r="MZ31"/>
      <c r="NA31"/>
      <c r="NB31"/>
      <c r="NC31"/>
      <c r="ND31"/>
      <c r="NE31"/>
      <c r="NF31"/>
      <c r="NG31"/>
      <c r="NH31"/>
      <c r="NI31"/>
      <c r="NJ31"/>
      <c r="NK31"/>
      <c r="NL31"/>
      <c r="NM31"/>
      <c r="NN31"/>
      <c r="NO31"/>
      <c r="NP31"/>
      <c r="NQ31"/>
      <c r="NR31"/>
      <c r="NS31"/>
      <c r="NT31"/>
      <c r="NU31"/>
      <c r="NV31"/>
      <c r="NW31"/>
      <c r="NX31"/>
      <c r="NY31"/>
      <c r="NZ31"/>
      <c r="OA31"/>
      <c r="OB31"/>
      <c r="OC31"/>
      <c r="OD31"/>
      <c r="OE31"/>
      <c r="OF31"/>
      <c r="OG31"/>
      <c r="OH31"/>
      <c r="OI31"/>
      <c r="OJ31"/>
      <c r="OK31"/>
      <c r="OL31"/>
      <c r="OM31"/>
      <c r="ON31"/>
      <c r="OO31"/>
      <c r="OP31"/>
      <c r="OQ31"/>
      <c r="OR31"/>
      <c r="OS31"/>
      <c r="OT31"/>
      <c r="OU31"/>
      <c r="OV31"/>
      <c r="OW31"/>
      <c r="OX31"/>
      <c r="OY31"/>
      <c r="OZ31"/>
      <c r="PA31"/>
      <c r="PB31"/>
      <c r="PC31"/>
      <c r="PD31"/>
      <c r="PE31"/>
      <c r="PF31"/>
      <c r="PG31"/>
      <c r="PH31"/>
      <c r="PI31"/>
      <c r="PJ31"/>
      <c r="PK31"/>
      <c r="PL31"/>
      <c r="PM31"/>
      <c r="PN31"/>
      <c r="PO31"/>
      <c r="PP31"/>
      <c r="PQ31"/>
      <c r="PR31"/>
      <c r="PS31"/>
      <c r="PT31"/>
      <c r="PU31"/>
      <c r="PV31"/>
      <c r="PW31"/>
      <c r="PX31"/>
      <c r="PY31"/>
      <c r="PZ31"/>
      <c r="QA31"/>
      <c r="QB31"/>
      <c r="QC31"/>
      <c r="QD31"/>
      <c r="QE31"/>
      <c r="QF31"/>
      <c r="QG31"/>
      <c r="QH31"/>
      <c r="QI31"/>
      <c r="QJ31"/>
      <c r="QK31"/>
      <c r="QL31"/>
      <c r="QM31"/>
      <c r="QN31"/>
      <c r="QO31"/>
      <c r="QP31"/>
      <c r="QQ31"/>
      <c r="QR31"/>
      <c r="QS31"/>
      <c r="QT31"/>
      <c r="QU31"/>
      <c r="QV31"/>
      <c r="QW31"/>
      <c r="QX31"/>
      <c r="QY31"/>
      <c r="QZ31"/>
      <c r="RA31"/>
      <c r="RB31"/>
      <c r="RC31"/>
      <c r="RD31"/>
      <c r="RE31"/>
      <c r="RF31"/>
    </row>
    <row r="32" spans="1:474">
      <c r="A32" s="252">
        <v>9</v>
      </c>
      <c r="B32" s="252" t="s">
        <v>175</v>
      </c>
      <c r="C32" s="252" t="s">
        <v>129</v>
      </c>
      <c r="D32" s="221">
        <v>28.777777777777779</v>
      </c>
      <c r="E32" s="221">
        <v>28</v>
      </c>
      <c r="F32" s="221">
        <v>29</v>
      </c>
      <c r="G32" s="221">
        <v>0.33999999999999997</v>
      </c>
      <c r="H32" s="221">
        <v>0.3</v>
      </c>
      <c r="I32" s="221">
        <v>0.35</v>
      </c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  <c r="AH32"/>
      <c r="AI32"/>
      <c r="AJ32"/>
      <c r="AK32"/>
      <c r="AL32"/>
      <c r="AM32"/>
      <c r="AN32"/>
      <c r="AO32"/>
      <c r="AP32"/>
      <c r="AQ32"/>
      <c r="AR32"/>
      <c r="AS32"/>
      <c r="AT32"/>
      <c r="AU32"/>
      <c r="AV32"/>
      <c r="AW32"/>
      <c r="AX32"/>
      <c r="AY32"/>
      <c r="AZ32"/>
      <c r="BA32"/>
      <c r="BB32"/>
      <c r="BC32"/>
      <c r="BD32"/>
      <c r="BE32"/>
      <c r="BF32"/>
      <c r="BG32"/>
      <c r="BH32"/>
      <c r="BI32"/>
      <c r="BJ32"/>
      <c r="BK32"/>
      <c r="BL32"/>
      <c r="BM32"/>
      <c r="BN32"/>
      <c r="BO32"/>
      <c r="BP32"/>
      <c r="BQ32"/>
      <c r="BR32"/>
      <c r="BS32"/>
      <c r="BT32"/>
      <c r="BU32"/>
      <c r="BV32"/>
      <c r="BW32"/>
      <c r="BX32"/>
      <c r="BY32"/>
      <c r="BZ32"/>
      <c r="CA32"/>
      <c r="CB32"/>
      <c r="CC32"/>
      <c r="CD32"/>
      <c r="CE32"/>
      <c r="CF32"/>
      <c r="CG32"/>
      <c r="CH32"/>
      <c r="CI32"/>
      <c r="CJ32"/>
      <c r="CK32"/>
      <c r="CL32"/>
      <c r="CM32"/>
      <c r="CN32"/>
      <c r="CO32"/>
      <c r="CP32"/>
      <c r="CQ32"/>
      <c r="CR32"/>
      <c r="CS32"/>
      <c r="CT32"/>
      <c r="CU32"/>
      <c r="CV32"/>
      <c r="CW32"/>
      <c r="CX32"/>
      <c r="CY32"/>
      <c r="CZ32"/>
      <c r="DA32"/>
      <c r="DB32"/>
      <c r="DC32"/>
      <c r="DD32"/>
      <c r="DE32"/>
      <c r="DF32"/>
      <c r="DG32"/>
      <c r="DH32"/>
      <c r="DI32"/>
      <c r="DJ32"/>
      <c r="DK32"/>
      <c r="DL32"/>
      <c r="DM32"/>
      <c r="DN32"/>
      <c r="DO32"/>
      <c r="DP32"/>
      <c r="DQ32"/>
      <c r="DR32"/>
      <c r="DS32"/>
      <c r="DT32"/>
      <c r="DU32"/>
      <c r="DV32"/>
      <c r="DW32"/>
      <c r="DX32"/>
      <c r="DY32"/>
      <c r="DZ32"/>
      <c r="EA32"/>
      <c r="EB32"/>
      <c r="EC32"/>
      <c r="ED32"/>
      <c r="EE32"/>
      <c r="EF32"/>
      <c r="EG32"/>
      <c r="EH32"/>
      <c r="EI32"/>
      <c r="EJ32"/>
      <c r="EK32"/>
      <c r="EL32"/>
      <c r="EM32"/>
      <c r="EN32"/>
      <c r="EO32"/>
      <c r="EP32"/>
      <c r="EQ32"/>
      <c r="ER32"/>
      <c r="ES32"/>
      <c r="ET32"/>
      <c r="EU32"/>
      <c r="EV32"/>
      <c r="EW32"/>
      <c r="EX32"/>
      <c r="EY32"/>
      <c r="EZ32"/>
      <c r="FA32"/>
      <c r="FB32"/>
      <c r="FC32"/>
      <c r="FD32"/>
      <c r="FE32"/>
      <c r="FF32"/>
      <c r="FG32"/>
      <c r="FH32"/>
      <c r="FI32"/>
      <c r="FJ32"/>
      <c r="FK32"/>
      <c r="FL32"/>
      <c r="FM32"/>
      <c r="FN32"/>
      <c r="FO32"/>
      <c r="FP32"/>
      <c r="FQ32"/>
      <c r="FR32"/>
      <c r="FS32"/>
      <c r="FT32"/>
      <c r="FU32"/>
      <c r="FV32"/>
      <c r="FW32"/>
      <c r="FX32"/>
      <c r="FY32"/>
      <c r="FZ32"/>
      <c r="GA32"/>
      <c r="GB32"/>
      <c r="GC32"/>
      <c r="GD32"/>
      <c r="GE32"/>
      <c r="GF32"/>
      <c r="GG32"/>
      <c r="GH32"/>
      <c r="GI32"/>
      <c r="GJ32"/>
      <c r="GK32"/>
      <c r="GL32"/>
      <c r="GM32"/>
      <c r="GN32"/>
      <c r="GO32"/>
      <c r="GP32"/>
      <c r="GQ32"/>
      <c r="GR32"/>
      <c r="GS32"/>
      <c r="GT32"/>
      <c r="GU32"/>
      <c r="GV32"/>
      <c r="GW32"/>
      <c r="GX32"/>
      <c r="GY32"/>
      <c r="GZ32"/>
      <c r="HA32"/>
      <c r="HB32"/>
      <c r="HC32"/>
      <c r="HD32"/>
      <c r="HE32"/>
      <c r="HF32"/>
      <c r="HG32"/>
      <c r="HH32"/>
      <c r="HI32"/>
      <c r="HJ32"/>
      <c r="HK32"/>
      <c r="HL32"/>
      <c r="HM32"/>
      <c r="HN32"/>
      <c r="HO32"/>
      <c r="HP32"/>
      <c r="HQ32"/>
      <c r="HR32"/>
      <c r="HS32"/>
      <c r="HT32"/>
      <c r="HU32"/>
      <c r="HV32"/>
      <c r="HW32"/>
      <c r="HX32"/>
      <c r="HY32"/>
      <c r="HZ32"/>
      <c r="IA32"/>
      <c r="IB32"/>
      <c r="IC32"/>
      <c r="ID32"/>
      <c r="IE32"/>
      <c r="IF32"/>
      <c r="IG32"/>
      <c r="IH32"/>
      <c r="II32"/>
      <c r="IJ32"/>
      <c r="IK32"/>
      <c r="IL32"/>
      <c r="IM32"/>
      <c r="IN32"/>
      <c r="IO32"/>
      <c r="IP32"/>
      <c r="IQ32"/>
      <c r="IR32"/>
      <c r="IS32"/>
      <c r="IT32"/>
      <c r="IU32"/>
      <c r="IV32"/>
      <c r="IW32"/>
      <c r="IX32"/>
      <c r="IY32"/>
      <c r="IZ32"/>
      <c r="JA32"/>
      <c r="JB32"/>
      <c r="JC32"/>
      <c r="JD32"/>
      <c r="JE32"/>
      <c r="JF32"/>
      <c r="JG32"/>
      <c r="JH32"/>
      <c r="JI32"/>
      <c r="JJ32"/>
      <c r="JK32"/>
      <c r="JL32"/>
      <c r="JM32"/>
      <c r="JN32"/>
      <c r="JO32"/>
      <c r="JP32"/>
      <c r="JQ32"/>
      <c r="JR32"/>
      <c r="JS32"/>
      <c r="JT32"/>
      <c r="JU32"/>
      <c r="JV32"/>
      <c r="JW32"/>
      <c r="JX32"/>
      <c r="JY32"/>
      <c r="JZ32"/>
      <c r="KA32"/>
      <c r="KB32"/>
      <c r="KC32"/>
      <c r="KD32"/>
      <c r="KE32"/>
      <c r="KF32"/>
      <c r="KG32"/>
      <c r="KH32"/>
      <c r="KI32"/>
      <c r="KJ32"/>
      <c r="KK32"/>
      <c r="KL32"/>
      <c r="KM32"/>
      <c r="KN32"/>
      <c r="KO32"/>
      <c r="KP32"/>
      <c r="KQ32"/>
      <c r="KR32"/>
      <c r="KS32"/>
      <c r="KT32"/>
      <c r="KU32"/>
      <c r="KV32"/>
      <c r="KW32"/>
      <c r="KX32"/>
      <c r="KY32"/>
      <c r="KZ32"/>
      <c r="LA32"/>
      <c r="LB32"/>
      <c r="LC32"/>
      <c r="LD32"/>
      <c r="LE32"/>
      <c r="LF32"/>
      <c r="LG32"/>
      <c r="LH32"/>
      <c r="LI32"/>
      <c r="LJ32"/>
      <c r="LK32"/>
      <c r="LL32"/>
      <c r="LM32"/>
      <c r="LN32"/>
      <c r="LO32"/>
      <c r="LP32"/>
      <c r="LQ32"/>
      <c r="LR32"/>
      <c r="LS32"/>
      <c r="LT32"/>
      <c r="LU32"/>
      <c r="LV32"/>
      <c r="LW32"/>
      <c r="LX32"/>
      <c r="LY32"/>
      <c r="LZ32"/>
      <c r="MA32"/>
      <c r="MB32"/>
      <c r="MC32"/>
      <c r="MD32"/>
      <c r="ME32"/>
      <c r="MF32"/>
      <c r="MG32"/>
      <c r="MH32"/>
      <c r="MI32"/>
      <c r="MJ32"/>
      <c r="MK32"/>
      <c r="ML32"/>
      <c r="MM32"/>
      <c r="MN32"/>
      <c r="MO32"/>
      <c r="MP32"/>
      <c r="MQ32"/>
      <c r="MR32"/>
      <c r="MS32"/>
      <c r="MT32"/>
      <c r="MU32"/>
      <c r="MV32"/>
      <c r="MW32"/>
      <c r="MX32"/>
      <c r="MY32"/>
      <c r="MZ32"/>
      <c r="NA32"/>
      <c r="NB32"/>
      <c r="NC32"/>
      <c r="ND32"/>
      <c r="NE32"/>
      <c r="NF32"/>
      <c r="NG32"/>
      <c r="NH32"/>
      <c r="NI32"/>
      <c r="NJ32"/>
      <c r="NK32"/>
      <c r="NL32"/>
      <c r="NM32"/>
      <c r="NN32"/>
      <c r="NO32"/>
      <c r="NP32"/>
      <c r="NQ32"/>
      <c r="NR32"/>
      <c r="NS32"/>
      <c r="NT32"/>
      <c r="NU32"/>
      <c r="NV32"/>
      <c r="NW32"/>
      <c r="NX32"/>
      <c r="NY32"/>
      <c r="NZ32"/>
      <c r="OA32"/>
      <c r="OB32"/>
      <c r="OC32"/>
      <c r="OD32"/>
      <c r="OE32"/>
      <c r="OF32"/>
      <c r="OG32"/>
      <c r="OH32"/>
      <c r="OI32"/>
      <c r="OJ32"/>
      <c r="OK32"/>
      <c r="OL32"/>
      <c r="OM32"/>
      <c r="ON32"/>
      <c r="OO32"/>
      <c r="OP32"/>
      <c r="OQ32"/>
      <c r="OR32"/>
      <c r="OS32"/>
      <c r="OT32"/>
      <c r="OU32"/>
      <c r="OV32"/>
      <c r="OW32"/>
      <c r="OX32"/>
      <c r="OY32"/>
      <c r="OZ32"/>
      <c r="PA32"/>
      <c r="PB32"/>
      <c r="PC32"/>
      <c r="PD32"/>
      <c r="PE32"/>
      <c r="PF32"/>
      <c r="PG32"/>
      <c r="PH32"/>
      <c r="PI32"/>
      <c r="PJ32"/>
      <c r="PK32"/>
      <c r="PL32"/>
      <c r="PM32"/>
      <c r="PN32"/>
      <c r="PO32"/>
      <c r="PP32"/>
      <c r="PQ32"/>
      <c r="PR32"/>
      <c r="PS32"/>
      <c r="PT32"/>
      <c r="PU32"/>
      <c r="PV32"/>
      <c r="PW32"/>
      <c r="PX32"/>
      <c r="PY32"/>
      <c r="PZ32"/>
      <c r="QA32"/>
      <c r="QB32"/>
      <c r="QC32"/>
      <c r="QD32"/>
      <c r="QE32"/>
      <c r="QF32"/>
      <c r="QG32"/>
      <c r="QH32"/>
      <c r="QI32"/>
      <c r="QJ32"/>
      <c r="QK32"/>
      <c r="QL32"/>
      <c r="QM32"/>
      <c r="QN32"/>
      <c r="QO32"/>
      <c r="QP32"/>
      <c r="QQ32"/>
      <c r="QR32"/>
      <c r="QS32"/>
      <c r="QT32"/>
      <c r="QU32"/>
      <c r="QV32"/>
      <c r="QW32"/>
      <c r="QX32"/>
      <c r="QY32"/>
      <c r="QZ32"/>
      <c r="RA32"/>
      <c r="RB32"/>
      <c r="RC32"/>
      <c r="RD32"/>
      <c r="RE32"/>
      <c r="RF32"/>
    </row>
    <row r="33" spans="1:474">
      <c r="A33" s="252">
        <v>9</v>
      </c>
      <c r="B33" s="252" t="s">
        <v>259</v>
      </c>
      <c r="C33" s="252" t="s">
        <v>129</v>
      </c>
      <c r="D33" s="221">
        <v>30.192307692307693</v>
      </c>
      <c r="E33" s="221">
        <v>28.5</v>
      </c>
      <c r="F33" s="221">
        <v>32</v>
      </c>
      <c r="G33" s="221">
        <v>0.39615384615384619</v>
      </c>
      <c r="H33" s="221">
        <v>0.35</v>
      </c>
      <c r="I33" s="221">
        <v>0.4</v>
      </c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  <c r="AH33"/>
      <c r="AI33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  <c r="AY33"/>
      <c r="AZ33"/>
      <c r="BA33"/>
      <c r="BB33"/>
      <c r="BC33"/>
      <c r="BD33"/>
      <c r="BE33"/>
      <c r="BF33"/>
      <c r="BG33"/>
      <c r="BH33"/>
      <c r="BI33"/>
      <c r="BJ33"/>
      <c r="BK33"/>
      <c r="BL33"/>
      <c r="BM33"/>
      <c r="BN33"/>
      <c r="BO33"/>
      <c r="BP33"/>
      <c r="BQ33"/>
      <c r="BR33"/>
      <c r="BS33"/>
      <c r="BT33"/>
      <c r="BU33"/>
      <c r="BV33"/>
      <c r="BW33"/>
      <c r="BX33"/>
      <c r="BY33"/>
      <c r="BZ33"/>
      <c r="CA33"/>
      <c r="CB33"/>
      <c r="CC33"/>
      <c r="CD33"/>
      <c r="CE33"/>
      <c r="CF33"/>
      <c r="CG33"/>
      <c r="CH33"/>
      <c r="CI33"/>
      <c r="CJ33"/>
      <c r="CK33"/>
      <c r="CL33"/>
      <c r="CM33"/>
      <c r="CN33"/>
      <c r="CO33"/>
      <c r="CP33"/>
      <c r="CQ33"/>
      <c r="CR33"/>
      <c r="CS33"/>
      <c r="CT33"/>
      <c r="CU33"/>
      <c r="CV33"/>
      <c r="CW33"/>
      <c r="CX33"/>
      <c r="CY33"/>
      <c r="CZ33"/>
      <c r="DA33"/>
      <c r="DB33"/>
      <c r="DC33"/>
      <c r="DD33"/>
      <c r="DE33"/>
      <c r="DF33"/>
      <c r="DG33"/>
      <c r="DH33"/>
      <c r="DI33"/>
      <c r="DJ33"/>
      <c r="DK33"/>
      <c r="DL33"/>
      <c r="DM33"/>
      <c r="DN33"/>
      <c r="DO33"/>
      <c r="DP33"/>
      <c r="DQ33"/>
      <c r="DR33"/>
      <c r="DS33"/>
      <c r="DT33"/>
      <c r="DU33"/>
      <c r="DV33"/>
      <c r="DW33"/>
      <c r="DX33"/>
      <c r="DY33"/>
      <c r="DZ33"/>
      <c r="EA33"/>
      <c r="EB33"/>
      <c r="EC33"/>
      <c r="ED33"/>
      <c r="EE33"/>
      <c r="EF33"/>
      <c r="EG33"/>
      <c r="EH33"/>
      <c r="EI33"/>
      <c r="EJ33"/>
      <c r="EK33"/>
      <c r="EL33"/>
      <c r="EM33"/>
      <c r="EN33"/>
      <c r="EO33"/>
      <c r="EP33"/>
      <c r="EQ33"/>
      <c r="ER33"/>
      <c r="ES33"/>
      <c r="ET33"/>
      <c r="EU33"/>
      <c r="EV33"/>
      <c r="EW33"/>
      <c r="EX33"/>
      <c r="EY33"/>
      <c r="EZ33"/>
      <c r="FA33"/>
      <c r="FB33"/>
      <c r="FC33"/>
      <c r="FD33"/>
      <c r="FE33"/>
      <c r="FF33"/>
      <c r="FG33"/>
      <c r="FH33"/>
      <c r="FI33"/>
      <c r="FJ33"/>
      <c r="FK33"/>
      <c r="FL33"/>
      <c r="FM33"/>
      <c r="FN33"/>
      <c r="FO33"/>
      <c r="FP33"/>
      <c r="FQ33"/>
      <c r="FR33"/>
      <c r="FS33"/>
      <c r="FT33"/>
      <c r="FU33"/>
      <c r="FV33"/>
      <c r="FW33"/>
      <c r="FX33"/>
      <c r="FY33"/>
      <c r="FZ33"/>
      <c r="GA33"/>
      <c r="GB33"/>
      <c r="GC33"/>
      <c r="GD33"/>
      <c r="GE33"/>
      <c r="GF33"/>
      <c r="GG33"/>
      <c r="GH33"/>
      <c r="GI33"/>
      <c r="GJ33"/>
      <c r="GK33"/>
      <c r="GL33"/>
      <c r="GM33"/>
      <c r="GN33"/>
      <c r="GO33"/>
      <c r="GP33"/>
      <c r="GQ33"/>
      <c r="GR33"/>
      <c r="GS33"/>
      <c r="GT33"/>
      <c r="GU33"/>
      <c r="GV33"/>
      <c r="GW33"/>
      <c r="GX33"/>
      <c r="GY33"/>
      <c r="GZ33"/>
      <c r="HA33"/>
      <c r="HB33"/>
      <c r="HC33"/>
      <c r="HD33"/>
      <c r="HE33"/>
      <c r="HF33"/>
      <c r="HG33"/>
      <c r="HH33"/>
      <c r="HI33"/>
      <c r="HJ33"/>
      <c r="HK33"/>
      <c r="HL33"/>
      <c r="HM33"/>
      <c r="HN33"/>
      <c r="HO33"/>
      <c r="HP33"/>
      <c r="HQ33"/>
      <c r="HR33"/>
      <c r="HS33"/>
      <c r="HT33"/>
      <c r="HU33"/>
      <c r="HV33"/>
      <c r="HW33"/>
      <c r="HX33"/>
      <c r="HY33"/>
      <c r="HZ33"/>
      <c r="IA33"/>
      <c r="IB33"/>
      <c r="IC33"/>
      <c r="ID33"/>
      <c r="IE33"/>
      <c r="IF33"/>
      <c r="IG33"/>
      <c r="IH33"/>
      <c r="II33"/>
      <c r="IJ33"/>
      <c r="IK33"/>
      <c r="IL33"/>
      <c r="IM33"/>
      <c r="IN33"/>
      <c r="IO33"/>
      <c r="IP33"/>
      <c r="IQ33"/>
      <c r="IR33"/>
      <c r="IS33"/>
      <c r="IT33"/>
      <c r="IU33"/>
      <c r="IV33"/>
      <c r="IW33"/>
      <c r="IX33"/>
      <c r="IY33"/>
      <c r="IZ33"/>
      <c r="JA33"/>
      <c r="JB33"/>
      <c r="JC33"/>
      <c r="JD33"/>
      <c r="JE33"/>
      <c r="JF33"/>
      <c r="JG33"/>
      <c r="JH33"/>
      <c r="JI33"/>
      <c r="JJ33"/>
      <c r="JK33"/>
      <c r="JL33"/>
      <c r="JM33"/>
      <c r="JN33"/>
      <c r="JO33"/>
      <c r="JP33"/>
      <c r="JQ33"/>
      <c r="JR33"/>
      <c r="JS33"/>
      <c r="JT33"/>
      <c r="JU33"/>
      <c r="JV33"/>
      <c r="JW33"/>
      <c r="JX33"/>
      <c r="JY33"/>
      <c r="JZ33"/>
      <c r="KA33"/>
      <c r="KB33"/>
      <c r="KC33"/>
      <c r="KD33"/>
      <c r="KE33"/>
      <c r="KF33"/>
      <c r="KG33"/>
      <c r="KH33"/>
      <c r="KI33"/>
      <c r="KJ33"/>
      <c r="KK33"/>
      <c r="KL33"/>
      <c r="KM33"/>
      <c r="KN33"/>
      <c r="KO33"/>
      <c r="KP33"/>
      <c r="KQ33"/>
      <c r="KR33"/>
      <c r="KS33"/>
      <c r="KT33"/>
      <c r="KU33"/>
      <c r="KV33"/>
      <c r="KW33"/>
      <c r="KX33"/>
      <c r="KY33"/>
      <c r="KZ33"/>
      <c r="LA33"/>
      <c r="LB33"/>
      <c r="LC33"/>
      <c r="LD33"/>
      <c r="LE33"/>
      <c r="LF33"/>
      <c r="LG33"/>
      <c r="LH33"/>
      <c r="LI33"/>
      <c r="LJ33"/>
      <c r="LK33"/>
      <c r="LL33"/>
      <c r="LM33"/>
      <c r="LN33"/>
      <c r="LO33"/>
      <c r="LP33"/>
      <c r="LQ33"/>
      <c r="LR33"/>
      <c r="LS33"/>
      <c r="LT33"/>
      <c r="LU33"/>
      <c r="LV33"/>
      <c r="LW33"/>
      <c r="LX33"/>
      <c r="LY33"/>
      <c r="LZ33"/>
      <c r="MA33"/>
      <c r="MB33"/>
      <c r="MC33"/>
      <c r="MD33"/>
      <c r="ME33"/>
      <c r="MF33"/>
      <c r="MG33"/>
      <c r="MH33"/>
      <c r="MI33"/>
      <c r="MJ33"/>
      <c r="MK33"/>
      <c r="ML33"/>
      <c r="MM33"/>
      <c r="MN33"/>
      <c r="MO33"/>
      <c r="MP33"/>
      <c r="MQ33"/>
      <c r="MR33"/>
      <c r="MS33"/>
      <c r="MT33"/>
      <c r="MU33"/>
      <c r="MV33"/>
      <c r="MW33"/>
      <c r="MX33"/>
      <c r="MY33"/>
      <c r="MZ33"/>
      <c r="NA33"/>
      <c r="NB33"/>
      <c r="NC33"/>
      <c r="ND33"/>
      <c r="NE33"/>
      <c r="NF33"/>
      <c r="NG33"/>
      <c r="NH33"/>
      <c r="NI33"/>
      <c r="NJ33"/>
      <c r="NK33"/>
      <c r="NL33"/>
      <c r="NM33"/>
      <c r="NN33"/>
      <c r="NO33"/>
      <c r="NP33"/>
      <c r="NQ33"/>
      <c r="NR33"/>
      <c r="NS33"/>
      <c r="NT33"/>
      <c r="NU33"/>
      <c r="NV33"/>
      <c r="NW33"/>
      <c r="NX33"/>
      <c r="NY33"/>
      <c r="NZ33"/>
      <c r="OA33"/>
      <c r="OB33"/>
      <c r="OC33"/>
      <c r="OD33"/>
      <c r="OE33"/>
      <c r="OF33"/>
      <c r="OG33"/>
      <c r="OH33"/>
      <c r="OI33"/>
      <c r="OJ33"/>
      <c r="OK33"/>
      <c r="OL33"/>
      <c r="OM33"/>
      <c r="ON33"/>
      <c r="OO33"/>
      <c r="OP33"/>
      <c r="OQ33"/>
      <c r="OR33"/>
      <c r="OS33"/>
      <c r="OT33"/>
      <c r="OU33"/>
      <c r="OV33"/>
      <c r="OW33"/>
      <c r="OX33"/>
      <c r="OY33"/>
      <c r="OZ33"/>
      <c r="PA33"/>
      <c r="PB33"/>
      <c r="PC33"/>
      <c r="PD33"/>
      <c r="PE33"/>
      <c r="PF33"/>
      <c r="PG33"/>
      <c r="PH33"/>
      <c r="PI33"/>
      <c r="PJ33"/>
      <c r="PK33"/>
      <c r="PL33"/>
      <c r="PM33"/>
      <c r="PN33"/>
      <c r="PO33"/>
      <c r="PP33"/>
      <c r="PQ33"/>
      <c r="PR33"/>
      <c r="PS33"/>
      <c r="PT33"/>
      <c r="PU33"/>
      <c r="PV33"/>
      <c r="PW33"/>
      <c r="PX33"/>
      <c r="PY33"/>
      <c r="PZ33"/>
      <c r="QA33"/>
      <c r="QB33"/>
      <c r="QC33"/>
      <c r="QD33"/>
      <c r="QE33"/>
      <c r="QF33"/>
      <c r="QG33"/>
      <c r="QH33"/>
      <c r="QI33"/>
      <c r="QJ33"/>
      <c r="QK33"/>
      <c r="QL33"/>
      <c r="QM33"/>
      <c r="QN33"/>
      <c r="QO33"/>
      <c r="QP33"/>
      <c r="QQ33"/>
      <c r="QR33"/>
      <c r="QS33"/>
      <c r="QT33"/>
      <c r="QU33"/>
      <c r="QV33"/>
      <c r="QW33"/>
      <c r="QX33"/>
      <c r="QY33"/>
      <c r="QZ33"/>
      <c r="RA33"/>
      <c r="RB33"/>
      <c r="RC33"/>
      <c r="RD33"/>
      <c r="RE33"/>
      <c r="RF33"/>
    </row>
    <row r="34" spans="1:474">
      <c r="A34" s="252">
        <v>10</v>
      </c>
      <c r="B34" s="252" t="s">
        <v>262</v>
      </c>
      <c r="C34" s="252" t="s">
        <v>263</v>
      </c>
      <c r="D34" s="221">
        <v>26.666666666666668</v>
      </c>
      <c r="E34" s="221">
        <v>24</v>
      </c>
      <c r="F34" s="221">
        <v>28</v>
      </c>
      <c r="G34" s="221">
        <v>0.39999999999999997</v>
      </c>
      <c r="H34" s="221">
        <v>0.4</v>
      </c>
      <c r="I34" s="221">
        <v>0.4</v>
      </c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  <c r="AH34"/>
      <c r="AI34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  <c r="AY34"/>
      <c r="AZ34"/>
      <c r="BA34"/>
      <c r="BB34"/>
      <c r="BC34"/>
      <c r="BD34"/>
      <c r="BE34"/>
      <c r="BF34"/>
      <c r="BG34"/>
      <c r="BH34"/>
      <c r="BI34"/>
      <c r="BJ34"/>
      <c r="BK34"/>
      <c r="BL34"/>
      <c r="BM34"/>
      <c r="BN34"/>
      <c r="BO34"/>
      <c r="BP34"/>
      <c r="BQ34"/>
      <c r="BR34"/>
      <c r="BS34"/>
      <c r="BT34"/>
      <c r="BU34"/>
      <c r="BV34"/>
      <c r="BW34"/>
      <c r="BX34"/>
      <c r="BY34"/>
      <c r="BZ34"/>
      <c r="CA34"/>
      <c r="CB34"/>
      <c r="CC34"/>
      <c r="CD34"/>
      <c r="CE34"/>
      <c r="CF34"/>
      <c r="CG34"/>
      <c r="CH34"/>
      <c r="CI34"/>
      <c r="CJ34"/>
      <c r="CK34"/>
      <c r="CL34"/>
      <c r="CM34"/>
      <c r="CN34"/>
      <c r="CO34"/>
      <c r="CP34"/>
      <c r="CQ34"/>
      <c r="CR34"/>
      <c r="CS34"/>
      <c r="CT34"/>
      <c r="CU34"/>
      <c r="CV34"/>
      <c r="CW34"/>
      <c r="CX34"/>
      <c r="CY34"/>
      <c r="CZ34"/>
      <c r="DA34"/>
      <c r="DB34"/>
      <c r="DC34"/>
      <c r="DD34"/>
      <c r="DE34"/>
      <c r="DF34"/>
      <c r="DG34"/>
      <c r="DH34"/>
      <c r="DI34"/>
      <c r="DJ34"/>
      <c r="DK34"/>
      <c r="DL34"/>
      <c r="DM34"/>
      <c r="DN34"/>
      <c r="DO34"/>
      <c r="DP34"/>
      <c r="DQ34"/>
      <c r="DR34"/>
      <c r="DS34"/>
      <c r="DT34"/>
      <c r="DU34"/>
      <c r="DV34"/>
      <c r="DW34"/>
      <c r="DX34"/>
      <c r="DY34"/>
      <c r="DZ34"/>
      <c r="EA34"/>
      <c r="EB34"/>
      <c r="EC34"/>
      <c r="ED34"/>
      <c r="EE34"/>
      <c r="EF34"/>
      <c r="EG34"/>
      <c r="EH34"/>
      <c r="EI34"/>
      <c r="EJ34"/>
      <c r="EK34"/>
      <c r="EL34"/>
      <c r="EM34"/>
      <c r="EN34"/>
      <c r="EO34"/>
      <c r="EP34"/>
      <c r="EQ34"/>
      <c r="ER34"/>
      <c r="ES34"/>
      <c r="ET34"/>
      <c r="EU34"/>
      <c r="EV34"/>
      <c r="EW34"/>
      <c r="EX34"/>
      <c r="EY34"/>
      <c r="EZ34"/>
      <c r="FA34"/>
      <c r="FB34"/>
      <c r="FC34"/>
      <c r="FD34"/>
      <c r="FE34"/>
      <c r="FF34"/>
      <c r="FG34"/>
      <c r="FH34"/>
      <c r="FI34"/>
      <c r="FJ34"/>
      <c r="FK34"/>
      <c r="FL34"/>
      <c r="FM34"/>
      <c r="FN34"/>
      <c r="FO34"/>
      <c r="FP34"/>
      <c r="FQ34"/>
      <c r="FR34"/>
      <c r="FS34"/>
      <c r="FT34"/>
      <c r="FU34"/>
      <c r="FV34"/>
      <c r="FW34"/>
      <c r="FX34"/>
      <c r="FY34"/>
      <c r="FZ34"/>
      <c r="GA34"/>
      <c r="GB34"/>
      <c r="GC34"/>
      <c r="GD34"/>
      <c r="GE34"/>
      <c r="GF34"/>
      <c r="GG34"/>
      <c r="GH34"/>
      <c r="GI34"/>
      <c r="GJ34"/>
      <c r="GK34"/>
      <c r="GL34"/>
      <c r="GM34"/>
      <c r="GN34"/>
      <c r="GO34"/>
      <c r="GP34"/>
      <c r="GQ34"/>
      <c r="GR34"/>
      <c r="GS34"/>
      <c r="GT34"/>
      <c r="GU34"/>
      <c r="GV34"/>
      <c r="GW34"/>
      <c r="GX34"/>
      <c r="GY34"/>
      <c r="GZ34"/>
      <c r="HA34"/>
      <c r="HB34"/>
      <c r="HC34"/>
      <c r="HD34"/>
      <c r="HE34"/>
      <c r="HF34"/>
      <c r="HG34"/>
      <c r="HH34"/>
      <c r="HI34"/>
      <c r="HJ34"/>
      <c r="HK34"/>
      <c r="HL34"/>
      <c r="HM34"/>
      <c r="HN34"/>
      <c r="HO34"/>
      <c r="HP34"/>
      <c r="HQ34"/>
      <c r="HR34"/>
      <c r="HS34"/>
      <c r="HT34"/>
      <c r="HU34"/>
      <c r="HV34"/>
      <c r="HW34"/>
      <c r="HX34"/>
      <c r="HY34"/>
      <c r="HZ34"/>
      <c r="IA34"/>
      <c r="IB34"/>
      <c r="IC34"/>
      <c r="ID34"/>
      <c r="IE34"/>
      <c r="IF34"/>
      <c r="IG34"/>
      <c r="IH34"/>
      <c r="II34"/>
      <c r="IJ34"/>
      <c r="IK34"/>
      <c r="IL34"/>
      <c r="IM34"/>
      <c r="IN34"/>
      <c r="IO34"/>
      <c r="IP34"/>
      <c r="IQ34"/>
      <c r="IR34"/>
      <c r="IS34"/>
      <c r="IT34"/>
      <c r="IU34"/>
      <c r="IV34"/>
      <c r="IW34"/>
      <c r="IX34"/>
      <c r="IY34"/>
      <c r="IZ34"/>
      <c r="JA34"/>
      <c r="JB34"/>
      <c r="JC34"/>
      <c r="JD34"/>
      <c r="JE34"/>
      <c r="JF34"/>
      <c r="JG34"/>
      <c r="JH34"/>
      <c r="JI34"/>
      <c r="JJ34"/>
      <c r="JK34"/>
      <c r="JL34"/>
      <c r="JM34"/>
      <c r="JN34"/>
      <c r="JO34"/>
      <c r="JP34"/>
      <c r="JQ34"/>
      <c r="JR34"/>
      <c r="JS34"/>
      <c r="JT34"/>
      <c r="JU34"/>
      <c r="JV34"/>
      <c r="JW34"/>
      <c r="JX34"/>
      <c r="JY34"/>
      <c r="JZ34"/>
      <c r="KA34"/>
      <c r="KB34"/>
      <c r="KC34"/>
      <c r="KD34"/>
      <c r="KE34"/>
      <c r="KF34"/>
      <c r="KG34"/>
      <c r="KH34"/>
      <c r="KI34"/>
      <c r="KJ34"/>
      <c r="KK34"/>
      <c r="KL34"/>
      <c r="KM34"/>
      <c r="KN34"/>
      <c r="KO34"/>
      <c r="KP34"/>
      <c r="KQ34"/>
      <c r="KR34"/>
      <c r="KS34"/>
      <c r="KT34"/>
      <c r="KU34"/>
      <c r="KV34"/>
      <c r="KW34"/>
      <c r="KX34"/>
      <c r="KY34"/>
      <c r="KZ34"/>
      <c r="LA34"/>
      <c r="LB34"/>
      <c r="LC34"/>
      <c r="LD34"/>
      <c r="LE34"/>
      <c r="LF34"/>
      <c r="LG34"/>
      <c r="LH34"/>
      <c r="LI34"/>
      <c r="LJ34"/>
      <c r="LK34"/>
      <c r="LL34"/>
      <c r="LM34"/>
      <c r="LN34"/>
      <c r="LO34"/>
      <c r="LP34"/>
      <c r="LQ34"/>
      <c r="LR34"/>
      <c r="LS34"/>
      <c r="LT34"/>
      <c r="LU34"/>
      <c r="LV34"/>
      <c r="LW34"/>
      <c r="LX34"/>
      <c r="LY34"/>
      <c r="LZ34"/>
      <c r="MA34"/>
      <c r="MB34"/>
      <c r="MC34"/>
      <c r="MD34"/>
      <c r="ME34"/>
      <c r="MF34"/>
      <c r="MG34"/>
      <c r="MH34"/>
      <c r="MI34"/>
      <c r="MJ34"/>
      <c r="MK34"/>
      <c r="ML34"/>
      <c r="MM34"/>
      <c r="MN34"/>
      <c r="MO34"/>
      <c r="MP34"/>
      <c r="MQ34"/>
      <c r="MR34"/>
      <c r="MS34"/>
      <c r="MT34"/>
      <c r="MU34"/>
      <c r="MV34"/>
      <c r="MW34"/>
      <c r="MX34"/>
      <c r="MY34"/>
      <c r="MZ34"/>
      <c r="NA34"/>
      <c r="NB34"/>
      <c r="NC34"/>
      <c r="ND34"/>
      <c r="NE34"/>
      <c r="NF34"/>
      <c r="NG34"/>
      <c r="NH34"/>
      <c r="NI34"/>
      <c r="NJ34"/>
      <c r="NK34"/>
      <c r="NL34"/>
      <c r="NM34"/>
      <c r="NN34"/>
      <c r="NO34"/>
      <c r="NP34"/>
      <c r="NQ34"/>
      <c r="NR34"/>
      <c r="NS34"/>
      <c r="NT34"/>
      <c r="NU34"/>
      <c r="NV34"/>
      <c r="NW34"/>
      <c r="NX34"/>
      <c r="NY34"/>
      <c r="NZ34"/>
      <c r="OA34"/>
      <c r="OB34"/>
      <c r="OC34"/>
      <c r="OD34"/>
      <c r="OE34"/>
      <c r="OF34"/>
      <c r="OG34"/>
      <c r="OH34"/>
      <c r="OI34"/>
      <c r="OJ34"/>
      <c r="OK34"/>
      <c r="OL34"/>
      <c r="OM34"/>
      <c r="ON34"/>
      <c r="OO34"/>
      <c r="OP34"/>
      <c r="OQ34"/>
      <c r="OR34"/>
      <c r="OS34"/>
      <c r="OT34"/>
      <c r="OU34"/>
      <c r="OV34"/>
      <c r="OW34"/>
      <c r="OX34"/>
      <c r="OY34"/>
      <c r="OZ34"/>
      <c r="PA34"/>
      <c r="PB34"/>
      <c r="PC34"/>
      <c r="PD34"/>
      <c r="PE34"/>
      <c r="PF34"/>
      <c r="PG34"/>
      <c r="PH34"/>
      <c r="PI34"/>
      <c r="PJ34"/>
      <c r="PK34"/>
      <c r="PL34"/>
      <c r="PM34"/>
      <c r="PN34"/>
      <c r="PO34"/>
      <c r="PP34"/>
      <c r="PQ34"/>
      <c r="PR34"/>
      <c r="PS34"/>
      <c r="PT34"/>
      <c r="PU34"/>
      <c r="PV34"/>
      <c r="PW34"/>
      <c r="PX34"/>
      <c r="PY34"/>
      <c r="PZ34"/>
      <c r="QA34"/>
      <c r="QB34"/>
      <c r="QC34"/>
      <c r="QD34"/>
      <c r="QE34"/>
      <c r="QF34"/>
      <c r="QG34"/>
      <c r="QH34"/>
      <c r="QI34"/>
      <c r="QJ34"/>
      <c r="QK34"/>
      <c r="QL34"/>
      <c r="QM34"/>
      <c r="QN34"/>
      <c r="QO34"/>
      <c r="QP34"/>
      <c r="QQ34"/>
      <c r="QR34"/>
      <c r="QS34"/>
      <c r="QT34"/>
      <c r="QU34"/>
      <c r="QV34"/>
      <c r="QW34"/>
      <c r="QX34"/>
      <c r="QY34"/>
      <c r="QZ34"/>
      <c r="RA34"/>
      <c r="RB34"/>
      <c r="RC34"/>
      <c r="RD34"/>
      <c r="RE34"/>
      <c r="RF34"/>
    </row>
    <row r="35" spans="1:474">
      <c r="A35" s="252">
        <v>10</v>
      </c>
      <c r="B35" s="252" t="s">
        <v>182</v>
      </c>
      <c r="C35" s="252" t="s">
        <v>263</v>
      </c>
      <c r="D35" s="221">
        <v>28.722222222222221</v>
      </c>
      <c r="E35" s="221">
        <v>27</v>
      </c>
      <c r="F35" s="221">
        <v>30</v>
      </c>
      <c r="G35" s="221">
        <v>0.33999999999999997</v>
      </c>
      <c r="H35" s="221">
        <v>0.3</v>
      </c>
      <c r="I35" s="221">
        <v>0.35</v>
      </c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  <c r="AH35"/>
      <c r="AI35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  <c r="AY35"/>
      <c r="AZ35"/>
      <c r="BA35"/>
      <c r="BB35"/>
      <c r="BC35"/>
      <c r="BD35"/>
      <c r="BE35"/>
      <c r="BF35"/>
      <c r="BG35"/>
      <c r="BH35"/>
      <c r="BI35"/>
      <c r="BJ35"/>
      <c r="BK35"/>
      <c r="BL35"/>
      <c r="BM35"/>
      <c r="BN35"/>
      <c r="BO35"/>
      <c r="BP35"/>
      <c r="BQ35"/>
      <c r="BR35"/>
      <c r="BS35"/>
      <c r="BT35"/>
      <c r="BU35"/>
      <c r="BV35"/>
      <c r="BW35"/>
      <c r="BX35"/>
      <c r="BY35"/>
      <c r="BZ35"/>
      <c r="CA35"/>
      <c r="CB35"/>
      <c r="CC35"/>
      <c r="CD35"/>
      <c r="CE35"/>
      <c r="CF35"/>
      <c r="CG35"/>
      <c r="CH35"/>
      <c r="CI35"/>
      <c r="CJ35"/>
      <c r="CK35"/>
      <c r="CL35"/>
      <c r="CM35"/>
      <c r="CN35"/>
      <c r="CO35"/>
      <c r="CP35"/>
      <c r="CQ35"/>
      <c r="CR35"/>
      <c r="CS35"/>
      <c r="CT35"/>
      <c r="CU35"/>
      <c r="CV35"/>
      <c r="CW35"/>
      <c r="CX35"/>
      <c r="CY35"/>
      <c r="CZ35"/>
      <c r="DA35"/>
      <c r="DB35"/>
      <c r="DC35"/>
      <c r="DD35"/>
      <c r="DE35"/>
      <c r="DF35"/>
      <c r="DG35"/>
      <c r="DH35"/>
      <c r="DI35"/>
      <c r="DJ35"/>
      <c r="DK35"/>
      <c r="DL35"/>
      <c r="DM35"/>
      <c r="DN35"/>
      <c r="DO35"/>
      <c r="DP35"/>
      <c r="DQ35"/>
      <c r="DR35"/>
      <c r="DS35"/>
      <c r="DT35"/>
      <c r="DU35"/>
      <c r="DV35"/>
      <c r="DW35"/>
      <c r="DX35"/>
      <c r="DY35"/>
      <c r="DZ35"/>
      <c r="EA35"/>
      <c r="EB35"/>
      <c r="EC35"/>
      <c r="ED35"/>
      <c r="EE35"/>
      <c r="EF35"/>
      <c r="EG35"/>
      <c r="EH35"/>
      <c r="EI35"/>
      <c r="EJ35"/>
      <c r="EK35"/>
      <c r="EL35"/>
      <c r="EM35"/>
      <c r="EN35"/>
      <c r="EO35"/>
      <c r="EP35"/>
      <c r="EQ35"/>
      <c r="ER35"/>
      <c r="ES35"/>
      <c r="ET35"/>
      <c r="EU35"/>
      <c r="EV35"/>
      <c r="EW35"/>
      <c r="EX35"/>
      <c r="EY35"/>
      <c r="EZ35"/>
      <c r="FA35"/>
      <c r="FB35"/>
      <c r="FC35"/>
      <c r="FD35"/>
      <c r="FE35"/>
      <c r="FF35"/>
      <c r="FG35"/>
      <c r="FH35"/>
      <c r="FI35"/>
      <c r="FJ35"/>
      <c r="FK35"/>
      <c r="FL35"/>
      <c r="FM35"/>
      <c r="FN35"/>
      <c r="FO35"/>
      <c r="FP35"/>
      <c r="FQ35"/>
      <c r="FR35"/>
      <c r="FS35"/>
      <c r="FT35"/>
      <c r="FU35"/>
      <c r="FV35"/>
      <c r="FW35"/>
      <c r="FX35"/>
      <c r="FY35"/>
      <c r="FZ35"/>
      <c r="GA35"/>
      <c r="GB35"/>
      <c r="GC35"/>
      <c r="GD35"/>
      <c r="GE35"/>
      <c r="GF35"/>
      <c r="GG35"/>
      <c r="GH35"/>
      <c r="GI35"/>
      <c r="GJ35"/>
      <c r="GK35"/>
      <c r="GL35"/>
      <c r="GM35"/>
      <c r="GN35"/>
      <c r="GO35"/>
      <c r="GP35"/>
      <c r="GQ35"/>
      <c r="GR35"/>
      <c r="GS35"/>
      <c r="GT35"/>
      <c r="GU35"/>
      <c r="GV35"/>
      <c r="GW35"/>
      <c r="GX35"/>
      <c r="GY35"/>
      <c r="GZ35"/>
      <c r="HA35"/>
      <c r="HB35"/>
      <c r="HC35"/>
      <c r="HD35"/>
      <c r="HE35"/>
      <c r="HF35"/>
      <c r="HG35"/>
      <c r="HH35"/>
      <c r="HI35"/>
      <c r="HJ35"/>
      <c r="HK35"/>
      <c r="HL35"/>
      <c r="HM35"/>
      <c r="HN35"/>
      <c r="HO35"/>
      <c r="HP35"/>
      <c r="HQ35"/>
      <c r="HR35"/>
      <c r="HS35"/>
      <c r="HT35"/>
      <c r="HU35"/>
      <c r="HV35"/>
      <c r="HW35"/>
      <c r="HX35"/>
      <c r="HY35"/>
      <c r="HZ35"/>
      <c r="IA35"/>
      <c r="IB35"/>
      <c r="IC35"/>
      <c r="ID35"/>
      <c r="IE35"/>
      <c r="IF35"/>
      <c r="IG35"/>
      <c r="IH35"/>
      <c r="II35"/>
      <c r="IJ35"/>
      <c r="IK35"/>
      <c r="IL35"/>
      <c r="IM35"/>
      <c r="IN35"/>
      <c r="IO35"/>
      <c r="IP35"/>
      <c r="IQ35"/>
      <c r="IR35"/>
      <c r="IS35"/>
      <c r="IT35"/>
      <c r="IU35"/>
      <c r="IV35"/>
      <c r="IW35"/>
      <c r="IX35"/>
      <c r="IY35"/>
      <c r="IZ35"/>
      <c r="JA35"/>
      <c r="JB35"/>
      <c r="JC35"/>
      <c r="JD35"/>
      <c r="JE35"/>
      <c r="JF35"/>
      <c r="JG35"/>
      <c r="JH35"/>
      <c r="JI35"/>
      <c r="JJ35"/>
      <c r="JK35"/>
      <c r="JL35"/>
      <c r="JM35"/>
      <c r="JN35"/>
      <c r="JO35"/>
      <c r="JP35"/>
      <c r="JQ35"/>
      <c r="JR35"/>
      <c r="JS35"/>
      <c r="JT35"/>
      <c r="JU35"/>
      <c r="JV35"/>
      <c r="JW35"/>
      <c r="JX35"/>
      <c r="JY35"/>
      <c r="JZ35"/>
      <c r="KA35"/>
      <c r="KB35"/>
      <c r="KC35"/>
      <c r="KD35"/>
      <c r="KE35"/>
      <c r="KF35"/>
      <c r="KG35"/>
      <c r="KH35"/>
      <c r="KI35"/>
      <c r="KJ35"/>
      <c r="KK35"/>
      <c r="KL35"/>
      <c r="KM35"/>
      <c r="KN35"/>
      <c r="KO35"/>
      <c r="KP35"/>
      <c r="KQ35"/>
      <c r="KR35"/>
      <c r="KS35"/>
      <c r="KT35"/>
      <c r="KU35"/>
      <c r="KV35"/>
      <c r="KW35"/>
      <c r="KX35"/>
      <c r="KY35"/>
      <c r="KZ35"/>
      <c r="LA35"/>
      <c r="LB35"/>
      <c r="LC35"/>
      <c r="LD35"/>
      <c r="LE35"/>
      <c r="LF35"/>
      <c r="LG35"/>
      <c r="LH35"/>
      <c r="LI35"/>
      <c r="LJ35"/>
      <c r="LK35"/>
      <c r="LL35"/>
      <c r="LM35"/>
      <c r="LN35"/>
      <c r="LO35"/>
      <c r="LP35"/>
      <c r="LQ35"/>
      <c r="LR35"/>
      <c r="LS35"/>
      <c r="LT35"/>
      <c r="LU35"/>
      <c r="LV35"/>
      <c r="LW35"/>
      <c r="LX35"/>
      <c r="LY35"/>
      <c r="LZ35"/>
      <c r="MA35"/>
      <c r="MB35"/>
      <c r="MC35"/>
      <c r="MD35"/>
      <c r="ME35"/>
      <c r="MF35"/>
      <c r="MG35"/>
      <c r="MH35"/>
      <c r="MI35"/>
      <c r="MJ35"/>
      <c r="MK35"/>
      <c r="ML35"/>
      <c r="MM35"/>
      <c r="MN35"/>
      <c r="MO35"/>
      <c r="MP35"/>
      <c r="MQ35"/>
      <c r="MR35"/>
      <c r="MS35"/>
      <c r="MT35"/>
      <c r="MU35"/>
      <c r="MV35"/>
      <c r="MW35"/>
      <c r="MX35"/>
      <c r="MY35"/>
      <c r="MZ35"/>
      <c r="NA35"/>
      <c r="NB35"/>
      <c r="NC35"/>
      <c r="ND35"/>
      <c r="NE35"/>
      <c r="NF35"/>
      <c r="NG35"/>
      <c r="NH35"/>
      <c r="NI35"/>
      <c r="NJ35"/>
      <c r="NK35"/>
      <c r="NL35"/>
      <c r="NM35"/>
      <c r="NN35"/>
      <c r="NO35"/>
      <c r="NP35"/>
      <c r="NQ35"/>
      <c r="NR35"/>
      <c r="NS35"/>
      <c r="NT35"/>
      <c r="NU35"/>
      <c r="NV35"/>
      <c r="NW35"/>
      <c r="NX35"/>
      <c r="NY35"/>
      <c r="NZ35"/>
      <c r="OA35"/>
      <c r="OB35"/>
      <c r="OC35"/>
      <c r="OD35"/>
      <c r="OE35"/>
      <c r="OF35"/>
      <c r="OG35"/>
      <c r="OH35"/>
      <c r="OI35"/>
      <c r="OJ35"/>
      <c r="OK35"/>
      <c r="OL35"/>
      <c r="OM35"/>
      <c r="ON35"/>
      <c r="OO35"/>
      <c r="OP35"/>
      <c r="OQ35"/>
      <c r="OR35"/>
      <c r="OS35"/>
      <c r="OT35"/>
      <c r="OU35"/>
      <c r="OV35"/>
      <c r="OW35"/>
      <c r="OX35"/>
      <c r="OY35"/>
      <c r="OZ35"/>
      <c r="PA35"/>
      <c r="PB35"/>
      <c r="PC35"/>
      <c r="PD35"/>
      <c r="PE35"/>
      <c r="PF35"/>
      <c r="PG35"/>
      <c r="PH35"/>
      <c r="PI35"/>
      <c r="PJ35"/>
      <c r="PK35"/>
      <c r="PL35"/>
      <c r="PM35"/>
      <c r="PN35"/>
      <c r="PO35"/>
      <c r="PP35"/>
      <c r="PQ35"/>
      <c r="PR35"/>
      <c r="PS35"/>
      <c r="PT35"/>
      <c r="PU35"/>
      <c r="PV35"/>
      <c r="PW35"/>
      <c r="PX35"/>
      <c r="PY35"/>
      <c r="PZ35"/>
      <c r="QA35"/>
      <c r="QB35"/>
      <c r="QC35"/>
      <c r="QD35"/>
      <c r="QE35"/>
      <c r="QF35"/>
      <c r="QG35"/>
      <c r="QH35"/>
      <c r="QI35"/>
      <c r="QJ35"/>
      <c r="QK35"/>
      <c r="QL35"/>
      <c r="QM35"/>
      <c r="QN35"/>
      <c r="QO35"/>
      <c r="QP35"/>
      <c r="QQ35"/>
      <c r="QR35"/>
      <c r="QS35"/>
      <c r="QT35"/>
      <c r="QU35"/>
      <c r="QV35"/>
      <c r="QW35"/>
      <c r="QX35"/>
      <c r="QY35"/>
      <c r="QZ35"/>
      <c r="RA35"/>
      <c r="RB35"/>
      <c r="RC35"/>
      <c r="RD35"/>
      <c r="RE35"/>
      <c r="RF35"/>
    </row>
    <row r="36" spans="1:474">
      <c r="A36" s="252">
        <v>10</v>
      </c>
      <c r="B36" s="252" t="s">
        <v>175</v>
      </c>
      <c r="C36" s="252" t="s">
        <v>263</v>
      </c>
      <c r="D36" s="221">
        <v>24.6</v>
      </c>
      <c r="E36" s="221">
        <v>24</v>
      </c>
      <c r="F36" s="221">
        <v>25</v>
      </c>
      <c r="G36" s="221">
        <v>0.3</v>
      </c>
      <c r="H36" s="221">
        <v>0.3</v>
      </c>
      <c r="I36" s="221">
        <v>0.3</v>
      </c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  <c r="AH36"/>
      <c r="AI36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  <c r="AY36"/>
      <c r="AZ36"/>
      <c r="BA36"/>
      <c r="BB36"/>
      <c r="BC36"/>
      <c r="BD36"/>
      <c r="BE36"/>
      <c r="BF36"/>
      <c r="BG36"/>
      <c r="BH36"/>
      <c r="BI36"/>
      <c r="BJ36"/>
      <c r="BK36"/>
      <c r="BL36"/>
      <c r="BM36"/>
      <c r="BN36"/>
      <c r="BO36"/>
      <c r="BP36"/>
      <c r="BQ36"/>
      <c r="BR36"/>
      <c r="BS36"/>
      <c r="BT36"/>
      <c r="BU36"/>
      <c r="BV36"/>
      <c r="BW36"/>
      <c r="BX36"/>
      <c r="BY36"/>
      <c r="BZ36"/>
      <c r="CA36"/>
      <c r="CB36"/>
      <c r="CC36"/>
      <c r="CD36"/>
      <c r="CE36"/>
      <c r="CF36"/>
      <c r="CG36"/>
      <c r="CH36"/>
      <c r="CI36"/>
      <c r="CJ36"/>
      <c r="CK36"/>
      <c r="CL36"/>
      <c r="CM36"/>
      <c r="CN36"/>
      <c r="CO36"/>
      <c r="CP36"/>
      <c r="CQ36"/>
      <c r="CR36"/>
      <c r="CS36"/>
      <c r="CT36"/>
      <c r="CU36"/>
      <c r="CV36"/>
      <c r="CW36"/>
      <c r="CX36"/>
      <c r="CY36"/>
      <c r="CZ36"/>
      <c r="DA36"/>
      <c r="DB36"/>
      <c r="DC36"/>
      <c r="DD36"/>
      <c r="DE36"/>
      <c r="DF36"/>
      <c r="DG36"/>
      <c r="DH36"/>
      <c r="DI36"/>
      <c r="DJ36"/>
      <c r="DK36"/>
      <c r="DL36"/>
      <c r="DM36"/>
      <c r="DN36"/>
      <c r="DO36"/>
      <c r="DP36"/>
      <c r="DQ36"/>
      <c r="DR36"/>
      <c r="DS36"/>
      <c r="DT36"/>
      <c r="DU36"/>
      <c r="DV36"/>
      <c r="DW36"/>
      <c r="DX36"/>
      <c r="DY36"/>
      <c r="DZ36"/>
      <c r="EA36"/>
      <c r="EB36"/>
      <c r="EC36"/>
      <c r="ED36"/>
      <c r="EE36"/>
      <c r="EF36"/>
      <c r="EG36"/>
      <c r="EH36"/>
      <c r="EI36"/>
      <c r="EJ36"/>
      <c r="EK36"/>
      <c r="EL36"/>
      <c r="EM36"/>
      <c r="EN36"/>
      <c r="EO36"/>
      <c r="EP36"/>
      <c r="EQ36"/>
      <c r="ER36"/>
      <c r="ES36"/>
      <c r="ET36"/>
      <c r="EU36"/>
      <c r="EV36"/>
      <c r="EW36"/>
      <c r="EX36"/>
      <c r="EY36"/>
      <c r="EZ36"/>
      <c r="FA36"/>
      <c r="FB36"/>
      <c r="FC36"/>
      <c r="FD36"/>
      <c r="FE36"/>
      <c r="FF36"/>
      <c r="FG36"/>
      <c r="FH36"/>
      <c r="FI36"/>
      <c r="FJ36"/>
      <c r="FK36"/>
      <c r="FL36"/>
      <c r="FM36"/>
      <c r="FN36"/>
      <c r="FO36"/>
      <c r="FP36"/>
      <c r="FQ36"/>
      <c r="FR36"/>
      <c r="FS36"/>
      <c r="FT36"/>
      <c r="FU36"/>
      <c r="FV36"/>
      <c r="FW36"/>
      <c r="FX36"/>
      <c r="FY36"/>
      <c r="FZ36"/>
      <c r="GA36"/>
      <c r="GB36"/>
      <c r="GC36"/>
      <c r="GD36"/>
      <c r="GE36"/>
      <c r="GF36"/>
      <c r="GG36"/>
      <c r="GH36"/>
      <c r="GI36"/>
      <c r="GJ36"/>
      <c r="GK36"/>
      <c r="GL36"/>
      <c r="GM36"/>
      <c r="GN36"/>
      <c r="GO36"/>
      <c r="GP36"/>
      <c r="GQ36"/>
      <c r="GR36"/>
      <c r="GS36"/>
      <c r="GT36"/>
      <c r="GU36"/>
      <c r="GV36"/>
      <c r="GW36"/>
      <c r="GX36"/>
      <c r="GY36"/>
      <c r="GZ36"/>
      <c r="HA36"/>
      <c r="HB36"/>
      <c r="HC36"/>
      <c r="HD36"/>
      <c r="HE36"/>
      <c r="HF36"/>
      <c r="HG36"/>
      <c r="HH36"/>
      <c r="HI36"/>
      <c r="HJ36"/>
      <c r="HK36"/>
      <c r="HL36"/>
      <c r="HM36"/>
      <c r="HN36"/>
      <c r="HO36"/>
      <c r="HP36"/>
      <c r="HQ36"/>
      <c r="HR36"/>
      <c r="HS36"/>
      <c r="HT36"/>
      <c r="HU36"/>
      <c r="HV36"/>
      <c r="HW36"/>
      <c r="HX36"/>
      <c r="HY36"/>
      <c r="HZ36"/>
      <c r="IA36"/>
      <c r="IB36"/>
      <c r="IC36"/>
      <c r="ID36"/>
      <c r="IE36"/>
      <c r="IF36"/>
      <c r="IG36"/>
      <c r="IH36"/>
      <c r="II36"/>
      <c r="IJ36"/>
      <c r="IK36"/>
      <c r="IL36"/>
      <c r="IM36"/>
      <c r="IN36"/>
      <c r="IO36"/>
      <c r="IP36"/>
      <c r="IQ36"/>
      <c r="IR36"/>
      <c r="IS36"/>
      <c r="IT36"/>
      <c r="IU36"/>
      <c r="IV36"/>
      <c r="IW36"/>
      <c r="IX36"/>
      <c r="IY36"/>
      <c r="IZ36"/>
      <c r="JA36"/>
      <c r="JB36"/>
      <c r="JC36"/>
      <c r="JD36"/>
      <c r="JE36"/>
      <c r="JF36"/>
      <c r="JG36"/>
      <c r="JH36"/>
      <c r="JI36"/>
      <c r="JJ36"/>
      <c r="JK36"/>
      <c r="JL36"/>
      <c r="JM36"/>
      <c r="JN36"/>
      <c r="JO36"/>
      <c r="JP36"/>
      <c r="JQ36"/>
      <c r="JR36"/>
      <c r="JS36"/>
      <c r="JT36"/>
      <c r="JU36"/>
      <c r="JV36"/>
      <c r="JW36"/>
      <c r="JX36"/>
      <c r="JY36"/>
      <c r="JZ36"/>
      <c r="KA36"/>
      <c r="KB36"/>
      <c r="KC36"/>
      <c r="KD36"/>
      <c r="KE36"/>
      <c r="KF36"/>
      <c r="KG36"/>
      <c r="KH36"/>
      <c r="KI36"/>
      <c r="KJ36"/>
      <c r="KK36"/>
      <c r="KL36"/>
      <c r="KM36"/>
      <c r="KN36"/>
      <c r="KO36"/>
      <c r="KP36"/>
      <c r="KQ36"/>
      <c r="KR36"/>
      <c r="KS36"/>
      <c r="KT36"/>
      <c r="KU36"/>
      <c r="KV36"/>
      <c r="KW36"/>
      <c r="KX36"/>
      <c r="KY36"/>
      <c r="KZ36"/>
      <c r="LA36"/>
      <c r="LB36"/>
      <c r="LC36"/>
      <c r="LD36"/>
      <c r="LE36"/>
      <c r="LF36"/>
      <c r="LG36"/>
      <c r="LH36"/>
      <c r="LI36"/>
      <c r="LJ36"/>
      <c r="LK36"/>
      <c r="LL36"/>
      <c r="LM36"/>
      <c r="LN36"/>
      <c r="LO36"/>
      <c r="LP36"/>
      <c r="LQ36"/>
      <c r="LR36"/>
      <c r="LS36"/>
      <c r="LT36"/>
      <c r="LU36"/>
      <c r="LV36"/>
      <c r="LW36"/>
      <c r="LX36"/>
      <c r="LY36"/>
      <c r="LZ36"/>
      <c r="MA36"/>
      <c r="MB36"/>
      <c r="MC36"/>
      <c r="MD36"/>
      <c r="ME36"/>
      <c r="MF36"/>
      <c r="MG36"/>
      <c r="MH36"/>
      <c r="MI36"/>
      <c r="MJ36"/>
      <c r="MK36"/>
      <c r="ML36"/>
      <c r="MM36"/>
      <c r="MN36"/>
      <c r="MO36"/>
      <c r="MP36"/>
      <c r="MQ36"/>
      <c r="MR36"/>
      <c r="MS36"/>
      <c r="MT36"/>
      <c r="MU36"/>
      <c r="MV36"/>
      <c r="MW36"/>
      <c r="MX36"/>
      <c r="MY36"/>
      <c r="MZ36"/>
      <c r="NA36"/>
      <c r="NB36"/>
      <c r="NC36"/>
      <c r="ND36"/>
      <c r="NE36"/>
      <c r="NF36"/>
      <c r="NG36"/>
      <c r="NH36"/>
      <c r="NI36"/>
      <c r="NJ36"/>
      <c r="NK36"/>
      <c r="NL36"/>
      <c r="NM36"/>
      <c r="NN36"/>
      <c r="NO36"/>
      <c r="NP36"/>
      <c r="NQ36"/>
      <c r="NR36"/>
      <c r="NS36"/>
      <c r="NT36"/>
      <c r="NU36"/>
      <c r="NV36"/>
      <c r="NW36"/>
      <c r="NX36"/>
      <c r="NY36"/>
      <c r="NZ36"/>
      <c r="OA36"/>
      <c r="OB36"/>
      <c r="OC36"/>
      <c r="OD36"/>
      <c r="OE36"/>
      <c r="OF36"/>
      <c r="OG36"/>
      <c r="OH36"/>
      <c r="OI36"/>
      <c r="OJ36"/>
      <c r="OK36"/>
      <c r="OL36"/>
      <c r="OM36"/>
      <c r="ON36"/>
      <c r="OO36"/>
      <c r="OP36"/>
      <c r="OQ36"/>
      <c r="OR36"/>
      <c r="OS36"/>
      <c r="OT36"/>
      <c r="OU36"/>
      <c r="OV36"/>
      <c r="OW36"/>
      <c r="OX36"/>
      <c r="OY36"/>
      <c r="OZ36"/>
      <c r="PA36"/>
      <c r="PB36"/>
      <c r="PC36"/>
      <c r="PD36"/>
      <c r="PE36"/>
      <c r="PF36"/>
      <c r="PG36"/>
      <c r="PH36"/>
      <c r="PI36"/>
      <c r="PJ36"/>
      <c r="PK36"/>
      <c r="PL36"/>
      <c r="PM36"/>
      <c r="PN36"/>
      <c r="PO36"/>
      <c r="PP36"/>
      <c r="PQ36"/>
      <c r="PR36"/>
      <c r="PS36"/>
      <c r="PT36"/>
      <c r="PU36"/>
      <c r="PV36"/>
      <c r="PW36"/>
      <c r="PX36"/>
      <c r="PY36"/>
      <c r="PZ36"/>
      <c r="QA36"/>
      <c r="QB36"/>
      <c r="QC36"/>
      <c r="QD36"/>
      <c r="QE36"/>
      <c r="QF36"/>
      <c r="QG36"/>
      <c r="QH36"/>
      <c r="QI36"/>
      <c r="QJ36"/>
      <c r="QK36"/>
      <c r="QL36"/>
      <c r="QM36"/>
      <c r="QN36"/>
      <c r="QO36"/>
      <c r="QP36"/>
      <c r="QQ36"/>
      <c r="QR36"/>
      <c r="QS36"/>
      <c r="QT36"/>
      <c r="QU36"/>
      <c r="QV36"/>
      <c r="QW36"/>
      <c r="QX36"/>
      <c r="QY36"/>
      <c r="QZ36"/>
      <c r="RA36"/>
      <c r="RB36"/>
      <c r="RC36"/>
      <c r="RD36"/>
      <c r="RE36"/>
      <c r="RF36"/>
    </row>
    <row r="37" spans="1:474">
      <c r="A37" s="252">
        <v>10</v>
      </c>
      <c r="B37" s="252" t="s">
        <v>259</v>
      </c>
      <c r="C37" s="252" t="s">
        <v>263</v>
      </c>
      <c r="D37" s="221">
        <v>28.428571428571427</v>
      </c>
      <c r="E37" s="221">
        <v>26</v>
      </c>
      <c r="F37" s="221">
        <v>30</v>
      </c>
      <c r="G37" s="221">
        <v>0.37142857142857144</v>
      </c>
      <c r="H37" s="221">
        <v>0.35</v>
      </c>
      <c r="I37" s="221">
        <v>0.4</v>
      </c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  <c r="AH37"/>
      <c r="AI37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  <c r="AY37"/>
      <c r="AZ37"/>
      <c r="BA37"/>
      <c r="BB37"/>
      <c r="BC37"/>
      <c r="BD37"/>
      <c r="BE37"/>
      <c r="BF37"/>
      <c r="BG37"/>
      <c r="BH37"/>
      <c r="BI37"/>
      <c r="BJ37"/>
      <c r="BK37"/>
      <c r="BL37"/>
      <c r="BM37"/>
      <c r="BN37"/>
      <c r="BO37"/>
      <c r="BP37"/>
      <c r="BQ37"/>
      <c r="BR37"/>
      <c r="BS37"/>
      <c r="BT37"/>
      <c r="BU37"/>
      <c r="BV37"/>
      <c r="BW37"/>
      <c r="BX37"/>
      <c r="BY37"/>
      <c r="BZ37"/>
      <c r="CA37"/>
      <c r="CB37"/>
      <c r="CC37"/>
      <c r="CD37"/>
      <c r="CE37"/>
      <c r="CF37"/>
      <c r="CG37"/>
      <c r="CH37"/>
      <c r="CI37"/>
      <c r="CJ37"/>
      <c r="CK37"/>
      <c r="CL37"/>
      <c r="CM37"/>
      <c r="CN37"/>
      <c r="CO37"/>
      <c r="CP37"/>
      <c r="CQ37"/>
      <c r="CR37"/>
      <c r="CS37"/>
      <c r="CT37"/>
      <c r="CU37"/>
      <c r="CV37"/>
      <c r="CW37"/>
      <c r="CX37"/>
      <c r="CY37"/>
      <c r="CZ37"/>
      <c r="DA37"/>
      <c r="DB37"/>
      <c r="DC37"/>
      <c r="DD37"/>
      <c r="DE37"/>
      <c r="DF37"/>
      <c r="DG37"/>
      <c r="DH37"/>
      <c r="DI37"/>
      <c r="DJ37"/>
      <c r="DK37"/>
      <c r="DL37"/>
      <c r="DM37"/>
      <c r="DN37"/>
      <c r="DO37"/>
      <c r="DP37"/>
      <c r="DQ37"/>
      <c r="DR37"/>
      <c r="DS37"/>
      <c r="DT37"/>
      <c r="DU37"/>
      <c r="DV37"/>
      <c r="DW37"/>
      <c r="DX37"/>
      <c r="DY37"/>
      <c r="DZ37"/>
      <c r="EA37"/>
      <c r="EB37"/>
      <c r="EC37"/>
      <c r="ED37"/>
      <c r="EE37"/>
      <c r="EF37"/>
      <c r="EG37"/>
      <c r="EH37"/>
      <c r="EI37"/>
      <c r="EJ37"/>
      <c r="EK37"/>
      <c r="EL37"/>
      <c r="EM37"/>
      <c r="EN37"/>
      <c r="EO37"/>
      <c r="EP37"/>
      <c r="EQ37"/>
      <c r="ER37"/>
      <c r="ES37"/>
      <c r="ET37"/>
      <c r="EU37"/>
      <c r="EV37"/>
      <c r="EW37"/>
      <c r="EX37"/>
      <c r="EY37"/>
      <c r="EZ37"/>
      <c r="FA37"/>
      <c r="FB37"/>
      <c r="FC37"/>
      <c r="FD37"/>
      <c r="FE37"/>
      <c r="FF37"/>
      <c r="FG37"/>
      <c r="FH37"/>
      <c r="FI37"/>
      <c r="FJ37"/>
      <c r="FK37"/>
      <c r="FL37"/>
      <c r="FM37"/>
      <c r="FN37"/>
      <c r="FO37"/>
      <c r="FP37"/>
      <c r="FQ37"/>
      <c r="FR37"/>
      <c r="FS37"/>
      <c r="FT37"/>
      <c r="FU37"/>
      <c r="FV37"/>
      <c r="FW37"/>
      <c r="FX37"/>
      <c r="FY37"/>
      <c r="FZ37"/>
      <c r="GA37"/>
      <c r="GB37"/>
      <c r="GC37"/>
      <c r="GD37"/>
      <c r="GE37"/>
      <c r="GF37"/>
      <c r="GG37"/>
      <c r="GH37"/>
      <c r="GI37"/>
      <c r="GJ37"/>
      <c r="GK37"/>
      <c r="GL37"/>
      <c r="GM37"/>
      <c r="GN37"/>
      <c r="GO37"/>
      <c r="GP37"/>
      <c r="GQ37"/>
      <c r="GR37"/>
      <c r="GS37"/>
      <c r="GT37"/>
      <c r="GU37"/>
      <c r="GV37"/>
      <c r="GW37"/>
      <c r="GX37"/>
      <c r="GY37"/>
      <c r="GZ37"/>
      <c r="HA37"/>
      <c r="HB37"/>
      <c r="HC37"/>
      <c r="HD37"/>
      <c r="HE37"/>
      <c r="HF37"/>
      <c r="HG37"/>
      <c r="HH37"/>
      <c r="HI37"/>
      <c r="HJ37"/>
      <c r="HK37"/>
      <c r="HL37"/>
      <c r="HM37"/>
      <c r="HN37"/>
      <c r="HO37"/>
      <c r="HP37"/>
      <c r="HQ37"/>
      <c r="HR37"/>
      <c r="HS37"/>
      <c r="HT37"/>
      <c r="HU37"/>
      <c r="HV37"/>
      <c r="HW37"/>
      <c r="HX37"/>
      <c r="HY37"/>
      <c r="HZ37"/>
      <c r="IA37"/>
      <c r="IB37"/>
      <c r="IC37"/>
      <c r="ID37"/>
      <c r="IE37"/>
      <c r="IF37"/>
      <c r="IG37"/>
      <c r="IH37"/>
      <c r="II37"/>
      <c r="IJ37"/>
      <c r="IK37"/>
      <c r="IL37"/>
      <c r="IM37"/>
      <c r="IN37"/>
      <c r="IO37"/>
      <c r="IP37"/>
      <c r="IQ37"/>
      <c r="IR37"/>
      <c r="IS37"/>
      <c r="IT37"/>
      <c r="IU37"/>
      <c r="IV37"/>
      <c r="IW37"/>
      <c r="IX37"/>
      <c r="IY37"/>
      <c r="IZ37"/>
      <c r="JA37"/>
      <c r="JB37"/>
      <c r="JC37"/>
      <c r="JD37"/>
      <c r="JE37"/>
      <c r="JF37"/>
      <c r="JG37"/>
      <c r="JH37"/>
      <c r="JI37"/>
      <c r="JJ37"/>
      <c r="JK37"/>
      <c r="JL37"/>
      <c r="JM37"/>
      <c r="JN37"/>
      <c r="JO37"/>
      <c r="JP37"/>
      <c r="JQ37"/>
      <c r="JR37"/>
      <c r="JS37"/>
      <c r="JT37"/>
      <c r="JU37"/>
      <c r="JV37"/>
      <c r="JW37"/>
      <c r="JX37"/>
      <c r="JY37"/>
      <c r="JZ37"/>
      <c r="KA37"/>
      <c r="KB37"/>
      <c r="KC37"/>
      <c r="KD37"/>
      <c r="KE37"/>
      <c r="KF37"/>
      <c r="KG37"/>
      <c r="KH37"/>
      <c r="KI37"/>
      <c r="KJ37"/>
      <c r="KK37"/>
      <c r="KL37"/>
      <c r="KM37"/>
      <c r="KN37"/>
      <c r="KO37"/>
      <c r="KP37"/>
      <c r="KQ37"/>
      <c r="KR37"/>
      <c r="KS37"/>
      <c r="KT37"/>
      <c r="KU37"/>
      <c r="KV37"/>
      <c r="KW37"/>
      <c r="KX37"/>
      <c r="KY37"/>
      <c r="KZ37"/>
      <c r="LA37"/>
      <c r="LB37"/>
      <c r="LC37"/>
      <c r="LD37"/>
      <c r="LE37"/>
      <c r="LF37"/>
      <c r="LG37"/>
      <c r="LH37"/>
      <c r="LI37"/>
      <c r="LJ37"/>
      <c r="LK37"/>
      <c r="LL37"/>
      <c r="LM37"/>
      <c r="LN37"/>
      <c r="LO37"/>
      <c r="LP37"/>
      <c r="LQ37"/>
      <c r="LR37"/>
      <c r="LS37"/>
      <c r="LT37"/>
      <c r="LU37"/>
      <c r="LV37"/>
      <c r="LW37"/>
      <c r="LX37"/>
      <c r="LY37"/>
      <c r="LZ37"/>
      <c r="MA37"/>
      <c r="MB37"/>
      <c r="MC37"/>
      <c r="MD37"/>
      <c r="ME37"/>
      <c r="MF37"/>
      <c r="MG37"/>
      <c r="MH37"/>
      <c r="MI37"/>
      <c r="MJ37"/>
      <c r="MK37"/>
      <c r="ML37"/>
      <c r="MM37"/>
      <c r="MN37"/>
      <c r="MO37"/>
      <c r="MP37"/>
      <c r="MQ37"/>
      <c r="MR37"/>
      <c r="MS37"/>
      <c r="MT37"/>
      <c r="MU37"/>
      <c r="MV37"/>
      <c r="MW37"/>
      <c r="MX37"/>
      <c r="MY37"/>
      <c r="MZ37"/>
      <c r="NA37"/>
      <c r="NB37"/>
      <c r="NC37"/>
      <c r="ND37"/>
      <c r="NE37"/>
      <c r="NF37"/>
      <c r="NG37"/>
      <c r="NH37"/>
      <c r="NI37"/>
      <c r="NJ37"/>
      <c r="NK37"/>
      <c r="NL37"/>
      <c r="NM37"/>
      <c r="NN37"/>
      <c r="NO37"/>
      <c r="NP37"/>
      <c r="NQ37"/>
      <c r="NR37"/>
      <c r="NS37"/>
      <c r="NT37"/>
      <c r="NU37"/>
      <c r="NV37"/>
      <c r="NW37"/>
      <c r="NX37"/>
      <c r="NY37"/>
      <c r="NZ37"/>
      <c r="OA37"/>
      <c r="OB37"/>
      <c r="OC37"/>
      <c r="OD37"/>
      <c r="OE37"/>
      <c r="OF37"/>
      <c r="OG37"/>
      <c r="OH37"/>
      <c r="OI37"/>
      <c r="OJ37"/>
      <c r="OK37"/>
      <c r="OL37"/>
      <c r="OM37"/>
      <c r="ON37"/>
      <c r="OO37"/>
      <c r="OP37"/>
      <c r="OQ37"/>
      <c r="OR37"/>
      <c r="OS37"/>
      <c r="OT37"/>
      <c r="OU37"/>
      <c r="OV37"/>
      <c r="OW37"/>
      <c r="OX37"/>
      <c r="OY37"/>
      <c r="OZ37"/>
      <c r="PA37"/>
      <c r="PB37"/>
      <c r="PC37"/>
      <c r="PD37"/>
      <c r="PE37"/>
      <c r="PF37"/>
      <c r="PG37"/>
      <c r="PH37"/>
      <c r="PI37"/>
      <c r="PJ37"/>
      <c r="PK37"/>
      <c r="PL37"/>
      <c r="PM37"/>
      <c r="PN37"/>
      <c r="PO37"/>
      <c r="PP37"/>
      <c r="PQ37"/>
      <c r="PR37"/>
      <c r="PS37"/>
      <c r="PT37"/>
      <c r="PU37"/>
      <c r="PV37"/>
      <c r="PW37"/>
      <c r="PX37"/>
      <c r="PY37"/>
      <c r="PZ37"/>
      <c r="QA37"/>
      <c r="QB37"/>
      <c r="QC37"/>
      <c r="QD37"/>
      <c r="QE37"/>
      <c r="QF37"/>
      <c r="QG37"/>
      <c r="QH37"/>
      <c r="QI37"/>
      <c r="QJ37"/>
      <c r="QK37"/>
      <c r="QL37"/>
      <c r="QM37"/>
      <c r="QN37"/>
      <c r="QO37"/>
      <c r="QP37"/>
      <c r="QQ37"/>
      <c r="QR37"/>
      <c r="QS37"/>
      <c r="QT37"/>
      <c r="QU37"/>
      <c r="QV37"/>
      <c r="QW37"/>
      <c r="QX37"/>
      <c r="QY37"/>
      <c r="QZ37"/>
      <c r="RA37"/>
      <c r="RB37"/>
      <c r="RC37"/>
      <c r="RD37"/>
      <c r="RE37"/>
      <c r="RF37"/>
    </row>
    <row r="38" spans="1:474">
      <c r="A38" s="252">
        <v>11</v>
      </c>
      <c r="B38" s="252" t="s">
        <v>229</v>
      </c>
      <c r="C38" s="252" t="s">
        <v>53</v>
      </c>
      <c r="D38" s="221">
        <v>13</v>
      </c>
      <c r="E38" s="221">
        <v>13</v>
      </c>
      <c r="F38" s="221">
        <v>13</v>
      </c>
      <c r="G38" s="221"/>
      <c r="H38" s="221"/>
      <c r="I38" s="221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  <c r="AH38"/>
      <c r="AI38"/>
      <c r="AJ38"/>
      <c r="AK38"/>
      <c r="AL38"/>
      <c r="AM38"/>
      <c r="AN38"/>
      <c r="AO38"/>
      <c r="AP38"/>
      <c r="AQ38"/>
      <c r="AR38"/>
      <c r="AS38"/>
      <c r="AT38"/>
      <c r="AU38"/>
      <c r="AV38"/>
      <c r="AW38"/>
      <c r="AX38"/>
      <c r="AY38"/>
      <c r="AZ38"/>
      <c r="BA38"/>
      <c r="BB38"/>
      <c r="BC38"/>
      <c r="BD38"/>
      <c r="BE38"/>
      <c r="BF38"/>
      <c r="BG38"/>
      <c r="BH38"/>
      <c r="BI38"/>
      <c r="BJ38"/>
      <c r="BK38"/>
      <c r="BL38"/>
      <c r="BM38"/>
      <c r="BN38"/>
      <c r="BO38"/>
      <c r="BP38"/>
      <c r="BQ38"/>
      <c r="BR38"/>
      <c r="BS38"/>
      <c r="BT38"/>
      <c r="BU38"/>
      <c r="BV38"/>
      <c r="BW38"/>
      <c r="BX38"/>
      <c r="BY38"/>
      <c r="BZ38"/>
      <c r="CA38"/>
      <c r="CB38"/>
      <c r="CC38"/>
      <c r="CD38"/>
      <c r="CE38"/>
      <c r="CF38"/>
      <c r="CG38"/>
      <c r="CH38"/>
      <c r="CI38"/>
      <c r="CJ38"/>
      <c r="CK38"/>
      <c r="CL38"/>
      <c r="CM38"/>
      <c r="CN38"/>
      <c r="CO38"/>
      <c r="CP38"/>
      <c r="CQ38"/>
      <c r="CR38"/>
      <c r="CS38"/>
      <c r="CT38"/>
      <c r="CU38"/>
      <c r="CV38"/>
      <c r="CW38"/>
      <c r="CX38"/>
      <c r="CY38"/>
      <c r="CZ38"/>
      <c r="DA38"/>
      <c r="DB38"/>
      <c r="DC38"/>
      <c r="DD38"/>
      <c r="DE38"/>
      <c r="DF38"/>
      <c r="DG38"/>
      <c r="DH38"/>
      <c r="DI38"/>
      <c r="DJ38"/>
      <c r="DK38"/>
      <c r="DL38"/>
      <c r="DM38"/>
      <c r="DN38"/>
      <c r="DO38"/>
      <c r="DP38"/>
      <c r="DQ38"/>
      <c r="DR38"/>
      <c r="DS38"/>
      <c r="DT38"/>
      <c r="DU38"/>
      <c r="DV38"/>
      <c r="DW38"/>
      <c r="DX38"/>
      <c r="DY38"/>
      <c r="DZ38"/>
      <c r="EA38"/>
      <c r="EB38"/>
      <c r="EC38"/>
      <c r="ED38"/>
      <c r="EE38"/>
      <c r="EF38"/>
      <c r="EG38"/>
      <c r="EH38"/>
      <c r="EI38"/>
      <c r="EJ38"/>
      <c r="EK38"/>
      <c r="EL38"/>
      <c r="EM38"/>
      <c r="EN38"/>
      <c r="EO38"/>
      <c r="EP38"/>
      <c r="EQ38"/>
      <c r="ER38"/>
      <c r="ES38"/>
      <c r="ET38"/>
      <c r="EU38"/>
      <c r="EV38"/>
      <c r="EW38"/>
      <c r="EX38"/>
      <c r="EY38"/>
      <c r="EZ38"/>
      <c r="FA38"/>
      <c r="FB38"/>
      <c r="FC38"/>
      <c r="FD38"/>
      <c r="FE38"/>
      <c r="FF38"/>
      <c r="FG38"/>
      <c r="FH38"/>
      <c r="FI38"/>
      <c r="FJ38"/>
      <c r="FK38"/>
      <c r="FL38"/>
      <c r="FM38"/>
      <c r="FN38"/>
      <c r="FO38"/>
      <c r="FP38"/>
      <c r="FQ38"/>
      <c r="FR38"/>
      <c r="FS38"/>
      <c r="FT38"/>
      <c r="FU38"/>
      <c r="FV38"/>
      <c r="FW38"/>
      <c r="FX38"/>
      <c r="FY38"/>
      <c r="FZ38"/>
      <c r="GA38"/>
      <c r="GB38"/>
      <c r="GC38"/>
      <c r="GD38"/>
      <c r="GE38"/>
      <c r="GF38"/>
      <c r="GG38"/>
      <c r="GH38"/>
      <c r="GI38"/>
      <c r="GJ38"/>
      <c r="GK38"/>
      <c r="GL38"/>
      <c r="GM38"/>
      <c r="GN38"/>
      <c r="GO38"/>
      <c r="GP38"/>
      <c r="GQ38"/>
      <c r="GR38"/>
      <c r="GS38"/>
      <c r="GT38"/>
      <c r="GU38"/>
      <c r="GV38"/>
      <c r="GW38"/>
      <c r="GX38"/>
      <c r="GY38"/>
      <c r="GZ38"/>
      <c r="HA38"/>
      <c r="HB38"/>
      <c r="HC38"/>
      <c r="HD38"/>
      <c r="HE38"/>
      <c r="HF38"/>
      <c r="HG38"/>
      <c r="HH38"/>
      <c r="HI38"/>
      <c r="HJ38"/>
      <c r="HK38"/>
      <c r="HL38"/>
      <c r="HM38"/>
      <c r="HN38"/>
      <c r="HO38"/>
      <c r="HP38"/>
      <c r="HQ38"/>
      <c r="HR38"/>
      <c r="HS38"/>
      <c r="HT38"/>
      <c r="HU38"/>
      <c r="HV38"/>
      <c r="HW38"/>
      <c r="HX38"/>
      <c r="HY38"/>
      <c r="HZ38"/>
      <c r="IA38"/>
      <c r="IB38"/>
      <c r="IC38"/>
      <c r="ID38"/>
      <c r="IE38"/>
      <c r="IF38"/>
      <c r="IG38"/>
      <c r="IH38"/>
      <c r="II38"/>
      <c r="IJ38"/>
      <c r="IK38"/>
      <c r="IL38"/>
      <c r="IM38"/>
      <c r="IN38"/>
      <c r="IO38"/>
      <c r="IP38"/>
      <c r="IQ38"/>
      <c r="IR38"/>
      <c r="IS38"/>
      <c r="IT38"/>
      <c r="IU38"/>
      <c r="IV38"/>
      <c r="IW38"/>
      <c r="IX38"/>
      <c r="IY38"/>
      <c r="IZ38"/>
      <c r="JA38"/>
      <c r="JB38"/>
      <c r="JC38"/>
      <c r="JD38"/>
      <c r="JE38"/>
      <c r="JF38"/>
      <c r="JG38"/>
      <c r="JH38"/>
      <c r="JI38"/>
      <c r="JJ38"/>
      <c r="JK38"/>
      <c r="JL38"/>
      <c r="JM38"/>
      <c r="JN38"/>
      <c r="JO38"/>
      <c r="JP38"/>
      <c r="JQ38"/>
      <c r="JR38"/>
      <c r="JS38"/>
      <c r="JT38"/>
      <c r="JU38"/>
      <c r="JV38"/>
      <c r="JW38"/>
      <c r="JX38"/>
      <c r="JY38"/>
      <c r="JZ38"/>
      <c r="KA38"/>
      <c r="KB38"/>
      <c r="KC38"/>
      <c r="KD38"/>
      <c r="KE38"/>
      <c r="KF38"/>
      <c r="KG38"/>
      <c r="KH38"/>
      <c r="KI38"/>
      <c r="KJ38"/>
      <c r="KK38"/>
      <c r="KL38"/>
      <c r="KM38"/>
      <c r="KN38"/>
      <c r="KO38"/>
      <c r="KP38"/>
      <c r="KQ38"/>
      <c r="KR38"/>
      <c r="KS38"/>
      <c r="KT38"/>
      <c r="KU38"/>
      <c r="KV38"/>
      <c r="KW38"/>
      <c r="KX38"/>
      <c r="KY38"/>
      <c r="KZ38"/>
      <c r="LA38"/>
      <c r="LB38"/>
      <c r="LC38"/>
      <c r="LD38"/>
      <c r="LE38"/>
      <c r="LF38"/>
      <c r="LG38"/>
      <c r="LH38"/>
      <c r="LI38"/>
      <c r="LJ38"/>
      <c r="LK38"/>
      <c r="LL38"/>
      <c r="LM38"/>
      <c r="LN38"/>
      <c r="LO38"/>
      <c r="LP38"/>
      <c r="LQ38"/>
      <c r="LR38"/>
      <c r="LS38"/>
      <c r="LT38"/>
      <c r="LU38"/>
      <c r="LV38"/>
      <c r="LW38"/>
      <c r="LX38"/>
      <c r="LY38"/>
      <c r="LZ38"/>
      <c r="MA38"/>
      <c r="MB38"/>
      <c r="MC38"/>
      <c r="MD38"/>
      <c r="ME38"/>
      <c r="MF38"/>
      <c r="MG38"/>
      <c r="MH38"/>
      <c r="MI38"/>
      <c r="MJ38"/>
      <c r="MK38"/>
      <c r="ML38"/>
      <c r="MM38"/>
      <c r="MN38"/>
      <c r="MO38"/>
      <c r="MP38"/>
      <c r="MQ38"/>
      <c r="MR38"/>
      <c r="MS38"/>
      <c r="MT38"/>
      <c r="MU38"/>
      <c r="MV38"/>
      <c r="MW38"/>
      <c r="MX38"/>
      <c r="MY38"/>
      <c r="MZ38"/>
      <c r="NA38"/>
      <c r="NB38"/>
      <c r="NC38"/>
      <c r="ND38"/>
      <c r="NE38"/>
      <c r="NF38"/>
      <c r="NG38"/>
      <c r="NH38"/>
      <c r="NI38"/>
      <c r="NJ38"/>
      <c r="NK38"/>
      <c r="NL38"/>
      <c r="NM38"/>
      <c r="NN38"/>
      <c r="NO38"/>
      <c r="NP38"/>
      <c r="NQ38"/>
      <c r="NR38"/>
      <c r="NS38"/>
      <c r="NT38"/>
      <c r="NU38"/>
      <c r="NV38"/>
      <c r="NW38"/>
      <c r="NX38"/>
      <c r="NY38"/>
      <c r="NZ38"/>
      <c r="OA38"/>
      <c r="OB38"/>
      <c r="OC38"/>
      <c r="OD38"/>
      <c r="OE38"/>
      <c r="OF38"/>
      <c r="OG38"/>
      <c r="OH38"/>
      <c r="OI38"/>
      <c r="OJ38"/>
      <c r="OK38"/>
      <c r="OL38"/>
      <c r="OM38"/>
      <c r="ON38"/>
      <c r="OO38"/>
      <c r="OP38"/>
      <c r="OQ38"/>
      <c r="OR38"/>
      <c r="OS38"/>
      <c r="OT38"/>
      <c r="OU38"/>
      <c r="OV38"/>
      <c r="OW38"/>
      <c r="OX38"/>
      <c r="OY38"/>
      <c r="OZ38"/>
      <c r="PA38"/>
      <c r="PB38"/>
      <c r="PC38"/>
      <c r="PD38"/>
      <c r="PE38"/>
      <c r="PF38"/>
      <c r="PG38"/>
      <c r="PH38"/>
      <c r="PI38"/>
      <c r="PJ38"/>
      <c r="PK38"/>
      <c r="PL38"/>
      <c r="PM38"/>
      <c r="PN38"/>
      <c r="PO38"/>
      <c r="PP38"/>
      <c r="PQ38"/>
      <c r="PR38"/>
      <c r="PS38"/>
      <c r="PT38"/>
      <c r="PU38"/>
      <c r="PV38"/>
      <c r="PW38"/>
      <c r="PX38"/>
      <c r="PY38"/>
      <c r="PZ38"/>
      <c r="QA38"/>
      <c r="QB38"/>
      <c r="QC38"/>
      <c r="QD38"/>
      <c r="QE38"/>
      <c r="QF38"/>
      <c r="QG38"/>
      <c r="QH38"/>
      <c r="QI38"/>
      <c r="QJ38"/>
      <c r="QK38"/>
      <c r="QL38"/>
      <c r="QM38"/>
      <c r="QN38"/>
      <c r="QO38"/>
      <c r="QP38"/>
      <c r="QQ38"/>
      <c r="QR38"/>
      <c r="QS38"/>
      <c r="QT38"/>
      <c r="QU38"/>
      <c r="QV38"/>
      <c r="QW38"/>
      <c r="QX38"/>
      <c r="QY38"/>
      <c r="QZ38"/>
      <c r="RA38"/>
      <c r="RB38"/>
      <c r="RC38"/>
      <c r="RD38"/>
      <c r="RE38"/>
      <c r="RF38"/>
    </row>
    <row r="39" spans="1:474">
      <c r="A39" s="252">
        <v>11</v>
      </c>
      <c r="B39" s="252" t="s">
        <v>190</v>
      </c>
      <c r="C39" s="252" t="s">
        <v>53</v>
      </c>
      <c r="D39" s="221">
        <v>14</v>
      </c>
      <c r="E39" s="221">
        <v>14</v>
      </c>
      <c r="F39" s="221">
        <v>14</v>
      </c>
      <c r="G39" s="221"/>
      <c r="H39" s="221"/>
      <c r="I39" s="221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  <c r="AH39"/>
      <c r="AI39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  <c r="AY39"/>
      <c r="AZ39"/>
      <c r="BA39"/>
      <c r="BB39"/>
      <c r="BC39"/>
      <c r="BD39"/>
      <c r="BE39"/>
      <c r="BF39"/>
      <c r="BG39"/>
      <c r="BH39"/>
      <c r="BI39"/>
      <c r="BJ39"/>
      <c r="BK39"/>
      <c r="BL39"/>
      <c r="BM39"/>
      <c r="BN39"/>
      <c r="BO39"/>
      <c r="BP39"/>
      <c r="BQ39"/>
      <c r="BR39"/>
      <c r="BS39"/>
      <c r="BT39"/>
      <c r="BU39"/>
      <c r="BV39"/>
      <c r="BW39"/>
      <c r="BX39"/>
      <c r="BY39"/>
      <c r="BZ39"/>
      <c r="CA39"/>
      <c r="CB39"/>
      <c r="CC39"/>
      <c r="CD39"/>
      <c r="CE39"/>
      <c r="CF39"/>
      <c r="CG39"/>
      <c r="CH39"/>
      <c r="CI39"/>
      <c r="CJ39"/>
      <c r="CK39"/>
      <c r="CL39"/>
      <c r="CM39"/>
      <c r="CN39"/>
      <c r="CO39"/>
      <c r="CP39"/>
      <c r="CQ39"/>
      <c r="CR39"/>
      <c r="CS39"/>
      <c r="CT39"/>
      <c r="CU39"/>
      <c r="CV39"/>
      <c r="CW39"/>
      <c r="CX39"/>
      <c r="CY39"/>
      <c r="CZ39"/>
      <c r="DA39"/>
      <c r="DB39"/>
      <c r="DC39"/>
      <c r="DD39"/>
      <c r="DE39"/>
      <c r="DF39"/>
      <c r="DG39"/>
      <c r="DH39"/>
      <c r="DI39"/>
      <c r="DJ39"/>
      <c r="DK39"/>
      <c r="DL39"/>
      <c r="DM39"/>
      <c r="DN39"/>
      <c r="DO39"/>
      <c r="DP39"/>
      <c r="DQ39"/>
      <c r="DR39"/>
      <c r="DS39"/>
      <c r="DT39"/>
      <c r="DU39"/>
      <c r="DV39"/>
      <c r="DW39"/>
      <c r="DX39"/>
      <c r="DY39"/>
      <c r="DZ39"/>
      <c r="EA39"/>
      <c r="EB39"/>
      <c r="EC39"/>
      <c r="ED39"/>
      <c r="EE39"/>
      <c r="EF39"/>
      <c r="EG39"/>
      <c r="EH39"/>
      <c r="EI39"/>
      <c r="EJ39"/>
      <c r="EK39"/>
      <c r="EL39"/>
      <c r="EM39"/>
      <c r="EN39"/>
      <c r="EO39"/>
      <c r="EP39"/>
      <c r="EQ39"/>
      <c r="ER39"/>
      <c r="ES39"/>
      <c r="ET39"/>
      <c r="EU39"/>
      <c r="EV39"/>
      <c r="EW39"/>
      <c r="EX39"/>
      <c r="EY39"/>
      <c r="EZ39"/>
      <c r="FA39"/>
      <c r="FB39"/>
      <c r="FC39"/>
      <c r="FD39"/>
      <c r="FE39"/>
      <c r="FF39"/>
      <c r="FG39"/>
      <c r="FH39"/>
      <c r="FI39"/>
      <c r="FJ39"/>
      <c r="FK39"/>
      <c r="FL39"/>
      <c r="FM39"/>
      <c r="FN39"/>
      <c r="FO39"/>
      <c r="FP39"/>
      <c r="FQ39"/>
      <c r="FR39"/>
      <c r="FS39"/>
      <c r="FT39"/>
      <c r="FU39"/>
      <c r="FV39"/>
      <c r="FW39"/>
      <c r="FX39"/>
      <c r="FY39"/>
      <c r="FZ39"/>
      <c r="GA39"/>
      <c r="GB39"/>
      <c r="GC39"/>
      <c r="GD39"/>
      <c r="GE39"/>
      <c r="GF39"/>
      <c r="GG39"/>
      <c r="GH39"/>
      <c r="GI39"/>
      <c r="GJ39"/>
      <c r="GK39"/>
      <c r="GL39"/>
      <c r="GM39"/>
      <c r="GN39"/>
      <c r="GO39"/>
      <c r="GP39"/>
      <c r="GQ39"/>
      <c r="GR39"/>
      <c r="GS39"/>
      <c r="GT39"/>
      <c r="GU39"/>
      <c r="GV39"/>
      <c r="GW39"/>
      <c r="GX39"/>
      <c r="GY39"/>
      <c r="GZ39"/>
      <c r="HA39"/>
      <c r="HB39"/>
      <c r="HC39"/>
      <c r="HD39"/>
      <c r="HE39"/>
      <c r="HF39"/>
      <c r="HG39"/>
      <c r="HH39"/>
      <c r="HI39"/>
      <c r="HJ39"/>
      <c r="HK39"/>
      <c r="HL39"/>
      <c r="HM39"/>
      <c r="HN39"/>
      <c r="HO39"/>
      <c r="HP39"/>
      <c r="HQ39"/>
      <c r="HR39"/>
      <c r="HS39"/>
      <c r="HT39"/>
      <c r="HU39"/>
      <c r="HV39"/>
      <c r="HW39"/>
      <c r="HX39"/>
      <c r="HY39"/>
      <c r="HZ39"/>
      <c r="IA39"/>
      <c r="IB39"/>
      <c r="IC39"/>
      <c r="ID39"/>
      <c r="IE39"/>
      <c r="IF39"/>
      <c r="IG39"/>
      <c r="IH39"/>
      <c r="II39"/>
      <c r="IJ39"/>
      <c r="IK39"/>
      <c r="IL39"/>
      <c r="IM39"/>
      <c r="IN39"/>
      <c r="IO39"/>
      <c r="IP39"/>
      <c r="IQ39"/>
      <c r="IR39"/>
      <c r="IS39"/>
      <c r="IT39"/>
      <c r="IU39"/>
      <c r="IV39"/>
      <c r="IW39"/>
      <c r="IX39"/>
      <c r="IY39"/>
      <c r="IZ39"/>
      <c r="JA39"/>
      <c r="JB39"/>
      <c r="JC39"/>
      <c r="JD39"/>
      <c r="JE39"/>
      <c r="JF39"/>
      <c r="JG39"/>
      <c r="JH39"/>
      <c r="JI39"/>
      <c r="JJ39"/>
      <c r="JK39"/>
      <c r="JL39"/>
      <c r="JM39"/>
      <c r="JN39"/>
      <c r="JO39"/>
      <c r="JP39"/>
      <c r="JQ39"/>
      <c r="JR39"/>
      <c r="JS39"/>
      <c r="JT39"/>
      <c r="JU39"/>
      <c r="JV39"/>
      <c r="JW39"/>
      <c r="JX39"/>
      <c r="JY39"/>
      <c r="JZ39"/>
      <c r="KA39"/>
      <c r="KB39"/>
      <c r="KC39"/>
      <c r="KD39"/>
      <c r="KE39"/>
      <c r="KF39"/>
      <c r="KG39"/>
      <c r="KH39"/>
      <c r="KI39"/>
      <c r="KJ39"/>
      <c r="KK39"/>
      <c r="KL39"/>
      <c r="KM39"/>
      <c r="KN39"/>
      <c r="KO39"/>
      <c r="KP39"/>
      <c r="KQ39"/>
      <c r="KR39"/>
      <c r="KS39"/>
      <c r="KT39"/>
      <c r="KU39"/>
      <c r="KV39"/>
      <c r="KW39"/>
      <c r="KX39"/>
      <c r="KY39"/>
      <c r="KZ39"/>
      <c r="LA39"/>
      <c r="LB39"/>
      <c r="LC39"/>
      <c r="LD39"/>
      <c r="LE39"/>
      <c r="LF39"/>
      <c r="LG39"/>
      <c r="LH39"/>
      <c r="LI39"/>
      <c r="LJ39"/>
      <c r="LK39"/>
      <c r="LL39"/>
      <c r="LM39"/>
      <c r="LN39"/>
      <c r="LO39"/>
      <c r="LP39"/>
      <c r="LQ39"/>
      <c r="LR39"/>
      <c r="LS39"/>
      <c r="LT39"/>
      <c r="LU39"/>
      <c r="LV39"/>
      <c r="LW39"/>
      <c r="LX39"/>
      <c r="LY39"/>
      <c r="LZ39"/>
      <c r="MA39"/>
      <c r="MB39"/>
      <c r="MC39"/>
      <c r="MD39"/>
      <c r="ME39"/>
      <c r="MF39"/>
      <c r="MG39"/>
      <c r="MH39"/>
      <c r="MI39"/>
      <c r="MJ39"/>
      <c r="MK39"/>
      <c r="ML39"/>
      <c r="MM39"/>
      <c r="MN39"/>
      <c r="MO39"/>
      <c r="MP39"/>
      <c r="MQ39"/>
      <c r="MR39"/>
      <c r="MS39"/>
      <c r="MT39"/>
      <c r="MU39"/>
      <c r="MV39"/>
      <c r="MW39"/>
      <c r="MX39"/>
      <c r="MY39"/>
      <c r="MZ39"/>
      <c r="NA39"/>
      <c r="NB39"/>
      <c r="NC39"/>
      <c r="ND39"/>
      <c r="NE39"/>
      <c r="NF39"/>
      <c r="NG39"/>
      <c r="NH39"/>
      <c r="NI39"/>
      <c r="NJ39"/>
      <c r="NK39"/>
      <c r="NL39"/>
      <c r="NM39"/>
      <c r="NN39"/>
      <c r="NO39"/>
      <c r="NP39"/>
      <c r="NQ39"/>
      <c r="NR39"/>
      <c r="NS39"/>
      <c r="NT39"/>
      <c r="NU39"/>
      <c r="NV39"/>
      <c r="NW39"/>
      <c r="NX39"/>
      <c r="NY39"/>
      <c r="NZ39"/>
      <c r="OA39"/>
      <c r="OB39"/>
      <c r="OC39"/>
      <c r="OD39"/>
      <c r="OE39"/>
      <c r="OF39"/>
      <c r="OG39"/>
      <c r="OH39"/>
      <c r="OI39"/>
      <c r="OJ39"/>
      <c r="OK39"/>
      <c r="OL39"/>
      <c r="OM39"/>
      <c r="ON39"/>
      <c r="OO39"/>
      <c r="OP39"/>
      <c r="OQ39"/>
      <c r="OR39"/>
      <c r="OS39"/>
      <c r="OT39"/>
      <c r="OU39"/>
      <c r="OV39"/>
      <c r="OW39"/>
      <c r="OX39"/>
      <c r="OY39"/>
      <c r="OZ39"/>
      <c r="PA39"/>
      <c r="PB39"/>
      <c r="PC39"/>
      <c r="PD39"/>
      <c r="PE39"/>
      <c r="PF39"/>
      <c r="PG39"/>
      <c r="PH39"/>
      <c r="PI39"/>
      <c r="PJ39"/>
      <c r="PK39"/>
      <c r="PL39"/>
      <c r="PM39"/>
      <c r="PN39"/>
      <c r="PO39"/>
      <c r="PP39"/>
      <c r="PQ39"/>
      <c r="PR39"/>
      <c r="PS39"/>
      <c r="PT39"/>
      <c r="PU39"/>
      <c r="PV39"/>
      <c r="PW39"/>
      <c r="PX39"/>
      <c r="PY39"/>
      <c r="PZ39"/>
      <c r="QA39"/>
      <c r="QB39"/>
      <c r="QC39"/>
      <c r="QD39"/>
      <c r="QE39"/>
      <c r="QF39"/>
      <c r="QG39"/>
      <c r="QH39"/>
      <c r="QI39"/>
      <c r="QJ39"/>
      <c r="QK39"/>
      <c r="QL39"/>
      <c r="QM39"/>
      <c r="QN39"/>
      <c r="QO39"/>
      <c r="QP39"/>
      <c r="QQ39"/>
      <c r="QR39"/>
      <c r="QS39"/>
      <c r="QT39"/>
      <c r="QU39"/>
      <c r="QV39"/>
      <c r="QW39"/>
      <c r="QX39"/>
      <c r="QY39"/>
      <c r="QZ39"/>
      <c r="RA39"/>
      <c r="RB39"/>
      <c r="RC39"/>
      <c r="RD39"/>
      <c r="RE39"/>
      <c r="RF39"/>
    </row>
    <row r="40" spans="1:474">
      <c r="A40" s="252">
        <v>11</v>
      </c>
      <c r="B40" s="252" t="s">
        <v>182</v>
      </c>
      <c r="C40" s="252" t="s">
        <v>53</v>
      </c>
      <c r="D40" s="221">
        <v>14</v>
      </c>
      <c r="E40" s="221">
        <v>14</v>
      </c>
      <c r="F40" s="221">
        <v>14</v>
      </c>
      <c r="G40" s="221"/>
      <c r="H40" s="221"/>
      <c r="I40" s="221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  <c r="AH40"/>
      <c r="AI40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  <c r="AY40"/>
      <c r="AZ40"/>
      <c r="BA40"/>
      <c r="BB40"/>
      <c r="BC40"/>
      <c r="BD40"/>
      <c r="BE40"/>
      <c r="BF40"/>
      <c r="BG40"/>
      <c r="BH40"/>
      <c r="BI40"/>
      <c r="BJ40"/>
      <c r="BK40"/>
      <c r="BL40"/>
      <c r="BM40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  <c r="CE40"/>
      <c r="CF40"/>
      <c r="CG40"/>
      <c r="CH40"/>
      <c r="CI40"/>
      <c r="CJ40"/>
      <c r="CK40"/>
      <c r="CL40"/>
      <c r="CM40"/>
      <c r="CN40"/>
      <c r="CO40"/>
      <c r="CP40"/>
      <c r="CQ40"/>
      <c r="CR40"/>
      <c r="CS40"/>
      <c r="CT40"/>
      <c r="CU40"/>
      <c r="CV40"/>
      <c r="CW40"/>
      <c r="CX40"/>
      <c r="CY40"/>
      <c r="CZ40"/>
      <c r="DA40"/>
      <c r="DB40"/>
      <c r="DC40"/>
      <c r="DD40"/>
      <c r="DE40"/>
      <c r="DF40"/>
      <c r="DG40"/>
      <c r="DH40"/>
      <c r="DI40"/>
      <c r="DJ40"/>
      <c r="DK40"/>
      <c r="DL40"/>
      <c r="DM40"/>
      <c r="DN40"/>
      <c r="DO40"/>
      <c r="DP40"/>
      <c r="DQ40"/>
      <c r="DR40"/>
      <c r="DS40"/>
      <c r="DT40"/>
      <c r="DU40"/>
      <c r="DV40"/>
      <c r="DW40"/>
      <c r="DX40"/>
      <c r="DY40"/>
      <c r="DZ40"/>
      <c r="EA40"/>
      <c r="EB40"/>
      <c r="EC40"/>
      <c r="ED40"/>
      <c r="EE40"/>
      <c r="EF40"/>
      <c r="EG40"/>
      <c r="EH40"/>
      <c r="EI40"/>
      <c r="EJ40"/>
      <c r="EK40"/>
      <c r="EL40"/>
      <c r="EM40"/>
      <c r="EN40"/>
      <c r="EO40"/>
      <c r="EP40"/>
      <c r="EQ40"/>
      <c r="ER40"/>
      <c r="ES40"/>
      <c r="ET40"/>
      <c r="EU40"/>
      <c r="EV40"/>
      <c r="EW40"/>
      <c r="EX40"/>
      <c r="EY40"/>
      <c r="EZ40"/>
      <c r="FA40"/>
      <c r="FB40"/>
      <c r="FC40"/>
      <c r="FD40"/>
      <c r="FE40"/>
      <c r="FF40"/>
      <c r="FG40"/>
      <c r="FH40"/>
      <c r="FI40"/>
      <c r="FJ40"/>
      <c r="FK40"/>
      <c r="FL40"/>
      <c r="FM40"/>
      <c r="FN40"/>
      <c r="FO40"/>
      <c r="FP40"/>
      <c r="FQ40"/>
      <c r="FR40"/>
      <c r="FS40"/>
      <c r="FT40"/>
      <c r="FU40"/>
      <c r="FV40"/>
      <c r="FW40"/>
      <c r="FX40"/>
      <c r="FY40"/>
      <c r="FZ40"/>
      <c r="GA40"/>
      <c r="GB40"/>
      <c r="GC40"/>
      <c r="GD40"/>
      <c r="GE40"/>
      <c r="GF40"/>
      <c r="GG40"/>
      <c r="GH40"/>
      <c r="GI40"/>
      <c r="GJ40"/>
      <c r="GK40"/>
      <c r="GL40"/>
      <c r="GM40"/>
      <c r="GN40"/>
      <c r="GO40"/>
      <c r="GP40"/>
      <c r="GQ40"/>
      <c r="GR40"/>
      <c r="GS40"/>
      <c r="GT40"/>
      <c r="GU40"/>
      <c r="GV40"/>
      <c r="GW40"/>
      <c r="GX40"/>
      <c r="GY40"/>
      <c r="GZ40"/>
      <c r="HA40"/>
      <c r="HB40"/>
      <c r="HC40"/>
      <c r="HD40"/>
      <c r="HE40"/>
      <c r="HF40"/>
      <c r="HG40"/>
      <c r="HH40"/>
      <c r="HI40"/>
      <c r="HJ40"/>
      <c r="HK40"/>
      <c r="HL40"/>
      <c r="HM40"/>
      <c r="HN40"/>
      <c r="HO40"/>
      <c r="HP40"/>
      <c r="HQ40"/>
      <c r="HR40"/>
      <c r="HS40"/>
      <c r="HT40"/>
      <c r="HU40"/>
      <c r="HV40"/>
      <c r="HW40"/>
      <c r="HX40"/>
      <c r="HY40"/>
      <c r="HZ40"/>
      <c r="IA40"/>
      <c r="IB40"/>
      <c r="IC40"/>
      <c r="ID40"/>
      <c r="IE40"/>
      <c r="IF40"/>
      <c r="IG40"/>
      <c r="IH40"/>
      <c r="II40"/>
      <c r="IJ40"/>
      <c r="IK40"/>
      <c r="IL40"/>
      <c r="IM40"/>
      <c r="IN40"/>
      <c r="IO40"/>
      <c r="IP40"/>
      <c r="IQ40"/>
      <c r="IR40"/>
      <c r="IS40"/>
      <c r="IT40"/>
      <c r="IU40"/>
      <c r="IV40"/>
      <c r="IW40"/>
      <c r="IX40"/>
      <c r="IY40"/>
      <c r="IZ40"/>
      <c r="JA40"/>
      <c r="JB40"/>
      <c r="JC40"/>
      <c r="JD40"/>
      <c r="JE40"/>
      <c r="JF40"/>
      <c r="JG40"/>
      <c r="JH40"/>
      <c r="JI40"/>
      <c r="JJ40"/>
      <c r="JK40"/>
      <c r="JL40"/>
      <c r="JM40"/>
      <c r="JN40"/>
      <c r="JO40"/>
      <c r="JP40"/>
      <c r="JQ40"/>
      <c r="JR40"/>
      <c r="JS40"/>
      <c r="JT40"/>
      <c r="JU40"/>
      <c r="JV40"/>
      <c r="JW40"/>
      <c r="JX40"/>
      <c r="JY40"/>
      <c r="JZ40"/>
      <c r="KA40"/>
      <c r="KB40"/>
      <c r="KC40"/>
      <c r="KD40"/>
      <c r="KE40"/>
      <c r="KF40"/>
      <c r="KG40"/>
      <c r="KH40"/>
      <c r="KI40"/>
      <c r="KJ40"/>
      <c r="KK40"/>
      <c r="KL40"/>
      <c r="KM40"/>
      <c r="KN40"/>
      <c r="KO40"/>
      <c r="KP40"/>
      <c r="KQ40"/>
      <c r="KR40"/>
      <c r="KS40"/>
      <c r="KT40"/>
      <c r="KU40"/>
      <c r="KV40"/>
      <c r="KW40"/>
      <c r="KX40"/>
      <c r="KY40"/>
      <c r="KZ40"/>
      <c r="LA40"/>
      <c r="LB40"/>
      <c r="LC40"/>
      <c r="LD40"/>
      <c r="LE40"/>
      <c r="LF40"/>
      <c r="LG40"/>
      <c r="LH40"/>
      <c r="LI40"/>
      <c r="LJ40"/>
      <c r="LK40"/>
      <c r="LL40"/>
      <c r="LM40"/>
      <c r="LN40"/>
      <c r="LO40"/>
      <c r="LP40"/>
      <c r="LQ40"/>
      <c r="LR40"/>
      <c r="LS40"/>
      <c r="LT40"/>
      <c r="LU40"/>
      <c r="LV40"/>
      <c r="LW40"/>
      <c r="LX40"/>
      <c r="LY40"/>
      <c r="LZ40"/>
      <c r="MA40"/>
      <c r="MB40"/>
      <c r="MC40"/>
      <c r="MD40"/>
      <c r="ME40"/>
      <c r="MF40"/>
      <c r="MG40"/>
      <c r="MH40"/>
      <c r="MI40"/>
      <c r="MJ40"/>
      <c r="MK40"/>
      <c r="ML40"/>
      <c r="MM40"/>
      <c r="MN40"/>
      <c r="MO40"/>
      <c r="MP40"/>
      <c r="MQ40"/>
      <c r="MR40"/>
      <c r="MS40"/>
      <c r="MT40"/>
      <c r="MU40"/>
      <c r="MV40"/>
      <c r="MW40"/>
      <c r="MX40"/>
      <c r="MY40"/>
      <c r="MZ40"/>
      <c r="NA40"/>
      <c r="NB40"/>
      <c r="NC40"/>
      <c r="ND40"/>
      <c r="NE40"/>
      <c r="NF40"/>
      <c r="NG40"/>
      <c r="NH40"/>
      <c r="NI40"/>
      <c r="NJ40"/>
      <c r="NK40"/>
      <c r="NL40"/>
      <c r="NM40"/>
      <c r="NN40"/>
      <c r="NO40"/>
      <c r="NP40"/>
      <c r="NQ40"/>
      <c r="NR40"/>
      <c r="NS40"/>
      <c r="NT40"/>
      <c r="NU40"/>
      <c r="NV40"/>
      <c r="NW40"/>
      <c r="NX40"/>
      <c r="NY40"/>
      <c r="NZ40"/>
      <c r="OA40"/>
      <c r="OB40"/>
      <c r="OC40"/>
      <c r="OD40"/>
      <c r="OE40"/>
      <c r="OF40"/>
      <c r="OG40"/>
      <c r="OH40"/>
      <c r="OI40"/>
      <c r="OJ40"/>
      <c r="OK40"/>
      <c r="OL40"/>
      <c r="OM40"/>
      <c r="ON40"/>
      <c r="OO40"/>
      <c r="OP40"/>
      <c r="OQ40"/>
      <c r="OR40"/>
      <c r="OS40"/>
      <c r="OT40"/>
      <c r="OU40"/>
      <c r="OV40"/>
      <c r="OW40"/>
      <c r="OX40"/>
      <c r="OY40"/>
      <c r="OZ40"/>
      <c r="PA40"/>
      <c r="PB40"/>
      <c r="PC40"/>
      <c r="PD40"/>
      <c r="PE40"/>
      <c r="PF40"/>
      <c r="PG40"/>
      <c r="PH40"/>
      <c r="PI40"/>
      <c r="PJ40"/>
      <c r="PK40"/>
      <c r="PL40"/>
      <c r="PM40"/>
      <c r="PN40"/>
      <c r="PO40"/>
      <c r="PP40"/>
      <c r="PQ40"/>
      <c r="PR40"/>
      <c r="PS40"/>
      <c r="PT40"/>
      <c r="PU40"/>
      <c r="PV40"/>
      <c r="PW40"/>
      <c r="PX40"/>
      <c r="PY40"/>
      <c r="PZ40"/>
      <c r="QA40"/>
      <c r="QB40"/>
      <c r="QC40"/>
      <c r="QD40"/>
      <c r="QE40"/>
      <c r="QF40"/>
      <c r="QG40"/>
      <c r="QH40"/>
      <c r="QI40"/>
      <c r="QJ40"/>
      <c r="QK40"/>
      <c r="QL40"/>
      <c r="QM40"/>
      <c r="QN40"/>
      <c r="QO40"/>
      <c r="QP40"/>
      <c r="QQ40"/>
      <c r="QR40"/>
      <c r="QS40"/>
      <c r="QT40"/>
      <c r="QU40"/>
      <c r="QV40"/>
      <c r="QW40"/>
      <c r="QX40"/>
      <c r="QY40"/>
      <c r="QZ40"/>
      <c r="RA40"/>
      <c r="RB40"/>
      <c r="RC40"/>
      <c r="RD40"/>
      <c r="RE40"/>
      <c r="RF40"/>
    </row>
    <row r="41" spans="1:474">
      <c r="A41" s="252">
        <v>11</v>
      </c>
      <c r="B41" s="252" t="s">
        <v>175</v>
      </c>
      <c r="C41" s="252" t="s">
        <v>53</v>
      </c>
      <c r="D41" s="221">
        <v>14</v>
      </c>
      <c r="E41" s="221">
        <v>14</v>
      </c>
      <c r="F41" s="221">
        <v>14</v>
      </c>
      <c r="G41" s="221"/>
      <c r="H41" s="221"/>
      <c r="I41" s="22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  <c r="AH41"/>
      <c r="AI41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  <c r="AY41"/>
      <c r="AZ41"/>
      <c r="BA41"/>
      <c r="BB41"/>
      <c r="BC41"/>
      <c r="BD41"/>
      <c r="BE41"/>
      <c r="BF41"/>
      <c r="BG41"/>
      <c r="BH41"/>
      <c r="BI41"/>
      <c r="BJ41"/>
      <c r="BK41"/>
      <c r="BL41"/>
      <c r="BM41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  <c r="CE41"/>
      <c r="CF41"/>
      <c r="CG41"/>
      <c r="CH41"/>
      <c r="CI41"/>
      <c r="CJ41"/>
      <c r="CK41"/>
      <c r="CL41"/>
      <c r="CM41"/>
      <c r="CN41"/>
      <c r="CO41"/>
      <c r="CP41"/>
      <c r="CQ41"/>
      <c r="CR41"/>
      <c r="CS41"/>
      <c r="CT41"/>
      <c r="CU41"/>
      <c r="CV41"/>
      <c r="CW41"/>
      <c r="CX41"/>
      <c r="CY41"/>
      <c r="CZ41"/>
      <c r="DA41"/>
      <c r="DB41"/>
      <c r="DC41"/>
      <c r="DD41"/>
      <c r="DE41"/>
      <c r="DF41"/>
      <c r="DG41"/>
      <c r="DH41"/>
      <c r="DI41"/>
      <c r="DJ41"/>
      <c r="DK41"/>
      <c r="DL41"/>
      <c r="DM41"/>
      <c r="DN41"/>
      <c r="DO41"/>
      <c r="DP41"/>
      <c r="DQ41"/>
      <c r="DR41"/>
      <c r="DS41"/>
      <c r="DT41"/>
      <c r="DU41"/>
      <c r="DV41"/>
      <c r="DW41"/>
      <c r="DX41"/>
      <c r="DY41"/>
      <c r="DZ41"/>
      <c r="EA41"/>
      <c r="EB41"/>
      <c r="EC41"/>
      <c r="ED41"/>
      <c r="EE41"/>
      <c r="EF41"/>
      <c r="EG41"/>
      <c r="EH41"/>
      <c r="EI41"/>
      <c r="EJ41"/>
      <c r="EK41"/>
      <c r="EL41"/>
      <c r="EM41"/>
      <c r="EN41"/>
      <c r="EO41"/>
      <c r="EP41"/>
      <c r="EQ41"/>
      <c r="ER41"/>
      <c r="ES41"/>
      <c r="ET41"/>
      <c r="EU41"/>
      <c r="EV41"/>
      <c r="EW41"/>
      <c r="EX41"/>
      <c r="EY41"/>
      <c r="EZ41"/>
      <c r="FA41"/>
      <c r="FB41"/>
      <c r="FC41"/>
      <c r="FD41"/>
      <c r="FE41"/>
      <c r="FF41"/>
      <c r="FG41"/>
      <c r="FH41"/>
      <c r="FI41"/>
      <c r="FJ41"/>
      <c r="FK41"/>
      <c r="FL41"/>
      <c r="FM41"/>
      <c r="FN41"/>
      <c r="FO41"/>
      <c r="FP41"/>
      <c r="FQ41"/>
      <c r="FR41"/>
      <c r="FS41"/>
      <c r="FT41"/>
      <c r="FU41"/>
      <c r="FV41"/>
      <c r="FW41"/>
      <c r="FX41"/>
      <c r="FY41"/>
      <c r="FZ41"/>
      <c r="GA41"/>
      <c r="GB41"/>
      <c r="GC41"/>
      <c r="GD41"/>
      <c r="GE41"/>
      <c r="GF41"/>
      <c r="GG41"/>
      <c r="GH41"/>
      <c r="GI41"/>
      <c r="GJ41"/>
      <c r="GK41"/>
      <c r="GL41"/>
      <c r="GM41"/>
      <c r="GN41"/>
      <c r="GO41"/>
      <c r="GP41"/>
      <c r="GQ41"/>
      <c r="GR41"/>
      <c r="GS41"/>
      <c r="GT41"/>
      <c r="GU41"/>
      <c r="GV41"/>
      <c r="GW41"/>
      <c r="GX41"/>
      <c r="GY41"/>
      <c r="GZ41"/>
      <c r="HA41"/>
      <c r="HB41"/>
      <c r="HC41"/>
      <c r="HD41"/>
      <c r="HE41"/>
      <c r="HF41"/>
      <c r="HG41"/>
      <c r="HH41"/>
      <c r="HI41"/>
      <c r="HJ41"/>
      <c r="HK41"/>
      <c r="HL41"/>
      <c r="HM41"/>
      <c r="HN41"/>
      <c r="HO41"/>
      <c r="HP41"/>
      <c r="HQ41"/>
      <c r="HR41"/>
      <c r="HS41"/>
      <c r="HT41"/>
      <c r="HU41"/>
      <c r="HV41"/>
      <c r="HW41"/>
      <c r="HX41"/>
      <c r="HY41"/>
      <c r="HZ41"/>
      <c r="IA41"/>
      <c r="IB41"/>
      <c r="IC41"/>
      <c r="ID41"/>
      <c r="IE41"/>
      <c r="IF41"/>
      <c r="IG41"/>
      <c r="IH41"/>
      <c r="II41"/>
      <c r="IJ41"/>
      <c r="IK41"/>
      <c r="IL41"/>
      <c r="IM41"/>
      <c r="IN41"/>
      <c r="IO41"/>
      <c r="IP41"/>
      <c r="IQ41"/>
      <c r="IR41"/>
      <c r="IS41"/>
      <c r="IT41"/>
      <c r="IU41"/>
      <c r="IV41"/>
      <c r="IW41"/>
      <c r="IX41"/>
      <c r="IY41"/>
      <c r="IZ41"/>
      <c r="JA41"/>
      <c r="JB41"/>
      <c r="JC41"/>
      <c r="JD41"/>
      <c r="JE41"/>
      <c r="JF41"/>
      <c r="JG41"/>
      <c r="JH41"/>
      <c r="JI41"/>
      <c r="JJ41"/>
      <c r="JK41"/>
      <c r="JL41"/>
      <c r="JM41"/>
      <c r="JN41"/>
      <c r="JO41"/>
      <c r="JP41"/>
      <c r="JQ41"/>
      <c r="JR41"/>
      <c r="JS41"/>
      <c r="JT41"/>
      <c r="JU41"/>
      <c r="JV41"/>
      <c r="JW41"/>
      <c r="JX41"/>
      <c r="JY41"/>
      <c r="JZ41"/>
      <c r="KA41"/>
      <c r="KB41"/>
      <c r="KC41"/>
      <c r="KD41"/>
      <c r="KE41"/>
      <c r="KF41"/>
      <c r="KG41"/>
      <c r="KH41"/>
      <c r="KI41"/>
      <c r="KJ41"/>
      <c r="KK41"/>
      <c r="KL41"/>
      <c r="KM41"/>
      <c r="KN41"/>
      <c r="KO41"/>
      <c r="KP41"/>
      <c r="KQ41"/>
      <c r="KR41"/>
      <c r="KS41"/>
      <c r="KT41"/>
      <c r="KU41"/>
      <c r="KV41"/>
      <c r="KW41"/>
      <c r="KX41"/>
      <c r="KY41"/>
      <c r="KZ41"/>
      <c r="LA41"/>
      <c r="LB41"/>
      <c r="LC41"/>
      <c r="LD41"/>
      <c r="LE41"/>
      <c r="LF41"/>
      <c r="LG41"/>
      <c r="LH41"/>
      <c r="LI41"/>
      <c r="LJ41"/>
      <c r="LK41"/>
      <c r="LL41"/>
      <c r="LM41"/>
      <c r="LN41"/>
      <c r="LO41"/>
      <c r="LP41"/>
      <c r="LQ41"/>
      <c r="LR41"/>
      <c r="LS41"/>
      <c r="LT41"/>
      <c r="LU41"/>
      <c r="LV41"/>
      <c r="LW41"/>
      <c r="LX41"/>
      <c r="LY41"/>
      <c r="LZ41"/>
      <c r="MA41"/>
      <c r="MB41"/>
      <c r="MC41"/>
      <c r="MD41"/>
      <c r="ME41"/>
      <c r="MF41"/>
      <c r="MG41"/>
      <c r="MH41"/>
      <c r="MI41"/>
      <c r="MJ41"/>
      <c r="MK41"/>
      <c r="ML41"/>
      <c r="MM41"/>
      <c r="MN41"/>
      <c r="MO41"/>
      <c r="MP41"/>
      <c r="MQ41"/>
      <c r="MR41"/>
      <c r="MS41"/>
      <c r="MT41"/>
      <c r="MU41"/>
      <c r="MV41"/>
      <c r="MW41"/>
      <c r="MX41"/>
      <c r="MY41"/>
      <c r="MZ41"/>
      <c r="NA41"/>
      <c r="NB41"/>
      <c r="NC41"/>
      <c r="ND41"/>
      <c r="NE41"/>
      <c r="NF41"/>
      <c r="NG41"/>
      <c r="NH41"/>
      <c r="NI41"/>
      <c r="NJ41"/>
      <c r="NK41"/>
      <c r="NL41"/>
      <c r="NM41"/>
      <c r="NN41"/>
      <c r="NO41"/>
      <c r="NP41"/>
      <c r="NQ41"/>
      <c r="NR41"/>
      <c r="NS41"/>
      <c r="NT41"/>
      <c r="NU41"/>
      <c r="NV41"/>
      <c r="NW41"/>
      <c r="NX41"/>
      <c r="NY41"/>
      <c r="NZ41"/>
      <c r="OA41"/>
      <c r="OB41"/>
      <c r="OC41"/>
      <c r="OD41"/>
      <c r="OE41"/>
      <c r="OF41"/>
      <c r="OG41"/>
      <c r="OH41"/>
      <c r="OI41"/>
      <c r="OJ41"/>
      <c r="OK41"/>
      <c r="OL41"/>
      <c r="OM41"/>
      <c r="ON41"/>
      <c r="OO41"/>
      <c r="OP41"/>
      <c r="OQ41"/>
      <c r="OR41"/>
      <c r="OS41"/>
      <c r="OT41"/>
      <c r="OU41"/>
      <c r="OV41"/>
      <c r="OW41"/>
      <c r="OX41"/>
      <c r="OY41"/>
      <c r="OZ41"/>
      <c r="PA41"/>
      <c r="PB41"/>
      <c r="PC41"/>
      <c r="PD41"/>
      <c r="PE41"/>
      <c r="PF41"/>
      <c r="PG41"/>
      <c r="PH41"/>
      <c r="PI41"/>
      <c r="PJ41"/>
      <c r="PK41"/>
      <c r="PL41"/>
      <c r="PM41"/>
      <c r="PN41"/>
      <c r="PO41"/>
      <c r="PP41"/>
      <c r="PQ41"/>
      <c r="PR41"/>
      <c r="PS41"/>
      <c r="PT41"/>
      <c r="PU41"/>
      <c r="PV41"/>
      <c r="PW41"/>
      <c r="PX41"/>
      <c r="PY41"/>
      <c r="PZ41"/>
      <c r="QA41"/>
      <c r="QB41"/>
      <c r="QC41"/>
      <c r="QD41"/>
      <c r="QE41"/>
      <c r="QF41"/>
      <c r="QG41"/>
      <c r="QH41"/>
      <c r="QI41"/>
      <c r="QJ41"/>
      <c r="QK41"/>
      <c r="QL41"/>
      <c r="QM41"/>
      <c r="QN41"/>
      <c r="QO41"/>
      <c r="QP41"/>
      <c r="QQ41"/>
      <c r="QR41"/>
      <c r="QS41"/>
      <c r="QT41"/>
      <c r="QU41"/>
      <c r="QV41"/>
      <c r="QW41"/>
      <c r="QX41"/>
      <c r="QY41"/>
      <c r="QZ41"/>
      <c r="RA41"/>
      <c r="RB41"/>
      <c r="RC41"/>
      <c r="RD41"/>
      <c r="RE41"/>
      <c r="RF41"/>
    </row>
    <row r="42" spans="1:474">
      <c r="A42" s="252">
        <v>11</v>
      </c>
      <c r="B42" s="252" t="s">
        <v>259</v>
      </c>
      <c r="C42" s="252" t="s">
        <v>53</v>
      </c>
      <c r="D42" s="221">
        <v>14.666666666666666</v>
      </c>
      <c r="E42" s="221">
        <v>14</v>
      </c>
      <c r="F42" s="221">
        <v>15</v>
      </c>
      <c r="G42" s="221"/>
      <c r="H42" s="221"/>
      <c r="I42" s="221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  <c r="AH42"/>
      <c r="AI42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  <c r="AY42"/>
      <c r="AZ42"/>
      <c r="BA42"/>
      <c r="BB42"/>
      <c r="BC42"/>
      <c r="BD42"/>
      <c r="BE42"/>
      <c r="BF42"/>
      <c r="BG42"/>
      <c r="BH42"/>
      <c r="BI42"/>
      <c r="BJ42"/>
      <c r="BK42"/>
      <c r="BL42"/>
      <c r="BM42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  <c r="CE42"/>
      <c r="CF42"/>
      <c r="CG42"/>
      <c r="CH42"/>
      <c r="CI42"/>
      <c r="CJ42"/>
      <c r="CK42"/>
      <c r="CL42"/>
      <c r="CM42"/>
      <c r="CN42"/>
      <c r="CO42"/>
      <c r="CP42"/>
      <c r="CQ42"/>
      <c r="CR42"/>
      <c r="CS42"/>
      <c r="CT42"/>
      <c r="CU42"/>
      <c r="CV42"/>
      <c r="CW42"/>
      <c r="CX42"/>
      <c r="CY42"/>
      <c r="CZ42"/>
      <c r="DA42"/>
      <c r="DB42"/>
      <c r="DC42"/>
      <c r="DD42"/>
      <c r="DE42"/>
      <c r="DF42"/>
      <c r="DG42"/>
      <c r="DH42"/>
      <c r="DI42"/>
      <c r="DJ42"/>
      <c r="DK42"/>
      <c r="DL42"/>
      <c r="DM42"/>
      <c r="DN42"/>
      <c r="DO42"/>
      <c r="DP42"/>
      <c r="DQ42"/>
      <c r="DR42"/>
      <c r="DS42"/>
      <c r="DT42"/>
      <c r="DU42"/>
      <c r="DV42"/>
      <c r="DW42"/>
      <c r="DX42"/>
      <c r="DY42"/>
      <c r="DZ42"/>
      <c r="EA42"/>
      <c r="EB42"/>
      <c r="EC42"/>
      <c r="ED42"/>
      <c r="EE42"/>
      <c r="EF42"/>
      <c r="EG42"/>
      <c r="EH42"/>
      <c r="EI42"/>
      <c r="EJ42"/>
      <c r="EK42"/>
      <c r="EL42"/>
      <c r="EM42"/>
      <c r="EN42"/>
      <c r="EO42"/>
      <c r="EP42"/>
      <c r="EQ42"/>
      <c r="ER42"/>
      <c r="ES42"/>
      <c r="ET42"/>
      <c r="EU42"/>
      <c r="EV42"/>
      <c r="EW42"/>
      <c r="EX42"/>
      <c r="EY42"/>
      <c r="EZ42"/>
      <c r="FA42"/>
      <c r="FB42"/>
      <c r="FC42"/>
      <c r="FD42"/>
      <c r="FE42"/>
      <c r="FF42"/>
      <c r="FG42"/>
      <c r="FH42"/>
      <c r="FI42"/>
      <c r="FJ42"/>
      <c r="FK42"/>
      <c r="FL42"/>
      <c r="FM42"/>
      <c r="FN42"/>
      <c r="FO42"/>
      <c r="FP42"/>
      <c r="FQ42"/>
      <c r="FR42"/>
      <c r="FS42"/>
      <c r="FT42"/>
      <c r="FU42"/>
      <c r="FV42"/>
      <c r="FW42"/>
      <c r="FX42"/>
      <c r="FY42"/>
      <c r="FZ42"/>
      <c r="GA42"/>
      <c r="GB42"/>
      <c r="GC42"/>
      <c r="GD42"/>
      <c r="GE42"/>
      <c r="GF42"/>
      <c r="GG42"/>
      <c r="GH42"/>
      <c r="GI42"/>
      <c r="GJ42"/>
      <c r="GK42"/>
      <c r="GL42"/>
      <c r="GM42"/>
      <c r="GN42"/>
      <c r="GO42"/>
      <c r="GP42"/>
      <c r="GQ42"/>
      <c r="GR42"/>
      <c r="GS42"/>
      <c r="GT42"/>
      <c r="GU42"/>
      <c r="GV42"/>
      <c r="GW42"/>
      <c r="GX42"/>
      <c r="GY42"/>
      <c r="GZ42"/>
      <c r="HA42"/>
      <c r="HB42"/>
      <c r="HC42"/>
      <c r="HD42"/>
      <c r="HE42"/>
      <c r="HF42"/>
      <c r="HG42"/>
      <c r="HH42"/>
      <c r="HI42"/>
      <c r="HJ42"/>
      <c r="HK42"/>
      <c r="HL42"/>
      <c r="HM42"/>
      <c r="HN42"/>
      <c r="HO42"/>
      <c r="HP42"/>
      <c r="HQ42"/>
      <c r="HR42"/>
      <c r="HS42"/>
      <c r="HT42"/>
      <c r="HU42"/>
      <c r="HV42"/>
      <c r="HW42"/>
      <c r="HX42"/>
      <c r="HY42"/>
      <c r="HZ42"/>
      <c r="IA42"/>
      <c r="IB42"/>
      <c r="IC42"/>
      <c r="ID42"/>
      <c r="IE42"/>
      <c r="IF42"/>
      <c r="IG42"/>
      <c r="IH42"/>
      <c r="II42"/>
      <c r="IJ42"/>
      <c r="IK42"/>
      <c r="IL42"/>
      <c r="IM42"/>
      <c r="IN42"/>
      <c r="IO42"/>
      <c r="IP42"/>
      <c r="IQ42"/>
      <c r="IR42"/>
      <c r="IS42"/>
      <c r="IT42"/>
      <c r="IU42"/>
      <c r="IV42"/>
      <c r="IW42"/>
      <c r="IX42"/>
      <c r="IY42"/>
      <c r="IZ42"/>
      <c r="JA42"/>
      <c r="JB42"/>
      <c r="JC42"/>
      <c r="JD42"/>
      <c r="JE42"/>
      <c r="JF42"/>
      <c r="JG42"/>
      <c r="JH42"/>
      <c r="JI42"/>
      <c r="JJ42"/>
      <c r="JK42"/>
      <c r="JL42"/>
      <c r="JM42"/>
      <c r="JN42"/>
      <c r="JO42"/>
      <c r="JP42"/>
      <c r="JQ42"/>
      <c r="JR42"/>
      <c r="JS42"/>
      <c r="JT42"/>
      <c r="JU42"/>
      <c r="JV42"/>
      <c r="JW42"/>
      <c r="JX42"/>
      <c r="JY42"/>
      <c r="JZ42"/>
      <c r="KA42"/>
      <c r="KB42"/>
      <c r="KC42"/>
      <c r="KD42"/>
      <c r="KE42"/>
      <c r="KF42"/>
      <c r="KG42"/>
      <c r="KH42"/>
      <c r="KI42"/>
      <c r="KJ42"/>
      <c r="KK42"/>
      <c r="KL42"/>
      <c r="KM42"/>
      <c r="KN42"/>
      <c r="KO42"/>
      <c r="KP42"/>
      <c r="KQ42"/>
      <c r="KR42"/>
      <c r="KS42"/>
      <c r="KT42"/>
      <c r="KU42"/>
      <c r="KV42"/>
      <c r="KW42"/>
      <c r="KX42"/>
      <c r="KY42"/>
      <c r="KZ42"/>
      <c r="LA42"/>
      <c r="LB42"/>
      <c r="LC42"/>
      <c r="LD42"/>
      <c r="LE42"/>
      <c r="LF42"/>
      <c r="LG42"/>
      <c r="LH42"/>
      <c r="LI42"/>
      <c r="LJ42"/>
      <c r="LK42"/>
      <c r="LL42"/>
      <c r="LM42"/>
      <c r="LN42"/>
      <c r="LO42"/>
      <c r="LP42"/>
      <c r="LQ42"/>
      <c r="LR42"/>
      <c r="LS42"/>
      <c r="LT42"/>
      <c r="LU42"/>
      <c r="LV42"/>
      <c r="LW42"/>
      <c r="LX42"/>
      <c r="LY42"/>
      <c r="LZ42"/>
      <c r="MA42"/>
      <c r="MB42"/>
      <c r="MC42"/>
      <c r="MD42"/>
      <c r="ME42"/>
      <c r="MF42"/>
      <c r="MG42"/>
      <c r="MH42"/>
      <c r="MI42"/>
      <c r="MJ42"/>
      <c r="MK42"/>
      <c r="ML42"/>
      <c r="MM42"/>
      <c r="MN42"/>
      <c r="MO42"/>
      <c r="MP42"/>
      <c r="MQ42"/>
      <c r="MR42"/>
      <c r="MS42"/>
      <c r="MT42"/>
      <c r="MU42"/>
      <c r="MV42"/>
      <c r="MW42"/>
      <c r="MX42"/>
      <c r="MY42"/>
      <c r="MZ42"/>
      <c r="NA42"/>
      <c r="NB42"/>
      <c r="NC42"/>
      <c r="ND42"/>
      <c r="NE42"/>
      <c r="NF42"/>
      <c r="NG42"/>
      <c r="NH42"/>
      <c r="NI42"/>
      <c r="NJ42"/>
      <c r="NK42"/>
      <c r="NL42"/>
      <c r="NM42"/>
      <c r="NN42"/>
      <c r="NO42"/>
      <c r="NP42"/>
      <c r="NQ42"/>
      <c r="NR42"/>
      <c r="NS42"/>
      <c r="NT42"/>
      <c r="NU42"/>
      <c r="NV42"/>
      <c r="NW42"/>
      <c r="NX42"/>
      <c r="NY42"/>
      <c r="NZ42"/>
      <c r="OA42"/>
      <c r="OB42"/>
      <c r="OC42"/>
      <c r="OD42"/>
      <c r="OE42"/>
      <c r="OF42"/>
      <c r="OG42"/>
      <c r="OH42"/>
      <c r="OI42"/>
      <c r="OJ42"/>
      <c r="OK42"/>
      <c r="OL42"/>
      <c r="OM42"/>
      <c r="ON42"/>
      <c r="OO42"/>
      <c r="OP42"/>
      <c r="OQ42"/>
      <c r="OR42"/>
      <c r="OS42"/>
      <c r="OT42"/>
      <c r="OU42"/>
      <c r="OV42"/>
      <c r="OW42"/>
      <c r="OX42"/>
      <c r="OY42"/>
      <c r="OZ42"/>
      <c r="PA42"/>
      <c r="PB42"/>
      <c r="PC42"/>
      <c r="PD42"/>
      <c r="PE42"/>
      <c r="PF42"/>
      <c r="PG42"/>
      <c r="PH42"/>
      <c r="PI42"/>
      <c r="PJ42"/>
      <c r="PK42"/>
      <c r="PL42"/>
      <c r="PM42"/>
      <c r="PN42"/>
      <c r="PO42"/>
      <c r="PP42"/>
      <c r="PQ42"/>
      <c r="PR42"/>
      <c r="PS42"/>
      <c r="PT42"/>
      <c r="PU42"/>
      <c r="PV42"/>
      <c r="PW42"/>
      <c r="PX42"/>
      <c r="PY42"/>
      <c r="PZ42"/>
      <c r="QA42"/>
      <c r="QB42"/>
      <c r="QC42"/>
      <c r="QD42"/>
      <c r="QE42"/>
      <c r="QF42"/>
      <c r="QG42"/>
      <c r="QH42"/>
      <c r="QI42"/>
      <c r="QJ42"/>
      <c r="QK42"/>
      <c r="QL42"/>
      <c r="QM42"/>
      <c r="QN42"/>
      <c r="QO42"/>
      <c r="QP42"/>
      <c r="QQ42"/>
      <c r="QR42"/>
      <c r="QS42"/>
      <c r="QT42"/>
      <c r="QU42"/>
      <c r="QV42"/>
      <c r="QW42"/>
      <c r="QX42"/>
      <c r="QY42"/>
      <c r="QZ42"/>
      <c r="RA42"/>
      <c r="RB42"/>
      <c r="RC42"/>
      <c r="RD42"/>
      <c r="RE42"/>
      <c r="RF42"/>
    </row>
    <row r="43" spans="1:474">
      <c r="A43" s="252">
        <v>12</v>
      </c>
      <c r="B43" s="252" t="s">
        <v>190</v>
      </c>
      <c r="C43" s="252" t="s">
        <v>54</v>
      </c>
      <c r="D43" s="221">
        <v>20</v>
      </c>
      <c r="E43" s="221">
        <v>20</v>
      </c>
      <c r="F43" s="221">
        <v>20</v>
      </c>
      <c r="G43" s="221"/>
      <c r="H43" s="221"/>
      <c r="I43" s="221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  <c r="AH43"/>
      <c r="AI43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  <c r="AY43"/>
      <c r="AZ43"/>
      <c r="BA43"/>
      <c r="BB43"/>
      <c r="BC43"/>
      <c r="BD43"/>
      <c r="BE43"/>
      <c r="BF43"/>
      <c r="BG43"/>
      <c r="BH43"/>
      <c r="BI43"/>
      <c r="BJ43"/>
      <c r="BK43"/>
      <c r="BL43"/>
      <c r="BM43"/>
      <c r="BN43"/>
      <c r="BO43"/>
      <c r="BP43"/>
      <c r="BQ43"/>
      <c r="BR43"/>
      <c r="BS43"/>
      <c r="BT43"/>
      <c r="BU43"/>
      <c r="BV43"/>
      <c r="BW43"/>
      <c r="BX43"/>
      <c r="BY43"/>
      <c r="BZ43"/>
      <c r="CA43"/>
      <c r="CB43"/>
      <c r="CC43"/>
      <c r="CD43"/>
      <c r="CE43"/>
      <c r="CF43"/>
      <c r="CG43"/>
      <c r="CH43"/>
      <c r="CI43"/>
      <c r="CJ43"/>
      <c r="CK43"/>
      <c r="CL43"/>
      <c r="CM43"/>
      <c r="CN43"/>
      <c r="CO43"/>
      <c r="CP43"/>
      <c r="CQ43"/>
      <c r="CR43"/>
      <c r="CS43"/>
      <c r="CT43"/>
      <c r="CU43"/>
      <c r="CV43"/>
      <c r="CW43"/>
      <c r="CX43"/>
      <c r="CY43"/>
      <c r="CZ43"/>
      <c r="DA43"/>
      <c r="DB43"/>
      <c r="DC43"/>
      <c r="DD43"/>
      <c r="DE43"/>
      <c r="DF43"/>
      <c r="DG43"/>
      <c r="DH43"/>
      <c r="DI43"/>
      <c r="DJ43"/>
      <c r="DK43"/>
      <c r="DL43"/>
      <c r="DM43"/>
      <c r="DN43"/>
      <c r="DO43"/>
      <c r="DP43"/>
      <c r="DQ43"/>
      <c r="DR43"/>
      <c r="DS43"/>
      <c r="DT43"/>
      <c r="DU43"/>
      <c r="DV43"/>
      <c r="DW43"/>
      <c r="DX43"/>
      <c r="DY43"/>
      <c r="DZ43"/>
      <c r="EA43"/>
      <c r="EB43"/>
      <c r="EC43"/>
      <c r="ED43"/>
      <c r="EE43"/>
      <c r="EF43"/>
      <c r="EG43"/>
      <c r="EH43"/>
      <c r="EI43"/>
      <c r="EJ43"/>
      <c r="EK43"/>
      <c r="EL43"/>
      <c r="EM43"/>
      <c r="EN43"/>
      <c r="EO43"/>
      <c r="EP43"/>
      <c r="EQ43"/>
      <c r="ER43"/>
      <c r="ES43"/>
      <c r="ET43"/>
      <c r="EU43"/>
      <c r="EV43"/>
      <c r="EW43"/>
      <c r="EX43"/>
      <c r="EY43"/>
      <c r="EZ43"/>
      <c r="FA43"/>
      <c r="FB43"/>
      <c r="FC43"/>
      <c r="FD43"/>
      <c r="FE43"/>
      <c r="FF43"/>
      <c r="FG43"/>
      <c r="FH43"/>
      <c r="FI43"/>
      <c r="FJ43"/>
      <c r="FK43"/>
      <c r="FL43"/>
      <c r="FM43"/>
      <c r="FN43"/>
      <c r="FO43"/>
      <c r="FP43"/>
      <c r="FQ43"/>
      <c r="FR43"/>
      <c r="FS43"/>
      <c r="FT43"/>
      <c r="FU43"/>
      <c r="FV43"/>
      <c r="FW43"/>
      <c r="FX43"/>
      <c r="FY43"/>
      <c r="FZ43"/>
      <c r="GA43"/>
      <c r="GB43"/>
      <c r="GC43"/>
      <c r="GD43"/>
      <c r="GE43"/>
      <c r="GF43"/>
      <c r="GG43"/>
      <c r="GH43"/>
      <c r="GI43"/>
      <c r="GJ43"/>
      <c r="GK43"/>
      <c r="GL43"/>
      <c r="GM43"/>
      <c r="GN43"/>
      <c r="GO43"/>
      <c r="GP43"/>
      <c r="GQ43"/>
      <c r="GR43"/>
      <c r="GS43"/>
      <c r="GT43"/>
      <c r="GU43"/>
      <c r="GV43"/>
      <c r="GW43"/>
      <c r="GX43"/>
      <c r="GY43"/>
      <c r="GZ43"/>
      <c r="HA43"/>
      <c r="HB43"/>
      <c r="HC43"/>
      <c r="HD43"/>
      <c r="HE43"/>
      <c r="HF43"/>
      <c r="HG43"/>
      <c r="HH43"/>
      <c r="HI43"/>
      <c r="HJ43"/>
      <c r="HK43"/>
      <c r="HL43"/>
      <c r="HM43"/>
      <c r="HN43"/>
      <c r="HO43"/>
      <c r="HP43"/>
      <c r="HQ43"/>
      <c r="HR43"/>
      <c r="HS43"/>
      <c r="HT43"/>
      <c r="HU43"/>
      <c r="HV43"/>
      <c r="HW43"/>
      <c r="HX43"/>
      <c r="HY43"/>
      <c r="HZ43"/>
      <c r="IA43"/>
      <c r="IB43"/>
      <c r="IC43"/>
      <c r="ID43"/>
      <c r="IE43"/>
      <c r="IF43"/>
      <c r="IG43"/>
      <c r="IH43"/>
      <c r="II43"/>
      <c r="IJ43"/>
      <c r="IK43"/>
      <c r="IL43"/>
      <c r="IM43"/>
      <c r="IN43"/>
      <c r="IO43"/>
      <c r="IP43"/>
      <c r="IQ43"/>
      <c r="IR43"/>
      <c r="IS43"/>
      <c r="IT43"/>
      <c r="IU43"/>
      <c r="IV43"/>
      <c r="IW43"/>
      <c r="IX43"/>
      <c r="IY43"/>
      <c r="IZ43"/>
      <c r="JA43"/>
      <c r="JB43"/>
      <c r="JC43"/>
      <c r="JD43"/>
      <c r="JE43"/>
      <c r="JF43"/>
      <c r="JG43"/>
      <c r="JH43"/>
      <c r="JI43"/>
      <c r="JJ43"/>
      <c r="JK43"/>
      <c r="JL43"/>
      <c r="JM43"/>
      <c r="JN43"/>
      <c r="JO43"/>
      <c r="JP43"/>
      <c r="JQ43"/>
      <c r="JR43"/>
      <c r="JS43"/>
      <c r="JT43"/>
      <c r="JU43"/>
      <c r="JV43"/>
      <c r="JW43"/>
      <c r="JX43"/>
      <c r="JY43"/>
      <c r="JZ43"/>
      <c r="KA43"/>
      <c r="KB43"/>
      <c r="KC43"/>
      <c r="KD43"/>
      <c r="KE43"/>
      <c r="KF43"/>
      <c r="KG43"/>
      <c r="KH43"/>
      <c r="KI43"/>
      <c r="KJ43"/>
      <c r="KK43"/>
      <c r="KL43"/>
      <c r="KM43"/>
      <c r="KN43"/>
      <c r="KO43"/>
      <c r="KP43"/>
      <c r="KQ43"/>
      <c r="KR43"/>
      <c r="KS43"/>
      <c r="KT43"/>
      <c r="KU43"/>
      <c r="KV43"/>
      <c r="KW43"/>
      <c r="KX43"/>
      <c r="KY43"/>
      <c r="KZ43"/>
      <c r="LA43"/>
      <c r="LB43"/>
      <c r="LC43"/>
      <c r="LD43"/>
      <c r="LE43"/>
      <c r="LF43"/>
      <c r="LG43"/>
      <c r="LH43"/>
      <c r="LI43"/>
      <c r="LJ43"/>
      <c r="LK43"/>
      <c r="LL43"/>
      <c r="LM43"/>
      <c r="LN43"/>
      <c r="LO43"/>
      <c r="LP43"/>
      <c r="LQ43"/>
      <c r="LR43"/>
      <c r="LS43"/>
      <c r="LT43"/>
      <c r="LU43"/>
      <c r="LV43"/>
      <c r="LW43"/>
      <c r="LX43"/>
      <c r="LY43"/>
      <c r="LZ43"/>
      <c r="MA43"/>
      <c r="MB43"/>
      <c r="MC43"/>
      <c r="MD43"/>
      <c r="ME43"/>
      <c r="MF43"/>
      <c r="MG43"/>
      <c r="MH43"/>
      <c r="MI43"/>
      <c r="MJ43"/>
      <c r="MK43"/>
      <c r="ML43"/>
      <c r="MM43"/>
      <c r="MN43"/>
      <c r="MO43"/>
      <c r="MP43"/>
      <c r="MQ43"/>
      <c r="MR43"/>
      <c r="MS43"/>
      <c r="MT43"/>
      <c r="MU43"/>
      <c r="MV43"/>
      <c r="MW43"/>
      <c r="MX43"/>
      <c r="MY43"/>
      <c r="MZ43"/>
      <c r="NA43"/>
      <c r="NB43"/>
      <c r="NC43"/>
      <c r="ND43"/>
      <c r="NE43"/>
      <c r="NF43"/>
      <c r="NG43"/>
      <c r="NH43"/>
      <c r="NI43"/>
      <c r="NJ43"/>
      <c r="NK43"/>
      <c r="NL43"/>
      <c r="NM43"/>
      <c r="NN43"/>
      <c r="NO43"/>
      <c r="NP43"/>
      <c r="NQ43"/>
      <c r="NR43"/>
      <c r="NS43"/>
      <c r="NT43"/>
      <c r="NU43"/>
      <c r="NV43"/>
      <c r="NW43"/>
      <c r="NX43"/>
      <c r="NY43"/>
      <c r="NZ43"/>
      <c r="OA43"/>
      <c r="OB43"/>
      <c r="OC43"/>
      <c r="OD43"/>
      <c r="OE43"/>
      <c r="OF43"/>
      <c r="OG43"/>
      <c r="OH43"/>
      <c r="OI43"/>
      <c r="OJ43"/>
      <c r="OK43"/>
      <c r="OL43"/>
      <c r="OM43"/>
      <c r="ON43"/>
      <c r="OO43"/>
      <c r="OP43"/>
      <c r="OQ43"/>
      <c r="OR43"/>
      <c r="OS43"/>
      <c r="OT43"/>
      <c r="OU43"/>
      <c r="OV43"/>
      <c r="OW43"/>
      <c r="OX43"/>
      <c r="OY43"/>
      <c r="OZ43"/>
      <c r="PA43"/>
      <c r="PB43"/>
      <c r="PC43"/>
      <c r="PD43"/>
      <c r="PE43"/>
      <c r="PF43"/>
      <c r="PG43"/>
      <c r="PH43"/>
      <c r="PI43"/>
      <c r="PJ43"/>
      <c r="PK43"/>
      <c r="PL43"/>
      <c r="PM43"/>
      <c r="PN43"/>
      <c r="PO43"/>
      <c r="PP43"/>
      <c r="PQ43"/>
      <c r="PR43"/>
      <c r="PS43"/>
      <c r="PT43"/>
      <c r="PU43"/>
      <c r="PV43"/>
      <c r="PW43"/>
      <c r="PX43"/>
      <c r="PY43"/>
      <c r="PZ43"/>
      <c r="QA43"/>
      <c r="QB43"/>
      <c r="QC43"/>
      <c r="QD43"/>
      <c r="QE43"/>
      <c r="QF43"/>
      <c r="QG43"/>
      <c r="QH43"/>
      <c r="QI43"/>
      <c r="QJ43"/>
      <c r="QK43"/>
      <c r="QL43"/>
      <c r="QM43"/>
      <c r="QN43"/>
      <c r="QO43"/>
      <c r="QP43"/>
      <c r="QQ43"/>
      <c r="QR43"/>
      <c r="QS43"/>
      <c r="QT43"/>
      <c r="QU43"/>
      <c r="QV43"/>
      <c r="QW43"/>
      <c r="QX43"/>
      <c r="QY43"/>
      <c r="QZ43"/>
      <c r="RA43"/>
      <c r="RB43"/>
      <c r="RC43"/>
      <c r="RD43"/>
      <c r="RE43"/>
      <c r="RF43"/>
    </row>
    <row r="44" spans="1:474">
      <c r="A44" s="252">
        <v>12</v>
      </c>
      <c r="B44" s="252" t="s">
        <v>182</v>
      </c>
      <c r="C44" s="252" t="s">
        <v>54</v>
      </c>
      <c r="D44" s="221">
        <v>15</v>
      </c>
      <c r="E44" s="221">
        <v>14</v>
      </c>
      <c r="F44" s="221">
        <v>16</v>
      </c>
      <c r="G44" s="221"/>
      <c r="H44" s="221"/>
      <c r="I44" s="221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  <c r="AH44"/>
      <c r="AI44"/>
      <c r="AJ44"/>
      <c r="AK44"/>
      <c r="AL44"/>
      <c r="AM44"/>
      <c r="AN44"/>
      <c r="AO44"/>
      <c r="AP44"/>
      <c r="AQ44"/>
      <c r="AR44"/>
      <c r="AS44"/>
      <c r="AT44"/>
      <c r="AU44"/>
      <c r="AV44"/>
      <c r="AW44"/>
      <c r="AX44"/>
      <c r="AY44"/>
      <c r="AZ44"/>
      <c r="BA44"/>
      <c r="BB44"/>
      <c r="BC44"/>
      <c r="BD44"/>
      <c r="BE44"/>
      <c r="BF44"/>
      <c r="BG44"/>
      <c r="BH44"/>
      <c r="BI44"/>
      <c r="BJ44"/>
      <c r="BK44"/>
      <c r="BL44"/>
      <c r="BM44"/>
      <c r="BN44"/>
      <c r="BO44"/>
      <c r="BP44"/>
      <c r="BQ44"/>
      <c r="BR44"/>
      <c r="BS44"/>
      <c r="BT44"/>
      <c r="BU44"/>
      <c r="BV44"/>
      <c r="BW44"/>
      <c r="BX44"/>
      <c r="BY44"/>
      <c r="BZ44"/>
      <c r="CA44"/>
      <c r="CB44"/>
      <c r="CC44"/>
      <c r="CD44"/>
      <c r="CE44"/>
      <c r="CF44"/>
      <c r="CG44"/>
      <c r="CH44"/>
      <c r="CI44"/>
      <c r="CJ44"/>
      <c r="CK44"/>
      <c r="CL44"/>
      <c r="CM44"/>
      <c r="CN44"/>
      <c r="CO44"/>
      <c r="CP44"/>
      <c r="CQ44"/>
      <c r="CR44"/>
      <c r="CS44"/>
      <c r="CT44"/>
      <c r="CU44"/>
      <c r="CV44"/>
      <c r="CW44"/>
      <c r="CX44"/>
      <c r="CY44"/>
      <c r="CZ44"/>
      <c r="DA44"/>
      <c r="DB44"/>
      <c r="DC44"/>
      <c r="DD44"/>
      <c r="DE44"/>
      <c r="DF44"/>
      <c r="DG44"/>
      <c r="DH44"/>
      <c r="DI44"/>
      <c r="DJ44"/>
      <c r="DK44"/>
      <c r="DL44"/>
      <c r="DM44"/>
      <c r="DN44"/>
      <c r="DO44"/>
      <c r="DP44"/>
      <c r="DQ44"/>
      <c r="DR44"/>
      <c r="DS44"/>
      <c r="DT44"/>
      <c r="DU44"/>
      <c r="DV44"/>
      <c r="DW44"/>
      <c r="DX44"/>
      <c r="DY44"/>
      <c r="DZ44"/>
      <c r="EA44"/>
      <c r="EB44"/>
      <c r="EC44"/>
      <c r="ED44"/>
      <c r="EE44"/>
      <c r="EF44"/>
      <c r="EG44"/>
      <c r="EH44"/>
      <c r="EI44"/>
      <c r="EJ44"/>
      <c r="EK44"/>
      <c r="EL44"/>
      <c r="EM44"/>
      <c r="EN44"/>
      <c r="EO44"/>
      <c r="EP44"/>
      <c r="EQ44"/>
      <c r="ER44"/>
      <c r="ES44"/>
      <c r="ET44"/>
      <c r="EU44"/>
      <c r="EV44"/>
      <c r="EW44"/>
      <c r="EX44"/>
      <c r="EY44"/>
      <c r="EZ44"/>
      <c r="FA44"/>
      <c r="FB44"/>
      <c r="FC44"/>
      <c r="FD44"/>
      <c r="FE44"/>
      <c r="FF44"/>
      <c r="FG44"/>
      <c r="FH44"/>
      <c r="FI44"/>
      <c r="FJ44"/>
      <c r="FK44"/>
      <c r="FL44"/>
      <c r="FM44"/>
      <c r="FN44"/>
      <c r="FO44"/>
      <c r="FP44"/>
      <c r="FQ44"/>
      <c r="FR44"/>
      <c r="FS44"/>
      <c r="FT44"/>
      <c r="FU44"/>
      <c r="FV44"/>
      <c r="FW44"/>
      <c r="FX44"/>
      <c r="FY44"/>
      <c r="FZ44"/>
      <c r="GA44"/>
      <c r="GB44"/>
      <c r="GC44"/>
      <c r="GD44"/>
      <c r="GE44"/>
      <c r="GF44"/>
      <c r="GG44"/>
      <c r="GH44"/>
      <c r="GI44"/>
      <c r="GJ44"/>
      <c r="GK44"/>
      <c r="GL44"/>
      <c r="GM44"/>
      <c r="GN44"/>
      <c r="GO44"/>
      <c r="GP44"/>
      <c r="GQ44"/>
      <c r="GR44"/>
      <c r="GS44"/>
      <c r="GT44"/>
      <c r="GU44"/>
      <c r="GV44"/>
      <c r="GW44"/>
      <c r="GX44"/>
      <c r="GY44"/>
      <c r="GZ44"/>
      <c r="HA44"/>
      <c r="HB44"/>
      <c r="HC44"/>
      <c r="HD44"/>
      <c r="HE44"/>
      <c r="HF44"/>
      <c r="HG44"/>
      <c r="HH44"/>
      <c r="HI44"/>
      <c r="HJ44"/>
      <c r="HK44"/>
      <c r="HL44"/>
      <c r="HM44"/>
      <c r="HN44"/>
      <c r="HO44"/>
      <c r="HP44"/>
      <c r="HQ44"/>
      <c r="HR44"/>
      <c r="HS44"/>
      <c r="HT44"/>
      <c r="HU44"/>
      <c r="HV44"/>
      <c r="HW44"/>
      <c r="HX44"/>
      <c r="HY44"/>
      <c r="HZ44"/>
      <c r="IA44"/>
      <c r="IB44"/>
      <c r="IC44"/>
      <c r="ID44"/>
      <c r="IE44"/>
      <c r="IF44"/>
      <c r="IG44"/>
      <c r="IH44"/>
      <c r="II44"/>
      <c r="IJ44"/>
      <c r="IK44"/>
      <c r="IL44"/>
      <c r="IM44"/>
      <c r="IN44"/>
      <c r="IO44"/>
      <c r="IP44"/>
      <c r="IQ44"/>
      <c r="IR44"/>
      <c r="IS44"/>
      <c r="IT44"/>
      <c r="IU44"/>
      <c r="IV44"/>
      <c r="IW44"/>
      <c r="IX44"/>
      <c r="IY44"/>
      <c r="IZ44"/>
      <c r="JA44"/>
      <c r="JB44"/>
      <c r="JC44"/>
      <c r="JD44"/>
      <c r="JE44"/>
      <c r="JF44"/>
      <c r="JG44"/>
      <c r="JH44"/>
      <c r="JI44"/>
      <c r="JJ44"/>
      <c r="JK44"/>
      <c r="JL44"/>
      <c r="JM44"/>
      <c r="JN44"/>
      <c r="JO44"/>
      <c r="JP44"/>
      <c r="JQ44"/>
      <c r="JR44"/>
      <c r="JS44"/>
      <c r="JT44"/>
      <c r="JU44"/>
      <c r="JV44"/>
      <c r="JW44"/>
      <c r="JX44"/>
      <c r="JY44"/>
      <c r="JZ44"/>
      <c r="KA44"/>
      <c r="KB44"/>
      <c r="KC44"/>
      <c r="KD44"/>
      <c r="KE44"/>
      <c r="KF44"/>
      <c r="KG44"/>
      <c r="KH44"/>
      <c r="KI44"/>
      <c r="KJ44"/>
      <c r="KK44"/>
      <c r="KL44"/>
      <c r="KM44"/>
      <c r="KN44"/>
      <c r="KO44"/>
      <c r="KP44"/>
      <c r="KQ44"/>
      <c r="KR44"/>
      <c r="KS44"/>
      <c r="KT44"/>
      <c r="KU44"/>
      <c r="KV44"/>
      <c r="KW44"/>
      <c r="KX44"/>
      <c r="KY44"/>
      <c r="KZ44"/>
      <c r="LA44"/>
      <c r="LB44"/>
      <c r="LC44"/>
      <c r="LD44"/>
      <c r="LE44"/>
      <c r="LF44"/>
      <c r="LG44"/>
      <c r="LH44"/>
      <c r="LI44"/>
      <c r="LJ44"/>
      <c r="LK44"/>
      <c r="LL44"/>
      <c r="LM44"/>
      <c r="LN44"/>
      <c r="LO44"/>
      <c r="LP44"/>
      <c r="LQ44"/>
      <c r="LR44"/>
      <c r="LS44"/>
      <c r="LT44"/>
      <c r="LU44"/>
      <c r="LV44"/>
      <c r="LW44"/>
      <c r="LX44"/>
      <c r="LY44"/>
      <c r="LZ44"/>
      <c r="MA44"/>
      <c r="MB44"/>
      <c r="MC44"/>
      <c r="MD44"/>
      <c r="ME44"/>
      <c r="MF44"/>
      <c r="MG44"/>
      <c r="MH44"/>
      <c r="MI44"/>
      <c r="MJ44"/>
      <c r="MK44"/>
      <c r="ML44"/>
      <c r="MM44"/>
      <c r="MN44"/>
      <c r="MO44"/>
      <c r="MP44"/>
      <c r="MQ44"/>
      <c r="MR44"/>
      <c r="MS44"/>
      <c r="MT44"/>
      <c r="MU44"/>
      <c r="MV44"/>
      <c r="MW44"/>
      <c r="MX44"/>
      <c r="MY44"/>
      <c r="MZ44"/>
      <c r="NA44"/>
      <c r="NB44"/>
      <c r="NC44"/>
      <c r="ND44"/>
      <c r="NE44"/>
      <c r="NF44"/>
      <c r="NG44"/>
      <c r="NH44"/>
      <c r="NI44"/>
      <c r="NJ44"/>
      <c r="NK44"/>
      <c r="NL44"/>
      <c r="NM44"/>
      <c r="NN44"/>
      <c r="NO44"/>
      <c r="NP44"/>
      <c r="NQ44"/>
      <c r="NR44"/>
      <c r="NS44"/>
      <c r="NT44"/>
      <c r="NU44"/>
      <c r="NV44"/>
      <c r="NW44"/>
      <c r="NX44"/>
      <c r="NY44"/>
      <c r="NZ44"/>
      <c r="OA44"/>
      <c r="OB44"/>
      <c r="OC44"/>
      <c r="OD44"/>
      <c r="OE44"/>
      <c r="OF44"/>
      <c r="OG44"/>
      <c r="OH44"/>
      <c r="OI44"/>
      <c r="OJ44"/>
      <c r="OK44"/>
      <c r="OL44"/>
      <c r="OM44"/>
      <c r="ON44"/>
      <c r="OO44"/>
      <c r="OP44"/>
      <c r="OQ44"/>
      <c r="OR44"/>
      <c r="OS44"/>
      <c r="OT44"/>
      <c r="OU44"/>
      <c r="OV44"/>
      <c r="OW44"/>
      <c r="OX44"/>
      <c r="OY44"/>
      <c r="OZ44"/>
      <c r="PA44"/>
      <c r="PB44"/>
      <c r="PC44"/>
      <c r="PD44"/>
      <c r="PE44"/>
      <c r="PF44"/>
      <c r="PG44"/>
      <c r="PH44"/>
      <c r="PI44"/>
      <c r="PJ44"/>
      <c r="PK44"/>
      <c r="PL44"/>
      <c r="PM44"/>
      <c r="PN44"/>
      <c r="PO44"/>
      <c r="PP44"/>
      <c r="PQ44"/>
      <c r="PR44"/>
      <c r="PS44"/>
      <c r="PT44"/>
      <c r="PU44"/>
      <c r="PV44"/>
      <c r="PW44"/>
      <c r="PX44"/>
      <c r="PY44"/>
      <c r="PZ44"/>
      <c r="QA44"/>
      <c r="QB44"/>
      <c r="QC44"/>
      <c r="QD44"/>
      <c r="QE44"/>
      <c r="QF44"/>
      <c r="QG44"/>
      <c r="QH44"/>
      <c r="QI44"/>
      <c r="QJ44"/>
      <c r="QK44"/>
      <c r="QL44"/>
      <c r="QM44"/>
      <c r="QN44"/>
      <c r="QO44"/>
      <c r="QP44"/>
      <c r="QQ44"/>
      <c r="QR44"/>
      <c r="QS44"/>
      <c r="QT44"/>
      <c r="QU44"/>
      <c r="QV44"/>
      <c r="QW44"/>
      <c r="QX44"/>
      <c r="QY44"/>
      <c r="QZ44"/>
      <c r="RA44"/>
      <c r="RB44"/>
      <c r="RC44"/>
      <c r="RD44"/>
      <c r="RE44"/>
      <c r="RF44"/>
    </row>
    <row r="45" spans="1:474">
      <c r="A45" s="252">
        <v>13</v>
      </c>
      <c r="B45" s="252" t="s">
        <v>190</v>
      </c>
      <c r="C45" s="252" t="s">
        <v>55</v>
      </c>
      <c r="D45" s="221">
        <v>50</v>
      </c>
      <c r="E45" s="221">
        <v>50</v>
      </c>
      <c r="F45" s="221">
        <v>50</v>
      </c>
      <c r="G45" s="221"/>
      <c r="H45" s="221"/>
      <c r="I45" s="221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  <c r="AH45"/>
      <c r="AI45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  <c r="AY45"/>
      <c r="AZ45"/>
      <c r="BA45"/>
      <c r="BB45"/>
      <c r="BC45"/>
      <c r="BD45"/>
      <c r="BE45"/>
      <c r="BF45"/>
      <c r="BG45"/>
      <c r="BH45"/>
      <c r="BI45"/>
      <c r="BJ45"/>
      <c r="BK45"/>
      <c r="BL45"/>
      <c r="BM45"/>
      <c r="BN45"/>
      <c r="BO45"/>
      <c r="BP45"/>
      <c r="BQ45"/>
      <c r="BR45"/>
      <c r="BS45"/>
      <c r="BT45"/>
      <c r="BU45"/>
      <c r="BV45"/>
      <c r="BW45"/>
      <c r="BX45"/>
      <c r="BY45"/>
      <c r="BZ45"/>
      <c r="CA45"/>
      <c r="CB45"/>
      <c r="CC45"/>
      <c r="CD45"/>
      <c r="CE45"/>
      <c r="CF45"/>
      <c r="CG45"/>
      <c r="CH45"/>
      <c r="CI45"/>
      <c r="CJ45"/>
      <c r="CK45"/>
      <c r="CL45"/>
      <c r="CM45"/>
      <c r="CN45"/>
      <c r="CO45"/>
      <c r="CP45"/>
      <c r="CQ45"/>
      <c r="CR45"/>
      <c r="CS45"/>
      <c r="CT45"/>
      <c r="CU45"/>
      <c r="CV45"/>
      <c r="CW45"/>
      <c r="CX45"/>
      <c r="CY45"/>
      <c r="CZ45"/>
      <c r="DA45"/>
      <c r="DB45"/>
      <c r="DC45"/>
      <c r="DD45"/>
      <c r="DE45"/>
      <c r="DF45"/>
      <c r="DG45"/>
      <c r="DH45"/>
      <c r="DI45"/>
      <c r="DJ45"/>
      <c r="DK45"/>
      <c r="DL45"/>
      <c r="DM45"/>
      <c r="DN45"/>
      <c r="DO45"/>
      <c r="DP45"/>
      <c r="DQ45"/>
      <c r="DR45"/>
      <c r="DS45"/>
      <c r="DT45"/>
      <c r="DU45"/>
      <c r="DV45"/>
      <c r="DW45"/>
      <c r="DX45"/>
      <c r="DY45"/>
      <c r="DZ45"/>
      <c r="EA45"/>
      <c r="EB45"/>
      <c r="EC45"/>
      <c r="ED45"/>
      <c r="EE45"/>
      <c r="EF45"/>
      <c r="EG45"/>
      <c r="EH45"/>
      <c r="EI45"/>
      <c r="EJ45"/>
      <c r="EK45"/>
      <c r="EL45"/>
      <c r="EM45"/>
      <c r="EN45"/>
      <c r="EO45"/>
      <c r="EP45"/>
      <c r="EQ45"/>
      <c r="ER45"/>
      <c r="ES45"/>
      <c r="ET45"/>
      <c r="EU45"/>
      <c r="EV45"/>
      <c r="EW45"/>
      <c r="EX45"/>
      <c r="EY45"/>
      <c r="EZ45"/>
      <c r="FA45"/>
      <c r="FB45"/>
      <c r="FC45"/>
      <c r="FD45"/>
      <c r="FE45"/>
      <c r="FF45"/>
      <c r="FG45"/>
      <c r="FH45"/>
      <c r="FI45"/>
      <c r="FJ45"/>
      <c r="FK45"/>
      <c r="FL45"/>
      <c r="FM45"/>
      <c r="FN45"/>
      <c r="FO45"/>
      <c r="FP45"/>
      <c r="FQ45"/>
      <c r="FR45"/>
      <c r="FS45"/>
      <c r="FT45"/>
      <c r="FU45"/>
      <c r="FV45"/>
      <c r="FW45"/>
      <c r="FX45"/>
      <c r="FY45"/>
      <c r="FZ45"/>
      <c r="GA45"/>
      <c r="GB45"/>
      <c r="GC45"/>
      <c r="GD45"/>
      <c r="GE45"/>
      <c r="GF45"/>
      <c r="GG45"/>
      <c r="GH45"/>
      <c r="GI45"/>
      <c r="GJ45"/>
      <c r="GK45"/>
      <c r="GL45"/>
      <c r="GM45"/>
      <c r="GN45"/>
      <c r="GO45"/>
      <c r="GP45"/>
      <c r="GQ45"/>
      <c r="GR45"/>
      <c r="GS45"/>
      <c r="GT45"/>
      <c r="GU45"/>
      <c r="GV45"/>
      <c r="GW45"/>
      <c r="GX45"/>
      <c r="GY45"/>
      <c r="GZ45"/>
      <c r="HA45"/>
      <c r="HB45"/>
      <c r="HC45"/>
      <c r="HD45"/>
      <c r="HE45"/>
      <c r="HF45"/>
      <c r="HG45"/>
      <c r="HH45"/>
      <c r="HI45"/>
      <c r="HJ45"/>
      <c r="HK45"/>
      <c r="HL45"/>
      <c r="HM45"/>
      <c r="HN45"/>
      <c r="HO45"/>
      <c r="HP45"/>
      <c r="HQ45"/>
      <c r="HR45"/>
      <c r="HS45"/>
      <c r="HT45"/>
      <c r="HU45"/>
      <c r="HV45"/>
      <c r="HW45"/>
      <c r="HX45"/>
      <c r="HY45"/>
      <c r="HZ45"/>
      <c r="IA45"/>
      <c r="IB45"/>
      <c r="IC45"/>
      <c r="ID45"/>
      <c r="IE45"/>
      <c r="IF45"/>
      <c r="IG45"/>
      <c r="IH45"/>
      <c r="II45"/>
      <c r="IJ45"/>
      <c r="IK45"/>
      <c r="IL45"/>
      <c r="IM45"/>
      <c r="IN45"/>
      <c r="IO45"/>
      <c r="IP45"/>
      <c r="IQ45"/>
      <c r="IR45"/>
      <c r="IS45"/>
      <c r="IT45"/>
      <c r="IU45"/>
      <c r="IV45"/>
      <c r="IW45"/>
      <c r="IX45"/>
      <c r="IY45"/>
      <c r="IZ45"/>
      <c r="JA45"/>
      <c r="JB45"/>
      <c r="JC45"/>
      <c r="JD45"/>
      <c r="JE45"/>
      <c r="JF45"/>
      <c r="JG45"/>
      <c r="JH45"/>
      <c r="JI45"/>
      <c r="JJ45"/>
      <c r="JK45"/>
      <c r="JL45"/>
      <c r="JM45"/>
      <c r="JN45"/>
      <c r="JO45"/>
      <c r="JP45"/>
      <c r="JQ45"/>
      <c r="JR45"/>
      <c r="JS45"/>
      <c r="JT45"/>
      <c r="JU45"/>
      <c r="JV45"/>
      <c r="JW45"/>
      <c r="JX45"/>
      <c r="JY45"/>
      <c r="JZ45"/>
      <c r="KA45"/>
      <c r="KB45"/>
      <c r="KC45"/>
      <c r="KD45"/>
      <c r="KE45"/>
      <c r="KF45"/>
      <c r="KG45"/>
      <c r="KH45"/>
      <c r="KI45"/>
      <c r="KJ45"/>
      <c r="KK45"/>
      <c r="KL45"/>
      <c r="KM45"/>
      <c r="KN45"/>
      <c r="KO45"/>
      <c r="KP45"/>
      <c r="KQ45"/>
      <c r="KR45"/>
      <c r="KS45"/>
      <c r="KT45"/>
      <c r="KU45"/>
      <c r="KV45"/>
      <c r="KW45"/>
      <c r="KX45"/>
      <c r="KY45"/>
      <c r="KZ45"/>
      <c r="LA45"/>
      <c r="LB45"/>
      <c r="LC45"/>
      <c r="LD45"/>
      <c r="LE45"/>
      <c r="LF45"/>
      <c r="LG45"/>
      <c r="LH45"/>
      <c r="LI45"/>
      <c r="LJ45"/>
      <c r="LK45"/>
      <c r="LL45"/>
      <c r="LM45"/>
      <c r="LN45"/>
      <c r="LO45"/>
      <c r="LP45"/>
      <c r="LQ45"/>
      <c r="LR45"/>
      <c r="LS45"/>
      <c r="LT45"/>
      <c r="LU45"/>
      <c r="LV45"/>
      <c r="LW45"/>
      <c r="LX45"/>
      <c r="LY45"/>
      <c r="LZ45"/>
      <c r="MA45"/>
      <c r="MB45"/>
      <c r="MC45"/>
      <c r="MD45"/>
      <c r="ME45"/>
      <c r="MF45"/>
      <c r="MG45"/>
      <c r="MH45"/>
      <c r="MI45"/>
      <c r="MJ45"/>
      <c r="MK45"/>
      <c r="ML45"/>
      <c r="MM45"/>
      <c r="MN45"/>
      <c r="MO45"/>
      <c r="MP45"/>
      <c r="MQ45"/>
      <c r="MR45"/>
      <c r="MS45"/>
      <c r="MT45"/>
      <c r="MU45"/>
      <c r="MV45"/>
      <c r="MW45"/>
      <c r="MX45"/>
      <c r="MY45"/>
      <c r="MZ45"/>
      <c r="NA45"/>
      <c r="NB45"/>
      <c r="NC45"/>
      <c r="ND45"/>
      <c r="NE45"/>
      <c r="NF45"/>
      <c r="NG45"/>
      <c r="NH45"/>
      <c r="NI45"/>
      <c r="NJ45"/>
      <c r="NK45"/>
      <c r="NL45"/>
      <c r="NM45"/>
      <c r="NN45"/>
      <c r="NO45"/>
      <c r="NP45"/>
      <c r="NQ45"/>
      <c r="NR45"/>
      <c r="NS45"/>
      <c r="NT45"/>
      <c r="NU45"/>
      <c r="NV45"/>
      <c r="NW45"/>
      <c r="NX45"/>
      <c r="NY45"/>
      <c r="NZ45"/>
      <c r="OA45"/>
      <c r="OB45"/>
      <c r="OC45"/>
      <c r="OD45"/>
      <c r="OE45"/>
      <c r="OF45"/>
      <c r="OG45"/>
      <c r="OH45"/>
      <c r="OI45"/>
      <c r="OJ45"/>
      <c r="OK45"/>
      <c r="OL45"/>
      <c r="OM45"/>
      <c r="ON45"/>
      <c r="OO45"/>
      <c r="OP45"/>
      <c r="OQ45"/>
      <c r="OR45"/>
      <c r="OS45"/>
      <c r="OT45"/>
      <c r="OU45"/>
      <c r="OV45"/>
      <c r="OW45"/>
      <c r="OX45"/>
      <c r="OY45"/>
      <c r="OZ45"/>
      <c r="PA45"/>
      <c r="PB45"/>
      <c r="PC45"/>
      <c r="PD45"/>
      <c r="PE45"/>
      <c r="PF45"/>
      <c r="PG45"/>
      <c r="PH45"/>
      <c r="PI45"/>
      <c r="PJ45"/>
      <c r="PK45"/>
      <c r="PL45"/>
      <c r="PM45"/>
      <c r="PN45"/>
      <c r="PO45"/>
      <c r="PP45"/>
      <c r="PQ45"/>
      <c r="PR45"/>
      <c r="PS45"/>
      <c r="PT45"/>
      <c r="PU45"/>
      <c r="PV45"/>
      <c r="PW45"/>
      <c r="PX45"/>
      <c r="PY45"/>
      <c r="PZ45"/>
      <c r="QA45"/>
      <c r="QB45"/>
      <c r="QC45"/>
      <c r="QD45"/>
      <c r="QE45"/>
      <c r="QF45"/>
      <c r="QG45"/>
      <c r="QH45"/>
      <c r="QI45"/>
      <c r="QJ45"/>
      <c r="QK45"/>
      <c r="QL45"/>
      <c r="QM45"/>
      <c r="QN45"/>
      <c r="QO45"/>
      <c r="QP45"/>
      <c r="QQ45"/>
      <c r="QR45"/>
      <c r="QS45"/>
      <c r="QT45"/>
      <c r="QU45"/>
      <c r="QV45"/>
      <c r="QW45"/>
      <c r="QX45"/>
      <c r="QY45"/>
      <c r="QZ45"/>
      <c r="RA45"/>
      <c r="RB45"/>
      <c r="RC45"/>
      <c r="RD45"/>
      <c r="RE45"/>
      <c r="RF45"/>
    </row>
    <row r="46" spans="1:474">
      <c r="A46" s="252">
        <v>14</v>
      </c>
      <c r="B46" s="252" t="s">
        <v>190</v>
      </c>
      <c r="C46" s="252" t="s">
        <v>56</v>
      </c>
      <c r="D46" s="221">
        <v>12.75</v>
      </c>
      <c r="E46" s="221">
        <v>12</v>
      </c>
      <c r="F46" s="221">
        <v>13</v>
      </c>
      <c r="G46" s="221"/>
      <c r="H46" s="221"/>
      <c r="I46" s="221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  <c r="AH46"/>
      <c r="AI46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  <c r="AY46"/>
      <c r="AZ46"/>
      <c r="BA46"/>
      <c r="BB46"/>
      <c r="BC46"/>
      <c r="BD46"/>
      <c r="BE46"/>
      <c r="BF46"/>
      <c r="BG46"/>
      <c r="BH46"/>
      <c r="BI46"/>
      <c r="BJ46"/>
      <c r="BK46"/>
      <c r="BL46"/>
      <c r="BM46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  <c r="CE46"/>
      <c r="CF46"/>
      <c r="CG46"/>
      <c r="CH46"/>
      <c r="CI46"/>
      <c r="CJ46"/>
      <c r="CK46"/>
      <c r="CL46"/>
      <c r="CM46"/>
      <c r="CN46"/>
      <c r="CO46"/>
      <c r="CP46"/>
      <c r="CQ46"/>
      <c r="CR46"/>
      <c r="CS46"/>
      <c r="CT46"/>
      <c r="CU46"/>
      <c r="CV46"/>
      <c r="CW46"/>
      <c r="CX46"/>
      <c r="CY46"/>
      <c r="CZ46"/>
      <c r="DA46"/>
      <c r="DB46"/>
      <c r="DC46"/>
      <c r="DD46"/>
      <c r="DE46"/>
      <c r="DF46"/>
      <c r="DG46"/>
      <c r="DH46"/>
      <c r="DI46"/>
      <c r="DJ46"/>
      <c r="DK46"/>
      <c r="DL46"/>
      <c r="DM46"/>
      <c r="DN46"/>
      <c r="DO46"/>
      <c r="DP46"/>
      <c r="DQ46"/>
      <c r="DR46"/>
      <c r="DS46"/>
      <c r="DT46"/>
      <c r="DU46"/>
      <c r="DV46"/>
      <c r="DW46"/>
      <c r="DX46"/>
      <c r="DY46"/>
      <c r="DZ46"/>
      <c r="EA46"/>
      <c r="EB46"/>
      <c r="EC46"/>
      <c r="ED46"/>
      <c r="EE46"/>
      <c r="EF46"/>
      <c r="EG46"/>
      <c r="EH46"/>
      <c r="EI46"/>
      <c r="EJ46"/>
      <c r="EK46"/>
      <c r="EL46"/>
      <c r="EM46"/>
      <c r="EN46"/>
      <c r="EO46"/>
      <c r="EP46"/>
      <c r="EQ46"/>
      <c r="ER46"/>
      <c r="ES46"/>
      <c r="ET46"/>
      <c r="EU46"/>
      <c r="EV46"/>
      <c r="EW46"/>
      <c r="EX46"/>
      <c r="EY46"/>
      <c r="EZ46"/>
      <c r="FA46"/>
      <c r="FB46"/>
      <c r="FC46"/>
      <c r="FD46"/>
      <c r="FE46"/>
      <c r="FF46"/>
      <c r="FG46"/>
      <c r="FH46"/>
      <c r="FI46"/>
      <c r="FJ46"/>
      <c r="FK46"/>
      <c r="FL46"/>
      <c r="FM46"/>
      <c r="FN46"/>
      <c r="FO46"/>
      <c r="FP46"/>
      <c r="FQ46"/>
      <c r="FR46"/>
      <c r="FS46"/>
      <c r="FT46"/>
      <c r="FU46"/>
      <c r="FV46"/>
      <c r="FW46"/>
      <c r="FX46"/>
      <c r="FY46"/>
      <c r="FZ46"/>
      <c r="GA46"/>
      <c r="GB46"/>
      <c r="GC46"/>
      <c r="GD46"/>
      <c r="GE46"/>
      <c r="GF46"/>
      <c r="GG46"/>
      <c r="GH46"/>
      <c r="GI46"/>
      <c r="GJ46"/>
      <c r="GK46"/>
      <c r="GL46"/>
      <c r="GM46"/>
      <c r="GN46"/>
      <c r="GO46"/>
      <c r="GP46"/>
      <c r="GQ46"/>
      <c r="GR46"/>
      <c r="GS46"/>
      <c r="GT46"/>
      <c r="GU46"/>
      <c r="GV46"/>
      <c r="GW46"/>
      <c r="GX46"/>
      <c r="GY46"/>
      <c r="GZ46"/>
      <c r="HA46"/>
      <c r="HB46"/>
      <c r="HC46"/>
      <c r="HD46"/>
      <c r="HE46"/>
      <c r="HF46"/>
      <c r="HG46"/>
      <c r="HH46"/>
      <c r="HI46"/>
      <c r="HJ46"/>
      <c r="HK46"/>
      <c r="HL46"/>
      <c r="HM46"/>
      <c r="HN46"/>
      <c r="HO46"/>
      <c r="HP46"/>
      <c r="HQ46"/>
      <c r="HR46"/>
      <c r="HS46"/>
      <c r="HT46"/>
      <c r="HU46"/>
      <c r="HV46"/>
      <c r="HW46"/>
      <c r="HX46"/>
      <c r="HY46"/>
      <c r="HZ46"/>
      <c r="IA46"/>
      <c r="IB46"/>
      <c r="IC46"/>
      <c r="ID46"/>
      <c r="IE46"/>
      <c r="IF46"/>
      <c r="IG46"/>
      <c r="IH46"/>
      <c r="II46"/>
      <c r="IJ46"/>
      <c r="IK46"/>
      <c r="IL46"/>
      <c r="IM46"/>
      <c r="IN46"/>
      <c r="IO46"/>
      <c r="IP46"/>
      <c r="IQ46"/>
      <c r="IR46"/>
      <c r="IS46"/>
      <c r="IT46"/>
      <c r="IU46"/>
      <c r="IV46"/>
      <c r="IW46"/>
      <c r="IX46"/>
      <c r="IY46"/>
      <c r="IZ46"/>
      <c r="JA46"/>
      <c r="JB46"/>
      <c r="JC46"/>
      <c r="JD46"/>
      <c r="JE46"/>
      <c r="JF46"/>
      <c r="JG46"/>
      <c r="JH46"/>
      <c r="JI46"/>
      <c r="JJ46"/>
      <c r="JK46"/>
      <c r="JL46"/>
      <c r="JM46"/>
      <c r="JN46"/>
      <c r="JO46"/>
      <c r="JP46"/>
      <c r="JQ46"/>
      <c r="JR46"/>
      <c r="JS46"/>
      <c r="JT46"/>
      <c r="JU46"/>
      <c r="JV46"/>
      <c r="JW46"/>
      <c r="JX46"/>
      <c r="JY46"/>
      <c r="JZ46"/>
      <c r="KA46"/>
      <c r="KB46"/>
      <c r="KC46"/>
      <c r="KD46"/>
      <c r="KE46"/>
      <c r="KF46"/>
      <c r="KG46"/>
      <c r="KH46"/>
      <c r="KI46"/>
      <c r="KJ46"/>
      <c r="KK46"/>
      <c r="KL46"/>
      <c r="KM46"/>
      <c r="KN46"/>
      <c r="KO46"/>
      <c r="KP46"/>
      <c r="KQ46"/>
      <c r="KR46"/>
      <c r="KS46"/>
      <c r="KT46"/>
      <c r="KU46"/>
      <c r="KV46"/>
      <c r="KW46"/>
      <c r="KX46"/>
      <c r="KY46"/>
      <c r="KZ46"/>
      <c r="LA46"/>
      <c r="LB46"/>
      <c r="LC46"/>
      <c r="LD46"/>
      <c r="LE46"/>
      <c r="LF46"/>
      <c r="LG46"/>
      <c r="LH46"/>
      <c r="LI46"/>
      <c r="LJ46"/>
      <c r="LK46"/>
      <c r="LL46"/>
      <c r="LM46"/>
      <c r="LN46"/>
      <c r="LO46"/>
      <c r="LP46"/>
      <c r="LQ46"/>
      <c r="LR46"/>
      <c r="LS46"/>
      <c r="LT46"/>
      <c r="LU46"/>
      <c r="LV46"/>
      <c r="LW46"/>
      <c r="LX46"/>
      <c r="LY46"/>
      <c r="LZ46"/>
      <c r="MA46"/>
      <c r="MB46"/>
      <c r="MC46"/>
      <c r="MD46"/>
      <c r="ME46"/>
      <c r="MF46"/>
      <c r="MG46"/>
      <c r="MH46"/>
      <c r="MI46"/>
      <c r="MJ46"/>
      <c r="MK46"/>
      <c r="ML46"/>
      <c r="MM46"/>
      <c r="MN46"/>
      <c r="MO46"/>
      <c r="MP46"/>
      <c r="MQ46"/>
      <c r="MR46"/>
      <c r="MS46"/>
      <c r="MT46"/>
      <c r="MU46"/>
      <c r="MV46"/>
      <c r="MW46"/>
      <c r="MX46"/>
      <c r="MY46"/>
      <c r="MZ46"/>
      <c r="NA46"/>
      <c r="NB46"/>
      <c r="NC46"/>
      <c r="ND46"/>
      <c r="NE46"/>
      <c r="NF46"/>
      <c r="NG46"/>
      <c r="NH46"/>
      <c r="NI46"/>
      <c r="NJ46"/>
      <c r="NK46"/>
      <c r="NL46"/>
      <c r="NM46"/>
      <c r="NN46"/>
      <c r="NO46"/>
      <c r="NP46"/>
      <c r="NQ46"/>
      <c r="NR46"/>
      <c r="NS46"/>
      <c r="NT46"/>
      <c r="NU46"/>
      <c r="NV46"/>
      <c r="NW46"/>
      <c r="NX46"/>
      <c r="NY46"/>
      <c r="NZ46"/>
      <c r="OA46"/>
      <c r="OB46"/>
      <c r="OC46"/>
      <c r="OD46"/>
      <c r="OE46"/>
      <c r="OF46"/>
      <c r="OG46"/>
      <c r="OH46"/>
      <c r="OI46"/>
      <c r="OJ46"/>
      <c r="OK46"/>
      <c r="OL46"/>
      <c r="OM46"/>
      <c r="ON46"/>
      <c r="OO46"/>
      <c r="OP46"/>
      <c r="OQ46"/>
      <c r="OR46"/>
      <c r="OS46"/>
      <c r="OT46"/>
      <c r="OU46"/>
      <c r="OV46"/>
      <c r="OW46"/>
      <c r="OX46"/>
      <c r="OY46"/>
      <c r="OZ46"/>
      <c r="PA46"/>
      <c r="PB46"/>
      <c r="PC46"/>
      <c r="PD46"/>
      <c r="PE46"/>
      <c r="PF46"/>
      <c r="PG46"/>
      <c r="PH46"/>
      <c r="PI46"/>
      <c r="PJ46"/>
      <c r="PK46"/>
      <c r="PL46"/>
      <c r="PM46"/>
      <c r="PN46"/>
      <c r="PO46"/>
      <c r="PP46"/>
      <c r="PQ46"/>
      <c r="PR46"/>
      <c r="PS46"/>
      <c r="PT46"/>
      <c r="PU46"/>
      <c r="PV46"/>
      <c r="PW46"/>
      <c r="PX46"/>
      <c r="PY46"/>
      <c r="PZ46"/>
      <c r="QA46"/>
      <c r="QB46"/>
      <c r="QC46"/>
      <c r="QD46"/>
      <c r="QE46"/>
      <c r="QF46"/>
      <c r="QG46"/>
      <c r="QH46"/>
      <c r="QI46"/>
      <c r="QJ46"/>
      <c r="QK46"/>
      <c r="QL46"/>
      <c r="QM46"/>
      <c r="QN46"/>
      <c r="QO46"/>
      <c r="QP46"/>
      <c r="QQ46"/>
      <c r="QR46"/>
      <c r="QS46"/>
      <c r="QT46"/>
      <c r="QU46"/>
      <c r="QV46"/>
      <c r="QW46"/>
      <c r="QX46"/>
      <c r="QY46"/>
      <c r="QZ46"/>
      <c r="RA46"/>
      <c r="RB46"/>
      <c r="RC46"/>
      <c r="RD46"/>
      <c r="RE46"/>
      <c r="RF46"/>
    </row>
    <row r="47" spans="1:474">
      <c r="A47" s="252">
        <v>14</v>
      </c>
      <c r="B47" s="252" t="s">
        <v>182</v>
      </c>
      <c r="C47" s="252" t="s">
        <v>56</v>
      </c>
      <c r="D47" s="221">
        <v>13.5</v>
      </c>
      <c r="E47" s="221">
        <v>13</v>
      </c>
      <c r="F47" s="221">
        <v>14</v>
      </c>
      <c r="G47" s="221"/>
      <c r="H47" s="221"/>
      <c r="I47" s="221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  <c r="AH47"/>
      <c r="AI47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  <c r="AY47"/>
      <c r="AZ47"/>
      <c r="BA47"/>
      <c r="BB47"/>
      <c r="BC47"/>
      <c r="BD47"/>
      <c r="BE47"/>
      <c r="BF47"/>
      <c r="BG47"/>
      <c r="BH47"/>
      <c r="BI47"/>
      <c r="BJ47"/>
      <c r="BK47"/>
      <c r="BL47"/>
      <c r="BM47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  <c r="CE47"/>
      <c r="CF47"/>
      <c r="CG47"/>
      <c r="CH47"/>
      <c r="CI47"/>
      <c r="CJ47"/>
      <c r="CK47"/>
      <c r="CL47"/>
      <c r="CM47"/>
      <c r="CN47"/>
      <c r="CO47"/>
      <c r="CP47"/>
      <c r="CQ47"/>
      <c r="CR47"/>
      <c r="CS47"/>
      <c r="CT47"/>
      <c r="CU47"/>
      <c r="CV47"/>
      <c r="CW47"/>
      <c r="CX47"/>
      <c r="CY47"/>
      <c r="CZ47"/>
      <c r="DA47"/>
      <c r="DB47"/>
      <c r="DC47"/>
      <c r="DD47"/>
      <c r="DE47"/>
      <c r="DF47"/>
      <c r="DG47"/>
      <c r="DH47"/>
      <c r="DI47"/>
      <c r="DJ47"/>
      <c r="DK47"/>
      <c r="DL47"/>
      <c r="DM47"/>
      <c r="DN47"/>
      <c r="DO47"/>
      <c r="DP47"/>
      <c r="DQ47"/>
      <c r="DR47"/>
      <c r="DS47"/>
      <c r="DT47"/>
      <c r="DU47"/>
      <c r="DV47"/>
      <c r="DW47"/>
      <c r="DX47"/>
      <c r="DY47"/>
      <c r="DZ47"/>
      <c r="EA47"/>
      <c r="EB47"/>
      <c r="EC47"/>
      <c r="ED47"/>
      <c r="EE47"/>
      <c r="EF47"/>
      <c r="EG47"/>
      <c r="EH47"/>
      <c r="EI47"/>
      <c r="EJ47"/>
      <c r="EK47"/>
      <c r="EL47"/>
      <c r="EM47"/>
      <c r="EN47"/>
      <c r="EO47"/>
      <c r="EP47"/>
      <c r="EQ47"/>
      <c r="ER47"/>
      <c r="ES47"/>
      <c r="ET47"/>
      <c r="EU47"/>
      <c r="EV47"/>
      <c r="EW47"/>
      <c r="EX47"/>
      <c r="EY47"/>
      <c r="EZ47"/>
      <c r="FA47"/>
      <c r="FB47"/>
      <c r="FC47"/>
      <c r="FD47"/>
      <c r="FE47"/>
      <c r="FF47"/>
      <c r="FG47"/>
      <c r="FH47"/>
      <c r="FI47"/>
      <c r="FJ47"/>
      <c r="FK47"/>
      <c r="FL47"/>
      <c r="FM47"/>
      <c r="FN47"/>
      <c r="FO47"/>
      <c r="FP47"/>
      <c r="FQ47"/>
      <c r="FR47"/>
      <c r="FS47"/>
      <c r="FT47"/>
      <c r="FU47"/>
      <c r="FV47"/>
      <c r="FW47"/>
      <c r="FX47"/>
      <c r="FY47"/>
      <c r="FZ47"/>
      <c r="GA47"/>
      <c r="GB47"/>
      <c r="GC47"/>
      <c r="GD47"/>
      <c r="GE47"/>
      <c r="GF47"/>
      <c r="GG47"/>
      <c r="GH47"/>
      <c r="GI47"/>
      <c r="GJ47"/>
      <c r="GK47"/>
      <c r="GL47"/>
      <c r="GM47"/>
      <c r="GN47"/>
      <c r="GO47"/>
      <c r="GP47"/>
      <c r="GQ47"/>
      <c r="GR47"/>
      <c r="GS47"/>
      <c r="GT47"/>
      <c r="GU47"/>
      <c r="GV47"/>
      <c r="GW47"/>
      <c r="GX47"/>
      <c r="GY47"/>
      <c r="GZ47"/>
      <c r="HA47"/>
      <c r="HB47"/>
      <c r="HC47"/>
      <c r="HD47"/>
      <c r="HE47"/>
      <c r="HF47"/>
      <c r="HG47"/>
      <c r="HH47"/>
      <c r="HI47"/>
      <c r="HJ47"/>
      <c r="HK47"/>
      <c r="HL47"/>
      <c r="HM47"/>
      <c r="HN47"/>
      <c r="HO47"/>
      <c r="HP47"/>
      <c r="HQ47"/>
      <c r="HR47"/>
      <c r="HS47"/>
      <c r="HT47"/>
      <c r="HU47"/>
      <c r="HV47"/>
      <c r="HW47"/>
      <c r="HX47"/>
      <c r="HY47"/>
      <c r="HZ47"/>
      <c r="IA47"/>
      <c r="IB47"/>
      <c r="IC47"/>
      <c r="ID47"/>
      <c r="IE47"/>
      <c r="IF47"/>
      <c r="IG47"/>
      <c r="IH47"/>
      <c r="II47"/>
      <c r="IJ47"/>
      <c r="IK47"/>
      <c r="IL47"/>
      <c r="IM47"/>
      <c r="IN47"/>
      <c r="IO47"/>
      <c r="IP47"/>
      <c r="IQ47"/>
      <c r="IR47"/>
      <c r="IS47"/>
      <c r="IT47"/>
      <c r="IU47"/>
      <c r="IV47"/>
      <c r="IW47"/>
      <c r="IX47"/>
      <c r="IY47"/>
      <c r="IZ47"/>
      <c r="JA47"/>
      <c r="JB47"/>
      <c r="JC47"/>
      <c r="JD47"/>
      <c r="JE47"/>
      <c r="JF47"/>
      <c r="JG47"/>
      <c r="JH47"/>
      <c r="JI47"/>
      <c r="JJ47"/>
      <c r="JK47"/>
      <c r="JL47"/>
      <c r="JM47"/>
      <c r="JN47"/>
      <c r="JO47"/>
      <c r="JP47"/>
      <c r="JQ47"/>
      <c r="JR47"/>
      <c r="JS47"/>
      <c r="JT47"/>
      <c r="JU47"/>
      <c r="JV47"/>
      <c r="JW47"/>
      <c r="JX47"/>
      <c r="JY47"/>
      <c r="JZ47"/>
      <c r="KA47"/>
      <c r="KB47"/>
      <c r="KC47"/>
      <c r="KD47"/>
      <c r="KE47"/>
      <c r="KF47"/>
      <c r="KG47"/>
      <c r="KH47"/>
      <c r="KI47"/>
      <c r="KJ47"/>
      <c r="KK47"/>
      <c r="KL47"/>
      <c r="KM47"/>
      <c r="KN47"/>
      <c r="KO47"/>
      <c r="KP47"/>
      <c r="KQ47"/>
      <c r="KR47"/>
      <c r="KS47"/>
      <c r="KT47"/>
      <c r="KU47"/>
      <c r="KV47"/>
      <c r="KW47"/>
      <c r="KX47"/>
      <c r="KY47"/>
      <c r="KZ47"/>
      <c r="LA47"/>
      <c r="LB47"/>
      <c r="LC47"/>
      <c r="LD47"/>
      <c r="LE47"/>
      <c r="LF47"/>
      <c r="LG47"/>
      <c r="LH47"/>
      <c r="LI47"/>
      <c r="LJ47"/>
      <c r="LK47"/>
      <c r="LL47"/>
      <c r="LM47"/>
      <c r="LN47"/>
      <c r="LO47"/>
      <c r="LP47"/>
      <c r="LQ47"/>
      <c r="LR47"/>
      <c r="LS47"/>
      <c r="LT47"/>
      <c r="LU47"/>
      <c r="LV47"/>
      <c r="LW47"/>
      <c r="LX47"/>
      <c r="LY47"/>
      <c r="LZ47"/>
      <c r="MA47"/>
      <c r="MB47"/>
      <c r="MC47"/>
      <c r="MD47"/>
      <c r="ME47"/>
      <c r="MF47"/>
      <c r="MG47"/>
      <c r="MH47"/>
      <c r="MI47"/>
      <c r="MJ47"/>
      <c r="MK47"/>
      <c r="ML47"/>
      <c r="MM47"/>
      <c r="MN47"/>
      <c r="MO47"/>
      <c r="MP47"/>
      <c r="MQ47"/>
      <c r="MR47"/>
      <c r="MS47"/>
      <c r="MT47"/>
      <c r="MU47"/>
      <c r="MV47"/>
      <c r="MW47"/>
      <c r="MX47"/>
      <c r="MY47"/>
      <c r="MZ47"/>
      <c r="NA47"/>
      <c r="NB47"/>
      <c r="NC47"/>
      <c r="ND47"/>
      <c r="NE47"/>
      <c r="NF47"/>
      <c r="NG47"/>
      <c r="NH47"/>
      <c r="NI47"/>
      <c r="NJ47"/>
      <c r="NK47"/>
      <c r="NL47"/>
      <c r="NM47"/>
      <c r="NN47"/>
      <c r="NO47"/>
      <c r="NP47"/>
      <c r="NQ47"/>
      <c r="NR47"/>
      <c r="NS47"/>
      <c r="NT47"/>
      <c r="NU47"/>
      <c r="NV47"/>
      <c r="NW47"/>
      <c r="NX47"/>
      <c r="NY47"/>
      <c r="NZ47"/>
      <c r="OA47"/>
      <c r="OB47"/>
      <c r="OC47"/>
      <c r="OD47"/>
      <c r="OE47"/>
      <c r="OF47"/>
      <c r="OG47"/>
      <c r="OH47"/>
      <c r="OI47"/>
      <c r="OJ47"/>
      <c r="OK47"/>
      <c r="OL47"/>
      <c r="OM47"/>
      <c r="ON47"/>
      <c r="OO47"/>
      <c r="OP47"/>
      <c r="OQ47"/>
      <c r="OR47"/>
      <c r="OS47"/>
      <c r="OT47"/>
      <c r="OU47"/>
      <c r="OV47"/>
      <c r="OW47"/>
      <c r="OX47"/>
      <c r="OY47"/>
      <c r="OZ47"/>
      <c r="PA47"/>
      <c r="PB47"/>
      <c r="PC47"/>
      <c r="PD47"/>
      <c r="PE47"/>
      <c r="PF47"/>
      <c r="PG47"/>
      <c r="PH47"/>
      <c r="PI47"/>
      <c r="PJ47"/>
      <c r="PK47"/>
      <c r="PL47"/>
      <c r="PM47"/>
      <c r="PN47"/>
      <c r="PO47"/>
      <c r="PP47"/>
      <c r="PQ47"/>
      <c r="PR47"/>
      <c r="PS47"/>
      <c r="PT47"/>
      <c r="PU47"/>
      <c r="PV47"/>
      <c r="PW47"/>
      <c r="PX47"/>
      <c r="PY47"/>
      <c r="PZ47"/>
      <c r="QA47"/>
      <c r="QB47"/>
      <c r="QC47"/>
      <c r="QD47"/>
      <c r="QE47"/>
      <c r="QF47"/>
      <c r="QG47"/>
      <c r="QH47"/>
      <c r="QI47"/>
      <c r="QJ47"/>
      <c r="QK47"/>
      <c r="QL47"/>
      <c r="QM47"/>
      <c r="QN47"/>
      <c r="QO47"/>
      <c r="QP47"/>
      <c r="QQ47"/>
      <c r="QR47"/>
      <c r="QS47"/>
      <c r="QT47"/>
      <c r="QU47"/>
      <c r="QV47"/>
      <c r="QW47"/>
      <c r="QX47"/>
      <c r="QY47"/>
      <c r="QZ47"/>
      <c r="RA47"/>
      <c r="RB47"/>
      <c r="RC47"/>
      <c r="RD47"/>
      <c r="RE47"/>
      <c r="RF47"/>
    </row>
    <row r="48" spans="1:474">
      <c r="A48" s="252">
        <v>14</v>
      </c>
      <c r="B48" s="252" t="s">
        <v>175</v>
      </c>
      <c r="C48" s="252" t="s">
        <v>56</v>
      </c>
      <c r="D48" s="221">
        <v>15</v>
      </c>
      <c r="E48" s="221">
        <v>15</v>
      </c>
      <c r="F48" s="221">
        <v>15</v>
      </c>
      <c r="G48" s="221"/>
      <c r="H48" s="221"/>
      <c r="I48" s="221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  <c r="AH48"/>
      <c r="AI4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  <c r="AY48"/>
      <c r="AZ48"/>
      <c r="BA48"/>
      <c r="BB48"/>
      <c r="BC48"/>
      <c r="BD48"/>
      <c r="BE48"/>
      <c r="BF48"/>
      <c r="BG48"/>
      <c r="BH48"/>
      <c r="BI48"/>
      <c r="BJ48"/>
      <c r="BK48"/>
      <c r="BL48"/>
      <c r="BM48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  <c r="CE48"/>
      <c r="CF48"/>
      <c r="CG48"/>
      <c r="CH48"/>
      <c r="CI48"/>
      <c r="CJ48"/>
      <c r="CK48"/>
      <c r="CL48"/>
      <c r="CM48"/>
      <c r="CN48"/>
      <c r="CO48"/>
      <c r="CP48"/>
      <c r="CQ48"/>
      <c r="CR48"/>
      <c r="CS48"/>
      <c r="CT48"/>
      <c r="CU48"/>
      <c r="CV48"/>
      <c r="CW48"/>
      <c r="CX48"/>
      <c r="CY48"/>
      <c r="CZ48"/>
      <c r="DA48"/>
      <c r="DB48"/>
      <c r="DC48"/>
      <c r="DD48"/>
      <c r="DE48"/>
      <c r="DF48"/>
      <c r="DG48"/>
      <c r="DH48"/>
      <c r="DI48"/>
      <c r="DJ48"/>
      <c r="DK48"/>
      <c r="DL48"/>
      <c r="DM48"/>
      <c r="DN48"/>
      <c r="DO48"/>
      <c r="DP48"/>
      <c r="DQ48"/>
      <c r="DR48"/>
      <c r="DS48"/>
      <c r="DT48"/>
      <c r="DU48"/>
      <c r="DV48"/>
      <c r="DW48"/>
      <c r="DX48"/>
      <c r="DY48"/>
      <c r="DZ48"/>
      <c r="EA48"/>
      <c r="EB48"/>
      <c r="EC48"/>
      <c r="ED48"/>
      <c r="EE48"/>
      <c r="EF48"/>
      <c r="EG48"/>
      <c r="EH48"/>
      <c r="EI48"/>
      <c r="EJ48"/>
      <c r="EK48"/>
      <c r="EL48"/>
      <c r="EM48"/>
      <c r="EN48"/>
      <c r="EO48"/>
      <c r="EP48"/>
      <c r="EQ48"/>
      <c r="ER48"/>
      <c r="ES48"/>
      <c r="ET48"/>
      <c r="EU48"/>
      <c r="EV48"/>
      <c r="EW48"/>
      <c r="EX48"/>
      <c r="EY48"/>
      <c r="EZ48"/>
      <c r="FA48"/>
      <c r="FB48"/>
      <c r="FC48"/>
      <c r="FD48"/>
      <c r="FE48"/>
      <c r="FF48"/>
      <c r="FG48"/>
      <c r="FH48"/>
      <c r="FI48"/>
      <c r="FJ48"/>
      <c r="FK48"/>
      <c r="FL48"/>
      <c r="FM48"/>
      <c r="FN48"/>
      <c r="FO48"/>
      <c r="FP48"/>
      <c r="FQ48"/>
      <c r="FR48"/>
      <c r="FS48"/>
      <c r="FT48"/>
      <c r="FU48"/>
      <c r="FV48"/>
      <c r="FW48"/>
      <c r="FX48"/>
      <c r="FY48"/>
      <c r="FZ48"/>
      <c r="GA48"/>
      <c r="GB48"/>
      <c r="GC48"/>
      <c r="GD48"/>
      <c r="GE48"/>
      <c r="GF48"/>
      <c r="GG48"/>
      <c r="GH48"/>
      <c r="GI48"/>
      <c r="GJ48"/>
      <c r="GK48"/>
      <c r="GL48"/>
      <c r="GM48"/>
      <c r="GN48"/>
      <c r="GO48"/>
      <c r="GP48"/>
      <c r="GQ48"/>
      <c r="GR48"/>
      <c r="GS48"/>
      <c r="GT48"/>
      <c r="GU48"/>
      <c r="GV48"/>
      <c r="GW48"/>
      <c r="GX48"/>
      <c r="GY48"/>
      <c r="GZ48"/>
      <c r="HA48"/>
      <c r="HB48"/>
      <c r="HC48"/>
      <c r="HD48"/>
      <c r="HE48"/>
      <c r="HF48"/>
      <c r="HG48"/>
      <c r="HH48"/>
      <c r="HI48"/>
      <c r="HJ48"/>
      <c r="HK48"/>
      <c r="HL48"/>
      <c r="HM48"/>
      <c r="HN48"/>
      <c r="HO48"/>
      <c r="HP48"/>
      <c r="HQ48"/>
      <c r="HR48"/>
      <c r="HS48"/>
      <c r="HT48"/>
      <c r="HU48"/>
      <c r="HV48"/>
      <c r="HW48"/>
      <c r="HX48"/>
      <c r="HY48"/>
      <c r="HZ48"/>
      <c r="IA48"/>
      <c r="IB48"/>
      <c r="IC48"/>
      <c r="ID48"/>
      <c r="IE48"/>
      <c r="IF48"/>
      <c r="IG48"/>
      <c r="IH48"/>
      <c r="II48"/>
      <c r="IJ48"/>
      <c r="IK48"/>
      <c r="IL48"/>
      <c r="IM48"/>
      <c r="IN48"/>
      <c r="IO48"/>
      <c r="IP48"/>
      <c r="IQ48"/>
      <c r="IR48"/>
      <c r="IS48"/>
      <c r="IT48"/>
      <c r="IU48"/>
      <c r="IV48"/>
      <c r="IW48"/>
      <c r="IX48"/>
      <c r="IY48"/>
      <c r="IZ48"/>
      <c r="JA48"/>
      <c r="JB48"/>
      <c r="JC48"/>
      <c r="JD48"/>
      <c r="JE48"/>
      <c r="JF48"/>
      <c r="JG48"/>
      <c r="JH48"/>
      <c r="JI48"/>
      <c r="JJ48"/>
      <c r="JK48"/>
      <c r="JL48"/>
      <c r="JM48"/>
      <c r="JN48"/>
      <c r="JO48"/>
      <c r="JP48"/>
      <c r="JQ48"/>
      <c r="JR48"/>
      <c r="JS48"/>
      <c r="JT48"/>
      <c r="JU48"/>
      <c r="JV48"/>
      <c r="JW48"/>
      <c r="JX48"/>
      <c r="JY48"/>
      <c r="JZ48"/>
      <c r="KA48"/>
      <c r="KB48"/>
      <c r="KC48"/>
      <c r="KD48"/>
      <c r="KE48"/>
      <c r="KF48"/>
      <c r="KG48"/>
      <c r="KH48"/>
      <c r="KI48"/>
      <c r="KJ48"/>
      <c r="KK48"/>
      <c r="KL48"/>
      <c r="KM48"/>
      <c r="KN48"/>
      <c r="KO48"/>
      <c r="KP48"/>
      <c r="KQ48"/>
      <c r="KR48"/>
      <c r="KS48"/>
      <c r="KT48"/>
      <c r="KU48"/>
      <c r="KV48"/>
      <c r="KW48"/>
      <c r="KX48"/>
      <c r="KY48"/>
      <c r="KZ48"/>
      <c r="LA48"/>
      <c r="LB48"/>
      <c r="LC48"/>
      <c r="LD48"/>
      <c r="LE48"/>
      <c r="LF48"/>
      <c r="LG48"/>
      <c r="LH48"/>
      <c r="LI48"/>
      <c r="LJ48"/>
      <c r="LK48"/>
      <c r="LL48"/>
      <c r="LM48"/>
      <c r="LN48"/>
      <c r="LO48"/>
      <c r="LP48"/>
      <c r="LQ48"/>
      <c r="LR48"/>
      <c r="LS48"/>
      <c r="LT48"/>
      <c r="LU48"/>
      <c r="LV48"/>
      <c r="LW48"/>
      <c r="LX48"/>
      <c r="LY48"/>
      <c r="LZ48"/>
      <c r="MA48"/>
      <c r="MB48"/>
      <c r="MC48"/>
      <c r="MD48"/>
      <c r="ME48"/>
      <c r="MF48"/>
      <c r="MG48"/>
      <c r="MH48"/>
      <c r="MI48"/>
      <c r="MJ48"/>
      <c r="MK48"/>
      <c r="ML48"/>
      <c r="MM48"/>
      <c r="MN48"/>
      <c r="MO48"/>
      <c r="MP48"/>
      <c r="MQ48"/>
      <c r="MR48"/>
      <c r="MS48"/>
      <c r="MT48"/>
      <c r="MU48"/>
      <c r="MV48"/>
      <c r="MW48"/>
      <c r="MX48"/>
      <c r="MY48"/>
      <c r="MZ48"/>
      <c r="NA48"/>
      <c r="NB48"/>
      <c r="NC48"/>
      <c r="ND48"/>
      <c r="NE48"/>
      <c r="NF48"/>
      <c r="NG48"/>
      <c r="NH48"/>
      <c r="NI48"/>
      <c r="NJ48"/>
      <c r="NK48"/>
      <c r="NL48"/>
      <c r="NM48"/>
      <c r="NN48"/>
      <c r="NO48"/>
      <c r="NP48"/>
      <c r="NQ48"/>
      <c r="NR48"/>
      <c r="NS48"/>
      <c r="NT48"/>
      <c r="NU48"/>
      <c r="NV48"/>
      <c r="NW48"/>
      <c r="NX48"/>
      <c r="NY48"/>
      <c r="NZ48"/>
      <c r="OA48"/>
      <c r="OB48"/>
      <c r="OC48"/>
      <c r="OD48"/>
      <c r="OE48"/>
      <c r="OF48"/>
      <c r="OG48"/>
      <c r="OH48"/>
      <c r="OI48"/>
      <c r="OJ48"/>
      <c r="OK48"/>
      <c r="OL48"/>
      <c r="OM48"/>
      <c r="ON48"/>
      <c r="OO48"/>
      <c r="OP48"/>
      <c r="OQ48"/>
      <c r="OR48"/>
      <c r="OS48"/>
      <c r="OT48"/>
      <c r="OU48"/>
      <c r="OV48"/>
      <c r="OW48"/>
      <c r="OX48"/>
      <c r="OY48"/>
      <c r="OZ48"/>
      <c r="PA48"/>
      <c r="PB48"/>
      <c r="PC48"/>
      <c r="PD48"/>
      <c r="PE48"/>
      <c r="PF48"/>
      <c r="PG48"/>
      <c r="PH48"/>
      <c r="PI48"/>
      <c r="PJ48"/>
      <c r="PK48"/>
      <c r="PL48"/>
      <c r="PM48"/>
      <c r="PN48"/>
      <c r="PO48"/>
      <c r="PP48"/>
      <c r="PQ48"/>
      <c r="PR48"/>
      <c r="PS48"/>
      <c r="PT48"/>
      <c r="PU48"/>
      <c r="PV48"/>
      <c r="PW48"/>
      <c r="PX48"/>
      <c r="PY48"/>
      <c r="PZ48"/>
      <c r="QA48"/>
      <c r="QB48"/>
      <c r="QC48"/>
      <c r="QD48"/>
      <c r="QE48"/>
      <c r="QF48"/>
      <c r="QG48"/>
      <c r="QH48"/>
      <c r="QI48"/>
      <c r="QJ48"/>
      <c r="QK48"/>
      <c r="QL48"/>
      <c r="QM48"/>
      <c r="QN48"/>
      <c r="QO48"/>
      <c r="QP48"/>
      <c r="QQ48"/>
      <c r="QR48"/>
      <c r="QS48"/>
      <c r="QT48"/>
      <c r="QU48"/>
      <c r="QV48"/>
      <c r="QW48"/>
      <c r="QX48"/>
      <c r="QY48"/>
      <c r="QZ48"/>
      <c r="RA48"/>
      <c r="RB48"/>
      <c r="RC48"/>
      <c r="RD48"/>
      <c r="RE48"/>
      <c r="RF48"/>
    </row>
    <row r="49" spans="1:474">
      <c r="A49" s="252">
        <v>14</v>
      </c>
      <c r="B49" s="252" t="s">
        <v>259</v>
      </c>
      <c r="C49" s="252" t="s">
        <v>56</v>
      </c>
      <c r="D49" s="221">
        <v>15</v>
      </c>
      <c r="E49" s="221">
        <v>15</v>
      </c>
      <c r="F49" s="221">
        <v>15</v>
      </c>
      <c r="G49" s="221"/>
      <c r="H49" s="221"/>
      <c r="I49" s="221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  <c r="AH49"/>
      <c r="AI49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  <c r="AY49"/>
      <c r="AZ49"/>
      <c r="BA49"/>
      <c r="BB49"/>
      <c r="BC49"/>
      <c r="BD49"/>
      <c r="BE49"/>
      <c r="BF49"/>
      <c r="BG49"/>
      <c r="BH49"/>
      <c r="BI49"/>
      <c r="BJ49"/>
      <c r="BK49"/>
      <c r="BL49"/>
      <c r="BM49"/>
      <c r="BN49"/>
      <c r="BO49"/>
      <c r="BP49"/>
      <c r="BQ49"/>
      <c r="BR49"/>
      <c r="BS49"/>
      <c r="BT49"/>
      <c r="BU49"/>
      <c r="BV49"/>
      <c r="BW49"/>
      <c r="BX49"/>
      <c r="BY49"/>
      <c r="BZ49"/>
      <c r="CA49"/>
      <c r="CB49"/>
      <c r="CC49"/>
      <c r="CD49"/>
      <c r="CE49"/>
      <c r="CF49"/>
      <c r="CG49"/>
      <c r="CH49"/>
      <c r="CI49"/>
      <c r="CJ49"/>
      <c r="CK49"/>
      <c r="CL49"/>
      <c r="CM49"/>
      <c r="CN49"/>
      <c r="CO49"/>
      <c r="CP49"/>
      <c r="CQ49"/>
      <c r="CR49"/>
      <c r="CS49"/>
      <c r="CT49"/>
      <c r="CU49"/>
      <c r="CV49"/>
      <c r="CW49"/>
      <c r="CX49"/>
      <c r="CY49"/>
      <c r="CZ49"/>
      <c r="DA49"/>
      <c r="DB49"/>
      <c r="DC49"/>
      <c r="DD49"/>
      <c r="DE49"/>
      <c r="DF49"/>
      <c r="DG49"/>
      <c r="DH49"/>
      <c r="DI49"/>
      <c r="DJ49"/>
      <c r="DK49"/>
      <c r="DL49"/>
      <c r="DM49"/>
      <c r="DN49"/>
      <c r="DO49"/>
      <c r="DP49"/>
      <c r="DQ49"/>
      <c r="DR49"/>
      <c r="DS49"/>
      <c r="DT49"/>
      <c r="DU49"/>
      <c r="DV49"/>
      <c r="DW49"/>
      <c r="DX49"/>
      <c r="DY49"/>
      <c r="DZ49"/>
      <c r="EA49"/>
      <c r="EB49"/>
      <c r="EC49"/>
      <c r="ED49"/>
      <c r="EE49"/>
      <c r="EF49"/>
      <c r="EG49"/>
      <c r="EH49"/>
      <c r="EI49"/>
      <c r="EJ49"/>
      <c r="EK49"/>
      <c r="EL49"/>
      <c r="EM49"/>
      <c r="EN49"/>
      <c r="EO49"/>
      <c r="EP49"/>
      <c r="EQ49"/>
      <c r="ER49"/>
      <c r="ES49"/>
      <c r="ET49"/>
      <c r="EU49"/>
      <c r="EV49"/>
      <c r="EW49"/>
      <c r="EX49"/>
      <c r="EY49"/>
      <c r="EZ49"/>
      <c r="FA49"/>
      <c r="FB49"/>
      <c r="FC49"/>
      <c r="FD49"/>
      <c r="FE49"/>
      <c r="FF49"/>
      <c r="FG49"/>
      <c r="FH49"/>
      <c r="FI49"/>
      <c r="FJ49"/>
      <c r="FK49"/>
      <c r="FL49"/>
      <c r="FM49"/>
      <c r="FN49"/>
      <c r="FO49"/>
      <c r="FP49"/>
      <c r="FQ49"/>
      <c r="FR49"/>
      <c r="FS49"/>
      <c r="FT49"/>
      <c r="FU49"/>
      <c r="FV49"/>
      <c r="FW49"/>
      <c r="FX49"/>
      <c r="FY49"/>
      <c r="FZ49"/>
      <c r="GA49"/>
      <c r="GB49"/>
      <c r="GC49"/>
      <c r="GD49"/>
      <c r="GE49"/>
      <c r="GF49"/>
      <c r="GG49"/>
      <c r="GH49"/>
      <c r="GI49"/>
      <c r="GJ49"/>
      <c r="GK49"/>
      <c r="GL49"/>
      <c r="GM49"/>
      <c r="GN49"/>
      <c r="GO49"/>
      <c r="GP49"/>
      <c r="GQ49"/>
      <c r="GR49"/>
      <c r="GS49"/>
      <c r="GT49"/>
      <c r="GU49"/>
      <c r="GV49"/>
      <c r="GW49"/>
      <c r="GX49"/>
      <c r="GY49"/>
      <c r="GZ49"/>
      <c r="HA49"/>
      <c r="HB49"/>
      <c r="HC49"/>
      <c r="HD49"/>
      <c r="HE49"/>
      <c r="HF49"/>
      <c r="HG49"/>
      <c r="HH49"/>
      <c r="HI49"/>
      <c r="HJ49"/>
      <c r="HK49"/>
      <c r="HL49"/>
      <c r="HM49"/>
      <c r="HN49"/>
      <c r="HO49"/>
      <c r="HP49"/>
      <c r="HQ49"/>
      <c r="HR49"/>
      <c r="HS49"/>
      <c r="HT49"/>
      <c r="HU49"/>
      <c r="HV49"/>
      <c r="HW49"/>
      <c r="HX49"/>
      <c r="HY49"/>
      <c r="HZ49"/>
      <c r="IA49"/>
      <c r="IB49"/>
      <c r="IC49"/>
      <c r="ID49"/>
      <c r="IE49"/>
      <c r="IF49"/>
      <c r="IG49"/>
      <c r="IH49"/>
      <c r="II49"/>
      <c r="IJ49"/>
      <c r="IK49"/>
      <c r="IL49"/>
      <c r="IM49"/>
      <c r="IN49"/>
      <c r="IO49"/>
      <c r="IP49"/>
      <c r="IQ49"/>
      <c r="IR49"/>
      <c r="IS49"/>
      <c r="IT49"/>
      <c r="IU49"/>
      <c r="IV49"/>
      <c r="IW49"/>
      <c r="IX49"/>
      <c r="IY49"/>
      <c r="IZ49"/>
      <c r="JA49"/>
      <c r="JB49"/>
      <c r="JC49"/>
      <c r="JD49"/>
      <c r="JE49"/>
      <c r="JF49"/>
      <c r="JG49"/>
      <c r="JH49"/>
      <c r="JI49"/>
      <c r="JJ49"/>
      <c r="JK49"/>
      <c r="JL49"/>
      <c r="JM49"/>
      <c r="JN49"/>
      <c r="JO49"/>
      <c r="JP49"/>
      <c r="JQ49"/>
      <c r="JR49"/>
      <c r="JS49"/>
      <c r="JT49"/>
      <c r="JU49"/>
      <c r="JV49"/>
      <c r="JW49"/>
      <c r="JX49"/>
      <c r="JY49"/>
      <c r="JZ49"/>
      <c r="KA49"/>
      <c r="KB49"/>
      <c r="KC49"/>
      <c r="KD49"/>
      <c r="KE49"/>
      <c r="KF49"/>
      <c r="KG49"/>
      <c r="KH49"/>
      <c r="KI49"/>
      <c r="KJ49"/>
      <c r="KK49"/>
      <c r="KL49"/>
      <c r="KM49"/>
      <c r="KN49"/>
      <c r="KO49"/>
      <c r="KP49"/>
      <c r="KQ49"/>
      <c r="KR49"/>
      <c r="KS49"/>
      <c r="KT49"/>
      <c r="KU49"/>
      <c r="KV49"/>
      <c r="KW49"/>
      <c r="KX49"/>
      <c r="KY49"/>
      <c r="KZ49"/>
      <c r="LA49"/>
      <c r="LB49"/>
      <c r="LC49"/>
      <c r="LD49"/>
      <c r="LE49"/>
      <c r="LF49"/>
      <c r="LG49"/>
      <c r="LH49"/>
      <c r="LI49"/>
      <c r="LJ49"/>
      <c r="LK49"/>
      <c r="LL49"/>
      <c r="LM49"/>
      <c r="LN49"/>
      <c r="LO49"/>
      <c r="LP49"/>
      <c r="LQ49"/>
      <c r="LR49"/>
      <c r="LS49"/>
      <c r="LT49"/>
      <c r="LU49"/>
      <c r="LV49"/>
      <c r="LW49"/>
      <c r="LX49"/>
      <c r="LY49"/>
      <c r="LZ49"/>
      <c r="MA49"/>
      <c r="MB49"/>
      <c r="MC49"/>
      <c r="MD49"/>
      <c r="ME49"/>
      <c r="MF49"/>
      <c r="MG49"/>
      <c r="MH49"/>
      <c r="MI49"/>
      <c r="MJ49"/>
      <c r="MK49"/>
      <c r="ML49"/>
      <c r="MM49"/>
      <c r="MN49"/>
      <c r="MO49"/>
      <c r="MP49"/>
      <c r="MQ49"/>
      <c r="MR49"/>
      <c r="MS49"/>
      <c r="MT49"/>
      <c r="MU49"/>
      <c r="MV49"/>
      <c r="MW49"/>
      <c r="MX49"/>
      <c r="MY49"/>
      <c r="MZ49"/>
      <c r="NA49"/>
      <c r="NB49"/>
      <c r="NC49"/>
      <c r="ND49"/>
      <c r="NE49"/>
      <c r="NF49"/>
      <c r="NG49"/>
      <c r="NH49"/>
      <c r="NI49"/>
      <c r="NJ49"/>
      <c r="NK49"/>
      <c r="NL49"/>
      <c r="NM49"/>
      <c r="NN49"/>
      <c r="NO49"/>
      <c r="NP49"/>
      <c r="NQ49"/>
      <c r="NR49"/>
      <c r="NS49"/>
      <c r="NT49"/>
      <c r="NU49"/>
      <c r="NV49"/>
      <c r="NW49"/>
      <c r="NX49"/>
      <c r="NY49"/>
      <c r="NZ49"/>
      <c r="OA49"/>
      <c r="OB49"/>
      <c r="OC49"/>
      <c r="OD49"/>
      <c r="OE49"/>
      <c r="OF49"/>
      <c r="OG49"/>
      <c r="OH49"/>
      <c r="OI49"/>
      <c r="OJ49"/>
      <c r="OK49"/>
      <c r="OL49"/>
      <c r="OM49"/>
      <c r="ON49"/>
      <c r="OO49"/>
      <c r="OP49"/>
      <c r="OQ49"/>
      <c r="OR49"/>
      <c r="OS49"/>
      <c r="OT49"/>
      <c r="OU49"/>
      <c r="OV49"/>
      <c r="OW49"/>
      <c r="OX49"/>
      <c r="OY49"/>
      <c r="OZ49"/>
      <c r="PA49"/>
      <c r="PB49"/>
      <c r="PC49"/>
      <c r="PD49"/>
      <c r="PE49"/>
      <c r="PF49"/>
      <c r="PG49"/>
      <c r="PH49"/>
      <c r="PI49"/>
      <c r="PJ49"/>
      <c r="PK49"/>
      <c r="PL49"/>
      <c r="PM49"/>
      <c r="PN49"/>
      <c r="PO49"/>
      <c r="PP49"/>
      <c r="PQ49"/>
      <c r="PR49"/>
      <c r="PS49"/>
      <c r="PT49"/>
      <c r="PU49"/>
      <c r="PV49"/>
      <c r="PW49"/>
      <c r="PX49"/>
      <c r="PY49"/>
      <c r="PZ49"/>
      <c r="QA49"/>
      <c r="QB49"/>
      <c r="QC49"/>
      <c r="QD49"/>
      <c r="QE49"/>
      <c r="QF49"/>
      <c r="QG49"/>
      <c r="QH49"/>
      <c r="QI49"/>
      <c r="QJ49"/>
      <c r="QK49"/>
      <c r="QL49"/>
      <c r="QM49"/>
      <c r="QN49"/>
      <c r="QO49"/>
      <c r="QP49"/>
      <c r="QQ49"/>
      <c r="QR49"/>
      <c r="QS49"/>
      <c r="QT49"/>
      <c r="QU49"/>
      <c r="QV49"/>
      <c r="QW49"/>
      <c r="QX49"/>
      <c r="QY49"/>
      <c r="QZ49"/>
      <c r="RA49"/>
      <c r="RB49"/>
      <c r="RC49"/>
      <c r="RD49"/>
      <c r="RE49"/>
      <c r="RF49"/>
    </row>
    <row r="50" spans="1:474">
      <c r="A50" s="252">
        <v>17</v>
      </c>
      <c r="B50" s="252" t="s">
        <v>190</v>
      </c>
      <c r="C50" s="252" t="s">
        <v>59</v>
      </c>
      <c r="D50" s="221">
        <v>8.1666666666666661</v>
      </c>
      <c r="E50" s="221">
        <v>8</v>
      </c>
      <c r="F50" s="221">
        <v>9</v>
      </c>
      <c r="G50" s="221"/>
      <c r="H50" s="221"/>
      <c r="I50" s="221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  <c r="AH50"/>
      <c r="AI50"/>
      <c r="AJ50"/>
      <c r="AK50"/>
      <c r="AL50"/>
      <c r="AM50"/>
      <c r="AN50"/>
      <c r="AO50"/>
      <c r="AP50"/>
      <c r="AQ50"/>
      <c r="AR50"/>
      <c r="AS50"/>
      <c r="AT50"/>
      <c r="AU50"/>
      <c r="AV50"/>
      <c r="AW50"/>
      <c r="AX50"/>
      <c r="AY50"/>
      <c r="AZ50"/>
      <c r="BA50"/>
      <c r="BB50"/>
      <c r="BC50"/>
      <c r="BD50"/>
      <c r="BE50"/>
      <c r="BF50"/>
      <c r="BG50"/>
      <c r="BH50"/>
      <c r="BI50"/>
      <c r="BJ50"/>
      <c r="BK50"/>
      <c r="BL50"/>
      <c r="BM50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  <c r="CE50"/>
      <c r="CF50"/>
      <c r="CG50"/>
      <c r="CH50"/>
      <c r="CI50"/>
      <c r="CJ50"/>
      <c r="CK50"/>
      <c r="CL50"/>
      <c r="CM50"/>
      <c r="CN50"/>
      <c r="CO50"/>
      <c r="CP50"/>
      <c r="CQ50"/>
      <c r="CR50"/>
      <c r="CS50"/>
      <c r="CT50"/>
      <c r="CU50"/>
      <c r="CV50"/>
      <c r="CW50"/>
      <c r="CX50"/>
      <c r="CY50"/>
      <c r="CZ50"/>
      <c r="DA50"/>
      <c r="DB50"/>
      <c r="DC50"/>
      <c r="DD50"/>
      <c r="DE50"/>
      <c r="DF50"/>
      <c r="DG50"/>
      <c r="DH50"/>
      <c r="DI50"/>
      <c r="DJ50"/>
      <c r="DK50"/>
      <c r="DL50"/>
      <c r="DM50"/>
      <c r="DN50"/>
      <c r="DO50"/>
      <c r="DP50"/>
      <c r="DQ50"/>
      <c r="DR50"/>
      <c r="DS50"/>
      <c r="DT50"/>
      <c r="DU50"/>
      <c r="DV50"/>
      <c r="DW50"/>
      <c r="DX50"/>
      <c r="DY50"/>
      <c r="DZ50"/>
      <c r="EA50"/>
      <c r="EB50"/>
      <c r="EC50"/>
      <c r="ED50"/>
      <c r="EE50"/>
      <c r="EF50"/>
      <c r="EG50"/>
      <c r="EH50"/>
      <c r="EI50"/>
      <c r="EJ50"/>
      <c r="EK50"/>
      <c r="EL50"/>
      <c r="EM50"/>
      <c r="EN50"/>
      <c r="EO50"/>
      <c r="EP50"/>
      <c r="EQ50"/>
      <c r="ER50"/>
      <c r="ES50"/>
      <c r="ET50"/>
      <c r="EU50"/>
      <c r="EV50"/>
      <c r="EW50"/>
      <c r="EX50"/>
      <c r="EY50"/>
      <c r="EZ50"/>
      <c r="FA50"/>
      <c r="FB50"/>
      <c r="FC50"/>
      <c r="FD50"/>
      <c r="FE50"/>
      <c r="FF50"/>
      <c r="FG50"/>
      <c r="FH50"/>
      <c r="FI50"/>
      <c r="FJ50"/>
      <c r="FK50"/>
      <c r="FL50"/>
      <c r="FM50"/>
      <c r="FN50"/>
      <c r="FO50"/>
      <c r="FP50"/>
      <c r="FQ50"/>
      <c r="FR50"/>
      <c r="FS50"/>
      <c r="FT50"/>
      <c r="FU50"/>
      <c r="FV50"/>
      <c r="FW50"/>
      <c r="FX50"/>
      <c r="FY50"/>
      <c r="FZ50"/>
      <c r="GA50"/>
      <c r="GB50"/>
      <c r="GC50"/>
      <c r="GD50"/>
      <c r="GE50"/>
      <c r="GF50"/>
      <c r="GG50"/>
      <c r="GH50"/>
      <c r="GI50"/>
      <c r="GJ50"/>
      <c r="GK50"/>
      <c r="GL50"/>
      <c r="GM50"/>
      <c r="GN50"/>
      <c r="GO50"/>
      <c r="GP50"/>
      <c r="GQ50"/>
      <c r="GR50"/>
      <c r="GS50"/>
      <c r="GT50"/>
      <c r="GU50"/>
      <c r="GV50"/>
      <c r="GW50"/>
      <c r="GX50"/>
      <c r="GY50"/>
      <c r="GZ50"/>
      <c r="HA50"/>
      <c r="HB50"/>
      <c r="HC50"/>
      <c r="HD50"/>
      <c r="HE50"/>
      <c r="HF50"/>
      <c r="HG50"/>
      <c r="HH50"/>
      <c r="HI50"/>
      <c r="HJ50"/>
      <c r="HK50"/>
      <c r="HL50"/>
      <c r="HM50"/>
      <c r="HN50"/>
      <c r="HO50"/>
      <c r="HP50"/>
      <c r="HQ50"/>
      <c r="HR50"/>
      <c r="HS50"/>
      <c r="HT50"/>
      <c r="HU50"/>
      <c r="HV50"/>
      <c r="HW50"/>
      <c r="HX50"/>
      <c r="HY50"/>
      <c r="HZ50"/>
      <c r="IA50"/>
      <c r="IB50"/>
      <c r="IC50"/>
      <c r="ID50"/>
      <c r="IE50"/>
      <c r="IF50"/>
      <c r="IG50"/>
      <c r="IH50"/>
      <c r="II50"/>
      <c r="IJ50"/>
      <c r="IK50"/>
      <c r="IL50"/>
      <c r="IM50"/>
      <c r="IN50"/>
      <c r="IO50"/>
      <c r="IP50"/>
      <c r="IQ50"/>
      <c r="IR50"/>
      <c r="IS50"/>
      <c r="IT50"/>
      <c r="IU50"/>
      <c r="IV50"/>
      <c r="IW50"/>
      <c r="IX50"/>
      <c r="IY50"/>
      <c r="IZ50"/>
      <c r="JA50"/>
      <c r="JB50"/>
      <c r="JC50"/>
      <c r="JD50"/>
      <c r="JE50"/>
      <c r="JF50"/>
      <c r="JG50"/>
      <c r="JH50"/>
      <c r="JI50"/>
      <c r="JJ50"/>
      <c r="JK50"/>
      <c r="JL50"/>
      <c r="JM50"/>
      <c r="JN50"/>
      <c r="JO50"/>
      <c r="JP50"/>
      <c r="JQ50"/>
      <c r="JR50"/>
      <c r="JS50"/>
      <c r="JT50"/>
      <c r="JU50"/>
      <c r="JV50"/>
      <c r="JW50"/>
      <c r="JX50"/>
      <c r="JY50"/>
      <c r="JZ50"/>
      <c r="KA50"/>
      <c r="KB50"/>
      <c r="KC50"/>
      <c r="KD50"/>
      <c r="KE50"/>
      <c r="KF50"/>
      <c r="KG50"/>
      <c r="KH50"/>
      <c r="KI50"/>
      <c r="KJ50"/>
      <c r="KK50"/>
      <c r="KL50"/>
      <c r="KM50"/>
      <c r="KN50"/>
      <c r="KO50"/>
      <c r="KP50"/>
      <c r="KQ50"/>
      <c r="KR50"/>
      <c r="KS50"/>
      <c r="KT50"/>
      <c r="KU50"/>
      <c r="KV50"/>
      <c r="KW50"/>
      <c r="KX50"/>
      <c r="KY50"/>
      <c r="KZ50"/>
      <c r="LA50"/>
      <c r="LB50"/>
      <c r="LC50"/>
      <c r="LD50"/>
      <c r="LE50"/>
      <c r="LF50"/>
      <c r="LG50"/>
      <c r="LH50"/>
      <c r="LI50"/>
      <c r="LJ50"/>
      <c r="LK50"/>
      <c r="LL50"/>
      <c r="LM50"/>
      <c r="LN50"/>
      <c r="LO50"/>
      <c r="LP50"/>
      <c r="LQ50"/>
      <c r="LR50"/>
      <c r="LS50"/>
      <c r="LT50"/>
      <c r="LU50"/>
      <c r="LV50"/>
      <c r="LW50"/>
      <c r="LX50"/>
      <c r="LY50"/>
      <c r="LZ50"/>
      <c r="MA50"/>
      <c r="MB50"/>
      <c r="MC50"/>
      <c r="MD50"/>
      <c r="ME50"/>
      <c r="MF50"/>
      <c r="MG50"/>
      <c r="MH50"/>
      <c r="MI50"/>
      <c r="MJ50"/>
      <c r="MK50"/>
      <c r="ML50"/>
      <c r="MM50"/>
      <c r="MN50"/>
      <c r="MO50"/>
      <c r="MP50"/>
      <c r="MQ50"/>
      <c r="MR50"/>
      <c r="MS50"/>
      <c r="MT50"/>
      <c r="MU50"/>
      <c r="MV50"/>
      <c r="MW50"/>
      <c r="MX50"/>
      <c r="MY50"/>
      <c r="MZ50"/>
      <c r="NA50"/>
      <c r="NB50"/>
      <c r="NC50"/>
      <c r="ND50"/>
      <c r="NE50"/>
      <c r="NF50"/>
      <c r="NG50"/>
      <c r="NH50"/>
      <c r="NI50"/>
      <c r="NJ50"/>
      <c r="NK50"/>
      <c r="NL50"/>
      <c r="NM50"/>
      <c r="NN50"/>
      <c r="NO50"/>
      <c r="NP50"/>
      <c r="NQ50"/>
      <c r="NR50"/>
      <c r="NS50"/>
      <c r="NT50"/>
      <c r="NU50"/>
      <c r="NV50"/>
      <c r="NW50"/>
      <c r="NX50"/>
      <c r="NY50"/>
      <c r="NZ50"/>
      <c r="OA50"/>
      <c r="OB50"/>
      <c r="OC50"/>
      <c r="OD50"/>
      <c r="OE50"/>
      <c r="OF50"/>
      <c r="OG50"/>
      <c r="OH50"/>
      <c r="OI50"/>
      <c r="OJ50"/>
      <c r="OK50"/>
      <c r="OL50"/>
      <c r="OM50"/>
      <c r="ON50"/>
      <c r="OO50"/>
      <c r="OP50"/>
      <c r="OQ50"/>
      <c r="OR50"/>
      <c r="OS50"/>
      <c r="OT50"/>
      <c r="OU50"/>
      <c r="OV50"/>
      <c r="OW50"/>
      <c r="OX50"/>
      <c r="OY50"/>
      <c r="OZ50"/>
      <c r="PA50"/>
      <c r="PB50"/>
      <c r="PC50"/>
      <c r="PD50"/>
      <c r="PE50"/>
      <c r="PF50"/>
      <c r="PG50"/>
      <c r="PH50"/>
      <c r="PI50"/>
      <c r="PJ50"/>
      <c r="PK50"/>
      <c r="PL50"/>
      <c r="PM50"/>
      <c r="PN50"/>
      <c r="PO50"/>
      <c r="PP50"/>
      <c r="PQ50"/>
      <c r="PR50"/>
      <c r="PS50"/>
      <c r="PT50"/>
      <c r="PU50"/>
      <c r="PV50"/>
      <c r="PW50"/>
      <c r="PX50"/>
      <c r="PY50"/>
      <c r="PZ50"/>
      <c r="QA50"/>
      <c r="QB50"/>
      <c r="QC50"/>
      <c r="QD50"/>
      <c r="QE50"/>
      <c r="QF50"/>
      <c r="QG50"/>
      <c r="QH50"/>
      <c r="QI50"/>
      <c r="QJ50"/>
      <c r="QK50"/>
      <c r="QL50"/>
      <c r="QM50"/>
      <c r="QN50"/>
      <c r="QO50"/>
      <c r="QP50"/>
      <c r="QQ50"/>
      <c r="QR50"/>
      <c r="QS50"/>
      <c r="QT50"/>
      <c r="QU50"/>
      <c r="QV50"/>
      <c r="QW50"/>
      <c r="QX50"/>
      <c r="QY50"/>
      <c r="QZ50"/>
      <c r="RA50"/>
      <c r="RB50"/>
      <c r="RC50"/>
      <c r="RD50"/>
      <c r="RE50"/>
      <c r="RF50"/>
    </row>
    <row r="51" spans="1:474">
      <c r="A51" s="252">
        <v>17</v>
      </c>
      <c r="B51" s="252" t="s">
        <v>182</v>
      </c>
      <c r="C51" s="252" t="s">
        <v>59</v>
      </c>
      <c r="D51" s="221">
        <v>11</v>
      </c>
      <c r="E51" s="221">
        <v>10</v>
      </c>
      <c r="F51" s="221">
        <v>12</v>
      </c>
      <c r="G51" s="221"/>
      <c r="H51" s="221"/>
      <c r="I51" s="22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  <c r="AW51"/>
      <c r="AX51"/>
      <c r="AY51"/>
      <c r="AZ51"/>
      <c r="BA51"/>
      <c r="BB51"/>
      <c r="BC51"/>
      <c r="BD51"/>
      <c r="BE51"/>
      <c r="BF51"/>
      <c r="BG51"/>
      <c r="BH51"/>
      <c r="BI51"/>
      <c r="BJ51"/>
      <c r="BK51"/>
      <c r="BL51"/>
      <c r="BM51"/>
      <c r="BN51"/>
      <c r="BO51"/>
      <c r="BP51"/>
      <c r="BQ51"/>
      <c r="BR51"/>
      <c r="BS51"/>
      <c r="BT51"/>
      <c r="BU51"/>
      <c r="BV51"/>
      <c r="BW51"/>
      <c r="BX51"/>
      <c r="BY51"/>
      <c r="BZ51"/>
      <c r="CA51"/>
      <c r="CB51"/>
      <c r="CC51"/>
      <c r="CD51"/>
      <c r="CE51"/>
      <c r="CF51"/>
      <c r="CG51"/>
      <c r="CH51"/>
      <c r="CI51"/>
      <c r="CJ51"/>
      <c r="CK51"/>
      <c r="CL51"/>
      <c r="CM51"/>
      <c r="CN51"/>
      <c r="CO51"/>
      <c r="CP51"/>
      <c r="CQ51"/>
      <c r="CR51"/>
      <c r="CS51"/>
      <c r="CT51"/>
      <c r="CU51"/>
      <c r="CV51"/>
      <c r="CW51"/>
      <c r="CX51"/>
      <c r="CY51"/>
      <c r="CZ51"/>
      <c r="DA51"/>
      <c r="DB51"/>
      <c r="DC51"/>
      <c r="DD51"/>
      <c r="DE51"/>
      <c r="DF51"/>
      <c r="DG51"/>
      <c r="DH51"/>
      <c r="DI51"/>
      <c r="DJ51"/>
      <c r="DK51"/>
      <c r="DL51"/>
      <c r="DM51"/>
      <c r="DN51"/>
      <c r="DO51"/>
      <c r="DP51"/>
      <c r="DQ51"/>
      <c r="DR51"/>
      <c r="DS51"/>
      <c r="DT51"/>
      <c r="DU51"/>
      <c r="DV51"/>
      <c r="DW51"/>
      <c r="DX51"/>
      <c r="DY51"/>
      <c r="DZ51"/>
      <c r="EA51"/>
      <c r="EB51"/>
      <c r="EC51"/>
      <c r="ED51"/>
      <c r="EE51"/>
      <c r="EF51"/>
      <c r="EG51"/>
      <c r="EH51"/>
      <c r="EI51"/>
      <c r="EJ51"/>
      <c r="EK51"/>
      <c r="EL51"/>
      <c r="EM51"/>
      <c r="EN51"/>
      <c r="EO51"/>
      <c r="EP51"/>
      <c r="EQ51"/>
      <c r="ER51"/>
      <c r="ES51"/>
      <c r="ET51"/>
      <c r="EU51"/>
      <c r="EV51"/>
      <c r="EW51"/>
      <c r="EX51"/>
      <c r="EY51"/>
      <c r="EZ51"/>
      <c r="FA51"/>
      <c r="FB51"/>
      <c r="FC51"/>
      <c r="FD51"/>
      <c r="FE51"/>
      <c r="FF51"/>
      <c r="FG51"/>
      <c r="FH51"/>
      <c r="FI51"/>
      <c r="FJ51"/>
      <c r="FK51"/>
      <c r="FL51"/>
      <c r="FM51"/>
      <c r="FN51"/>
      <c r="FO51"/>
      <c r="FP51"/>
      <c r="FQ51"/>
      <c r="FR51"/>
      <c r="FS51"/>
      <c r="FT51"/>
      <c r="FU51"/>
      <c r="FV51"/>
      <c r="FW51"/>
      <c r="FX51"/>
      <c r="FY51"/>
      <c r="FZ51"/>
      <c r="GA51"/>
      <c r="GB51"/>
      <c r="GC51"/>
      <c r="GD51"/>
      <c r="GE51"/>
      <c r="GF51"/>
      <c r="GG51"/>
      <c r="GH51"/>
      <c r="GI51"/>
      <c r="GJ51"/>
      <c r="GK51"/>
      <c r="GL51"/>
      <c r="GM51"/>
      <c r="GN51"/>
      <c r="GO51"/>
      <c r="GP51"/>
      <c r="GQ51"/>
      <c r="GR51"/>
      <c r="GS51"/>
      <c r="GT51"/>
      <c r="GU51"/>
      <c r="GV51"/>
      <c r="GW51"/>
      <c r="GX51"/>
      <c r="GY51"/>
      <c r="GZ51"/>
      <c r="HA51"/>
      <c r="HB51"/>
      <c r="HC51"/>
      <c r="HD51"/>
      <c r="HE51"/>
      <c r="HF51"/>
      <c r="HG51"/>
      <c r="HH51"/>
      <c r="HI51"/>
      <c r="HJ51"/>
      <c r="HK51"/>
      <c r="HL51"/>
      <c r="HM51"/>
      <c r="HN51"/>
      <c r="HO51"/>
      <c r="HP51"/>
      <c r="HQ51"/>
      <c r="HR51"/>
      <c r="HS51"/>
      <c r="HT51"/>
      <c r="HU51"/>
      <c r="HV51"/>
      <c r="HW51"/>
      <c r="HX51"/>
      <c r="HY51"/>
      <c r="HZ51"/>
      <c r="IA51"/>
      <c r="IB51"/>
      <c r="IC51"/>
      <c r="ID51"/>
      <c r="IE51"/>
      <c r="IF51"/>
      <c r="IG51"/>
      <c r="IH51"/>
      <c r="II51"/>
      <c r="IJ51"/>
      <c r="IK51"/>
      <c r="IL51"/>
      <c r="IM51"/>
      <c r="IN51"/>
      <c r="IO51"/>
      <c r="IP51"/>
      <c r="IQ51"/>
      <c r="IR51"/>
      <c r="IS51"/>
      <c r="IT51"/>
      <c r="IU51"/>
      <c r="IV51"/>
      <c r="IW51"/>
      <c r="IX51"/>
      <c r="IY51"/>
      <c r="IZ51"/>
      <c r="JA51"/>
      <c r="JB51"/>
      <c r="JC51"/>
      <c r="JD51"/>
      <c r="JE51"/>
      <c r="JF51"/>
      <c r="JG51"/>
      <c r="JH51"/>
      <c r="JI51"/>
      <c r="JJ51"/>
      <c r="JK51"/>
      <c r="JL51"/>
      <c r="JM51"/>
      <c r="JN51"/>
      <c r="JO51"/>
      <c r="JP51"/>
      <c r="JQ51"/>
      <c r="JR51"/>
      <c r="JS51"/>
      <c r="JT51"/>
      <c r="JU51"/>
      <c r="JV51"/>
      <c r="JW51"/>
      <c r="JX51"/>
      <c r="JY51"/>
      <c r="JZ51"/>
      <c r="KA51"/>
      <c r="KB51"/>
      <c r="KC51"/>
      <c r="KD51"/>
      <c r="KE51"/>
      <c r="KF51"/>
      <c r="KG51"/>
      <c r="KH51"/>
      <c r="KI51"/>
      <c r="KJ51"/>
      <c r="KK51"/>
      <c r="KL51"/>
      <c r="KM51"/>
      <c r="KN51"/>
      <c r="KO51"/>
      <c r="KP51"/>
      <c r="KQ51"/>
      <c r="KR51"/>
      <c r="KS51"/>
      <c r="KT51"/>
      <c r="KU51"/>
      <c r="KV51"/>
      <c r="KW51"/>
      <c r="KX51"/>
      <c r="KY51"/>
      <c r="KZ51"/>
      <c r="LA51"/>
      <c r="LB51"/>
      <c r="LC51"/>
      <c r="LD51"/>
      <c r="LE51"/>
      <c r="LF51"/>
      <c r="LG51"/>
      <c r="LH51"/>
      <c r="LI51"/>
      <c r="LJ51"/>
      <c r="LK51"/>
      <c r="LL51"/>
      <c r="LM51"/>
      <c r="LN51"/>
      <c r="LO51"/>
      <c r="LP51"/>
      <c r="LQ51"/>
      <c r="LR51"/>
      <c r="LS51"/>
      <c r="LT51"/>
      <c r="LU51"/>
      <c r="LV51"/>
      <c r="LW51"/>
      <c r="LX51"/>
      <c r="LY51"/>
      <c r="LZ51"/>
      <c r="MA51"/>
      <c r="MB51"/>
      <c r="MC51"/>
      <c r="MD51"/>
      <c r="ME51"/>
      <c r="MF51"/>
      <c r="MG51"/>
      <c r="MH51"/>
      <c r="MI51"/>
      <c r="MJ51"/>
      <c r="MK51"/>
      <c r="ML51"/>
      <c r="MM51"/>
      <c r="MN51"/>
      <c r="MO51"/>
      <c r="MP51"/>
      <c r="MQ51"/>
      <c r="MR51"/>
      <c r="MS51"/>
      <c r="MT51"/>
      <c r="MU51"/>
      <c r="MV51"/>
      <c r="MW51"/>
      <c r="MX51"/>
      <c r="MY51"/>
      <c r="MZ51"/>
      <c r="NA51"/>
      <c r="NB51"/>
      <c r="NC51"/>
      <c r="ND51"/>
      <c r="NE51"/>
      <c r="NF51"/>
      <c r="NG51"/>
      <c r="NH51"/>
      <c r="NI51"/>
      <c r="NJ51"/>
      <c r="NK51"/>
      <c r="NL51"/>
      <c r="NM51"/>
      <c r="NN51"/>
      <c r="NO51"/>
      <c r="NP51"/>
      <c r="NQ51"/>
      <c r="NR51"/>
      <c r="NS51"/>
      <c r="NT51"/>
      <c r="NU51"/>
      <c r="NV51"/>
      <c r="NW51"/>
      <c r="NX51"/>
      <c r="NY51"/>
      <c r="NZ51"/>
      <c r="OA51"/>
      <c r="OB51"/>
      <c r="OC51"/>
      <c r="OD51"/>
      <c r="OE51"/>
      <c r="OF51"/>
      <c r="OG51"/>
      <c r="OH51"/>
      <c r="OI51"/>
      <c r="OJ51"/>
      <c r="OK51"/>
      <c r="OL51"/>
      <c r="OM51"/>
      <c r="ON51"/>
      <c r="OO51"/>
      <c r="OP51"/>
      <c r="OQ51"/>
      <c r="OR51"/>
      <c r="OS51"/>
      <c r="OT51"/>
      <c r="OU51"/>
      <c r="OV51"/>
      <c r="OW51"/>
      <c r="OX51"/>
      <c r="OY51"/>
      <c r="OZ51"/>
      <c r="PA51"/>
      <c r="PB51"/>
      <c r="PC51"/>
      <c r="PD51"/>
      <c r="PE51"/>
      <c r="PF51"/>
      <c r="PG51"/>
      <c r="PH51"/>
      <c r="PI51"/>
      <c r="PJ51"/>
      <c r="PK51"/>
      <c r="PL51"/>
      <c r="PM51"/>
      <c r="PN51"/>
      <c r="PO51"/>
      <c r="PP51"/>
      <c r="PQ51"/>
      <c r="PR51"/>
      <c r="PS51"/>
      <c r="PT51"/>
      <c r="PU51"/>
      <c r="PV51"/>
      <c r="PW51"/>
      <c r="PX51"/>
      <c r="PY51"/>
      <c r="PZ51"/>
      <c r="QA51"/>
      <c r="QB51"/>
      <c r="QC51"/>
      <c r="QD51"/>
      <c r="QE51"/>
      <c r="QF51"/>
      <c r="QG51"/>
      <c r="QH51"/>
      <c r="QI51"/>
      <c r="QJ51"/>
      <c r="QK51"/>
      <c r="QL51"/>
      <c r="QM51"/>
      <c r="QN51"/>
      <c r="QO51"/>
      <c r="QP51"/>
      <c r="QQ51"/>
      <c r="QR51"/>
      <c r="QS51"/>
      <c r="QT51"/>
      <c r="QU51"/>
      <c r="QV51"/>
      <c r="QW51"/>
      <c r="QX51"/>
      <c r="QY51"/>
      <c r="QZ51"/>
      <c r="RA51"/>
      <c r="RB51"/>
      <c r="RC51"/>
      <c r="RD51"/>
      <c r="RE51"/>
      <c r="RF51"/>
    </row>
    <row r="52" spans="1:474">
      <c r="A52" s="252">
        <v>17</v>
      </c>
      <c r="B52" s="252" t="s">
        <v>175</v>
      </c>
      <c r="C52" s="252" t="s">
        <v>59</v>
      </c>
      <c r="D52" s="221">
        <v>12</v>
      </c>
      <c r="E52" s="221">
        <v>12</v>
      </c>
      <c r="F52" s="221">
        <v>12</v>
      </c>
      <c r="G52" s="221"/>
      <c r="H52" s="221"/>
      <c r="I52" s="221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  <c r="AW52"/>
      <c r="AX52"/>
      <c r="AY52"/>
      <c r="AZ52"/>
      <c r="BA52"/>
      <c r="BB52"/>
      <c r="BC52"/>
      <c r="BD52"/>
      <c r="BE52"/>
      <c r="BF52"/>
      <c r="BG52"/>
      <c r="BH52"/>
      <c r="BI52"/>
      <c r="BJ52"/>
      <c r="BK52"/>
      <c r="BL52"/>
      <c r="BM52"/>
      <c r="BN52"/>
      <c r="BO52"/>
      <c r="BP52"/>
      <c r="BQ52"/>
      <c r="BR52"/>
      <c r="BS52"/>
      <c r="BT52"/>
      <c r="BU52"/>
      <c r="BV52"/>
      <c r="BW52"/>
      <c r="BX52"/>
      <c r="BY52"/>
      <c r="BZ52"/>
      <c r="CA52"/>
      <c r="CB52"/>
      <c r="CC52"/>
      <c r="CD52"/>
      <c r="CE52"/>
      <c r="CF52"/>
      <c r="CG52"/>
      <c r="CH52"/>
      <c r="CI52"/>
      <c r="CJ52"/>
      <c r="CK52"/>
      <c r="CL52"/>
      <c r="CM52"/>
      <c r="CN52"/>
      <c r="CO52"/>
      <c r="CP52"/>
      <c r="CQ52"/>
      <c r="CR52"/>
      <c r="CS52"/>
      <c r="CT52"/>
      <c r="CU52"/>
      <c r="CV52"/>
      <c r="CW52"/>
      <c r="CX52"/>
      <c r="CY52"/>
      <c r="CZ52"/>
      <c r="DA52"/>
      <c r="DB52"/>
      <c r="DC52"/>
      <c r="DD52"/>
      <c r="DE52"/>
      <c r="DF52"/>
      <c r="DG52"/>
      <c r="DH52"/>
      <c r="DI52"/>
      <c r="DJ52"/>
      <c r="DK52"/>
      <c r="DL52"/>
      <c r="DM52"/>
      <c r="DN52"/>
      <c r="DO52"/>
      <c r="DP52"/>
      <c r="DQ52"/>
      <c r="DR52"/>
      <c r="DS52"/>
      <c r="DT52"/>
      <c r="DU52"/>
      <c r="DV52"/>
      <c r="DW52"/>
      <c r="DX52"/>
      <c r="DY52"/>
      <c r="DZ52"/>
      <c r="EA52"/>
      <c r="EB52"/>
      <c r="EC52"/>
      <c r="ED52"/>
      <c r="EE52"/>
      <c r="EF52"/>
      <c r="EG52"/>
      <c r="EH52"/>
      <c r="EI52"/>
      <c r="EJ52"/>
      <c r="EK52"/>
      <c r="EL52"/>
      <c r="EM52"/>
      <c r="EN52"/>
      <c r="EO52"/>
      <c r="EP52"/>
      <c r="EQ52"/>
      <c r="ER52"/>
      <c r="ES52"/>
      <c r="ET52"/>
      <c r="EU52"/>
      <c r="EV52"/>
      <c r="EW52"/>
      <c r="EX52"/>
      <c r="EY52"/>
      <c r="EZ52"/>
      <c r="FA52"/>
      <c r="FB52"/>
      <c r="FC52"/>
      <c r="FD52"/>
      <c r="FE52"/>
      <c r="FF52"/>
      <c r="FG52"/>
      <c r="FH52"/>
      <c r="FI52"/>
      <c r="FJ52"/>
      <c r="FK52"/>
      <c r="FL52"/>
      <c r="FM52"/>
      <c r="FN52"/>
      <c r="FO52"/>
      <c r="FP52"/>
      <c r="FQ52"/>
      <c r="FR52"/>
      <c r="FS52"/>
      <c r="FT52"/>
      <c r="FU52"/>
      <c r="FV52"/>
      <c r="FW52"/>
      <c r="FX52"/>
      <c r="FY52"/>
      <c r="FZ52"/>
      <c r="GA52"/>
      <c r="GB52"/>
      <c r="GC52"/>
      <c r="GD52"/>
      <c r="GE52"/>
      <c r="GF52"/>
      <c r="GG52"/>
      <c r="GH52"/>
      <c r="GI52"/>
      <c r="GJ52"/>
      <c r="GK52"/>
      <c r="GL52"/>
      <c r="GM52"/>
      <c r="GN52"/>
      <c r="GO52"/>
      <c r="GP52"/>
      <c r="GQ52"/>
      <c r="GR52"/>
      <c r="GS52"/>
      <c r="GT52"/>
      <c r="GU52"/>
      <c r="GV52"/>
      <c r="GW52"/>
      <c r="GX52"/>
      <c r="GY52"/>
      <c r="GZ52"/>
      <c r="HA52"/>
      <c r="HB52"/>
      <c r="HC52"/>
      <c r="HD52"/>
      <c r="HE52"/>
      <c r="HF52"/>
      <c r="HG52"/>
      <c r="HH52"/>
      <c r="HI52"/>
      <c r="HJ52"/>
      <c r="HK52"/>
      <c r="HL52"/>
      <c r="HM52"/>
      <c r="HN52"/>
      <c r="HO52"/>
      <c r="HP52"/>
      <c r="HQ52"/>
      <c r="HR52"/>
      <c r="HS52"/>
      <c r="HT52"/>
      <c r="HU52"/>
      <c r="HV52"/>
      <c r="HW52"/>
      <c r="HX52"/>
      <c r="HY52"/>
      <c r="HZ52"/>
      <c r="IA52"/>
      <c r="IB52"/>
      <c r="IC52"/>
      <c r="ID52"/>
      <c r="IE52"/>
      <c r="IF52"/>
      <c r="IG52"/>
      <c r="IH52"/>
      <c r="II52"/>
      <c r="IJ52"/>
      <c r="IK52"/>
      <c r="IL52"/>
      <c r="IM52"/>
      <c r="IN52"/>
      <c r="IO52"/>
      <c r="IP52"/>
      <c r="IQ52"/>
      <c r="IR52"/>
      <c r="IS52"/>
      <c r="IT52"/>
      <c r="IU52"/>
      <c r="IV52"/>
      <c r="IW52"/>
      <c r="IX52"/>
      <c r="IY52"/>
      <c r="IZ52"/>
      <c r="JA52"/>
      <c r="JB52"/>
      <c r="JC52"/>
      <c r="JD52"/>
      <c r="JE52"/>
      <c r="JF52"/>
      <c r="JG52"/>
      <c r="JH52"/>
      <c r="JI52"/>
      <c r="JJ52"/>
      <c r="JK52"/>
      <c r="JL52"/>
      <c r="JM52"/>
      <c r="JN52"/>
      <c r="JO52"/>
      <c r="JP52"/>
      <c r="JQ52"/>
      <c r="JR52"/>
      <c r="JS52"/>
      <c r="JT52"/>
      <c r="JU52"/>
      <c r="JV52"/>
      <c r="JW52"/>
      <c r="JX52"/>
      <c r="JY52"/>
      <c r="JZ52"/>
      <c r="KA52"/>
      <c r="KB52"/>
      <c r="KC52"/>
      <c r="KD52"/>
      <c r="KE52"/>
      <c r="KF52"/>
      <c r="KG52"/>
      <c r="KH52"/>
      <c r="KI52"/>
      <c r="KJ52"/>
      <c r="KK52"/>
      <c r="KL52"/>
      <c r="KM52"/>
      <c r="KN52"/>
      <c r="KO52"/>
      <c r="KP52"/>
      <c r="KQ52"/>
      <c r="KR52"/>
      <c r="KS52"/>
      <c r="KT52"/>
      <c r="KU52"/>
      <c r="KV52"/>
      <c r="KW52"/>
      <c r="KX52"/>
      <c r="KY52"/>
      <c r="KZ52"/>
      <c r="LA52"/>
      <c r="LB52"/>
      <c r="LC52"/>
      <c r="LD52"/>
      <c r="LE52"/>
      <c r="LF52"/>
      <c r="LG52"/>
      <c r="LH52"/>
      <c r="LI52"/>
      <c r="LJ52"/>
      <c r="LK52"/>
      <c r="LL52"/>
      <c r="LM52"/>
      <c r="LN52"/>
      <c r="LO52"/>
      <c r="LP52"/>
      <c r="LQ52"/>
      <c r="LR52"/>
      <c r="LS52"/>
      <c r="LT52"/>
      <c r="LU52"/>
      <c r="LV52"/>
      <c r="LW52"/>
      <c r="LX52"/>
      <c r="LY52"/>
      <c r="LZ52"/>
      <c r="MA52"/>
      <c r="MB52"/>
      <c r="MC52"/>
      <c r="MD52"/>
      <c r="ME52"/>
      <c r="MF52"/>
      <c r="MG52"/>
      <c r="MH52"/>
      <c r="MI52"/>
      <c r="MJ52"/>
      <c r="MK52"/>
      <c r="ML52"/>
      <c r="MM52"/>
      <c r="MN52"/>
      <c r="MO52"/>
      <c r="MP52"/>
      <c r="MQ52"/>
      <c r="MR52"/>
      <c r="MS52"/>
      <c r="MT52"/>
      <c r="MU52"/>
      <c r="MV52"/>
      <c r="MW52"/>
      <c r="MX52"/>
      <c r="MY52"/>
      <c r="MZ52"/>
      <c r="NA52"/>
      <c r="NB52"/>
      <c r="NC52"/>
      <c r="ND52"/>
      <c r="NE52"/>
      <c r="NF52"/>
      <c r="NG52"/>
      <c r="NH52"/>
      <c r="NI52"/>
      <c r="NJ52"/>
      <c r="NK52"/>
      <c r="NL52"/>
      <c r="NM52"/>
      <c r="NN52"/>
      <c r="NO52"/>
      <c r="NP52"/>
      <c r="NQ52"/>
      <c r="NR52"/>
      <c r="NS52"/>
      <c r="NT52"/>
      <c r="NU52"/>
      <c r="NV52"/>
      <c r="NW52"/>
      <c r="NX52"/>
      <c r="NY52"/>
      <c r="NZ52"/>
      <c r="OA52"/>
      <c r="OB52"/>
      <c r="OC52"/>
      <c r="OD52"/>
      <c r="OE52"/>
      <c r="OF52"/>
      <c r="OG52"/>
      <c r="OH52"/>
      <c r="OI52"/>
      <c r="OJ52"/>
      <c r="OK52"/>
      <c r="OL52"/>
      <c r="OM52"/>
      <c r="ON52"/>
      <c r="OO52"/>
      <c r="OP52"/>
      <c r="OQ52"/>
      <c r="OR52"/>
      <c r="OS52"/>
      <c r="OT52"/>
      <c r="OU52"/>
      <c r="OV52"/>
      <c r="OW52"/>
      <c r="OX52"/>
      <c r="OY52"/>
      <c r="OZ52"/>
      <c r="PA52"/>
      <c r="PB52"/>
      <c r="PC52"/>
      <c r="PD52"/>
      <c r="PE52"/>
      <c r="PF52"/>
      <c r="PG52"/>
      <c r="PH52"/>
      <c r="PI52"/>
      <c r="PJ52"/>
      <c r="PK52"/>
      <c r="PL52"/>
      <c r="PM52"/>
      <c r="PN52"/>
      <c r="PO52"/>
      <c r="PP52"/>
      <c r="PQ52"/>
      <c r="PR52"/>
      <c r="PS52"/>
      <c r="PT52"/>
      <c r="PU52"/>
      <c r="PV52"/>
      <c r="PW52"/>
      <c r="PX52"/>
      <c r="PY52"/>
      <c r="PZ52"/>
      <c r="QA52"/>
      <c r="QB52"/>
      <c r="QC52"/>
      <c r="QD52"/>
      <c r="QE52"/>
      <c r="QF52"/>
      <c r="QG52"/>
      <c r="QH52"/>
      <c r="QI52"/>
      <c r="QJ52"/>
      <c r="QK52"/>
      <c r="QL52"/>
      <c r="QM52"/>
      <c r="QN52"/>
      <c r="QO52"/>
      <c r="QP52"/>
      <c r="QQ52"/>
      <c r="QR52"/>
      <c r="QS52"/>
      <c r="QT52"/>
      <c r="QU52"/>
      <c r="QV52"/>
      <c r="QW52"/>
      <c r="QX52"/>
      <c r="QY52"/>
      <c r="QZ52"/>
      <c r="RA52"/>
      <c r="RB52"/>
      <c r="RC52"/>
      <c r="RD52"/>
      <c r="RE52"/>
      <c r="RF52"/>
    </row>
    <row r="53" spans="1:474">
      <c r="A53" s="252">
        <v>17</v>
      </c>
      <c r="B53" s="252" t="s">
        <v>259</v>
      </c>
      <c r="C53" s="252" t="s">
        <v>59</v>
      </c>
      <c r="D53" s="221">
        <v>9</v>
      </c>
      <c r="E53" s="221">
        <v>9</v>
      </c>
      <c r="F53" s="221">
        <v>9</v>
      </c>
      <c r="G53" s="221"/>
      <c r="H53" s="221"/>
      <c r="I53" s="221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  <c r="AW53"/>
      <c r="AX53"/>
      <c r="AY53"/>
      <c r="AZ53"/>
      <c r="BA53"/>
      <c r="BB53"/>
      <c r="BC53"/>
      <c r="BD53"/>
      <c r="BE53"/>
      <c r="BF53"/>
      <c r="BG53"/>
      <c r="BH53"/>
      <c r="BI53"/>
      <c r="BJ53"/>
      <c r="BK53"/>
      <c r="BL53"/>
      <c r="BM53"/>
      <c r="BN53"/>
      <c r="BO53"/>
      <c r="BP53"/>
      <c r="BQ53"/>
      <c r="BR53"/>
      <c r="BS53"/>
      <c r="BT53"/>
      <c r="BU53"/>
      <c r="BV53"/>
      <c r="BW53"/>
      <c r="BX53"/>
      <c r="BY53"/>
      <c r="BZ53"/>
      <c r="CA53"/>
      <c r="CB53"/>
      <c r="CC53"/>
      <c r="CD53"/>
      <c r="CE53"/>
      <c r="CF53"/>
      <c r="CG53"/>
      <c r="CH53"/>
      <c r="CI53"/>
      <c r="CJ53"/>
      <c r="CK53"/>
      <c r="CL53"/>
      <c r="CM53"/>
      <c r="CN53"/>
      <c r="CO53"/>
      <c r="CP53"/>
      <c r="CQ53"/>
      <c r="CR53"/>
      <c r="CS53"/>
      <c r="CT53"/>
      <c r="CU53"/>
      <c r="CV53"/>
      <c r="CW53"/>
      <c r="CX53"/>
      <c r="CY53"/>
      <c r="CZ53"/>
      <c r="DA53"/>
      <c r="DB53"/>
      <c r="DC53"/>
      <c r="DD53"/>
      <c r="DE53"/>
      <c r="DF53"/>
      <c r="DG53"/>
      <c r="DH53"/>
      <c r="DI53"/>
      <c r="DJ53"/>
      <c r="DK53"/>
      <c r="DL53"/>
      <c r="DM53"/>
      <c r="DN53"/>
      <c r="DO53"/>
      <c r="DP53"/>
      <c r="DQ53"/>
      <c r="DR53"/>
      <c r="DS53"/>
      <c r="DT53"/>
      <c r="DU53"/>
      <c r="DV53"/>
      <c r="DW53"/>
      <c r="DX53"/>
      <c r="DY53"/>
      <c r="DZ53"/>
      <c r="EA53"/>
      <c r="EB53"/>
      <c r="EC53"/>
      <c r="ED53"/>
      <c r="EE53"/>
      <c r="EF53"/>
      <c r="EG53"/>
      <c r="EH53"/>
      <c r="EI53"/>
      <c r="EJ53"/>
      <c r="EK53"/>
      <c r="EL53"/>
      <c r="EM53"/>
      <c r="EN53"/>
      <c r="EO53"/>
      <c r="EP53"/>
      <c r="EQ53"/>
      <c r="ER53"/>
      <c r="ES53"/>
      <c r="ET53"/>
      <c r="EU53"/>
      <c r="EV53"/>
      <c r="EW53"/>
      <c r="EX53"/>
      <c r="EY53"/>
      <c r="EZ53"/>
      <c r="FA53"/>
      <c r="FB53"/>
      <c r="FC53"/>
      <c r="FD53"/>
      <c r="FE53"/>
      <c r="FF53"/>
      <c r="FG53"/>
      <c r="FH53"/>
      <c r="FI53"/>
      <c r="FJ53"/>
      <c r="FK53"/>
      <c r="FL53"/>
      <c r="FM53"/>
      <c r="FN53"/>
      <c r="FO53"/>
      <c r="FP53"/>
      <c r="FQ53"/>
      <c r="FR53"/>
      <c r="FS53"/>
      <c r="FT53"/>
      <c r="FU53"/>
      <c r="FV53"/>
      <c r="FW53"/>
      <c r="FX53"/>
      <c r="FY53"/>
      <c r="FZ53"/>
      <c r="GA53"/>
      <c r="GB53"/>
      <c r="GC53"/>
      <c r="GD53"/>
      <c r="GE53"/>
      <c r="GF53"/>
      <c r="GG53"/>
      <c r="GH53"/>
      <c r="GI53"/>
      <c r="GJ53"/>
      <c r="GK53"/>
      <c r="GL53"/>
      <c r="GM53"/>
      <c r="GN53"/>
      <c r="GO53"/>
      <c r="GP53"/>
      <c r="GQ53"/>
      <c r="GR53"/>
      <c r="GS53"/>
      <c r="GT53"/>
      <c r="GU53"/>
      <c r="GV53"/>
      <c r="GW53"/>
      <c r="GX53"/>
      <c r="GY53"/>
      <c r="GZ53"/>
      <c r="HA53"/>
      <c r="HB53"/>
      <c r="HC53"/>
      <c r="HD53"/>
      <c r="HE53"/>
      <c r="HF53"/>
      <c r="HG53"/>
      <c r="HH53"/>
      <c r="HI53"/>
      <c r="HJ53"/>
      <c r="HK53"/>
      <c r="HL53"/>
      <c r="HM53"/>
      <c r="HN53"/>
      <c r="HO53"/>
      <c r="HP53"/>
      <c r="HQ53"/>
      <c r="HR53"/>
      <c r="HS53"/>
      <c r="HT53"/>
      <c r="HU53"/>
      <c r="HV53"/>
      <c r="HW53"/>
      <c r="HX53"/>
      <c r="HY53"/>
      <c r="HZ53"/>
      <c r="IA53"/>
      <c r="IB53"/>
      <c r="IC53"/>
      <c r="ID53"/>
      <c r="IE53"/>
      <c r="IF53"/>
      <c r="IG53"/>
      <c r="IH53"/>
      <c r="II53"/>
      <c r="IJ53"/>
      <c r="IK53"/>
      <c r="IL53"/>
      <c r="IM53"/>
      <c r="IN53"/>
      <c r="IO53"/>
      <c r="IP53"/>
      <c r="IQ53"/>
      <c r="IR53"/>
      <c r="IS53"/>
      <c r="IT53"/>
      <c r="IU53"/>
      <c r="IV53"/>
      <c r="IW53"/>
      <c r="IX53"/>
      <c r="IY53"/>
      <c r="IZ53"/>
      <c r="JA53"/>
      <c r="JB53"/>
      <c r="JC53"/>
      <c r="JD53"/>
      <c r="JE53"/>
      <c r="JF53"/>
      <c r="JG53"/>
      <c r="JH53"/>
      <c r="JI53"/>
      <c r="JJ53"/>
      <c r="JK53"/>
      <c r="JL53"/>
      <c r="JM53"/>
      <c r="JN53"/>
      <c r="JO53"/>
      <c r="JP53"/>
      <c r="JQ53"/>
      <c r="JR53"/>
      <c r="JS53"/>
      <c r="JT53"/>
      <c r="JU53"/>
      <c r="JV53"/>
      <c r="JW53"/>
      <c r="JX53"/>
      <c r="JY53"/>
      <c r="JZ53"/>
      <c r="KA53"/>
      <c r="KB53"/>
      <c r="KC53"/>
      <c r="KD53"/>
      <c r="KE53"/>
      <c r="KF53"/>
      <c r="KG53"/>
      <c r="KH53"/>
      <c r="KI53"/>
      <c r="KJ53"/>
      <c r="KK53"/>
      <c r="KL53"/>
      <c r="KM53"/>
      <c r="KN53"/>
      <c r="KO53"/>
      <c r="KP53"/>
      <c r="KQ53"/>
      <c r="KR53"/>
      <c r="KS53"/>
      <c r="KT53"/>
      <c r="KU53"/>
      <c r="KV53"/>
      <c r="KW53"/>
      <c r="KX53"/>
      <c r="KY53"/>
      <c r="KZ53"/>
      <c r="LA53"/>
      <c r="LB53"/>
      <c r="LC53"/>
      <c r="LD53"/>
      <c r="LE53"/>
      <c r="LF53"/>
      <c r="LG53"/>
      <c r="LH53"/>
      <c r="LI53"/>
      <c r="LJ53"/>
      <c r="LK53"/>
      <c r="LL53"/>
      <c r="LM53"/>
      <c r="LN53"/>
      <c r="LO53"/>
      <c r="LP53"/>
      <c r="LQ53"/>
      <c r="LR53"/>
      <c r="LS53"/>
      <c r="LT53"/>
      <c r="LU53"/>
      <c r="LV53"/>
      <c r="LW53"/>
      <c r="LX53"/>
      <c r="LY53"/>
      <c r="LZ53"/>
      <c r="MA53"/>
      <c r="MB53"/>
      <c r="MC53"/>
      <c r="MD53"/>
      <c r="ME53"/>
      <c r="MF53"/>
      <c r="MG53"/>
      <c r="MH53"/>
      <c r="MI53"/>
      <c r="MJ53"/>
      <c r="MK53"/>
      <c r="ML53"/>
      <c r="MM53"/>
      <c r="MN53"/>
      <c r="MO53"/>
      <c r="MP53"/>
      <c r="MQ53"/>
      <c r="MR53"/>
      <c r="MS53"/>
      <c r="MT53"/>
      <c r="MU53"/>
      <c r="MV53"/>
      <c r="MW53"/>
      <c r="MX53"/>
      <c r="MY53"/>
      <c r="MZ53"/>
      <c r="NA53"/>
      <c r="NB53"/>
      <c r="NC53"/>
      <c r="ND53"/>
      <c r="NE53"/>
      <c r="NF53"/>
      <c r="NG53"/>
      <c r="NH53"/>
      <c r="NI53"/>
      <c r="NJ53"/>
      <c r="NK53"/>
      <c r="NL53"/>
      <c r="NM53"/>
      <c r="NN53"/>
      <c r="NO53"/>
      <c r="NP53"/>
      <c r="NQ53"/>
      <c r="NR53"/>
      <c r="NS53"/>
      <c r="NT53"/>
      <c r="NU53"/>
      <c r="NV53"/>
      <c r="NW53"/>
      <c r="NX53"/>
      <c r="NY53"/>
      <c r="NZ53"/>
      <c r="OA53"/>
      <c r="OB53"/>
      <c r="OC53"/>
      <c r="OD53"/>
      <c r="OE53"/>
      <c r="OF53"/>
      <c r="OG53"/>
      <c r="OH53"/>
      <c r="OI53"/>
      <c r="OJ53"/>
      <c r="OK53"/>
      <c r="OL53"/>
      <c r="OM53"/>
      <c r="ON53"/>
      <c r="OO53"/>
      <c r="OP53"/>
      <c r="OQ53"/>
      <c r="OR53"/>
      <c r="OS53"/>
      <c r="OT53"/>
      <c r="OU53"/>
      <c r="OV53"/>
      <c r="OW53"/>
      <c r="OX53"/>
      <c r="OY53"/>
      <c r="OZ53"/>
      <c r="PA53"/>
      <c r="PB53"/>
      <c r="PC53"/>
      <c r="PD53"/>
      <c r="PE53"/>
      <c r="PF53"/>
      <c r="PG53"/>
      <c r="PH53"/>
      <c r="PI53"/>
      <c r="PJ53"/>
      <c r="PK53"/>
      <c r="PL53"/>
      <c r="PM53"/>
      <c r="PN53"/>
      <c r="PO53"/>
      <c r="PP53"/>
      <c r="PQ53"/>
      <c r="PR53"/>
      <c r="PS53"/>
      <c r="PT53"/>
      <c r="PU53"/>
      <c r="PV53"/>
      <c r="PW53"/>
      <c r="PX53"/>
      <c r="PY53"/>
      <c r="PZ53"/>
      <c r="QA53"/>
      <c r="QB53"/>
      <c r="QC53"/>
      <c r="QD53"/>
      <c r="QE53"/>
      <c r="QF53"/>
      <c r="QG53"/>
      <c r="QH53"/>
      <c r="QI53"/>
      <c r="QJ53"/>
      <c r="QK53"/>
      <c r="QL53"/>
      <c r="QM53"/>
      <c r="QN53"/>
      <c r="QO53"/>
      <c r="QP53"/>
      <c r="QQ53"/>
      <c r="QR53"/>
      <c r="QS53"/>
      <c r="QT53"/>
      <c r="QU53"/>
      <c r="QV53"/>
      <c r="QW53"/>
      <c r="QX53"/>
      <c r="QY53"/>
      <c r="QZ53"/>
      <c r="RA53"/>
      <c r="RB53"/>
      <c r="RC53"/>
      <c r="RD53"/>
      <c r="RE53"/>
      <c r="RF53"/>
    </row>
    <row r="54" spans="1:474">
      <c r="A54" s="252">
        <v>18</v>
      </c>
      <c r="B54" s="252" t="s">
        <v>190</v>
      </c>
      <c r="C54" s="252" t="s">
        <v>60</v>
      </c>
      <c r="D54" s="221">
        <v>8</v>
      </c>
      <c r="E54" s="221">
        <v>8</v>
      </c>
      <c r="F54" s="221">
        <v>8</v>
      </c>
      <c r="G54" s="221"/>
      <c r="H54" s="221"/>
      <c r="I54" s="221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  <c r="AH54"/>
      <c r="AI54"/>
      <c r="AJ54"/>
      <c r="AK54"/>
      <c r="AL54"/>
      <c r="AM54"/>
      <c r="AN54"/>
      <c r="AO54"/>
      <c r="AP54"/>
      <c r="AQ54"/>
      <c r="AR54"/>
      <c r="AS54"/>
      <c r="AT54"/>
      <c r="AU54"/>
      <c r="AV54"/>
      <c r="AW54"/>
      <c r="AX54"/>
      <c r="AY54"/>
      <c r="AZ54"/>
      <c r="BA54"/>
      <c r="BB54"/>
      <c r="BC54"/>
      <c r="BD54"/>
      <c r="BE54"/>
      <c r="BF54"/>
      <c r="BG54"/>
      <c r="BH54"/>
      <c r="BI54"/>
      <c r="BJ54"/>
      <c r="BK54"/>
      <c r="BL54"/>
      <c r="BM54"/>
      <c r="BN54"/>
      <c r="BO54"/>
      <c r="BP54"/>
      <c r="BQ54"/>
      <c r="BR54"/>
      <c r="BS54"/>
      <c r="BT54"/>
      <c r="BU54"/>
      <c r="BV54"/>
      <c r="BW54"/>
      <c r="BX54"/>
      <c r="BY54"/>
      <c r="BZ54"/>
      <c r="CA54"/>
      <c r="CB54"/>
      <c r="CC54"/>
      <c r="CD54"/>
      <c r="CE54"/>
      <c r="CF54"/>
      <c r="CG54"/>
      <c r="CH54"/>
      <c r="CI54"/>
      <c r="CJ54"/>
      <c r="CK54"/>
      <c r="CL54"/>
      <c r="CM54"/>
      <c r="CN54"/>
      <c r="CO54"/>
      <c r="CP54"/>
      <c r="CQ54"/>
      <c r="CR54"/>
      <c r="CS54"/>
      <c r="CT54"/>
      <c r="CU54"/>
      <c r="CV54"/>
      <c r="CW54"/>
      <c r="CX54"/>
      <c r="CY54"/>
      <c r="CZ54"/>
      <c r="DA54"/>
      <c r="DB54"/>
      <c r="DC54"/>
      <c r="DD54"/>
      <c r="DE54"/>
      <c r="DF54"/>
      <c r="DG54"/>
      <c r="DH54"/>
      <c r="DI54"/>
      <c r="DJ54"/>
      <c r="DK54"/>
      <c r="DL54"/>
      <c r="DM54"/>
      <c r="DN54"/>
      <c r="DO54"/>
      <c r="DP54"/>
      <c r="DQ54"/>
      <c r="DR54"/>
      <c r="DS54"/>
      <c r="DT54"/>
      <c r="DU54"/>
      <c r="DV54"/>
      <c r="DW54"/>
      <c r="DX54"/>
      <c r="DY54"/>
      <c r="DZ54"/>
      <c r="EA54"/>
      <c r="EB54"/>
      <c r="EC54"/>
      <c r="ED54"/>
      <c r="EE54"/>
      <c r="EF54"/>
      <c r="EG54"/>
      <c r="EH54"/>
      <c r="EI54"/>
      <c r="EJ54"/>
      <c r="EK54"/>
      <c r="EL54"/>
      <c r="EM54"/>
      <c r="EN54"/>
      <c r="EO54"/>
      <c r="EP54"/>
      <c r="EQ54"/>
      <c r="ER54"/>
      <c r="ES54"/>
      <c r="ET54"/>
      <c r="EU54"/>
      <c r="EV54"/>
      <c r="EW54"/>
      <c r="EX54"/>
      <c r="EY54"/>
      <c r="EZ54"/>
      <c r="FA54"/>
      <c r="FB54"/>
      <c r="FC54"/>
      <c r="FD54"/>
      <c r="FE54"/>
      <c r="FF54"/>
      <c r="FG54"/>
      <c r="FH54"/>
      <c r="FI54"/>
      <c r="FJ54"/>
      <c r="FK54"/>
      <c r="FL54"/>
      <c r="FM54"/>
      <c r="FN54"/>
      <c r="FO54"/>
      <c r="FP54"/>
      <c r="FQ54"/>
      <c r="FR54"/>
      <c r="FS54"/>
      <c r="FT54"/>
      <c r="FU54"/>
      <c r="FV54"/>
      <c r="FW54"/>
      <c r="FX54"/>
      <c r="FY54"/>
      <c r="FZ54"/>
      <c r="GA54"/>
      <c r="GB54"/>
      <c r="GC54"/>
      <c r="GD54"/>
      <c r="GE54"/>
      <c r="GF54"/>
      <c r="GG54"/>
      <c r="GH54"/>
      <c r="GI54"/>
      <c r="GJ54"/>
      <c r="GK54"/>
      <c r="GL54"/>
      <c r="GM54"/>
      <c r="GN54"/>
      <c r="GO54"/>
      <c r="GP54"/>
      <c r="GQ54"/>
      <c r="GR54"/>
      <c r="GS54"/>
      <c r="GT54"/>
      <c r="GU54"/>
      <c r="GV54"/>
      <c r="GW54"/>
      <c r="GX54"/>
      <c r="GY54"/>
      <c r="GZ54"/>
      <c r="HA54"/>
      <c r="HB54"/>
      <c r="HC54"/>
      <c r="HD54"/>
      <c r="HE54"/>
      <c r="HF54"/>
      <c r="HG54"/>
      <c r="HH54"/>
      <c r="HI54"/>
      <c r="HJ54"/>
      <c r="HK54"/>
      <c r="HL54"/>
      <c r="HM54"/>
      <c r="HN54"/>
      <c r="HO54"/>
      <c r="HP54"/>
      <c r="HQ54"/>
      <c r="HR54"/>
      <c r="HS54"/>
      <c r="HT54"/>
      <c r="HU54"/>
      <c r="HV54"/>
      <c r="HW54"/>
      <c r="HX54"/>
      <c r="HY54"/>
      <c r="HZ54"/>
      <c r="IA54"/>
      <c r="IB54"/>
      <c r="IC54"/>
      <c r="ID54"/>
      <c r="IE54"/>
      <c r="IF54"/>
      <c r="IG54"/>
      <c r="IH54"/>
      <c r="II54"/>
      <c r="IJ54"/>
      <c r="IK54"/>
      <c r="IL54"/>
      <c r="IM54"/>
      <c r="IN54"/>
      <c r="IO54"/>
      <c r="IP54"/>
      <c r="IQ54"/>
      <c r="IR54"/>
      <c r="IS54"/>
      <c r="IT54"/>
      <c r="IU54"/>
      <c r="IV54"/>
      <c r="IW54"/>
      <c r="IX54"/>
      <c r="IY54"/>
      <c r="IZ54"/>
      <c r="JA54"/>
      <c r="JB54"/>
      <c r="JC54"/>
      <c r="JD54"/>
      <c r="JE54"/>
      <c r="JF54"/>
      <c r="JG54"/>
      <c r="JH54"/>
      <c r="JI54"/>
      <c r="JJ54"/>
      <c r="JK54"/>
      <c r="JL54"/>
      <c r="JM54"/>
      <c r="JN54"/>
      <c r="JO54"/>
      <c r="JP54"/>
      <c r="JQ54"/>
      <c r="JR54"/>
      <c r="JS54"/>
      <c r="JT54"/>
      <c r="JU54"/>
      <c r="JV54"/>
      <c r="JW54"/>
      <c r="JX54"/>
      <c r="JY54"/>
      <c r="JZ54"/>
      <c r="KA54"/>
      <c r="KB54"/>
      <c r="KC54"/>
      <c r="KD54"/>
      <c r="KE54"/>
      <c r="KF54"/>
      <c r="KG54"/>
      <c r="KH54"/>
      <c r="KI54"/>
      <c r="KJ54"/>
      <c r="KK54"/>
      <c r="KL54"/>
      <c r="KM54"/>
      <c r="KN54"/>
      <c r="KO54"/>
      <c r="KP54"/>
      <c r="KQ54"/>
      <c r="KR54"/>
      <c r="KS54"/>
      <c r="KT54"/>
      <c r="KU54"/>
      <c r="KV54"/>
      <c r="KW54"/>
      <c r="KX54"/>
      <c r="KY54"/>
      <c r="KZ54"/>
      <c r="LA54"/>
      <c r="LB54"/>
      <c r="LC54"/>
      <c r="LD54"/>
      <c r="LE54"/>
      <c r="LF54"/>
      <c r="LG54"/>
      <c r="LH54"/>
      <c r="LI54"/>
      <c r="LJ54"/>
      <c r="LK54"/>
      <c r="LL54"/>
      <c r="LM54"/>
      <c r="LN54"/>
      <c r="LO54"/>
      <c r="LP54"/>
      <c r="LQ54"/>
      <c r="LR54"/>
      <c r="LS54"/>
      <c r="LT54"/>
      <c r="LU54"/>
      <c r="LV54"/>
      <c r="LW54"/>
      <c r="LX54"/>
      <c r="LY54"/>
      <c r="LZ54"/>
      <c r="MA54"/>
      <c r="MB54"/>
      <c r="MC54"/>
      <c r="MD54"/>
      <c r="ME54"/>
      <c r="MF54"/>
      <c r="MG54"/>
      <c r="MH54"/>
      <c r="MI54"/>
      <c r="MJ54"/>
      <c r="MK54"/>
      <c r="ML54"/>
      <c r="MM54"/>
      <c r="MN54"/>
      <c r="MO54"/>
      <c r="MP54"/>
      <c r="MQ54"/>
      <c r="MR54"/>
      <c r="MS54"/>
      <c r="MT54"/>
      <c r="MU54"/>
      <c r="MV54"/>
      <c r="MW54"/>
      <c r="MX54"/>
      <c r="MY54"/>
      <c r="MZ54"/>
      <c r="NA54"/>
      <c r="NB54"/>
      <c r="NC54"/>
      <c r="ND54"/>
      <c r="NE54"/>
      <c r="NF54"/>
      <c r="NG54"/>
      <c r="NH54"/>
      <c r="NI54"/>
      <c r="NJ54"/>
      <c r="NK54"/>
      <c r="NL54"/>
      <c r="NM54"/>
      <c r="NN54"/>
      <c r="NO54"/>
      <c r="NP54"/>
      <c r="NQ54"/>
      <c r="NR54"/>
      <c r="NS54"/>
      <c r="NT54"/>
      <c r="NU54"/>
      <c r="NV54"/>
      <c r="NW54"/>
      <c r="NX54"/>
      <c r="NY54"/>
      <c r="NZ54"/>
      <c r="OA54"/>
      <c r="OB54"/>
      <c r="OC54"/>
      <c r="OD54"/>
      <c r="OE54"/>
      <c r="OF54"/>
      <c r="OG54"/>
      <c r="OH54"/>
      <c r="OI54"/>
      <c r="OJ54"/>
      <c r="OK54"/>
      <c r="OL54"/>
      <c r="OM54"/>
      <c r="ON54"/>
      <c r="OO54"/>
      <c r="OP54"/>
      <c r="OQ54"/>
      <c r="OR54"/>
      <c r="OS54"/>
      <c r="OT54"/>
      <c r="OU54"/>
      <c r="OV54"/>
      <c r="OW54"/>
      <c r="OX54"/>
      <c r="OY54"/>
      <c r="OZ54"/>
      <c r="PA54"/>
      <c r="PB54"/>
      <c r="PC54"/>
      <c r="PD54"/>
      <c r="PE54"/>
      <c r="PF54"/>
      <c r="PG54"/>
      <c r="PH54"/>
      <c r="PI54"/>
      <c r="PJ54"/>
      <c r="PK54"/>
      <c r="PL54"/>
      <c r="PM54"/>
      <c r="PN54"/>
      <c r="PO54"/>
      <c r="PP54"/>
      <c r="PQ54"/>
      <c r="PR54"/>
      <c r="PS54"/>
      <c r="PT54"/>
      <c r="PU54"/>
      <c r="PV54"/>
      <c r="PW54"/>
      <c r="PX54"/>
      <c r="PY54"/>
      <c r="PZ54"/>
      <c r="QA54"/>
      <c r="QB54"/>
      <c r="QC54"/>
      <c r="QD54"/>
      <c r="QE54"/>
      <c r="QF54"/>
      <c r="QG54"/>
      <c r="QH54"/>
      <c r="QI54"/>
      <c r="QJ54"/>
      <c r="QK54"/>
      <c r="QL54"/>
      <c r="QM54"/>
      <c r="QN54"/>
      <c r="QO54"/>
      <c r="QP54"/>
      <c r="QQ54"/>
      <c r="QR54"/>
      <c r="QS54"/>
      <c r="QT54"/>
      <c r="QU54"/>
      <c r="QV54"/>
      <c r="QW54"/>
      <c r="QX54"/>
      <c r="QY54"/>
      <c r="QZ54"/>
      <c r="RA54"/>
      <c r="RB54"/>
      <c r="RC54"/>
      <c r="RD54"/>
      <c r="RE54"/>
      <c r="RF54"/>
    </row>
    <row r="55" spans="1:474">
      <c r="A55" s="252">
        <v>18</v>
      </c>
      <c r="B55" s="252" t="s">
        <v>175</v>
      </c>
      <c r="C55" s="252" t="s">
        <v>60</v>
      </c>
      <c r="D55" s="221">
        <v>9</v>
      </c>
      <c r="E55" s="221">
        <v>8</v>
      </c>
      <c r="F55" s="221">
        <v>10</v>
      </c>
      <c r="G55" s="221"/>
      <c r="H55" s="221"/>
      <c r="I55" s="221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  <c r="AH55"/>
      <c r="AI55"/>
      <c r="AJ55"/>
      <c r="AK55"/>
      <c r="AL55"/>
      <c r="AM55"/>
      <c r="AN55"/>
      <c r="AO55"/>
      <c r="AP55"/>
      <c r="AQ55"/>
      <c r="AR55"/>
      <c r="AS55"/>
      <c r="AT55"/>
      <c r="AU55"/>
      <c r="AV55"/>
      <c r="AW55"/>
      <c r="AX55"/>
      <c r="AY55"/>
      <c r="AZ55"/>
      <c r="BA55"/>
      <c r="BB55"/>
      <c r="BC55"/>
      <c r="BD55"/>
      <c r="BE55"/>
      <c r="BF55"/>
      <c r="BG55"/>
      <c r="BH55"/>
      <c r="BI55"/>
      <c r="BJ55"/>
      <c r="BK55"/>
      <c r="BL55"/>
      <c r="BM55"/>
      <c r="BN55"/>
      <c r="BO55"/>
      <c r="BP55"/>
      <c r="BQ55"/>
      <c r="BR55"/>
      <c r="BS55"/>
      <c r="BT55"/>
      <c r="BU55"/>
      <c r="BV55"/>
      <c r="BW55"/>
      <c r="BX55"/>
      <c r="BY55"/>
      <c r="BZ55"/>
      <c r="CA55"/>
      <c r="CB55"/>
      <c r="CC55"/>
      <c r="CD55"/>
      <c r="CE55"/>
      <c r="CF55"/>
      <c r="CG55"/>
      <c r="CH55"/>
      <c r="CI55"/>
      <c r="CJ55"/>
      <c r="CK55"/>
      <c r="CL55"/>
      <c r="CM55"/>
      <c r="CN55"/>
      <c r="CO55"/>
      <c r="CP55"/>
      <c r="CQ55"/>
      <c r="CR55"/>
      <c r="CS55"/>
      <c r="CT55"/>
      <c r="CU55"/>
      <c r="CV55"/>
      <c r="CW55"/>
      <c r="CX55"/>
      <c r="CY55"/>
      <c r="CZ55"/>
      <c r="DA55"/>
      <c r="DB55"/>
      <c r="DC55"/>
      <c r="DD55"/>
      <c r="DE55"/>
      <c r="DF55"/>
      <c r="DG55"/>
      <c r="DH55"/>
      <c r="DI55"/>
      <c r="DJ55"/>
      <c r="DK55"/>
      <c r="DL55"/>
      <c r="DM55"/>
      <c r="DN55"/>
      <c r="DO55"/>
      <c r="DP55"/>
      <c r="DQ55"/>
      <c r="DR55"/>
      <c r="DS55"/>
      <c r="DT55"/>
      <c r="DU55"/>
      <c r="DV55"/>
      <c r="DW55"/>
      <c r="DX55"/>
      <c r="DY55"/>
      <c r="DZ55"/>
      <c r="EA55"/>
      <c r="EB55"/>
      <c r="EC55"/>
      <c r="ED55"/>
      <c r="EE55"/>
      <c r="EF55"/>
      <c r="EG55"/>
      <c r="EH55"/>
      <c r="EI55"/>
      <c r="EJ55"/>
      <c r="EK55"/>
      <c r="EL55"/>
      <c r="EM55"/>
      <c r="EN55"/>
      <c r="EO55"/>
      <c r="EP55"/>
      <c r="EQ55"/>
      <c r="ER55"/>
      <c r="ES55"/>
      <c r="ET55"/>
      <c r="EU55"/>
      <c r="EV55"/>
      <c r="EW55"/>
      <c r="EX55"/>
      <c r="EY55"/>
      <c r="EZ55"/>
      <c r="FA55"/>
      <c r="FB55"/>
      <c r="FC55"/>
      <c r="FD55"/>
      <c r="FE55"/>
      <c r="FF55"/>
      <c r="FG55"/>
      <c r="FH55"/>
      <c r="FI55"/>
      <c r="FJ55"/>
      <c r="FK55"/>
      <c r="FL55"/>
      <c r="FM55"/>
      <c r="FN55"/>
      <c r="FO55"/>
      <c r="FP55"/>
      <c r="FQ55"/>
      <c r="FR55"/>
      <c r="FS55"/>
      <c r="FT55"/>
      <c r="FU55"/>
      <c r="FV55"/>
      <c r="FW55"/>
      <c r="FX55"/>
      <c r="FY55"/>
      <c r="FZ55"/>
      <c r="GA55"/>
      <c r="GB55"/>
      <c r="GC55"/>
      <c r="GD55"/>
      <c r="GE55"/>
      <c r="GF55"/>
      <c r="GG55"/>
      <c r="GH55"/>
      <c r="GI55"/>
      <c r="GJ55"/>
      <c r="GK55"/>
      <c r="GL55"/>
      <c r="GM55"/>
      <c r="GN55"/>
      <c r="GO55"/>
      <c r="GP55"/>
      <c r="GQ55"/>
      <c r="GR55"/>
      <c r="GS55"/>
      <c r="GT55"/>
      <c r="GU55"/>
      <c r="GV55"/>
      <c r="GW55"/>
      <c r="GX55"/>
      <c r="GY55"/>
      <c r="GZ55"/>
      <c r="HA55"/>
      <c r="HB55"/>
      <c r="HC55"/>
      <c r="HD55"/>
      <c r="HE55"/>
      <c r="HF55"/>
      <c r="HG55"/>
      <c r="HH55"/>
      <c r="HI55"/>
      <c r="HJ55"/>
      <c r="HK55"/>
      <c r="HL55"/>
      <c r="HM55"/>
      <c r="HN55"/>
      <c r="HO55"/>
      <c r="HP55"/>
      <c r="HQ55"/>
      <c r="HR55"/>
      <c r="HS55"/>
      <c r="HT55"/>
      <c r="HU55"/>
      <c r="HV55"/>
      <c r="HW55"/>
      <c r="HX55"/>
      <c r="HY55"/>
      <c r="HZ55"/>
      <c r="IA55"/>
      <c r="IB55"/>
      <c r="IC55"/>
      <c r="ID55"/>
      <c r="IE55"/>
      <c r="IF55"/>
      <c r="IG55"/>
      <c r="IH55"/>
      <c r="II55"/>
      <c r="IJ55"/>
      <c r="IK55"/>
      <c r="IL55"/>
      <c r="IM55"/>
      <c r="IN55"/>
      <c r="IO55"/>
      <c r="IP55"/>
      <c r="IQ55"/>
      <c r="IR55"/>
      <c r="IS55"/>
      <c r="IT55"/>
      <c r="IU55"/>
      <c r="IV55"/>
      <c r="IW55"/>
      <c r="IX55"/>
      <c r="IY55"/>
      <c r="IZ55"/>
      <c r="JA55"/>
      <c r="JB55"/>
      <c r="JC55"/>
      <c r="JD55"/>
      <c r="JE55"/>
      <c r="JF55"/>
      <c r="JG55"/>
      <c r="JH55"/>
      <c r="JI55"/>
      <c r="JJ55"/>
      <c r="JK55"/>
      <c r="JL55"/>
      <c r="JM55"/>
      <c r="JN55"/>
      <c r="JO55"/>
      <c r="JP55"/>
      <c r="JQ55"/>
      <c r="JR55"/>
      <c r="JS55"/>
      <c r="JT55"/>
      <c r="JU55"/>
      <c r="JV55"/>
      <c r="JW55"/>
      <c r="JX55"/>
      <c r="JY55"/>
      <c r="JZ55"/>
      <c r="KA55"/>
      <c r="KB55"/>
      <c r="KC55"/>
      <c r="KD55"/>
      <c r="KE55"/>
      <c r="KF55"/>
      <c r="KG55"/>
      <c r="KH55"/>
      <c r="KI55"/>
      <c r="KJ55"/>
      <c r="KK55"/>
      <c r="KL55"/>
      <c r="KM55"/>
      <c r="KN55"/>
      <c r="KO55"/>
      <c r="KP55"/>
      <c r="KQ55"/>
      <c r="KR55"/>
      <c r="KS55"/>
      <c r="KT55"/>
      <c r="KU55"/>
      <c r="KV55"/>
      <c r="KW55"/>
      <c r="KX55"/>
      <c r="KY55"/>
      <c r="KZ55"/>
      <c r="LA55"/>
      <c r="LB55"/>
      <c r="LC55"/>
      <c r="LD55"/>
      <c r="LE55"/>
      <c r="LF55"/>
      <c r="LG55"/>
      <c r="LH55"/>
      <c r="LI55"/>
      <c r="LJ55"/>
      <c r="LK55"/>
      <c r="LL55"/>
      <c r="LM55"/>
      <c r="LN55"/>
      <c r="LO55"/>
      <c r="LP55"/>
      <c r="LQ55"/>
      <c r="LR55"/>
      <c r="LS55"/>
      <c r="LT55"/>
      <c r="LU55"/>
      <c r="LV55"/>
      <c r="LW55"/>
      <c r="LX55"/>
      <c r="LY55"/>
      <c r="LZ55"/>
      <c r="MA55"/>
      <c r="MB55"/>
      <c r="MC55"/>
      <c r="MD55"/>
      <c r="ME55"/>
      <c r="MF55"/>
      <c r="MG55"/>
      <c r="MH55"/>
      <c r="MI55"/>
      <c r="MJ55"/>
      <c r="MK55"/>
      <c r="ML55"/>
      <c r="MM55"/>
      <c r="MN55"/>
      <c r="MO55"/>
      <c r="MP55"/>
      <c r="MQ55"/>
      <c r="MR55"/>
      <c r="MS55"/>
      <c r="MT55"/>
      <c r="MU55"/>
      <c r="MV55"/>
      <c r="MW55"/>
      <c r="MX55"/>
      <c r="MY55"/>
      <c r="MZ55"/>
      <c r="NA55"/>
      <c r="NB55"/>
      <c r="NC55"/>
      <c r="ND55"/>
      <c r="NE55"/>
      <c r="NF55"/>
      <c r="NG55"/>
      <c r="NH55"/>
      <c r="NI55"/>
      <c r="NJ55"/>
      <c r="NK55"/>
      <c r="NL55"/>
      <c r="NM55"/>
      <c r="NN55"/>
      <c r="NO55"/>
      <c r="NP55"/>
      <c r="NQ55"/>
      <c r="NR55"/>
      <c r="NS55"/>
      <c r="NT55"/>
      <c r="NU55"/>
      <c r="NV55"/>
      <c r="NW55"/>
      <c r="NX55"/>
      <c r="NY55"/>
      <c r="NZ55"/>
      <c r="OA55"/>
      <c r="OB55"/>
      <c r="OC55"/>
      <c r="OD55"/>
      <c r="OE55"/>
      <c r="OF55"/>
      <c r="OG55"/>
      <c r="OH55"/>
      <c r="OI55"/>
      <c r="OJ55"/>
      <c r="OK55"/>
      <c r="OL55"/>
      <c r="OM55"/>
      <c r="ON55"/>
      <c r="OO55"/>
      <c r="OP55"/>
      <c r="OQ55"/>
      <c r="OR55"/>
      <c r="OS55"/>
      <c r="OT55"/>
      <c r="OU55"/>
      <c r="OV55"/>
      <c r="OW55"/>
      <c r="OX55"/>
      <c r="OY55"/>
      <c r="OZ55"/>
      <c r="PA55"/>
      <c r="PB55"/>
      <c r="PC55"/>
      <c r="PD55"/>
      <c r="PE55"/>
      <c r="PF55"/>
      <c r="PG55"/>
      <c r="PH55"/>
      <c r="PI55"/>
      <c r="PJ55"/>
      <c r="PK55"/>
      <c r="PL55"/>
      <c r="PM55"/>
      <c r="PN55"/>
      <c r="PO55"/>
      <c r="PP55"/>
      <c r="PQ55"/>
      <c r="PR55"/>
      <c r="PS55"/>
      <c r="PT55"/>
      <c r="PU55"/>
      <c r="PV55"/>
      <c r="PW55"/>
      <c r="PX55"/>
      <c r="PY55"/>
      <c r="PZ55"/>
      <c r="QA55"/>
      <c r="QB55"/>
      <c r="QC55"/>
      <c r="QD55"/>
      <c r="QE55"/>
      <c r="QF55"/>
      <c r="QG55"/>
      <c r="QH55"/>
      <c r="QI55"/>
      <c r="QJ55"/>
      <c r="QK55"/>
      <c r="QL55"/>
      <c r="QM55"/>
      <c r="QN55"/>
      <c r="QO55"/>
      <c r="QP55"/>
      <c r="QQ55"/>
      <c r="QR55"/>
      <c r="QS55"/>
      <c r="QT55"/>
      <c r="QU55"/>
      <c r="QV55"/>
      <c r="QW55"/>
      <c r="QX55"/>
      <c r="QY55"/>
      <c r="QZ55"/>
      <c r="RA55"/>
      <c r="RB55"/>
      <c r="RC55"/>
      <c r="RD55"/>
      <c r="RE55"/>
      <c r="RF55"/>
    </row>
    <row r="56" spans="1:474">
      <c r="A56" s="252">
        <v>19</v>
      </c>
      <c r="B56" s="252" t="s">
        <v>190</v>
      </c>
      <c r="C56" s="252" t="s">
        <v>137</v>
      </c>
      <c r="D56" s="221">
        <v>6</v>
      </c>
      <c r="E56" s="221">
        <v>6</v>
      </c>
      <c r="F56" s="221">
        <v>6</v>
      </c>
      <c r="G56" s="221"/>
      <c r="H56" s="221"/>
      <c r="I56" s="221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  <c r="AH56"/>
      <c r="AI56"/>
      <c r="AJ56"/>
      <c r="AK56"/>
      <c r="AL56"/>
      <c r="AM56"/>
      <c r="AN56"/>
      <c r="AO56"/>
      <c r="AP56"/>
      <c r="AQ56"/>
      <c r="AR56"/>
      <c r="AS56"/>
      <c r="AT56"/>
      <c r="AU56"/>
      <c r="AV56"/>
      <c r="AW56"/>
      <c r="AX56"/>
      <c r="AY56"/>
      <c r="AZ56"/>
      <c r="BA56"/>
      <c r="BB56"/>
      <c r="BC56"/>
      <c r="BD56"/>
      <c r="BE56"/>
      <c r="BF56"/>
      <c r="BG56"/>
      <c r="BH56"/>
      <c r="BI56"/>
      <c r="BJ56"/>
      <c r="BK56"/>
      <c r="BL56"/>
      <c r="BM56"/>
      <c r="BN56"/>
      <c r="BO56"/>
      <c r="BP56"/>
      <c r="BQ56"/>
      <c r="BR56"/>
      <c r="BS56"/>
      <c r="BT56"/>
      <c r="BU56"/>
      <c r="BV56"/>
      <c r="BW56"/>
      <c r="BX56"/>
      <c r="BY56"/>
      <c r="BZ56"/>
      <c r="CA56"/>
      <c r="CB56"/>
      <c r="CC56"/>
      <c r="CD56"/>
      <c r="CE56"/>
      <c r="CF56"/>
      <c r="CG56"/>
      <c r="CH56"/>
      <c r="CI56"/>
      <c r="CJ56"/>
      <c r="CK56"/>
      <c r="CL56"/>
      <c r="CM56"/>
      <c r="CN56"/>
      <c r="CO56"/>
      <c r="CP56"/>
      <c r="CQ56"/>
      <c r="CR56"/>
      <c r="CS56"/>
      <c r="CT56"/>
      <c r="CU56"/>
      <c r="CV56"/>
      <c r="CW56"/>
      <c r="CX56"/>
      <c r="CY56"/>
      <c r="CZ56"/>
      <c r="DA56"/>
      <c r="DB56"/>
      <c r="DC56"/>
      <c r="DD56"/>
      <c r="DE56"/>
      <c r="DF56"/>
      <c r="DG56"/>
      <c r="DH56"/>
      <c r="DI56"/>
      <c r="DJ56"/>
      <c r="DK56"/>
      <c r="DL56"/>
      <c r="DM56"/>
      <c r="DN56"/>
      <c r="DO56"/>
      <c r="DP56"/>
      <c r="DQ56"/>
      <c r="DR56"/>
      <c r="DS56"/>
      <c r="DT56"/>
      <c r="DU56"/>
      <c r="DV56"/>
      <c r="DW56"/>
      <c r="DX56"/>
      <c r="DY56"/>
      <c r="DZ56"/>
      <c r="EA56"/>
      <c r="EB56"/>
      <c r="EC56"/>
      <c r="ED56"/>
      <c r="EE56"/>
      <c r="EF56"/>
      <c r="EG56"/>
      <c r="EH56"/>
      <c r="EI56"/>
      <c r="EJ56"/>
      <c r="EK56"/>
      <c r="EL56"/>
      <c r="EM56"/>
      <c r="EN56"/>
      <c r="EO56"/>
      <c r="EP56"/>
      <c r="EQ56"/>
      <c r="ER56"/>
      <c r="ES56"/>
      <c r="ET56"/>
      <c r="EU56"/>
      <c r="EV56"/>
      <c r="EW56"/>
      <c r="EX56"/>
      <c r="EY56"/>
      <c r="EZ56"/>
      <c r="FA56"/>
      <c r="FB56"/>
      <c r="FC56"/>
      <c r="FD56"/>
      <c r="FE56"/>
      <c r="FF56"/>
      <c r="FG56"/>
      <c r="FH56"/>
      <c r="FI56"/>
      <c r="FJ56"/>
      <c r="FK56"/>
      <c r="FL56"/>
      <c r="FM56"/>
      <c r="FN56"/>
      <c r="FO56"/>
      <c r="FP56"/>
      <c r="FQ56"/>
      <c r="FR56"/>
      <c r="FS56"/>
      <c r="FT56"/>
      <c r="FU56"/>
      <c r="FV56"/>
      <c r="FW56"/>
      <c r="FX56"/>
      <c r="FY56"/>
      <c r="FZ56"/>
      <c r="GA56"/>
      <c r="GB56"/>
      <c r="GC56"/>
      <c r="GD56"/>
      <c r="GE56"/>
      <c r="GF56"/>
      <c r="GG56"/>
      <c r="GH56"/>
      <c r="GI56"/>
      <c r="GJ56"/>
      <c r="GK56"/>
      <c r="GL56"/>
      <c r="GM56"/>
      <c r="GN56"/>
      <c r="GO56"/>
      <c r="GP56"/>
      <c r="GQ56"/>
      <c r="GR56"/>
      <c r="GS56"/>
      <c r="GT56"/>
      <c r="GU56"/>
      <c r="GV56"/>
      <c r="GW56"/>
      <c r="GX56"/>
      <c r="GY56"/>
      <c r="GZ56"/>
      <c r="HA56"/>
      <c r="HB56"/>
      <c r="HC56"/>
      <c r="HD56"/>
      <c r="HE56"/>
      <c r="HF56"/>
      <c r="HG56"/>
      <c r="HH56"/>
      <c r="HI56"/>
      <c r="HJ56"/>
      <c r="HK56"/>
      <c r="HL56"/>
      <c r="HM56"/>
      <c r="HN56"/>
      <c r="HO56"/>
      <c r="HP56"/>
      <c r="HQ56"/>
      <c r="HR56"/>
      <c r="HS56"/>
      <c r="HT56"/>
      <c r="HU56"/>
      <c r="HV56"/>
      <c r="HW56"/>
      <c r="HX56"/>
      <c r="HY56"/>
      <c r="HZ56"/>
      <c r="IA56"/>
      <c r="IB56"/>
      <c r="IC56"/>
      <c r="ID56"/>
      <c r="IE56"/>
      <c r="IF56"/>
      <c r="IG56"/>
      <c r="IH56"/>
      <c r="II56"/>
      <c r="IJ56"/>
      <c r="IK56"/>
      <c r="IL56"/>
      <c r="IM56"/>
      <c r="IN56"/>
      <c r="IO56"/>
      <c r="IP56"/>
      <c r="IQ56"/>
      <c r="IR56"/>
      <c r="IS56"/>
      <c r="IT56"/>
      <c r="IU56"/>
      <c r="IV56"/>
      <c r="IW56"/>
      <c r="IX56"/>
      <c r="IY56"/>
      <c r="IZ56"/>
      <c r="JA56"/>
      <c r="JB56"/>
      <c r="JC56"/>
      <c r="JD56"/>
      <c r="JE56"/>
      <c r="JF56"/>
      <c r="JG56"/>
      <c r="JH56"/>
      <c r="JI56"/>
      <c r="JJ56"/>
      <c r="JK56"/>
      <c r="JL56"/>
      <c r="JM56"/>
      <c r="JN56"/>
      <c r="JO56"/>
      <c r="JP56"/>
      <c r="JQ56"/>
      <c r="JR56"/>
      <c r="JS56"/>
      <c r="JT56"/>
      <c r="JU56"/>
      <c r="JV56"/>
      <c r="JW56"/>
      <c r="JX56"/>
      <c r="JY56"/>
      <c r="JZ56"/>
      <c r="KA56"/>
      <c r="KB56"/>
      <c r="KC56"/>
      <c r="KD56"/>
      <c r="KE56"/>
      <c r="KF56"/>
      <c r="KG56"/>
      <c r="KH56"/>
      <c r="KI56"/>
      <c r="KJ56"/>
      <c r="KK56"/>
      <c r="KL56"/>
      <c r="KM56"/>
      <c r="KN56"/>
      <c r="KO56"/>
      <c r="KP56"/>
      <c r="KQ56"/>
      <c r="KR56"/>
      <c r="KS56"/>
      <c r="KT56"/>
      <c r="KU56"/>
      <c r="KV56"/>
      <c r="KW56"/>
      <c r="KX56"/>
      <c r="KY56"/>
      <c r="KZ56"/>
      <c r="LA56"/>
      <c r="LB56"/>
      <c r="LC56"/>
      <c r="LD56"/>
      <c r="LE56"/>
      <c r="LF56"/>
      <c r="LG56"/>
      <c r="LH56"/>
      <c r="LI56"/>
      <c r="LJ56"/>
      <c r="LK56"/>
      <c r="LL56"/>
      <c r="LM56"/>
      <c r="LN56"/>
      <c r="LO56"/>
      <c r="LP56"/>
      <c r="LQ56"/>
      <c r="LR56"/>
      <c r="LS56"/>
      <c r="LT56"/>
      <c r="LU56"/>
      <c r="LV56"/>
      <c r="LW56"/>
      <c r="LX56"/>
      <c r="LY56"/>
      <c r="LZ56"/>
      <c r="MA56"/>
      <c r="MB56"/>
      <c r="MC56"/>
      <c r="MD56"/>
      <c r="ME56"/>
      <c r="MF56"/>
      <c r="MG56"/>
      <c r="MH56"/>
      <c r="MI56"/>
      <c r="MJ56"/>
      <c r="MK56"/>
      <c r="ML56"/>
      <c r="MM56"/>
      <c r="MN56"/>
      <c r="MO56"/>
      <c r="MP56"/>
      <c r="MQ56"/>
      <c r="MR56"/>
      <c r="MS56"/>
      <c r="MT56"/>
      <c r="MU56"/>
      <c r="MV56"/>
      <c r="MW56"/>
      <c r="MX56"/>
      <c r="MY56"/>
      <c r="MZ56"/>
      <c r="NA56"/>
      <c r="NB56"/>
      <c r="NC56"/>
      <c r="ND56"/>
      <c r="NE56"/>
      <c r="NF56"/>
      <c r="NG56"/>
      <c r="NH56"/>
      <c r="NI56"/>
      <c r="NJ56"/>
      <c r="NK56"/>
      <c r="NL56"/>
      <c r="NM56"/>
      <c r="NN56"/>
      <c r="NO56"/>
      <c r="NP56"/>
      <c r="NQ56"/>
      <c r="NR56"/>
      <c r="NS56"/>
      <c r="NT56"/>
      <c r="NU56"/>
      <c r="NV56"/>
      <c r="NW56"/>
      <c r="NX56"/>
      <c r="NY56"/>
      <c r="NZ56"/>
      <c r="OA56"/>
      <c r="OB56"/>
      <c r="OC56"/>
      <c r="OD56"/>
      <c r="OE56"/>
      <c r="OF56"/>
      <c r="OG56"/>
      <c r="OH56"/>
      <c r="OI56"/>
      <c r="OJ56"/>
      <c r="OK56"/>
      <c r="OL56"/>
      <c r="OM56"/>
      <c r="ON56"/>
      <c r="OO56"/>
      <c r="OP56"/>
      <c r="OQ56"/>
      <c r="OR56"/>
      <c r="OS56"/>
      <c r="OT56"/>
      <c r="OU56"/>
      <c r="OV56"/>
      <c r="OW56"/>
      <c r="OX56"/>
      <c r="OY56"/>
      <c r="OZ56"/>
      <c r="PA56"/>
      <c r="PB56"/>
      <c r="PC56"/>
      <c r="PD56"/>
      <c r="PE56"/>
      <c r="PF56"/>
      <c r="PG56"/>
      <c r="PH56"/>
      <c r="PI56"/>
      <c r="PJ56"/>
      <c r="PK56"/>
      <c r="PL56"/>
      <c r="PM56"/>
      <c r="PN56"/>
      <c r="PO56"/>
      <c r="PP56"/>
      <c r="PQ56"/>
      <c r="PR56"/>
      <c r="PS56"/>
      <c r="PT56"/>
      <c r="PU56"/>
      <c r="PV56"/>
      <c r="PW56"/>
      <c r="PX56"/>
      <c r="PY56"/>
      <c r="PZ56"/>
      <c r="QA56"/>
      <c r="QB56"/>
      <c r="QC56"/>
      <c r="QD56"/>
      <c r="QE56"/>
      <c r="QF56"/>
      <c r="QG56"/>
      <c r="QH56"/>
      <c r="QI56"/>
      <c r="QJ56"/>
      <c r="QK56"/>
      <c r="QL56"/>
      <c r="QM56"/>
      <c r="QN56"/>
      <c r="QO56"/>
      <c r="QP56"/>
      <c r="QQ56"/>
      <c r="QR56"/>
      <c r="QS56"/>
      <c r="QT56"/>
      <c r="QU56"/>
      <c r="QV56"/>
      <c r="QW56"/>
      <c r="QX56"/>
      <c r="QY56"/>
      <c r="QZ56"/>
      <c r="RA56"/>
      <c r="RB56"/>
      <c r="RC56"/>
      <c r="RD56"/>
      <c r="RE56"/>
      <c r="RF56"/>
    </row>
    <row r="57" spans="1:474">
      <c r="A57" s="252">
        <v>20</v>
      </c>
      <c r="B57" s="252" t="s">
        <v>229</v>
      </c>
      <c r="C57" s="252" t="s">
        <v>61</v>
      </c>
      <c r="D57" s="221">
        <v>24</v>
      </c>
      <c r="E57" s="221">
        <v>24</v>
      </c>
      <c r="F57" s="221">
        <v>24</v>
      </c>
      <c r="G57" s="221"/>
      <c r="H57" s="221"/>
      <c r="I57" s="221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  <c r="AH57"/>
      <c r="AI57"/>
      <c r="AJ57"/>
      <c r="AK57"/>
      <c r="AL57"/>
      <c r="AM57"/>
      <c r="AN57"/>
      <c r="AO57"/>
      <c r="AP57"/>
      <c r="AQ57"/>
      <c r="AR57"/>
      <c r="AS57"/>
      <c r="AT57"/>
      <c r="AU57"/>
      <c r="AV57"/>
      <c r="AW57"/>
      <c r="AX57"/>
      <c r="AY57"/>
      <c r="AZ57"/>
      <c r="BA57"/>
      <c r="BB57"/>
      <c r="BC57"/>
      <c r="BD57"/>
      <c r="BE57"/>
      <c r="BF57"/>
      <c r="BG57"/>
      <c r="BH57"/>
      <c r="BI57"/>
      <c r="BJ57"/>
      <c r="BK57"/>
      <c r="BL57"/>
      <c r="BM57"/>
      <c r="BN57"/>
      <c r="BO57"/>
      <c r="BP57"/>
      <c r="BQ57"/>
      <c r="BR57"/>
      <c r="BS57"/>
      <c r="BT57"/>
      <c r="BU57"/>
      <c r="BV57"/>
      <c r="BW57"/>
      <c r="BX57"/>
      <c r="BY57"/>
      <c r="BZ57"/>
      <c r="CA57"/>
      <c r="CB57"/>
      <c r="CC57"/>
      <c r="CD57"/>
      <c r="CE57"/>
      <c r="CF57"/>
      <c r="CG57"/>
      <c r="CH57"/>
      <c r="CI57"/>
      <c r="CJ57"/>
      <c r="CK57"/>
      <c r="CL57"/>
      <c r="CM57"/>
      <c r="CN57"/>
      <c r="CO57"/>
      <c r="CP57"/>
      <c r="CQ57"/>
      <c r="CR57"/>
      <c r="CS57"/>
      <c r="CT57"/>
      <c r="CU57"/>
      <c r="CV57"/>
      <c r="CW57"/>
      <c r="CX57"/>
      <c r="CY57"/>
      <c r="CZ57"/>
      <c r="DA57"/>
      <c r="DB57"/>
      <c r="DC57"/>
      <c r="DD57"/>
      <c r="DE57"/>
      <c r="DF57"/>
      <c r="DG57"/>
      <c r="DH57"/>
      <c r="DI57"/>
      <c r="DJ57"/>
      <c r="DK57"/>
      <c r="DL57"/>
      <c r="DM57"/>
      <c r="DN57"/>
      <c r="DO57"/>
      <c r="DP57"/>
      <c r="DQ57"/>
      <c r="DR57"/>
      <c r="DS57"/>
      <c r="DT57"/>
      <c r="DU57"/>
      <c r="DV57"/>
      <c r="DW57"/>
      <c r="DX57"/>
      <c r="DY57"/>
      <c r="DZ57"/>
      <c r="EA57"/>
      <c r="EB57"/>
      <c r="EC57"/>
      <c r="ED57"/>
      <c r="EE57"/>
      <c r="EF57"/>
      <c r="EG57"/>
      <c r="EH57"/>
      <c r="EI57"/>
      <c r="EJ57"/>
      <c r="EK57"/>
      <c r="EL57"/>
      <c r="EM57"/>
      <c r="EN57"/>
      <c r="EO57"/>
      <c r="EP57"/>
      <c r="EQ57"/>
      <c r="ER57"/>
      <c r="ES57"/>
      <c r="ET57"/>
      <c r="EU57"/>
      <c r="EV57"/>
      <c r="EW57"/>
      <c r="EX57"/>
      <c r="EY57"/>
      <c r="EZ57"/>
      <c r="FA57"/>
      <c r="FB57"/>
      <c r="FC57"/>
      <c r="FD57"/>
      <c r="FE57"/>
      <c r="FF57"/>
      <c r="FG57"/>
      <c r="FH57"/>
      <c r="FI57"/>
      <c r="FJ57"/>
      <c r="FK57"/>
      <c r="FL57"/>
      <c r="FM57"/>
      <c r="FN57"/>
      <c r="FO57"/>
      <c r="FP57"/>
      <c r="FQ57"/>
      <c r="FR57"/>
      <c r="FS57"/>
      <c r="FT57"/>
      <c r="FU57"/>
      <c r="FV57"/>
      <c r="FW57"/>
      <c r="FX57"/>
      <c r="FY57"/>
      <c r="FZ57"/>
      <c r="GA57"/>
      <c r="GB57"/>
      <c r="GC57"/>
      <c r="GD57"/>
      <c r="GE57"/>
      <c r="GF57"/>
      <c r="GG57"/>
      <c r="GH57"/>
      <c r="GI57"/>
      <c r="GJ57"/>
      <c r="GK57"/>
      <c r="GL57"/>
      <c r="GM57"/>
      <c r="GN57"/>
      <c r="GO57"/>
      <c r="GP57"/>
      <c r="GQ57"/>
      <c r="GR57"/>
      <c r="GS57"/>
      <c r="GT57"/>
      <c r="GU57"/>
      <c r="GV57"/>
      <c r="GW57"/>
      <c r="GX57"/>
      <c r="GY57"/>
      <c r="GZ57"/>
      <c r="HA57"/>
      <c r="HB57"/>
      <c r="HC57"/>
      <c r="HD57"/>
      <c r="HE57"/>
      <c r="HF57"/>
      <c r="HG57"/>
      <c r="HH57"/>
      <c r="HI57"/>
      <c r="HJ57"/>
      <c r="HK57"/>
      <c r="HL57"/>
      <c r="HM57"/>
      <c r="HN57"/>
      <c r="HO57"/>
      <c r="HP57"/>
      <c r="HQ57"/>
      <c r="HR57"/>
      <c r="HS57"/>
      <c r="HT57"/>
      <c r="HU57"/>
      <c r="HV57"/>
      <c r="HW57"/>
      <c r="HX57"/>
      <c r="HY57"/>
      <c r="HZ57"/>
      <c r="IA57"/>
      <c r="IB57"/>
      <c r="IC57"/>
      <c r="ID57"/>
      <c r="IE57"/>
      <c r="IF57"/>
      <c r="IG57"/>
      <c r="IH57"/>
      <c r="II57"/>
      <c r="IJ57"/>
      <c r="IK57"/>
      <c r="IL57"/>
      <c r="IM57"/>
      <c r="IN57"/>
      <c r="IO57"/>
      <c r="IP57"/>
      <c r="IQ57"/>
      <c r="IR57"/>
      <c r="IS57"/>
      <c r="IT57"/>
      <c r="IU57"/>
      <c r="IV57"/>
      <c r="IW57"/>
      <c r="IX57"/>
      <c r="IY57"/>
      <c r="IZ57"/>
      <c r="JA57"/>
      <c r="JB57"/>
      <c r="JC57"/>
      <c r="JD57"/>
      <c r="JE57"/>
      <c r="JF57"/>
      <c r="JG57"/>
      <c r="JH57"/>
      <c r="JI57"/>
      <c r="JJ57"/>
      <c r="JK57"/>
      <c r="JL57"/>
      <c r="JM57"/>
      <c r="JN57"/>
      <c r="JO57"/>
      <c r="JP57"/>
      <c r="JQ57"/>
      <c r="JR57"/>
      <c r="JS57"/>
      <c r="JT57"/>
      <c r="JU57"/>
      <c r="JV57"/>
      <c r="JW57"/>
      <c r="JX57"/>
      <c r="JY57"/>
      <c r="JZ57"/>
      <c r="KA57"/>
      <c r="KB57"/>
      <c r="KC57"/>
      <c r="KD57"/>
      <c r="KE57"/>
      <c r="KF57"/>
      <c r="KG57"/>
      <c r="KH57"/>
      <c r="KI57"/>
      <c r="KJ57"/>
      <c r="KK57"/>
      <c r="KL57"/>
      <c r="KM57"/>
      <c r="KN57"/>
      <c r="KO57"/>
      <c r="KP57"/>
      <c r="KQ57"/>
      <c r="KR57"/>
      <c r="KS57"/>
      <c r="KT57"/>
      <c r="KU57"/>
      <c r="KV57"/>
      <c r="KW57"/>
      <c r="KX57"/>
      <c r="KY57"/>
      <c r="KZ57"/>
      <c r="LA57"/>
      <c r="LB57"/>
      <c r="LC57"/>
      <c r="LD57"/>
      <c r="LE57"/>
      <c r="LF57"/>
      <c r="LG57"/>
      <c r="LH57"/>
      <c r="LI57"/>
      <c r="LJ57"/>
      <c r="LK57"/>
      <c r="LL57"/>
      <c r="LM57"/>
      <c r="LN57"/>
      <c r="LO57"/>
      <c r="LP57"/>
      <c r="LQ57"/>
      <c r="LR57"/>
      <c r="LS57"/>
      <c r="LT57"/>
      <c r="LU57"/>
      <c r="LV57"/>
      <c r="LW57"/>
      <c r="LX57"/>
      <c r="LY57"/>
      <c r="LZ57"/>
      <c r="MA57"/>
      <c r="MB57"/>
      <c r="MC57"/>
      <c r="MD57"/>
      <c r="ME57"/>
      <c r="MF57"/>
      <c r="MG57"/>
      <c r="MH57"/>
      <c r="MI57"/>
      <c r="MJ57"/>
      <c r="MK57"/>
      <c r="ML57"/>
      <c r="MM57"/>
      <c r="MN57"/>
      <c r="MO57"/>
      <c r="MP57"/>
      <c r="MQ57"/>
      <c r="MR57"/>
      <c r="MS57"/>
      <c r="MT57"/>
      <c r="MU57"/>
      <c r="MV57"/>
      <c r="MW57"/>
      <c r="MX57"/>
      <c r="MY57"/>
      <c r="MZ57"/>
      <c r="NA57"/>
      <c r="NB57"/>
      <c r="NC57"/>
      <c r="ND57"/>
      <c r="NE57"/>
      <c r="NF57"/>
      <c r="NG57"/>
      <c r="NH57"/>
      <c r="NI57"/>
      <c r="NJ57"/>
      <c r="NK57"/>
      <c r="NL57"/>
      <c r="NM57"/>
      <c r="NN57"/>
      <c r="NO57"/>
      <c r="NP57"/>
      <c r="NQ57"/>
      <c r="NR57"/>
      <c r="NS57"/>
      <c r="NT57"/>
      <c r="NU57"/>
      <c r="NV57"/>
      <c r="NW57"/>
      <c r="NX57"/>
      <c r="NY57"/>
      <c r="NZ57"/>
      <c r="OA57"/>
      <c r="OB57"/>
      <c r="OC57"/>
      <c r="OD57"/>
      <c r="OE57"/>
      <c r="OF57"/>
      <c r="OG57"/>
      <c r="OH57"/>
      <c r="OI57"/>
      <c r="OJ57"/>
      <c r="OK57"/>
      <c r="OL57"/>
      <c r="OM57"/>
      <c r="ON57"/>
      <c r="OO57"/>
      <c r="OP57"/>
      <c r="OQ57"/>
      <c r="OR57"/>
      <c r="OS57"/>
      <c r="OT57"/>
      <c r="OU57"/>
      <c r="OV57"/>
      <c r="OW57"/>
      <c r="OX57"/>
      <c r="OY57"/>
      <c r="OZ57"/>
      <c r="PA57"/>
      <c r="PB57"/>
      <c r="PC57"/>
      <c r="PD57"/>
      <c r="PE57"/>
      <c r="PF57"/>
      <c r="PG57"/>
      <c r="PH57"/>
      <c r="PI57"/>
      <c r="PJ57"/>
      <c r="PK57"/>
      <c r="PL57"/>
      <c r="PM57"/>
      <c r="PN57"/>
      <c r="PO57"/>
      <c r="PP57"/>
      <c r="PQ57"/>
      <c r="PR57"/>
      <c r="PS57"/>
      <c r="PT57"/>
      <c r="PU57"/>
      <c r="PV57"/>
      <c r="PW57"/>
      <c r="PX57"/>
      <c r="PY57"/>
      <c r="PZ57"/>
      <c r="QA57"/>
      <c r="QB57"/>
      <c r="QC57"/>
      <c r="QD57"/>
      <c r="QE57"/>
      <c r="QF57"/>
      <c r="QG57"/>
      <c r="QH57"/>
      <c r="QI57"/>
      <c r="QJ57"/>
      <c r="QK57"/>
      <c r="QL57"/>
      <c r="QM57"/>
      <c r="QN57"/>
      <c r="QO57"/>
      <c r="QP57"/>
      <c r="QQ57"/>
      <c r="QR57"/>
      <c r="QS57"/>
      <c r="QT57"/>
      <c r="QU57"/>
      <c r="QV57"/>
      <c r="QW57"/>
      <c r="QX57"/>
      <c r="QY57"/>
      <c r="QZ57"/>
      <c r="RA57"/>
      <c r="RB57"/>
      <c r="RC57"/>
      <c r="RD57"/>
      <c r="RE57"/>
      <c r="RF57"/>
    </row>
    <row r="58" spans="1:474">
      <c r="A58" s="252">
        <v>20</v>
      </c>
      <c r="B58" s="252" t="s">
        <v>190</v>
      </c>
      <c r="C58" s="252" t="s">
        <v>61</v>
      </c>
      <c r="D58" s="221">
        <v>23.125</v>
      </c>
      <c r="E58" s="221">
        <v>23</v>
      </c>
      <c r="F58" s="221">
        <v>24</v>
      </c>
      <c r="G58" s="221"/>
      <c r="H58" s="221"/>
      <c r="I58" s="221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  <c r="AH58"/>
      <c r="AI58"/>
      <c r="AJ58"/>
      <c r="AK58"/>
      <c r="AL58"/>
      <c r="AM58"/>
      <c r="AN58"/>
      <c r="AO58"/>
      <c r="AP58"/>
      <c r="AQ58"/>
      <c r="AR58"/>
      <c r="AS58"/>
      <c r="AT58"/>
      <c r="AU58"/>
      <c r="AV58"/>
      <c r="AW58"/>
      <c r="AX58"/>
      <c r="AY58"/>
      <c r="AZ58"/>
      <c r="BA58"/>
      <c r="BB58"/>
      <c r="BC58"/>
      <c r="BD58"/>
      <c r="BE58"/>
      <c r="BF58"/>
      <c r="BG58"/>
      <c r="BH58"/>
      <c r="BI58"/>
      <c r="BJ58"/>
      <c r="BK58"/>
      <c r="BL58"/>
      <c r="BM58"/>
      <c r="BN58"/>
      <c r="BO58"/>
      <c r="BP58"/>
      <c r="BQ58"/>
      <c r="BR58"/>
      <c r="BS58"/>
      <c r="BT58"/>
      <c r="BU58"/>
      <c r="BV58"/>
      <c r="BW58"/>
      <c r="BX58"/>
      <c r="BY58"/>
      <c r="BZ58"/>
      <c r="CA58"/>
      <c r="CB58"/>
      <c r="CC58"/>
      <c r="CD58"/>
      <c r="CE58"/>
      <c r="CF58"/>
      <c r="CG58"/>
      <c r="CH58"/>
      <c r="CI58"/>
      <c r="CJ58"/>
      <c r="CK58"/>
      <c r="CL58"/>
      <c r="CM58"/>
      <c r="CN58"/>
      <c r="CO58"/>
      <c r="CP58"/>
      <c r="CQ58"/>
      <c r="CR58"/>
      <c r="CS58"/>
      <c r="CT58"/>
      <c r="CU58"/>
      <c r="CV58"/>
      <c r="CW58"/>
      <c r="CX58"/>
      <c r="CY58"/>
      <c r="CZ58"/>
      <c r="DA58"/>
      <c r="DB58"/>
      <c r="DC58"/>
      <c r="DD58"/>
      <c r="DE58"/>
      <c r="DF58"/>
      <c r="DG58"/>
      <c r="DH58"/>
      <c r="DI58"/>
      <c r="DJ58"/>
      <c r="DK58"/>
      <c r="DL58"/>
      <c r="DM58"/>
      <c r="DN58"/>
      <c r="DO58"/>
      <c r="DP58"/>
      <c r="DQ58"/>
      <c r="DR58"/>
      <c r="DS58"/>
      <c r="DT58"/>
      <c r="DU58"/>
      <c r="DV58"/>
      <c r="DW58"/>
      <c r="DX58"/>
      <c r="DY58"/>
      <c r="DZ58"/>
      <c r="EA58"/>
      <c r="EB58"/>
      <c r="EC58"/>
      <c r="ED58"/>
      <c r="EE58"/>
      <c r="EF58"/>
      <c r="EG58"/>
      <c r="EH58"/>
      <c r="EI58"/>
      <c r="EJ58"/>
      <c r="EK58"/>
      <c r="EL58"/>
      <c r="EM58"/>
      <c r="EN58"/>
      <c r="EO58"/>
      <c r="EP58"/>
      <c r="EQ58"/>
      <c r="ER58"/>
      <c r="ES58"/>
      <c r="ET58"/>
      <c r="EU58"/>
      <c r="EV58"/>
      <c r="EW58"/>
      <c r="EX58"/>
      <c r="EY58"/>
      <c r="EZ58"/>
      <c r="FA58"/>
      <c r="FB58"/>
      <c r="FC58"/>
      <c r="FD58"/>
      <c r="FE58"/>
      <c r="FF58"/>
      <c r="FG58"/>
      <c r="FH58"/>
      <c r="FI58"/>
      <c r="FJ58"/>
      <c r="FK58"/>
      <c r="FL58"/>
      <c r="FM58"/>
      <c r="FN58"/>
      <c r="FO58"/>
      <c r="FP58"/>
      <c r="FQ58"/>
      <c r="FR58"/>
      <c r="FS58"/>
      <c r="FT58"/>
      <c r="FU58"/>
      <c r="FV58"/>
      <c r="FW58"/>
      <c r="FX58"/>
      <c r="FY58"/>
      <c r="FZ58"/>
      <c r="GA58"/>
      <c r="GB58"/>
      <c r="GC58"/>
      <c r="GD58"/>
      <c r="GE58"/>
      <c r="GF58"/>
      <c r="GG58"/>
      <c r="GH58"/>
      <c r="GI58"/>
      <c r="GJ58"/>
      <c r="GK58"/>
      <c r="GL58"/>
      <c r="GM58"/>
      <c r="GN58"/>
      <c r="GO58"/>
      <c r="GP58"/>
      <c r="GQ58"/>
      <c r="GR58"/>
      <c r="GS58"/>
      <c r="GT58"/>
      <c r="GU58"/>
      <c r="GV58"/>
      <c r="GW58"/>
      <c r="GX58"/>
      <c r="GY58"/>
      <c r="GZ58"/>
      <c r="HA58"/>
      <c r="HB58"/>
      <c r="HC58"/>
      <c r="HD58"/>
      <c r="HE58"/>
      <c r="HF58"/>
      <c r="HG58"/>
      <c r="HH58"/>
      <c r="HI58"/>
      <c r="HJ58"/>
      <c r="HK58"/>
      <c r="HL58"/>
      <c r="HM58"/>
      <c r="HN58"/>
      <c r="HO58"/>
      <c r="HP58"/>
      <c r="HQ58"/>
      <c r="HR58"/>
      <c r="HS58"/>
      <c r="HT58"/>
      <c r="HU58"/>
      <c r="HV58"/>
      <c r="HW58"/>
      <c r="HX58"/>
      <c r="HY58"/>
      <c r="HZ58"/>
      <c r="IA58"/>
      <c r="IB58"/>
      <c r="IC58"/>
      <c r="ID58"/>
      <c r="IE58"/>
      <c r="IF58"/>
      <c r="IG58"/>
      <c r="IH58"/>
      <c r="II58"/>
      <c r="IJ58"/>
      <c r="IK58"/>
      <c r="IL58"/>
      <c r="IM58"/>
      <c r="IN58"/>
      <c r="IO58"/>
      <c r="IP58"/>
      <c r="IQ58"/>
      <c r="IR58"/>
      <c r="IS58"/>
      <c r="IT58"/>
      <c r="IU58"/>
      <c r="IV58"/>
      <c r="IW58"/>
      <c r="IX58"/>
      <c r="IY58"/>
      <c r="IZ58"/>
      <c r="JA58"/>
      <c r="JB58"/>
      <c r="JC58"/>
      <c r="JD58"/>
      <c r="JE58"/>
      <c r="JF58"/>
      <c r="JG58"/>
      <c r="JH58"/>
      <c r="JI58"/>
      <c r="JJ58"/>
      <c r="JK58"/>
      <c r="JL58"/>
      <c r="JM58"/>
      <c r="JN58"/>
      <c r="JO58"/>
      <c r="JP58"/>
      <c r="JQ58"/>
      <c r="JR58"/>
      <c r="JS58"/>
      <c r="JT58"/>
      <c r="JU58"/>
      <c r="JV58"/>
      <c r="JW58"/>
      <c r="JX58"/>
      <c r="JY58"/>
      <c r="JZ58"/>
      <c r="KA58"/>
      <c r="KB58"/>
      <c r="KC58"/>
      <c r="KD58"/>
      <c r="KE58"/>
      <c r="KF58"/>
      <c r="KG58"/>
      <c r="KH58"/>
      <c r="KI58"/>
      <c r="KJ58"/>
      <c r="KK58"/>
      <c r="KL58"/>
      <c r="KM58"/>
      <c r="KN58"/>
      <c r="KO58"/>
      <c r="KP58"/>
      <c r="KQ58"/>
      <c r="KR58"/>
      <c r="KS58"/>
      <c r="KT58"/>
      <c r="KU58"/>
      <c r="KV58"/>
      <c r="KW58"/>
      <c r="KX58"/>
      <c r="KY58"/>
      <c r="KZ58"/>
      <c r="LA58"/>
      <c r="LB58"/>
      <c r="LC58"/>
      <c r="LD58"/>
      <c r="LE58"/>
      <c r="LF58"/>
      <c r="LG58"/>
      <c r="LH58"/>
      <c r="LI58"/>
      <c r="LJ58"/>
      <c r="LK58"/>
      <c r="LL58"/>
      <c r="LM58"/>
      <c r="LN58"/>
      <c r="LO58"/>
      <c r="LP58"/>
      <c r="LQ58"/>
      <c r="LR58"/>
      <c r="LS58"/>
      <c r="LT58"/>
      <c r="LU58"/>
      <c r="LV58"/>
      <c r="LW58"/>
      <c r="LX58"/>
      <c r="LY58"/>
      <c r="LZ58"/>
      <c r="MA58"/>
      <c r="MB58"/>
      <c r="MC58"/>
      <c r="MD58"/>
      <c r="ME58"/>
      <c r="MF58"/>
      <c r="MG58"/>
      <c r="MH58"/>
      <c r="MI58"/>
      <c r="MJ58"/>
      <c r="MK58"/>
      <c r="ML58"/>
      <c r="MM58"/>
      <c r="MN58"/>
      <c r="MO58"/>
      <c r="MP58"/>
      <c r="MQ58"/>
      <c r="MR58"/>
      <c r="MS58"/>
      <c r="MT58"/>
      <c r="MU58"/>
      <c r="MV58"/>
      <c r="MW58"/>
      <c r="MX58"/>
      <c r="MY58"/>
      <c r="MZ58"/>
      <c r="NA58"/>
      <c r="NB58"/>
      <c r="NC58"/>
      <c r="ND58"/>
      <c r="NE58"/>
      <c r="NF58"/>
      <c r="NG58"/>
      <c r="NH58"/>
      <c r="NI58"/>
      <c r="NJ58"/>
      <c r="NK58"/>
      <c r="NL58"/>
      <c r="NM58"/>
      <c r="NN58"/>
      <c r="NO58"/>
      <c r="NP58"/>
      <c r="NQ58"/>
      <c r="NR58"/>
      <c r="NS58"/>
      <c r="NT58"/>
      <c r="NU58"/>
      <c r="NV58"/>
      <c r="NW58"/>
      <c r="NX58"/>
      <c r="NY58"/>
      <c r="NZ58"/>
      <c r="OA58"/>
      <c r="OB58"/>
      <c r="OC58"/>
      <c r="OD58"/>
      <c r="OE58"/>
      <c r="OF58"/>
      <c r="OG58"/>
      <c r="OH58"/>
      <c r="OI58"/>
      <c r="OJ58"/>
      <c r="OK58"/>
      <c r="OL58"/>
      <c r="OM58"/>
      <c r="ON58"/>
      <c r="OO58"/>
      <c r="OP58"/>
      <c r="OQ58"/>
      <c r="OR58"/>
      <c r="OS58"/>
      <c r="OT58"/>
      <c r="OU58"/>
      <c r="OV58"/>
      <c r="OW58"/>
      <c r="OX58"/>
      <c r="OY58"/>
      <c r="OZ58"/>
      <c r="PA58"/>
      <c r="PB58"/>
      <c r="PC58"/>
      <c r="PD58"/>
      <c r="PE58"/>
      <c r="PF58"/>
      <c r="PG58"/>
      <c r="PH58"/>
      <c r="PI58"/>
      <c r="PJ58"/>
      <c r="PK58"/>
      <c r="PL58"/>
      <c r="PM58"/>
      <c r="PN58"/>
      <c r="PO58"/>
      <c r="PP58"/>
      <c r="PQ58"/>
      <c r="PR58"/>
      <c r="PS58"/>
      <c r="PT58"/>
      <c r="PU58"/>
      <c r="PV58"/>
      <c r="PW58"/>
      <c r="PX58"/>
      <c r="PY58"/>
      <c r="PZ58"/>
      <c r="QA58"/>
      <c r="QB58"/>
      <c r="QC58"/>
      <c r="QD58"/>
      <c r="QE58"/>
      <c r="QF58"/>
      <c r="QG58"/>
      <c r="QH58"/>
      <c r="QI58"/>
      <c r="QJ58"/>
      <c r="QK58"/>
      <c r="QL58"/>
      <c r="QM58"/>
      <c r="QN58"/>
      <c r="QO58"/>
      <c r="QP58"/>
      <c r="QQ58"/>
      <c r="QR58"/>
      <c r="QS58"/>
      <c r="QT58"/>
      <c r="QU58"/>
      <c r="QV58"/>
      <c r="QW58"/>
      <c r="QX58"/>
      <c r="QY58"/>
      <c r="QZ58"/>
      <c r="RA58"/>
      <c r="RB58"/>
      <c r="RC58"/>
      <c r="RD58"/>
      <c r="RE58"/>
      <c r="RF58"/>
    </row>
    <row r="59" spans="1:474">
      <c r="A59" s="252">
        <v>20</v>
      </c>
      <c r="B59" s="252" t="s">
        <v>182</v>
      </c>
      <c r="C59" s="252" t="s">
        <v>61</v>
      </c>
      <c r="D59" s="221">
        <v>26.5</v>
      </c>
      <c r="E59" s="221">
        <v>26</v>
      </c>
      <c r="F59" s="221">
        <v>27</v>
      </c>
      <c r="G59" s="221"/>
      <c r="H59" s="221"/>
      <c r="I59" s="221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  <c r="AH59"/>
      <c r="AI59"/>
      <c r="AJ59"/>
      <c r="AK59"/>
      <c r="AL59"/>
      <c r="AM59"/>
      <c r="AN59"/>
      <c r="AO59"/>
      <c r="AP59"/>
      <c r="AQ59"/>
      <c r="AR59"/>
      <c r="AS59"/>
      <c r="AT59"/>
      <c r="AU59"/>
      <c r="AV59"/>
      <c r="AW59"/>
      <c r="AX59"/>
      <c r="AY59"/>
      <c r="AZ59"/>
      <c r="BA59"/>
      <c r="BB59"/>
      <c r="BC59"/>
      <c r="BD59"/>
      <c r="BE59"/>
      <c r="BF59"/>
      <c r="BG59"/>
      <c r="BH59"/>
      <c r="BI59"/>
      <c r="BJ59"/>
      <c r="BK59"/>
      <c r="BL59"/>
      <c r="BM59"/>
      <c r="BN59"/>
      <c r="BO59"/>
      <c r="BP59"/>
      <c r="BQ59"/>
      <c r="BR59"/>
      <c r="BS59"/>
      <c r="BT59"/>
      <c r="BU59"/>
      <c r="BV59"/>
      <c r="BW59"/>
      <c r="BX59"/>
      <c r="BY59"/>
      <c r="BZ59"/>
      <c r="CA59"/>
      <c r="CB59"/>
      <c r="CC59"/>
      <c r="CD59"/>
      <c r="CE59"/>
      <c r="CF59"/>
      <c r="CG59"/>
      <c r="CH59"/>
      <c r="CI59"/>
      <c r="CJ59"/>
      <c r="CK59"/>
      <c r="CL59"/>
      <c r="CM59"/>
      <c r="CN59"/>
      <c r="CO59"/>
      <c r="CP59"/>
      <c r="CQ59"/>
      <c r="CR59"/>
      <c r="CS59"/>
      <c r="CT59"/>
      <c r="CU59"/>
      <c r="CV59"/>
      <c r="CW59"/>
      <c r="CX59"/>
      <c r="CY59"/>
      <c r="CZ59"/>
      <c r="DA59"/>
      <c r="DB59"/>
      <c r="DC59"/>
      <c r="DD59"/>
      <c r="DE59"/>
      <c r="DF59"/>
      <c r="DG59"/>
      <c r="DH59"/>
      <c r="DI59"/>
      <c r="DJ59"/>
      <c r="DK59"/>
      <c r="DL59"/>
      <c r="DM59"/>
      <c r="DN59"/>
      <c r="DO59"/>
      <c r="DP59"/>
      <c r="DQ59"/>
      <c r="DR59"/>
      <c r="DS59"/>
      <c r="DT59"/>
      <c r="DU59"/>
      <c r="DV59"/>
      <c r="DW59"/>
      <c r="DX59"/>
      <c r="DY59"/>
      <c r="DZ59"/>
      <c r="EA59"/>
      <c r="EB59"/>
      <c r="EC59"/>
      <c r="ED59"/>
      <c r="EE59"/>
      <c r="EF59"/>
      <c r="EG59"/>
      <c r="EH59"/>
      <c r="EI59"/>
      <c r="EJ59"/>
      <c r="EK59"/>
      <c r="EL59"/>
      <c r="EM59"/>
      <c r="EN59"/>
      <c r="EO59"/>
      <c r="EP59"/>
      <c r="EQ59"/>
      <c r="ER59"/>
      <c r="ES59"/>
      <c r="ET59"/>
      <c r="EU59"/>
      <c r="EV59"/>
      <c r="EW59"/>
      <c r="EX59"/>
      <c r="EY59"/>
      <c r="EZ59"/>
      <c r="FA59"/>
      <c r="FB59"/>
      <c r="FC59"/>
      <c r="FD59"/>
      <c r="FE59"/>
      <c r="FF59"/>
      <c r="FG59"/>
      <c r="FH59"/>
      <c r="FI59"/>
      <c r="FJ59"/>
      <c r="FK59"/>
      <c r="FL59"/>
      <c r="FM59"/>
      <c r="FN59"/>
      <c r="FO59"/>
      <c r="FP59"/>
      <c r="FQ59"/>
      <c r="FR59"/>
      <c r="FS59"/>
      <c r="FT59"/>
      <c r="FU59"/>
      <c r="FV59"/>
      <c r="FW59"/>
      <c r="FX59"/>
      <c r="FY59"/>
      <c r="FZ59"/>
      <c r="GA59"/>
      <c r="GB59"/>
      <c r="GC59"/>
      <c r="GD59"/>
      <c r="GE59"/>
      <c r="GF59"/>
      <c r="GG59"/>
      <c r="GH59"/>
      <c r="GI59"/>
      <c r="GJ59"/>
      <c r="GK59"/>
      <c r="GL59"/>
      <c r="GM59"/>
      <c r="GN59"/>
      <c r="GO59"/>
      <c r="GP59"/>
      <c r="GQ59"/>
      <c r="GR59"/>
      <c r="GS59"/>
      <c r="GT59"/>
      <c r="GU59"/>
      <c r="GV59"/>
      <c r="GW59"/>
      <c r="GX59"/>
      <c r="GY59"/>
      <c r="GZ59"/>
      <c r="HA59"/>
      <c r="HB59"/>
      <c r="HC59"/>
      <c r="HD59"/>
      <c r="HE59"/>
      <c r="HF59"/>
      <c r="HG59"/>
      <c r="HH59"/>
      <c r="HI59"/>
      <c r="HJ59"/>
      <c r="HK59"/>
      <c r="HL59"/>
      <c r="HM59"/>
      <c r="HN59"/>
      <c r="HO59"/>
      <c r="HP59"/>
      <c r="HQ59"/>
      <c r="HR59"/>
      <c r="HS59"/>
      <c r="HT59"/>
      <c r="HU59"/>
      <c r="HV59"/>
      <c r="HW59"/>
      <c r="HX59"/>
      <c r="HY59"/>
      <c r="HZ59"/>
      <c r="IA59"/>
      <c r="IB59"/>
      <c r="IC59"/>
      <c r="ID59"/>
      <c r="IE59"/>
      <c r="IF59"/>
      <c r="IG59"/>
      <c r="IH59"/>
      <c r="II59"/>
      <c r="IJ59"/>
      <c r="IK59"/>
      <c r="IL59"/>
      <c r="IM59"/>
      <c r="IN59"/>
      <c r="IO59"/>
      <c r="IP59"/>
      <c r="IQ59"/>
      <c r="IR59"/>
      <c r="IS59"/>
      <c r="IT59"/>
      <c r="IU59"/>
      <c r="IV59"/>
      <c r="IW59"/>
      <c r="IX59"/>
      <c r="IY59"/>
      <c r="IZ59"/>
      <c r="JA59"/>
      <c r="JB59"/>
      <c r="JC59"/>
      <c r="JD59"/>
      <c r="JE59"/>
      <c r="JF59"/>
      <c r="JG59"/>
      <c r="JH59"/>
      <c r="JI59"/>
      <c r="JJ59"/>
      <c r="JK59"/>
      <c r="JL59"/>
      <c r="JM59"/>
      <c r="JN59"/>
      <c r="JO59"/>
      <c r="JP59"/>
      <c r="JQ59"/>
      <c r="JR59"/>
      <c r="JS59"/>
      <c r="JT59"/>
      <c r="JU59"/>
      <c r="JV59"/>
      <c r="JW59"/>
      <c r="JX59"/>
      <c r="JY59"/>
      <c r="JZ59"/>
      <c r="KA59"/>
      <c r="KB59"/>
      <c r="KC59"/>
      <c r="KD59"/>
      <c r="KE59"/>
      <c r="KF59"/>
      <c r="KG59"/>
      <c r="KH59"/>
      <c r="KI59"/>
      <c r="KJ59"/>
      <c r="KK59"/>
      <c r="KL59"/>
      <c r="KM59"/>
      <c r="KN59"/>
      <c r="KO59"/>
      <c r="KP59"/>
      <c r="KQ59"/>
      <c r="KR59"/>
      <c r="KS59"/>
      <c r="KT59"/>
      <c r="KU59"/>
      <c r="KV59"/>
      <c r="KW59"/>
      <c r="KX59"/>
      <c r="KY59"/>
      <c r="KZ59"/>
      <c r="LA59"/>
      <c r="LB59"/>
      <c r="LC59"/>
      <c r="LD59"/>
      <c r="LE59"/>
      <c r="LF59"/>
      <c r="LG59"/>
      <c r="LH59"/>
      <c r="LI59"/>
      <c r="LJ59"/>
      <c r="LK59"/>
      <c r="LL59"/>
      <c r="LM59"/>
      <c r="LN59"/>
      <c r="LO59"/>
      <c r="LP59"/>
      <c r="LQ59"/>
      <c r="LR59"/>
      <c r="LS59"/>
      <c r="LT59"/>
      <c r="LU59"/>
      <c r="LV59"/>
      <c r="LW59"/>
      <c r="LX59"/>
      <c r="LY59"/>
      <c r="LZ59"/>
      <c r="MA59"/>
      <c r="MB59"/>
      <c r="MC59"/>
      <c r="MD59"/>
      <c r="ME59"/>
      <c r="MF59"/>
      <c r="MG59"/>
      <c r="MH59"/>
      <c r="MI59"/>
      <c r="MJ59"/>
      <c r="MK59"/>
      <c r="ML59"/>
      <c r="MM59"/>
      <c r="MN59"/>
      <c r="MO59"/>
      <c r="MP59"/>
      <c r="MQ59"/>
      <c r="MR59"/>
      <c r="MS59"/>
      <c r="MT59"/>
      <c r="MU59"/>
      <c r="MV59"/>
      <c r="MW59"/>
      <c r="MX59"/>
      <c r="MY59"/>
      <c r="MZ59"/>
      <c r="NA59"/>
      <c r="NB59"/>
      <c r="NC59"/>
      <c r="ND59"/>
      <c r="NE59"/>
      <c r="NF59"/>
      <c r="NG59"/>
      <c r="NH59"/>
      <c r="NI59"/>
      <c r="NJ59"/>
      <c r="NK59"/>
      <c r="NL59"/>
      <c r="NM59"/>
      <c r="NN59"/>
      <c r="NO59"/>
      <c r="NP59"/>
      <c r="NQ59"/>
      <c r="NR59"/>
      <c r="NS59"/>
      <c r="NT59"/>
      <c r="NU59"/>
      <c r="NV59"/>
      <c r="NW59"/>
      <c r="NX59"/>
      <c r="NY59"/>
      <c r="NZ59"/>
      <c r="OA59"/>
      <c r="OB59"/>
      <c r="OC59"/>
      <c r="OD59"/>
      <c r="OE59"/>
      <c r="OF59"/>
      <c r="OG59"/>
      <c r="OH59"/>
      <c r="OI59"/>
      <c r="OJ59"/>
      <c r="OK59"/>
      <c r="OL59"/>
      <c r="OM59"/>
      <c r="ON59"/>
      <c r="OO59"/>
      <c r="OP59"/>
      <c r="OQ59"/>
      <c r="OR59"/>
      <c r="OS59"/>
      <c r="OT59"/>
      <c r="OU59"/>
      <c r="OV59"/>
      <c r="OW59"/>
      <c r="OX59"/>
      <c r="OY59"/>
      <c r="OZ59"/>
      <c r="PA59"/>
      <c r="PB59"/>
      <c r="PC59"/>
      <c r="PD59"/>
      <c r="PE59"/>
      <c r="PF59"/>
      <c r="PG59"/>
      <c r="PH59"/>
      <c r="PI59"/>
      <c r="PJ59"/>
      <c r="PK59"/>
      <c r="PL59"/>
      <c r="PM59"/>
      <c r="PN59"/>
      <c r="PO59"/>
      <c r="PP59"/>
      <c r="PQ59"/>
      <c r="PR59"/>
      <c r="PS59"/>
      <c r="PT59"/>
      <c r="PU59"/>
      <c r="PV59"/>
      <c r="PW59"/>
      <c r="PX59"/>
      <c r="PY59"/>
      <c r="PZ59"/>
      <c r="QA59"/>
      <c r="QB59"/>
      <c r="QC59"/>
      <c r="QD59"/>
      <c r="QE59"/>
      <c r="QF59"/>
      <c r="QG59"/>
      <c r="QH59"/>
      <c r="QI59"/>
      <c r="QJ59"/>
      <c r="QK59"/>
      <c r="QL59"/>
      <c r="QM59"/>
      <c r="QN59"/>
      <c r="QO59"/>
      <c r="QP59"/>
      <c r="QQ59"/>
      <c r="QR59"/>
      <c r="QS59"/>
      <c r="QT59"/>
      <c r="QU59"/>
      <c r="QV59"/>
      <c r="QW59"/>
      <c r="QX59"/>
      <c r="QY59"/>
      <c r="QZ59"/>
      <c r="RA59"/>
      <c r="RB59"/>
      <c r="RC59"/>
      <c r="RD59"/>
      <c r="RE59"/>
      <c r="RF59"/>
    </row>
    <row r="60" spans="1:474">
      <c r="A60" s="252">
        <v>20</v>
      </c>
      <c r="B60" s="252" t="s">
        <v>175</v>
      </c>
      <c r="C60" s="252" t="s">
        <v>61</v>
      </c>
      <c r="D60" s="221">
        <v>25</v>
      </c>
      <c r="E60" s="221">
        <v>25</v>
      </c>
      <c r="F60" s="221">
        <v>25</v>
      </c>
      <c r="G60" s="221"/>
      <c r="H60" s="221"/>
      <c r="I60" s="221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  <c r="AH60"/>
      <c r="AI60"/>
      <c r="AJ60"/>
      <c r="AK60"/>
      <c r="AL60"/>
      <c r="AM60"/>
      <c r="AN60"/>
      <c r="AO60"/>
      <c r="AP60"/>
      <c r="AQ60"/>
      <c r="AR60"/>
      <c r="AS60"/>
      <c r="AT60"/>
      <c r="AU60"/>
      <c r="AV60"/>
      <c r="AW60"/>
      <c r="AX60"/>
      <c r="AY60"/>
      <c r="AZ60"/>
      <c r="BA60"/>
      <c r="BB60"/>
      <c r="BC60"/>
      <c r="BD60"/>
      <c r="BE60"/>
      <c r="BF60"/>
      <c r="BG60"/>
      <c r="BH60"/>
      <c r="BI60"/>
      <c r="BJ60"/>
      <c r="BK60"/>
      <c r="BL60"/>
      <c r="BM60"/>
      <c r="BN60"/>
      <c r="BO60"/>
      <c r="BP60"/>
      <c r="BQ60"/>
      <c r="BR60"/>
      <c r="BS60"/>
      <c r="BT60"/>
      <c r="BU60"/>
      <c r="BV60"/>
      <c r="BW60"/>
      <c r="BX60"/>
      <c r="BY60"/>
      <c r="BZ60"/>
      <c r="CA60"/>
      <c r="CB60"/>
      <c r="CC60"/>
      <c r="CD60"/>
      <c r="CE60"/>
      <c r="CF60"/>
      <c r="CG60"/>
      <c r="CH60"/>
      <c r="CI60"/>
      <c r="CJ60"/>
      <c r="CK60"/>
      <c r="CL60"/>
      <c r="CM60"/>
      <c r="CN60"/>
      <c r="CO60"/>
      <c r="CP60"/>
      <c r="CQ60"/>
      <c r="CR60"/>
      <c r="CS60"/>
      <c r="CT60"/>
      <c r="CU60"/>
      <c r="CV60"/>
      <c r="CW60"/>
      <c r="CX60"/>
      <c r="CY60"/>
      <c r="CZ60"/>
      <c r="DA60"/>
      <c r="DB60"/>
      <c r="DC60"/>
      <c r="DD60"/>
      <c r="DE60"/>
      <c r="DF60"/>
      <c r="DG60"/>
      <c r="DH60"/>
      <c r="DI60"/>
      <c r="DJ60"/>
      <c r="DK60"/>
      <c r="DL60"/>
      <c r="DM60"/>
      <c r="DN60"/>
      <c r="DO60"/>
      <c r="DP60"/>
      <c r="DQ60"/>
      <c r="DR60"/>
      <c r="DS60"/>
      <c r="DT60"/>
      <c r="DU60"/>
      <c r="DV60"/>
      <c r="DW60"/>
      <c r="DX60"/>
      <c r="DY60"/>
      <c r="DZ60"/>
      <c r="EA60"/>
      <c r="EB60"/>
      <c r="EC60"/>
      <c r="ED60"/>
      <c r="EE60"/>
      <c r="EF60"/>
      <c r="EG60"/>
      <c r="EH60"/>
      <c r="EI60"/>
      <c r="EJ60"/>
      <c r="EK60"/>
      <c r="EL60"/>
      <c r="EM60"/>
      <c r="EN60"/>
      <c r="EO60"/>
      <c r="EP60"/>
      <c r="EQ60"/>
      <c r="ER60"/>
      <c r="ES60"/>
      <c r="ET60"/>
      <c r="EU60"/>
      <c r="EV60"/>
      <c r="EW60"/>
      <c r="EX60"/>
      <c r="EY60"/>
      <c r="EZ60"/>
      <c r="FA60"/>
      <c r="FB60"/>
      <c r="FC60"/>
      <c r="FD60"/>
      <c r="FE60"/>
      <c r="FF60"/>
      <c r="FG60"/>
      <c r="FH60"/>
      <c r="FI60"/>
      <c r="FJ60"/>
      <c r="FK60"/>
      <c r="FL60"/>
      <c r="FM60"/>
      <c r="FN60"/>
      <c r="FO60"/>
      <c r="FP60"/>
      <c r="FQ60"/>
      <c r="FR60"/>
      <c r="FS60"/>
      <c r="FT60"/>
      <c r="FU60"/>
      <c r="FV60"/>
      <c r="FW60"/>
      <c r="FX60"/>
      <c r="FY60"/>
      <c r="FZ60"/>
      <c r="GA60"/>
      <c r="GB60"/>
      <c r="GC60"/>
      <c r="GD60"/>
      <c r="GE60"/>
      <c r="GF60"/>
      <c r="GG60"/>
      <c r="GH60"/>
      <c r="GI60"/>
      <c r="GJ60"/>
      <c r="GK60"/>
      <c r="GL60"/>
      <c r="GM60"/>
      <c r="GN60"/>
      <c r="GO60"/>
      <c r="GP60"/>
      <c r="GQ60"/>
      <c r="GR60"/>
      <c r="GS60"/>
      <c r="GT60"/>
      <c r="GU60"/>
      <c r="GV60"/>
      <c r="GW60"/>
      <c r="GX60"/>
      <c r="GY60"/>
      <c r="GZ60"/>
      <c r="HA60"/>
      <c r="HB60"/>
      <c r="HC60"/>
      <c r="HD60"/>
      <c r="HE60"/>
      <c r="HF60"/>
      <c r="HG60"/>
      <c r="HH60"/>
      <c r="HI60"/>
      <c r="HJ60"/>
      <c r="HK60"/>
      <c r="HL60"/>
      <c r="HM60"/>
      <c r="HN60"/>
      <c r="HO60"/>
      <c r="HP60"/>
      <c r="HQ60"/>
      <c r="HR60"/>
      <c r="HS60"/>
      <c r="HT60"/>
      <c r="HU60"/>
      <c r="HV60"/>
      <c r="HW60"/>
      <c r="HX60"/>
      <c r="HY60"/>
      <c r="HZ60"/>
      <c r="IA60"/>
      <c r="IB60"/>
      <c r="IC60"/>
      <c r="ID60"/>
      <c r="IE60"/>
      <c r="IF60"/>
      <c r="IG60"/>
      <c r="IH60"/>
      <c r="II60"/>
      <c r="IJ60"/>
      <c r="IK60"/>
      <c r="IL60"/>
      <c r="IM60"/>
      <c r="IN60"/>
      <c r="IO60"/>
      <c r="IP60"/>
      <c r="IQ60"/>
      <c r="IR60"/>
      <c r="IS60"/>
      <c r="IT60"/>
      <c r="IU60"/>
      <c r="IV60"/>
      <c r="IW60"/>
      <c r="IX60"/>
      <c r="IY60"/>
      <c r="IZ60"/>
      <c r="JA60"/>
      <c r="JB60"/>
      <c r="JC60"/>
      <c r="JD60"/>
      <c r="JE60"/>
      <c r="JF60"/>
      <c r="JG60"/>
      <c r="JH60"/>
      <c r="JI60"/>
      <c r="JJ60"/>
      <c r="JK60"/>
      <c r="JL60"/>
      <c r="JM60"/>
      <c r="JN60"/>
      <c r="JO60"/>
      <c r="JP60"/>
      <c r="JQ60"/>
      <c r="JR60"/>
      <c r="JS60"/>
      <c r="JT60"/>
      <c r="JU60"/>
      <c r="JV60"/>
      <c r="JW60"/>
      <c r="JX60"/>
      <c r="JY60"/>
      <c r="JZ60"/>
      <c r="KA60"/>
      <c r="KB60"/>
      <c r="KC60"/>
      <c r="KD60"/>
      <c r="KE60"/>
      <c r="KF60"/>
      <c r="KG60"/>
      <c r="KH60"/>
      <c r="KI60"/>
      <c r="KJ60"/>
      <c r="KK60"/>
      <c r="KL60"/>
      <c r="KM60"/>
      <c r="KN60"/>
      <c r="KO60"/>
      <c r="KP60"/>
      <c r="KQ60"/>
      <c r="KR60"/>
      <c r="KS60"/>
      <c r="KT60"/>
      <c r="KU60"/>
      <c r="KV60"/>
      <c r="KW60"/>
      <c r="KX60"/>
      <c r="KY60"/>
      <c r="KZ60"/>
      <c r="LA60"/>
      <c r="LB60"/>
      <c r="LC60"/>
      <c r="LD60"/>
      <c r="LE60"/>
      <c r="LF60"/>
      <c r="LG60"/>
      <c r="LH60"/>
      <c r="LI60"/>
      <c r="LJ60"/>
      <c r="LK60"/>
      <c r="LL60"/>
      <c r="LM60"/>
      <c r="LN60"/>
      <c r="LO60"/>
      <c r="LP60"/>
      <c r="LQ60"/>
      <c r="LR60"/>
      <c r="LS60"/>
      <c r="LT60"/>
      <c r="LU60"/>
      <c r="LV60"/>
      <c r="LW60"/>
      <c r="LX60"/>
      <c r="LY60"/>
      <c r="LZ60"/>
      <c r="MA60"/>
      <c r="MB60"/>
      <c r="MC60"/>
      <c r="MD60"/>
      <c r="ME60"/>
      <c r="MF60"/>
      <c r="MG60"/>
      <c r="MH60"/>
      <c r="MI60"/>
      <c r="MJ60"/>
      <c r="MK60"/>
      <c r="ML60"/>
      <c r="MM60"/>
      <c r="MN60"/>
      <c r="MO60"/>
      <c r="MP60"/>
      <c r="MQ60"/>
      <c r="MR60"/>
      <c r="MS60"/>
      <c r="MT60"/>
      <c r="MU60"/>
      <c r="MV60"/>
      <c r="MW60"/>
      <c r="MX60"/>
      <c r="MY60"/>
      <c r="MZ60"/>
      <c r="NA60"/>
      <c r="NB60"/>
      <c r="NC60"/>
      <c r="ND60"/>
      <c r="NE60"/>
      <c r="NF60"/>
      <c r="NG60"/>
      <c r="NH60"/>
      <c r="NI60"/>
      <c r="NJ60"/>
      <c r="NK60"/>
      <c r="NL60"/>
      <c r="NM60"/>
      <c r="NN60"/>
      <c r="NO60"/>
      <c r="NP60"/>
      <c r="NQ60"/>
      <c r="NR60"/>
      <c r="NS60"/>
      <c r="NT60"/>
      <c r="NU60"/>
      <c r="NV60"/>
      <c r="NW60"/>
      <c r="NX60"/>
      <c r="NY60"/>
      <c r="NZ60"/>
      <c r="OA60"/>
      <c r="OB60"/>
      <c r="OC60"/>
      <c r="OD60"/>
      <c r="OE60"/>
      <c r="OF60"/>
      <c r="OG60"/>
      <c r="OH60"/>
      <c r="OI60"/>
      <c r="OJ60"/>
      <c r="OK60"/>
      <c r="OL60"/>
      <c r="OM60"/>
      <c r="ON60"/>
      <c r="OO60"/>
      <c r="OP60"/>
      <c r="OQ60"/>
      <c r="OR60"/>
      <c r="OS60"/>
      <c r="OT60"/>
      <c r="OU60"/>
      <c r="OV60"/>
      <c r="OW60"/>
      <c r="OX60"/>
      <c r="OY60"/>
      <c r="OZ60"/>
      <c r="PA60"/>
      <c r="PB60"/>
      <c r="PC60"/>
      <c r="PD60"/>
      <c r="PE60"/>
      <c r="PF60"/>
      <c r="PG60"/>
      <c r="PH60"/>
      <c r="PI60"/>
      <c r="PJ60"/>
      <c r="PK60"/>
      <c r="PL60"/>
      <c r="PM60"/>
      <c r="PN60"/>
      <c r="PO60"/>
      <c r="PP60"/>
      <c r="PQ60"/>
      <c r="PR60"/>
      <c r="PS60"/>
      <c r="PT60"/>
      <c r="PU60"/>
      <c r="PV60"/>
      <c r="PW60"/>
      <c r="PX60"/>
      <c r="PY60"/>
      <c r="PZ60"/>
      <c r="QA60"/>
      <c r="QB60"/>
      <c r="QC60"/>
      <c r="QD60"/>
      <c r="QE60"/>
      <c r="QF60"/>
      <c r="QG60"/>
      <c r="QH60"/>
      <c r="QI60"/>
      <c r="QJ60"/>
      <c r="QK60"/>
      <c r="QL60"/>
      <c r="QM60"/>
      <c r="QN60"/>
      <c r="QO60"/>
      <c r="QP60"/>
      <c r="QQ60"/>
      <c r="QR60"/>
      <c r="QS60"/>
      <c r="QT60"/>
      <c r="QU60"/>
      <c r="QV60"/>
      <c r="QW60"/>
      <c r="QX60"/>
      <c r="QY60"/>
      <c r="QZ60"/>
      <c r="RA60"/>
      <c r="RB60"/>
      <c r="RC60"/>
      <c r="RD60"/>
      <c r="RE60"/>
      <c r="RF60"/>
    </row>
    <row r="61" spans="1:474">
      <c r="A61" s="252">
        <v>20</v>
      </c>
      <c r="B61" s="252" t="s">
        <v>259</v>
      </c>
      <c r="C61" s="252" t="s">
        <v>61</v>
      </c>
      <c r="D61" s="221">
        <v>25.333333333333332</v>
      </c>
      <c r="E61" s="221">
        <v>25</v>
      </c>
      <c r="F61" s="221">
        <v>26</v>
      </c>
      <c r="G61" s="221"/>
      <c r="H61" s="221"/>
      <c r="I61" s="22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  <c r="AH61"/>
      <c r="AI61"/>
      <c r="AJ61"/>
      <c r="AK61"/>
      <c r="AL61"/>
      <c r="AM61"/>
      <c r="AN61"/>
      <c r="AO61"/>
      <c r="AP61"/>
      <c r="AQ61"/>
      <c r="AR61"/>
      <c r="AS61"/>
      <c r="AT61"/>
      <c r="AU61"/>
      <c r="AV61"/>
      <c r="AW61"/>
      <c r="AX61"/>
      <c r="AY61"/>
      <c r="AZ61"/>
      <c r="BA61"/>
      <c r="BB61"/>
      <c r="BC61"/>
      <c r="BD61"/>
      <c r="BE61"/>
      <c r="BF61"/>
      <c r="BG61"/>
      <c r="BH61"/>
      <c r="BI61"/>
      <c r="BJ61"/>
      <c r="BK61"/>
      <c r="BL61"/>
      <c r="BM61"/>
      <c r="BN61"/>
      <c r="BO61"/>
      <c r="BP61"/>
      <c r="BQ61"/>
      <c r="BR61"/>
      <c r="BS61"/>
      <c r="BT61"/>
      <c r="BU61"/>
      <c r="BV61"/>
      <c r="BW61"/>
      <c r="BX61"/>
      <c r="BY61"/>
      <c r="BZ61"/>
      <c r="CA61"/>
      <c r="CB61"/>
      <c r="CC61"/>
      <c r="CD61"/>
      <c r="CE61"/>
      <c r="CF61"/>
      <c r="CG61"/>
      <c r="CH61"/>
      <c r="CI61"/>
      <c r="CJ61"/>
      <c r="CK61"/>
      <c r="CL61"/>
      <c r="CM61"/>
      <c r="CN61"/>
      <c r="CO61"/>
      <c r="CP61"/>
      <c r="CQ61"/>
      <c r="CR61"/>
      <c r="CS61"/>
      <c r="CT61"/>
      <c r="CU61"/>
      <c r="CV61"/>
      <c r="CW61"/>
      <c r="CX61"/>
      <c r="CY61"/>
      <c r="CZ61"/>
      <c r="DA61"/>
      <c r="DB61"/>
      <c r="DC61"/>
      <c r="DD61"/>
      <c r="DE61"/>
      <c r="DF61"/>
      <c r="DG61"/>
      <c r="DH61"/>
      <c r="DI61"/>
      <c r="DJ61"/>
      <c r="DK61"/>
      <c r="DL61"/>
      <c r="DM61"/>
      <c r="DN61"/>
      <c r="DO61"/>
      <c r="DP61"/>
      <c r="DQ61"/>
      <c r="DR61"/>
      <c r="DS61"/>
      <c r="DT61"/>
      <c r="DU61"/>
      <c r="DV61"/>
      <c r="DW61"/>
      <c r="DX61"/>
      <c r="DY61"/>
      <c r="DZ61"/>
      <c r="EA61"/>
      <c r="EB61"/>
      <c r="EC61"/>
      <c r="ED61"/>
      <c r="EE61"/>
      <c r="EF61"/>
      <c r="EG61"/>
      <c r="EH61"/>
      <c r="EI61"/>
      <c r="EJ61"/>
      <c r="EK61"/>
      <c r="EL61"/>
      <c r="EM61"/>
      <c r="EN61"/>
      <c r="EO61"/>
      <c r="EP61"/>
      <c r="EQ61"/>
      <c r="ER61"/>
      <c r="ES61"/>
      <c r="ET61"/>
      <c r="EU61"/>
      <c r="EV61"/>
      <c r="EW61"/>
      <c r="EX61"/>
      <c r="EY61"/>
      <c r="EZ61"/>
      <c r="FA61"/>
      <c r="FB61"/>
      <c r="FC61"/>
      <c r="FD61"/>
      <c r="FE61"/>
      <c r="FF61"/>
      <c r="FG61"/>
      <c r="FH61"/>
      <c r="FI61"/>
      <c r="FJ61"/>
      <c r="FK61"/>
      <c r="FL61"/>
      <c r="FM61"/>
      <c r="FN61"/>
      <c r="FO61"/>
      <c r="FP61"/>
      <c r="FQ61"/>
      <c r="FR61"/>
      <c r="FS61"/>
      <c r="FT61"/>
      <c r="FU61"/>
      <c r="FV61"/>
      <c r="FW61"/>
      <c r="FX61"/>
      <c r="FY61"/>
      <c r="FZ61"/>
      <c r="GA61"/>
      <c r="GB61"/>
      <c r="GC61"/>
      <c r="GD61"/>
      <c r="GE61"/>
      <c r="GF61"/>
      <c r="GG61"/>
      <c r="GH61"/>
      <c r="GI61"/>
      <c r="GJ61"/>
      <c r="GK61"/>
      <c r="GL61"/>
      <c r="GM61"/>
      <c r="GN61"/>
      <c r="GO61"/>
      <c r="GP61"/>
      <c r="GQ61"/>
      <c r="GR61"/>
      <c r="GS61"/>
      <c r="GT61"/>
      <c r="GU61"/>
      <c r="GV61"/>
      <c r="GW61"/>
      <c r="GX61"/>
      <c r="GY61"/>
      <c r="GZ61"/>
      <c r="HA61"/>
      <c r="HB61"/>
      <c r="HC61"/>
      <c r="HD61"/>
      <c r="HE61"/>
      <c r="HF61"/>
      <c r="HG61"/>
      <c r="HH61"/>
      <c r="HI61"/>
      <c r="HJ61"/>
      <c r="HK61"/>
      <c r="HL61"/>
      <c r="HM61"/>
      <c r="HN61"/>
      <c r="HO61"/>
      <c r="HP61"/>
      <c r="HQ61"/>
      <c r="HR61"/>
      <c r="HS61"/>
      <c r="HT61"/>
      <c r="HU61"/>
      <c r="HV61"/>
      <c r="HW61"/>
      <c r="HX61"/>
      <c r="HY61"/>
      <c r="HZ61"/>
      <c r="IA61"/>
      <c r="IB61"/>
      <c r="IC61"/>
      <c r="ID61"/>
      <c r="IE61"/>
      <c r="IF61"/>
      <c r="IG61"/>
      <c r="IH61"/>
      <c r="II61"/>
      <c r="IJ61"/>
      <c r="IK61"/>
      <c r="IL61"/>
      <c r="IM61"/>
      <c r="IN61"/>
      <c r="IO61"/>
      <c r="IP61"/>
      <c r="IQ61"/>
      <c r="IR61"/>
      <c r="IS61"/>
      <c r="IT61"/>
      <c r="IU61"/>
      <c r="IV61"/>
      <c r="IW61"/>
      <c r="IX61"/>
      <c r="IY61"/>
      <c r="IZ61"/>
      <c r="JA61"/>
      <c r="JB61"/>
      <c r="JC61"/>
      <c r="JD61"/>
      <c r="JE61"/>
      <c r="JF61"/>
      <c r="JG61"/>
      <c r="JH61"/>
      <c r="JI61"/>
      <c r="JJ61"/>
      <c r="JK61"/>
      <c r="JL61"/>
      <c r="JM61"/>
      <c r="JN61"/>
      <c r="JO61"/>
      <c r="JP61"/>
      <c r="JQ61"/>
      <c r="JR61"/>
      <c r="JS61"/>
      <c r="JT61"/>
      <c r="JU61"/>
      <c r="JV61"/>
      <c r="JW61"/>
      <c r="JX61"/>
      <c r="JY61"/>
      <c r="JZ61"/>
      <c r="KA61"/>
      <c r="KB61"/>
      <c r="KC61"/>
      <c r="KD61"/>
      <c r="KE61"/>
      <c r="KF61"/>
      <c r="KG61"/>
      <c r="KH61"/>
      <c r="KI61"/>
      <c r="KJ61"/>
      <c r="KK61"/>
      <c r="KL61"/>
      <c r="KM61"/>
      <c r="KN61"/>
      <c r="KO61"/>
      <c r="KP61"/>
      <c r="KQ61"/>
      <c r="KR61"/>
      <c r="KS61"/>
      <c r="KT61"/>
      <c r="KU61"/>
      <c r="KV61"/>
      <c r="KW61"/>
      <c r="KX61"/>
      <c r="KY61"/>
      <c r="KZ61"/>
      <c r="LA61"/>
      <c r="LB61"/>
      <c r="LC61"/>
      <c r="LD61"/>
      <c r="LE61"/>
      <c r="LF61"/>
      <c r="LG61"/>
      <c r="LH61"/>
      <c r="LI61"/>
      <c r="LJ61"/>
      <c r="LK61"/>
      <c r="LL61"/>
      <c r="LM61"/>
      <c r="LN61"/>
      <c r="LO61"/>
      <c r="LP61"/>
      <c r="LQ61"/>
      <c r="LR61"/>
      <c r="LS61"/>
      <c r="LT61"/>
      <c r="LU61"/>
      <c r="LV61"/>
      <c r="LW61"/>
      <c r="LX61"/>
      <c r="LY61"/>
      <c r="LZ61"/>
      <c r="MA61"/>
      <c r="MB61"/>
      <c r="MC61"/>
      <c r="MD61"/>
      <c r="ME61"/>
      <c r="MF61"/>
      <c r="MG61"/>
      <c r="MH61"/>
      <c r="MI61"/>
      <c r="MJ61"/>
      <c r="MK61"/>
      <c r="ML61"/>
      <c r="MM61"/>
      <c r="MN61"/>
      <c r="MO61"/>
      <c r="MP61"/>
      <c r="MQ61"/>
      <c r="MR61"/>
      <c r="MS61"/>
      <c r="MT61"/>
      <c r="MU61"/>
      <c r="MV61"/>
      <c r="MW61"/>
      <c r="MX61"/>
      <c r="MY61"/>
      <c r="MZ61"/>
      <c r="NA61"/>
      <c r="NB61"/>
      <c r="NC61"/>
      <c r="ND61"/>
      <c r="NE61"/>
      <c r="NF61"/>
      <c r="NG61"/>
      <c r="NH61"/>
      <c r="NI61"/>
      <c r="NJ61"/>
      <c r="NK61"/>
      <c r="NL61"/>
      <c r="NM61"/>
      <c r="NN61"/>
      <c r="NO61"/>
      <c r="NP61"/>
      <c r="NQ61"/>
      <c r="NR61"/>
      <c r="NS61"/>
      <c r="NT61"/>
      <c r="NU61"/>
      <c r="NV61"/>
      <c r="NW61"/>
      <c r="NX61"/>
      <c r="NY61"/>
      <c r="NZ61"/>
      <c r="OA61"/>
      <c r="OB61"/>
      <c r="OC61"/>
      <c r="OD61"/>
      <c r="OE61"/>
      <c r="OF61"/>
      <c r="OG61"/>
      <c r="OH61"/>
      <c r="OI61"/>
      <c r="OJ61"/>
      <c r="OK61"/>
      <c r="OL61"/>
      <c r="OM61"/>
      <c r="ON61"/>
      <c r="OO61"/>
      <c r="OP61"/>
      <c r="OQ61"/>
      <c r="OR61"/>
      <c r="OS61"/>
      <c r="OT61"/>
      <c r="OU61"/>
      <c r="OV61"/>
      <c r="OW61"/>
      <c r="OX61"/>
      <c r="OY61"/>
      <c r="OZ61"/>
      <c r="PA61"/>
      <c r="PB61"/>
      <c r="PC61"/>
      <c r="PD61"/>
      <c r="PE61"/>
      <c r="PF61"/>
      <c r="PG61"/>
      <c r="PH61"/>
      <c r="PI61"/>
      <c r="PJ61"/>
      <c r="PK61"/>
      <c r="PL61"/>
      <c r="PM61"/>
      <c r="PN61"/>
      <c r="PO61"/>
      <c r="PP61"/>
      <c r="PQ61"/>
      <c r="PR61"/>
      <c r="PS61"/>
      <c r="PT61"/>
      <c r="PU61"/>
      <c r="PV61"/>
      <c r="PW61"/>
      <c r="PX61"/>
      <c r="PY61"/>
      <c r="PZ61"/>
      <c r="QA61"/>
      <c r="QB61"/>
      <c r="QC61"/>
      <c r="QD61"/>
      <c r="QE61"/>
      <c r="QF61"/>
      <c r="QG61"/>
      <c r="QH61"/>
      <c r="QI61"/>
      <c r="QJ61"/>
      <c r="QK61"/>
      <c r="QL61"/>
      <c r="QM61"/>
      <c r="QN61"/>
      <c r="QO61"/>
      <c r="QP61"/>
      <c r="QQ61"/>
      <c r="QR61"/>
      <c r="QS61"/>
      <c r="QT61"/>
      <c r="QU61"/>
      <c r="QV61"/>
      <c r="QW61"/>
      <c r="QX61"/>
      <c r="QY61"/>
      <c r="QZ61"/>
      <c r="RA61"/>
      <c r="RB61"/>
      <c r="RC61"/>
      <c r="RD61"/>
      <c r="RE61"/>
      <c r="RF61"/>
    </row>
    <row r="62" spans="1:474">
      <c r="A62" s="252">
        <v>21</v>
      </c>
      <c r="B62" s="252" t="s">
        <v>190</v>
      </c>
      <c r="C62" s="252" t="s">
        <v>62</v>
      </c>
      <c r="D62" s="221">
        <v>21.625</v>
      </c>
      <c r="E62" s="221">
        <v>21</v>
      </c>
      <c r="F62" s="221">
        <v>23</v>
      </c>
      <c r="G62" s="221"/>
      <c r="H62" s="221"/>
      <c r="I62" s="221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  <c r="AH62"/>
      <c r="AI62"/>
      <c r="AJ62"/>
      <c r="AK62"/>
      <c r="AL62"/>
      <c r="AM62"/>
      <c r="AN62"/>
      <c r="AO62"/>
      <c r="AP62"/>
      <c r="AQ62"/>
      <c r="AR62"/>
      <c r="AS62"/>
      <c r="AT62"/>
      <c r="AU62"/>
      <c r="AV62"/>
      <c r="AW62"/>
      <c r="AX62"/>
      <c r="AY62"/>
      <c r="AZ62"/>
      <c r="BA62"/>
      <c r="BB62"/>
      <c r="BC62"/>
      <c r="BD62"/>
      <c r="BE62"/>
      <c r="BF62"/>
      <c r="BG62"/>
      <c r="BH62"/>
      <c r="BI62"/>
      <c r="BJ62"/>
      <c r="BK62"/>
      <c r="BL62"/>
      <c r="BM62"/>
      <c r="BN62"/>
      <c r="BO62"/>
      <c r="BP62"/>
      <c r="BQ62"/>
      <c r="BR62"/>
      <c r="BS62"/>
      <c r="BT62"/>
      <c r="BU62"/>
      <c r="BV62"/>
      <c r="BW62"/>
      <c r="BX62"/>
      <c r="BY62"/>
      <c r="BZ62"/>
      <c r="CA62"/>
      <c r="CB62"/>
      <c r="CC62"/>
      <c r="CD62"/>
      <c r="CE62"/>
      <c r="CF62"/>
      <c r="CG62"/>
      <c r="CH62"/>
      <c r="CI62"/>
      <c r="CJ62"/>
      <c r="CK62"/>
      <c r="CL62"/>
      <c r="CM62"/>
      <c r="CN62"/>
      <c r="CO62"/>
      <c r="CP62"/>
      <c r="CQ62"/>
      <c r="CR62"/>
      <c r="CS62"/>
      <c r="CT62"/>
      <c r="CU62"/>
      <c r="CV62"/>
      <c r="CW62"/>
      <c r="CX62"/>
      <c r="CY62"/>
      <c r="CZ62"/>
      <c r="DA62"/>
      <c r="DB62"/>
      <c r="DC62"/>
      <c r="DD62"/>
      <c r="DE62"/>
      <c r="DF62"/>
      <c r="DG62"/>
      <c r="DH62"/>
      <c r="DI62"/>
      <c r="DJ62"/>
      <c r="DK62"/>
      <c r="DL62"/>
      <c r="DM62"/>
      <c r="DN62"/>
      <c r="DO62"/>
      <c r="DP62"/>
      <c r="DQ62"/>
      <c r="DR62"/>
      <c r="DS62"/>
      <c r="DT62"/>
      <c r="DU62"/>
      <c r="DV62"/>
      <c r="DW62"/>
      <c r="DX62"/>
      <c r="DY62"/>
      <c r="DZ62"/>
      <c r="EA62"/>
      <c r="EB62"/>
      <c r="EC62"/>
      <c r="ED62"/>
      <c r="EE62"/>
      <c r="EF62"/>
      <c r="EG62"/>
      <c r="EH62"/>
      <c r="EI62"/>
      <c r="EJ62"/>
      <c r="EK62"/>
      <c r="EL62"/>
      <c r="EM62"/>
      <c r="EN62"/>
      <c r="EO62"/>
      <c r="EP62"/>
      <c r="EQ62"/>
      <c r="ER62"/>
      <c r="ES62"/>
      <c r="ET62"/>
      <c r="EU62"/>
      <c r="EV62"/>
      <c r="EW62"/>
      <c r="EX62"/>
      <c r="EY62"/>
      <c r="EZ62"/>
      <c r="FA62"/>
      <c r="FB62"/>
      <c r="FC62"/>
      <c r="FD62"/>
      <c r="FE62"/>
      <c r="FF62"/>
      <c r="FG62"/>
      <c r="FH62"/>
      <c r="FI62"/>
      <c r="FJ62"/>
      <c r="FK62"/>
      <c r="FL62"/>
      <c r="FM62"/>
      <c r="FN62"/>
      <c r="FO62"/>
      <c r="FP62"/>
      <c r="FQ62"/>
      <c r="FR62"/>
      <c r="FS62"/>
      <c r="FT62"/>
      <c r="FU62"/>
      <c r="FV62"/>
      <c r="FW62"/>
      <c r="FX62"/>
      <c r="FY62"/>
      <c r="FZ62"/>
      <c r="GA62"/>
      <c r="GB62"/>
      <c r="GC62"/>
      <c r="GD62"/>
      <c r="GE62"/>
      <c r="GF62"/>
      <c r="GG62"/>
      <c r="GH62"/>
      <c r="GI62"/>
      <c r="GJ62"/>
      <c r="GK62"/>
      <c r="GL62"/>
      <c r="GM62"/>
      <c r="GN62"/>
      <c r="GO62"/>
      <c r="GP62"/>
      <c r="GQ62"/>
      <c r="GR62"/>
      <c r="GS62"/>
      <c r="GT62"/>
      <c r="GU62"/>
      <c r="GV62"/>
      <c r="GW62"/>
      <c r="GX62"/>
      <c r="GY62"/>
      <c r="GZ62"/>
      <c r="HA62"/>
      <c r="HB62"/>
      <c r="HC62"/>
      <c r="HD62"/>
      <c r="HE62"/>
      <c r="HF62"/>
      <c r="HG62"/>
      <c r="HH62"/>
      <c r="HI62"/>
      <c r="HJ62"/>
      <c r="HK62"/>
      <c r="HL62"/>
      <c r="HM62"/>
      <c r="HN62"/>
      <c r="HO62"/>
      <c r="HP62"/>
      <c r="HQ62"/>
      <c r="HR62"/>
      <c r="HS62"/>
      <c r="HT62"/>
      <c r="HU62"/>
      <c r="HV62"/>
      <c r="HW62"/>
      <c r="HX62"/>
      <c r="HY62"/>
      <c r="HZ62"/>
      <c r="IA62"/>
      <c r="IB62"/>
      <c r="IC62"/>
      <c r="ID62"/>
      <c r="IE62"/>
      <c r="IF62"/>
      <c r="IG62"/>
      <c r="IH62"/>
      <c r="II62"/>
      <c r="IJ62"/>
      <c r="IK62"/>
      <c r="IL62"/>
      <c r="IM62"/>
      <c r="IN62"/>
      <c r="IO62"/>
      <c r="IP62"/>
      <c r="IQ62"/>
      <c r="IR62"/>
      <c r="IS62"/>
      <c r="IT62"/>
      <c r="IU62"/>
      <c r="IV62"/>
      <c r="IW62"/>
      <c r="IX62"/>
      <c r="IY62"/>
      <c r="IZ62"/>
      <c r="JA62"/>
      <c r="JB62"/>
      <c r="JC62"/>
      <c r="JD62"/>
      <c r="JE62"/>
      <c r="JF62"/>
      <c r="JG62"/>
      <c r="JH62"/>
      <c r="JI62"/>
      <c r="JJ62"/>
      <c r="JK62"/>
      <c r="JL62"/>
      <c r="JM62"/>
      <c r="JN62"/>
      <c r="JO62"/>
      <c r="JP62"/>
      <c r="JQ62"/>
      <c r="JR62"/>
      <c r="JS62"/>
      <c r="JT62"/>
      <c r="JU62"/>
      <c r="JV62"/>
      <c r="JW62"/>
      <c r="JX62"/>
      <c r="JY62"/>
      <c r="JZ62"/>
      <c r="KA62"/>
      <c r="KB62"/>
      <c r="KC62"/>
      <c r="KD62"/>
      <c r="KE62"/>
      <c r="KF62"/>
      <c r="KG62"/>
      <c r="KH62"/>
      <c r="KI62"/>
      <c r="KJ62"/>
      <c r="KK62"/>
      <c r="KL62"/>
      <c r="KM62"/>
      <c r="KN62"/>
      <c r="KO62"/>
      <c r="KP62"/>
      <c r="KQ62"/>
      <c r="KR62"/>
      <c r="KS62"/>
      <c r="KT62"/>
      <c r="KU62"/>
      <c r="KV62"/>
      <c r="KW62"/>
      <c r="KX62"/>
      <c r="KY62"/>
      <c r="KZ62"/>
      <c r="LA62"/>
      <c r="LB62"/>
      <c r="LC62"/>
      <c r="LD62"/>
      <c r="LE62"/>
      <c r="LF62"/>
      <c r="LG62"/>
      <c r="LH62"/>
      <c r="LI62"/>
      <c r="LJ62"/>
      <c r="LK62"/>
      <c r="LL62"/>
      <c r="LM62"/>
      <c r="LN62"/>
      <c r="LO62"/>
      <c r="LP62"/>
      <c r="LQ62"/>
      <c r="LR62"/>
      <c r="LS62"/>
      <c r="LT62"/>
      <c r="LU62"/>
      <c r="LV62"/>
      <c r="LW62"/>
      <c r="LX62"/>
      <c r="LY62"/>
      <c r="LZ62"/>
      <c r="MA62"/>
      <c r="MB62"/>
      <c r="MC62"/>
      <c r="MD62"/>
      <c r="ME62"/>
      <c r="MF62"/>
      <c r="MG62"/>
      <c r="MH62"/>
      <c r="MI62"/>
      <c r="MJ62"/>
      <c r="MK62"/>
      <c r="ML62"/>
      <c r="MM62"/>
      <c r="MN62"/>
      <c r="MO62"/>
      <c r="MP62"/>
      <c r="MQ62"/>
      <c r="MR62"/>
      <c r="MS62"/>
      <c r="MT62"/>
      <c r="MU62"/>
      <c r="MV62"/>
      <c r="MW62"/>
      <c r="MX62"/>
      <c r="MY62"/>
      <c r="MZ62"/>
      <c r="NA62"/>
      <c r="NB62"/>
      <c r="NC62"/>
      <c r="ND62"/>
      <c r="NE62"/>
      <c r="NF62"/>
      <c r="NG62"/>
      <c r="NH62"/>
      <c r="NI62"/>
      <c r="NJ62"/>
      <c r="NK62"/>
      <c r="NL62"/>
      <c r="NM62"/>
      <c r="NN62"/>
      <c r="NO62"/>
      <c r="NP62"/>
      <c r="NQ62"/>
      <c r="NR62"/>
      <c r="NS62"/>
      <c r="NT62"/>
      <c r="NU62"/>
      <c r="NV62"/>
      <c r="NW62"/>
      <c r="NX62"/>
      <c r="NY62"/>
      <c r="NZ62"/>
      <c r="OA62"/>
      <c r="OB62"/>
      <c r="OC62"/>
      <c r="OD62"/>
      <c r="OE62"/>
      <c r="OF62"/>
      <c r="OG62"/>
      <c r="OH62"/>
      <c r="OI62"/>
      <c r="OJ62"/>
      <c r="OK62"/>
      <c r="OL62"/>
      <c r="OM62"/>
      <c r="ON62"/>
      <c r="OO62"/>
      <c r="OP62"/>
      <c r="OQ62"/>
      <c r="OR62"/>
      <c r="OS62"/>
      <c r="OT62"/>
      <c r="OU62"/>
      <c r="OV62"/>
      <c r="OW62"/>
      <c r="OX62"/>
      <c r="OY62"/>
      <c r="OZ62"/>
      <c r="PA62"/>
      <c r="PB62"/>
      <c r="PC62"/>
      <c r="PD62"/>
      <c r="PE62"/>
      <c r="PF62"/>
      <c r="PG62"/>
      <c r="PH62"/>
      <c r="PI62"/>
      <c r="PJ62"/>
      <c r="PK62"/>
      <c r="PL62"/>
      <c r="PM62"/>
      <c r="PN62"/>
      <c r="PO62"/>
      <c r="PP62"/>
      <c r="PQ62"/>
      <c r="PR62"/>
      <c r="PS62"/>
      <c r="PT62"/>
      <c r="PU62"/>
      <c r="PV62"/>
      <c r="PW62"/>
      <c r="PX62"/>
      <c r="PY62"/>
      <c r="PZ62"/>
      <c r="QA62"/>
      <c r="QB62"/>
      <c r="QC62"/>
      <c r="QD62"/>
      <c r="QE62"/>
      <c r="QF62"/>
      <c r="QG62"/>
      <c r="QH62"/>
      <c r="QI62"/>
      <c r="QJ62"/>
      <c r="QK62"/>
      <c r="QL62"/>
      <c r="QM62"/>
      <c r="QN62"/>
      <c r="QO62"/>
      <c r="QP62"/>
      <c r="QQ62"/>
      <c r="QR62"/>
      <c r="QS62"/>
      <c r="QT62"/>
      <c r="QU62"/>
      <c r="QV62"/>
      <c r="QW62"/>
      <c r="QX62"/>
      <c r="QY62"/>
      <c r="QZ62"/>
      <c r="RA62"/>
      <c r="RB62"/>
      <c r="RC62"/>
      <c r="RD62"/>
      <c r="RE62"/>
      <c r="RF62"/>
    </row>
    <row r="63" spans="1:474">
      <c r="A63" s="252">
        <v>22</v>
      </c>
      <c r="B63" s="252" t="s">
        <v>229</v>
      </c>
      <c r="C63" s="252" t="s">
        <v>264</v>
      </c>
      <c r="D63" s="221">
        <v>22</v>
      </c>
      <c r="E63" s="221">
        <v>22</v>
      </c>
      <c r="F63" s="221">
        <v>22</v>
      </c>
      <c r="G63" s="221"/>
      <c r="H63" s="221"/>
      <c r="I63" s="221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  <c r="AH63"/>
      <c r="AI63"/>
      <c r="AJ63"/>
      <c r="AK63"/>
      <c r="AL63"/>
      <c r="AM63"/>
      <c r="AN63"/>
      <c r="AO63"/>
      <c r="AP63"/>
      <c r="AQ63"/>
      <c r="AR63"/>
      <c r="AS63"/>
      <c r="AT63"/>
      <c r="AU63"/>
      <c r="AV63"/>
      <c r="AW63"/>
      <c r="AX63"/>
      <c r="AY63"/>
      <c r="AZ63"/>
      <c r="BA63"/>
      <c r="BB63"/>
      <c r="BC63"/>
      <c r="BD63"/>
      <c r="BE63"/>
      <c r="BF63"/>
      <c r="BG63"/>
      <c r="BH63"/>
      <c r="BI63"/>
      <c r="BJ63"/>
      <c r="BK63"/>
      <c r="BL63"/>
      <c r="BM63"/>
      <c r="BN63"/>
      <c r="BO63"/>
      <c r="BP63"/>
      <c r="BQ63"/>
      <c r="BR63"/>
      <c r="BS63"/>
      <c r="BT63"/>
      <c r="BU63"/>
      <c r="BV63"/>
      <c r="BW63"/>
      <c r="BX63"/>
      <c r="BY63"/>
      <c r="BZ63"/>
      <c r="CA63"/>
      <c r="CB63"/>
      <c r="CC63"/>
      <c r="CD63"/>
      <c r="CE63"/>
      <c r="CF63"/>
      <c r="CG63"/>
      <c r="CH63"/>
      <c r="CI63"/>
      <c r="CJ63"/>
      <c r="CK63"/>
      <c r="CL63"/>
      <c r="CM63"/>
      <c r="CN63"/>
      <c r="CO63"/>
      <c r="CP63"/>
      <c r="CQ63"/>
      <c r="CR63"/>
      <c r="CS63"/>
      <c r="CT63"/>
      <c r="CU63"/>
      <c r="CV63"/>
      <c r="CW63"/>
      <c r="CX63"/>
      <c r="CY63"/>
      <c r="CZ63"/>
      <c r="DA63"/>
      <c r="DB63"/>
      <c r="DC63"/>
      <c r="DD63"/>
      <c r="DE63"/>
      <c r="DF63"/>
      <c r="DG63"/>
      <c r="DH63"/>
      <c r="DI63"/>
      <c r="DJ63"/>
      <c r="DK63"/>
      <c r="DL63"/>
      <c r="DM63"/>
      <c r="DN63"/>
      <c r="DO63"/>
      <c r="DP63"/>
      <c r="DQ63"/>
      <c r="DR63"/>
      <c r="DS63"/>
      <c r="DT63"/>
      <c r="DU63"/>
      <c r="DV63"/>
      <c r="DW63"/>
      <c r="DX63"/>
      <c r="DY63"/>
      <c r="DZ63"/>
      <c r="EA63"/>
      <c r="EB63"/>
      <c r="EC63"/>
      <c r="ED63"/>
      <c r="EE63"/>
      <c r="EF63"/>
      <c r="EG63"/>
      <c r="EH63"/>
      <c r="EI63"/>
      <c r="EJ63"/>
      <c r="EK63"/>
      <c r="EL63"/>
      <c r="EM63"/>
      <c r="EN63"/>
      <c r="EO63"/>
      <c r="EP63"/>
      <c r="EQ63"/>
      <c r="ER63"/>
      <c r="ES63"/>
      <c r="ET63"/>
      <c r="EU63"/>
      <c r="EV63"/>
      <c r="EW63"/>
      <c r="EX63"/>
      <c r="EY63"/>
      <c r="EZ63"/>
      <c r="FA63"/>
      <c r="FB63"/>
      <c r="FC63"/>
      <c r="FD63"/>
      <c r="FE63"/>
      <c r="FF63"/>
      <c r="FG63"/>
      <c r="FH63"/>
      <c r="FI63"/>
      <c r="FJ63"/>
      <c r="FK63"/>
      <c r="FL63"/>
      <c r="FM63"/>
      <c r="FN63"/>
      <c r="FO63"/>
      <c r="FP63"/>
      <c r="FQ63"/>
      <c r="FR63"/>
      <c r="FS63"/>
      <c r="FT63"/>
      <c r="FU63"/>
      <c r="FV63"/>
      <c r="FW63"/>
      <c r="FX63"/>
      <c r="FY63"/>
      <c r="FZ63"/>
      <c r="GA63"/>
      <c r="GB63"/>
      <c r="GC63"/>
      <c r="GD63"/>
      <c r="GE63"/>
      <c r="GF63"/>
      <c r="GG63"/>
      <c r="GH63"/>
      <c r="GI63"/>
      <c r="GJ63"/>
      <c r="GK63"/>
      <c r="GL63"/>
      <c r="GM63"/>
      <c r="GN63"/>
      <c r="GO63"/>
      <c r="GP63"/>
      <c r="GQ63"/>
      <c r="GR63"/>
      <c r="GS63"/>
      <c r="GT63"/>
      <c r="GU63"/>
      <c r="GV63"/>
      <c r="GW63"/>
      <c r="GX63"/>
      <c r="GY63"/>
      <c r="GZ63"/>
      <c r="HA63"/>
      <c r="HB63"/>
      <c r="HC63"/>
      <c r="HD63"/>
      <c r="HE63"/>
      <c r="HF63"/>
      <c r="HG63"/>
      <c r="HH63"/>
      <c r="HI63"/>
      <c r="HJ63"/>
      <c r="HK63"/>
      <c r="HL63"/>
      <c r="HM63"/>
      <c r="HN63"/>
      <c r="HO63"/>
      <c r="HP63"/>
      <c r="HQ63"/>
      <c r="HR63"/>
      <c r="HS63"/>
      <c r="HT63"/>
      <c r="HU63"/>
      <c r="HV63"/>
      <c r="HW63"/>
      <c r="HX63"/>
      <c r="HY63"/>
      <c r="HZ63"/>
      <c r="IA63"/>
      <c r="IB63"/>
      <c r="IC63"/>
      <c r="ID63"/>
      <c r="IE63"/>
      <c r="IF63"/>
      <c r="IG63"/>
      <c r="IH63"/>
      <c r="II63"/>
      <c r="IJ63"/>
      <c r="IK63"/>
      <c r="IL63"/>
      <c r="IM63"/>
      <c r="IN63"/>
      <c r="IO63"/>
      <c r="IP63"/>
      <c r="IQ63"/>
      <c r="IR63"/>
      <c r="IS63"/>
      <c r="IT63"/>
      <c r="IU63"/>
      <c r="IV63"/>
      <c r="IW63"/>
      <c r="IX63"/>
      <c r="IY63"/>
      <c r="IZ63"/>
      <c r="JA63"/>
      <c r="JB63"/>
      <c r="JC63"/>
      <c r="JD63"/>
      <c r="JE63"/>
      <c r="JF63"/>
      <c r="JG63"/>
      <c r="JH63"/>
      <c r="JI63"/>
      <c r="JJ63"/>
      <c r="JK63"/>
      <c r="JL63"/>
      <c r="JM63"/>
      <c r="JN63"/>
      <c r="JO63"/>
      <c r="JP63"/>
      <c r="JQ63"/>
      <c r="JR63"/>
      <c r="JS63"/>
      <c r="JT63"/>
      <c r="JU63"/>
      <c r="JV63"/>
      <c r="JW63"/>
      <c r="JX63"/>
      <c r="JY63"/>
      <c r="JZ63"/>
      <c r="KA63"/>
      <c r="KB63"/>
      <c r="KC63"/>
      <c r="KD63"/>
      <c r="KE63"/>
      <c r="KF63"/>
      <c r="KG63"/>
      <c r="KH63"/>
      <c r="KI63"/>
      <c r="KJ63"/>
      <c r="KK63"/>
      <c r="KL63"/>
      <c r="KM63"/>
      <c r="KN63"/>
      <c r="KO63"/>
      <c r="KP63"/>
      <c r="KQ63"/>
      <c r="KR63"/>
      <c r="KS63"/>
      <c r="KT63"/>
      <c r="KU63"/>
      <c r="KV63"/>
      <c r="KW63"/>
      <c r="KX63"/>
      <c r="KY63"/>
      <c r="KZ63"/>
      <c r="LA63"/>
      <c r="LB63"/>
      <c r="LC63"/>
      <c r="LD63"/>
      <c r="LE63"/>
      <c r="LF63"/>
      <c r="LG63"/>
      <c r="LH63"/>
      <c r="LI63"/>
      <c r="LJ63"/>
      <c r="LK63"/>
      <c r="LL63"/>
      <c r="LM63"/>
      <c r="LN63"/>
      <c r="LO63"/>
      <c r="LP63"/>
      <c r="LQ63"/>
      <c r="LR63"/>
      <c r="LS63"/>
      <c r="LT63"/>
      <c r="LU63"/>
      <c r="LV63"/>
      <c r="LW63"/>
      <c r="LX63"/>
      <c r="LY63"/>
      <c r="LZ63"/>
      <c r="MA63"/>
      <c r="MB63"/>
      <c r="MC63"/>
      <c r="MD63"/>
      <c r="ME63"/>
      <c r="MF63"/>
      <c r="MG63"/>
      <c r="MH63"/>
      <c r="MI63"/>
      <c r="MJ63"/>
      <c r="MK63"/>
      <c r="ML63"/>
      <c r="MM63"/>
      <c r="MN63"/>
      <c r="MO63"/>
      <c r="MP63"/>
      <c r="MQ63"/>
      <c r="MR63"/>
      <c r="MS63"/>
      <c r="MT63"/>
      <c r="MU63"/>
      <c r="MV63"/>
      <c r="MW63"/>
      <c r="MX63"/>
      <c r="MY63"/>
      <c r="MZ63"/>
      <c r="NA63"/>
      <c r="NB63"/>
      <c r="NC63"/>
      <c r="ND63"/>
      <c r="NE63"/>
      <c r="NF63"/>
      <c r="NG63"/>
      <c r="NH63"/>
      <c r="NI63"/>
      <c r="NJ63"/>
      <c r="NK63"/>
      <c r="NL63"/>
      <c r="NM63"/>
      <c r="NN63"/>
      <c r="NO63"/>
      <c r="NP63"/>
      <c r="NQ63"/>
      <c r="NR63"/>
      <c r="NS63"/>
      <c r="NT63"/>
      <c r="NU63"/>
      <c r="NV63"/>
      <c r="NW63"/>
      <c r="NX63"/>
      <c r="NY63"/>
      <c r="NZ63"/>
      <c r="OA63"/>
      <c r="OB63"/>
      <c r="OC63"/>
      <c r="OD63"/>
      <c r="OE63"/>
      <c r="OF63"/>
      <c r="OG63"/>
      <c r="OH63"/>
      <c r="OI63"/>
      <c r="OJ63"/>
      <c r="OK63"/>
      <c r="OL63"/>
      <c r="OM63"/>
      <c r="ON63"/>
      <c r="OO63"/>
      <c r="OP63"/>
      <c r="OQ63"/>
      <c r="OR63"/>
      <c r="OS63"/>
      <c r="OT63"/>
      <c r="OU63"/>
      <c r="OV63"/>
      <c r="OW63"/>
      <c r="OX63"/>
      <c r="OY63"/>
      <c r="OZ63"/>
      <c r="PA63"/>
      <c r="PB63"/>
      <c r="PC63"/>
      <c r="PD63"/>
      <c r="PE63"/>
      <c r="PF63"/>
      <c r="PG63"/>
      <c r="PH63"/>
      <c r="PI63"/>
      <c r="PJ63"/>
      <c r="PK63"/>
      <c r="PL63"/>
      <c r="PM63"/>
      <c r="PN63"/>
      <c r="PO63"/>
      <c r="PP63"/>
      <c r="PQ63"/>
      <c r="PR63"/>
      <c r="PS63"/>
      <c r="PT63"/>
      <c r="PU63"/>
      <c r="PV63"/>
      <c r="PW63"/>
      <c r="PX63"/>
      <c r="PY63"/>
      <c r="PZ63"/>
      <c r="QA63"/>
      <c r="QB63"/>
      <c r="QC63"/>
      <c r="QD63"/>
      <c r="QE63"/>
      <c r="QF63"/>
      <c r="QG63"/>
      <c r="QH63"/>
      <c r="QI63"/>
      <c r="QJ63"/>
      <c r="QK63"/>
      <c r="QL63"/>
      <c r="QM63"/>
      <c r="QN63"/>
      <c r="QO63"/>
      <c r="QP63"/>
      <c r="QQ63"/>
      <c r="QR63"/>
      <c r="QS63"/>
      <c r="QT63"/>
      <c r="QU63"/>
      <c r="QV63"/>
      <c r="QW63"/>
      <c r="QX63"/>
      <c r="QY63"/>
      <c r="QZ63"/>
      <c r="RA63"/>
      <c r="RB63"/>
      <c r="RC63"/>
      <c r="RD63"/>
      <c r="RE63"/>
      <c r="RF63"/>
    </row>
    <row r="64" spans="1:474">
      <c r="A64" s="252">
        <v>22</v>
      </c>
      <c r="B64" s="252" t="s">
        <v>190</v>
      </c>
      <c r="C64" s="252" t="s">
        <v>264</v>
      </c>
      <c r="D64" s="221">
        <v>23.625</v>
      </c>
      <c r="E64" s="221">
        <v>23</v>
      </c>
      <c r="F64" s="221">
        <v>24</v>
      </c>
      <c r="G64" s="221"/>
      <c r="H64" s="221"/>
      <c r="I64" s="221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  <c r="AH64"/>
      <c r="AI64"/>
      <c r="AJ64"/>
      <c r="AK64"/>
      <c r="AL64"/>
      <c r="AM64"/>
      <c r="AN64"/>
      <c r="AO64"/>
      <c r="AP64"/>
      <c r="AQ64"/>
      <c r="AR64"/>
      <c r="AS64"/>
      <c r="AT64"/>
      <c r="AU64"/>
      <c r="AV64"/>
      <c r="AW64"/>
      <c r="AX64"/>
      <c r="AY64"/>
      <c r="AZ64"/>
      <c r="BA64"/>
      <c r="BB64"/>
      <c r="BC64"/>
      <c r="BD64"/>
      <c r="BE64"/>
      <c r="BF64"/>
      <c r="BG64"/>
      <c r="BH64"/>
      <c r="BI64"/>
      <c r="BJ64"/>
      <c r="BK64"/>
      <c r="BL64"/>
      <c r="BM64"/>
      <c r="BN64"/>
      <c r="BO64"/>
      <c r="BP64"/>
      <c r="BQ64"/>
      <c r="BR64"/>
      <c r="BS64"/>
      <c r="BT64"/>
      <c r="BU64"/>
      <c r="BV64"/>
      <c r="BW64"/>
      <c r="BX64"/>
      <c r="BY64"/>
      <c r="BZ64"/>
      <c r="CA64"/>
      <c r="CB64"/>
      <c r="CC64"/>
      <c r="CD64"/>
      <c r="CE64"/>
      <c r="CF64"/>
      <c r="CG64"/>
      <c r="CH64"/>
      <c r="CI64"/>
      <c r="CJ64"/>
      <c r="CK64"/>
      <c r="CL64"/>
      <c r="CM64"/>
      <c r="CN64"/>
      <c r="CO64"/>
      <c r="CP64"/>
      <c r="CQ64"/>
      <c r="CR64"/>
      <c r="CS64"/>
      <c r="CT64"/>
      <c r="CU64"/>
      <c r="CV64"/>
      <c r="CW64"/>
      <c r="CX64"/>
      <c r="CY64"/>
      <c r="CZ64"/>
      <c r="DA64"/>
      <c r="DB64"/>
      <c r="DC64"/>
      <c r="DD64"/>
      <c r="DE64"/>
      <c r="DF64"/>
      <c r="DG64"/>
      <c r="DH64"/>
      <c r="DI64"/>
      <c r="DJ64"/>
      <c r="DK64"/>
      <c r="DL64"/>
      <c r="DM64"/>
      <c r="DN64"/>
      <c r="DO64"/>
      <c r="DP64"/>
      <c r="DQ64"/>
      <c r="DR64"/>
      <c r="DS64"/>
      <c r="DT64"/>
      <c r="DU64"/>
      <c r="DV64"/>
      <c r="DW64"/>
      <c r="DX64"/>
      <c r="DY64"/>
      <c r="DZ64"/>
      <c r="EA64"/>
      <c r="EB64"/>
      <c r="EC64"/>
      <c r="ED64"/>
      <c r="EE64"/>
      <c r="EF64"/>
      <c r="EG64"/>
      <c r="EH64"/>
      <c r="EI64"/>
      <c r="EJ64"/>
      <c r="EK64"/>
      <c r="EL64"/>
      <c r="EM64"/>
      <c r="EN64"/>
      <c r="EO64"/>
      <c r="EP64"/>
      <c r="EQ64"/>
      <c r="ER64"/>
      <c r="ES64"/>
      <c r="ET64"/>
      <c r="EU64"/>
      <c r="EV64"/>
      <c r="EW64"/>
      <c r="EX64"/>
      <c r="EY64"/>
      <c r="EZ64"/>
      <c r="FA64"/>
      <c r="FB64"/>
      <c r="FC64"/>
      <c r="FD64"/>
      <c r="FE64"/>
      <c r="FF64"/>
      <c r="FG64"/>
      <c r="FH64"/>
      <c r="FI64"/>
      <c r="FJ64"/>
      <c r="FK64"/>
      <c r="FL64"/>
      <c r="FM64"/>
      <c r="FN64"/>
      <c r="FO64"/>
      <c r="FP64"/>
      <c r="FQ64"/>
      <c r="FR64"/>
      <c r="FS64"/>
      <c r="FT64"/>
      <c r="FU64"/>
      <c r="FV64"/>
      <c r="FW64"/>
      <c r="FX64"/>
      <c r="FY64"/>
      <c r="FZ64"/>
      <c r="GA64"/>
      <c r="GB64"/>
      <c r="GC64"/>
      <c r="GD64"/>
      <c r="GE64"/>
      <c r="GF64"/>
      <c r="GG64"/>
      <c r="GH64"/>
      <c r="GI64"/>
      <c r="GJ64"/>
      <c r="GK64"/>
      <c r="GL64"/>
      <c r="GM64"/>
      <c r="GN64"/>
      <c r="GO64"/>
      <c r="GP64"/>
      <c r="GQ64"/>
      <c r="GR64"/>
      <c r="GS64"/>
      <c r="GT64"/>
      <c r="GU64"/>
      <c r="GV64"/>
      <c r="GW64"/>
      <c r="GX64"/>
      <c r="GY64"/>
      <c r="GZ64"/>
      <c r="HA64"/>
      <c r="HB64"/>
      <c r="HC64"/>
      <c r="HD64"/>
      <c r="HE64"/>
      <c r="HF64"/>
      <c r="HG64"/>
      <c r="HH64"/>
      <c r="HI64"/>
      <c r="HJ64"/>
      <c r="HK64"/>
      <c r="HL64"/>
      <c r="HM64"/>
      <c r="HN64"/>
      <c r="HO64"/>
      <c r="HP64"/>
      <c r="HQ64"/>
      <c r="HR64"/>
      <c r="HS64"/>
      <c r="HT64"/>
      <c r="HU64"/>
      <c r="HV64"/>
      <c r="HW64"/>
      <c r="HX64"/>
      <c r="HY64"/>
      <c r="HZ64"/>
      <c r="IA64"/>
      <c r="IB64"/>
      <c r="IC64"/>
      <c r="ID64"/>
      <c r="IE64"/>
      <c r="IF64"/>
      <c r="IG64"/>
      <c r="IH64"/>
      <c r="II64"/>
      <c r="IJ64"/>
      <c r="IK64"/>
      <c r="IL64"/>
      <c r="IM64"/>
      <c r="IN64"/>
      <c r="IO64"/>
      <c r="IP64"/>
      <c r="IQ64"/>
      <c r="IR64"/>
      <c r="IS64"/>
      <c r="IT64"/>
      <c r="IU64"/>
      <c r="IV64"/>
      <c r="IW64"/>
      <c r="IX64"/>
      <c r="IY64"/>
      <c r="IZ64"/>
      <c r="JA64"/>
      <c r="JB64"/>
      <c r="JC64"/>
      <c r="JD64"/>
      <c r="JE64"/>
      <c r="JF64"/>
      <c r="JG64"/>
      <c r="JH64"/>
      <c r="JI64"/>
      <c r="JJ64"/>
      <c r="JK64"/>
      <c r="JL64"/>
      <c r="JM64"/>
      <c r="JN64"/>
      <c r="JO64"/>
      <c r="JP64"/>
      <c r="JQ64"/>
      <c r="JR64"/>
      <c r="JS64"/>
      <c r="JT64"/>
      <c r="JU64"/>
      <c r="JV64"/>
      <c r="JW64"/>
      <c r="JX64"/>
      <c r="JY64"/>
      <c r="JZ64"/>
      <c r="KA64"/>
      <c r="KB64"/>
      <c r="KC64"/>
      <c r="KD64"/>
      <c r="KE64"/>
      <c r="KF64"/>
      <c r="KG64"/>
      <c r="KH64"/>
      <c r="KI64"/>
      <c r="KJ64"/>
      <c r="KK64"/>
      <c r="KL64"/>
      <c r="KM64"/>
      <c r="KN64"/>
      <c r="KO64"/>
      <c r="KP64"/>
      <c r="KQ64"/>
      <c r="KR64"/>
      <c r="KS64"/>
      <c r="KT64"/>
      <c r="KU64"/>
      <c r="KV64"/>
      <c r="KW64"/>
      <c r="KX64"/>
      <c r="KY64"/>
      <c r="KZ64"/>
      <c r="LA64"/>
      <c r="LB64"/>
      <c r="LC64"/>
      <c r="LD64"/>
      <c r="LE64"/>
      <c r="LF64"/>
      <c r="LG64"/>
      <c r="LH64"/>
      <c r="LI64"/>
      <c r="LJ64"/>
      <c r="LK64"/>
      <c r="LL64"/>
      <c r="LM64"/>
      <c r="LN64"/>
      <c r="LO64"/>
      <c r="LP64"/>
      <c r="LQ64"/>
      <c r="LR64"/>
      <c r="LS64"/>
      <c r="LT64"/>
      <c r="LU64"/>
      <c r="LV64"/>
      <c r="LW64"/>
      <c r="LX64"/>
      <c r="LY64"/>
      <c r="LZ64"/>
      <c r="MA64"/>
      <c r="MB64"/>
      <c r="MC64"/>
      <c r="MD64"/>
      <c r="ME64"/>
      <c r="MF64"/>
      <c r="MG64"/>
      <c r="MH64"/>
      <c r="MI64"/>
      <c r="MJ64"/>
      <c r="MK64"/>
      <c r="ML64"/>
      <c r="MM64"/>
      <c r="MN64"/>
      <c r="MO64"/>
      <c r="MP64"/>
      <c r="MQ64"/>
      <c r="MR64"/>
      <c r="MS64"/>
      <c r="MT64"/>
      <c r="MU64"/>
      <c r="MV64"/>
      <c r="MW64"/>
      <c r="MX64"/>
      <c r="MY64"/>
      <c r="MZ64"/>
      <c r="NA64"/>
      <c r="NB64"/>
      <c r="NC64"/>
      <c r="ND64"/>
      <c r="NE64"/>
      <c r="NF64"/>
      <c r="NG64"/>
      <c r="NH64"/>
      <c r="NI64"/>
      <c r="NJ64"/>
      <c r="NK64"/>
      <c r="NL64"/>
      <c r="NM64"/>
      <c r="NN64"/>
      <c r="NO64"/>
      <c r="NP64"/>
      <c r="NQ64"/>
      <c r="NR64"/>
      <c r="NS64"/>
      <c r="NT64"/>
      <c r="NU64"/>
      <c r="NV64"/>
      <c r="NW64"/>
      <c r="NX64"/>
      <c r="NY64"/>
      <c r="NZ64"/>
      <c r="OA64"/>
      <c r="OB64"/>
      <c r="OC64"/>
      <c r="OD64"/>
      <c r="OE64"/>
      <c r="OF64"/>
      <c r="OG64"/>
      <c r="OH64"/>
      <c r="OI64"/>
      <c r="OJ64"/>
      <c r="OK64"/>
      <c r="OL64"/>
      <c r="OM64"/>
      <c r="ON64"/>
      <c r="OO64"/>
      <c r="OP64"/>
      <c r="OQ64"/>
      <c r="OR64"/>
      <c r="OS64"/>
      <c r="OT64"/>
      <c r="OU64"/>
      <c r="OV64"/>
      <c r="OW64"/>
      <c r="OX64"/>
      <c r="OY64"/>
      <c r="OZ64"/>
      <c r="PA64"/>
      <c r="PB64"/>
      <c r="PC64"/>
      <c r="PD64"/>
      <c r="PE64"/>
      <c r="PF64"/>
      <c r="PG64"/>
      <c r="PH64"/>
      <c r="PI64"/>
      <c r="PJ64"/>
      <c r="PK64"/>
      <c r="PL64"/>
      <c r="PM64"/>
      <c r="PN64"/>
      <c r="PO64"/>
      <c r="PP64"/>
      <c r="PQ64"/>
      <c r="PR64"/>
      <c r="PS64"/>
      <c r="PT64"/>
      <c r="PU64"/>
      <c r="PV64"/>
      <c r="PW64"/>
      <c r="PX64"/>
      <c r="PY64"/>
      <c r="PZ64"/>
      <c r="QA64"/>
      <c r="QB64"/>
      <c r="QC64"/>
      <c r="QD64"/>
      <c r="QE64"/>
      <c r="QF64"/>
      <c r="QG64"/>
      <c r="QH64"/>
      <c r="QI64"/>
      <c r="QJ64"/>
      <c r="QK64"/>
      <c r="QL64"/>
      <c r="QM64"/>
      <c r="QN64"/>
      <c r="QO64"/>
      <c r="QP64"/>
      <c r="QQ64"/>
      <c r="QR64"/>
      <c r="QS64"/>
      <c r="QT64"/>
      <c r="QU64"/>
      <c r="QV64"/>
      <c r="QW64"/>
      <c r="QX64"/>
      <c r="QY64"/>
      <c r="QZ64"/>
      <c r="RA64"/>
      <c r="RB64"/>
      <c r="RC64"/>
      <c r="RD64"/>
      <c r="RE64"/>
      <c r="RF64"/>
    </row>
    <row r="65" spans="1:474">
      <c r="A65" s="252">
        <v>22</v>
      </c>
      <c r="B65" s="252" t="s">
        <v>182</v>
      </c>
      <c r="C65" s="252" t="s">
        <v>264</v>
      </c>
      <c r="D65" s="221">
        <v>26.5</v>
      </c>
      <c r="E65" s="221">
        <v>26</v>
      </c>
      <c r="F65" s="221">
        <v>27</v>
      </c>
      <c r="G65" s="221"/>
      <c r="H65" s="221"/>
      <c r="I65" s="221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  <c r="BH65"/>
      <c r="BI65"/>
      <c r="BJ65"/>
      <c r="BK65"/>
      <c r="BL65"/>
      <c r="BM65"/>
      <c r="BN65"/>
      <c r="BO65"/>
      <c r="BP65"/>
      <c r="BQ65"/>
      <c r="BR65"/>
      <c r="BS65"/>
      <c r="BT65"/>
      <c r="BU65"/>
      <c r="BV65"/>
      <c r="BW65"/>
      <c r="BX65"/>
      <c r="BY65"/>
      <c r="BZ65"/>
      <c r="CA65"/>
      <c r="CB65"/>
      <c r="CC65"/>
      <c r="CD65"/>
      <c r="CE65"/>
      <c r="CF65"/>
      <c r="CG65"/>
      <c r="CH65"/>
      <c r="CI65"/>
      <c r="CJ65"/>
      <c r="CK65"/>
      <c r="CL65"/>
      <c r="CM65"/>
      <c r="CN65"/>
      <c r="CO65"/>
      <c r="CP65"/>
      <c r="CQ65"/>
      <c r="CR65"/>
      <c r="CS65"/>
      <c r="CT65"/>
      <c r="CU65"/>
      <c r="CV65"/>
      <c r="CW65"/>
      <c r="CX65"/>
      <c r="CY65"/>
      <c r="CZ65"/>
      <c r="DA65"/>
      <c r="DB65"/>
      <c r="DC65"/>
      <c r="DD65"/>
      <c r="DE65"/>
      <c r="DF65"/>
      <c r="DG65"/>
      <c r="DH65"/>
      <c r="DI65"/>
      <c r="DJ65"/>
      <c r="DK65"/>
      <c r="DL65"/>
      <c r="DM65"/>
      <c r="DN65"/>
      <c r="DO65"/>
      <c r="DP65"/>
      <c r="DQ65"/>
      <c r="DR65"/>
      <c r="DS65"/>
      <c r="DT65"/>
      <c r="DU65"/>
      <c r="DV65"/>
      <c r="DW65"/>
      <c r="DX65"/>
      <c r="DY65"/>
      <c r="DZ65"/>
      <c r="EA65"/>
      <c r="EB65"/>
      <c r="EC65"/>
      <c r="ED65"/>
      <c r="EE65"/>
      <c r="EF65"/>
      <c r="EG65"/>
      <c r="EH65"/>
      <c r="EI65"/>
      <c r="EJ65"/>
      <c r="EK65"/>
      <c r="EL65"/>
      <c r="EM65"/>
      <c r="EN65"/>
      <c r="EO65"/>
      <c r="EP65"/>
      <c r="EQ65"/>
      <c r="ER65"/>
      <c r="ES65"/>
      <c r="ET65"/>
      <c r="EU65"/>
      <c r="EV65"/>
      <c r="EW65"/>
      <c r="EX65"/>
      <c r="EY65"/>
      <c r="EZ65"/>
      <c r="FA65"/>
      <c r="FB65"/>
      <c r="FC65"/>
      <c r="FD65"/>
      <c r="FE65"/>
      <c r="FF65"/>
      <c r="FG65"/>
      <c r="FH65"/>
      <c r="FI65"/>
      <c r="FJ65"/>
      <c r="FK65"/>
      <c r="FL65"/>
      <c r="FM65"/>
      <c r="FN65"/>
      <c r="FO65"/>
      <c r="FP65"/>
      <c r="FQ65"/>
      <c r="FR65"/>
      <c r="FS65"/>
      <c r="FT65"/>
      <c r="FU65"/>
      <c r="FV65"/>
      <c r="FW65"/>
      <c r="FX65"/>
      <c r="FY65"/>
      <c r="FZ65"/>
      <c r="GA65"/>
      <c r="GB65"/>
      <c r="GC65"/>
      <c r="GD65"/>
      <c r="GE65"/>
      <c r="GF65"/>
      <c r="GG65"/>
      <c r="GH65"/>
      <c r="GI65"/>
      <c r="GJ65"/>
      <c r="GK65"/>
      <c r="GL65"/>
      <c r="GM65"/>
      <c r="GN65"/>
      <c r="GO65"/>
      <c r="GP65"/>
      <c r="GQ65"/>
      <c r="GR65"/>
      <c r="GS65"/>
      <c r="GT65"/>
      <c r="GU65"/>
      <c r="GV65"/>
      <c r="GW65"/>
      <c r="GX65"/>
      <c r="GY65"/>
      <c r="GZ65"/>
      <c r="HA65"/>
      <c r="HB65"/>
      <c r="HC65"/>
      <c r="HD65"/>
      <c r="HE65"/>
      <c r="HF65"/>
      <c r="HG65"/>
      <c r="HH65"/>
      <c r="HI65"/>
      <c r="HJ65"/>
      <c r="HK65"/>
      <c r="HL65"/>
      <c r="HM65"/>
      <c r="HN65"/>
      <c r="HO65"/>
      <c r="HP65"/>
      <c r="HQ65"/>
      <c r="HR65"/>
      <c r="HS65"/>
      <c r="HT65"/>
      <c r="HU65"/>
      <c r="HV65"/>
      <c r="HW65"/>
      <c r="HX65"/>
      <c r="HY65"/>
      <c r="HZ65"/>
      <c r="IA65"/>
      <c r="IB65"/>
      <c r="IC65"/>
      <c r="ID65"/>
      <c r="IE65"/>
      <c r="IF65"/>
      <c r="IG65"/>
      <c r="IH65"/>
      <c r="II65"/>
      <c r="IJ65"/>
      <c r="IK65"/>
      <c r="IL65"/>
      <c r="IM65"/>
      <c r="IN65"/>
      <c r="IO65"/>
      <c r="IP65"/>
      <c r="IQ65"/>
      <c r="IR65"/>
      <c r="IS65"/>
      <c r="IT65"/>
      <c r="IU65"/>
      <c r="IV65"/>
      <c r="IW65"/>
      <c r="IX65"/>
      <c r="IY65"/>
      <c r="IZ65"/>
      <c r="JA65"/>
      <c r="JB65"/>
      <c r="JC65"/>
      <c r="JD65"/>
      <c r="JE65"/>
      <c r="JF65"/>
      <c r="JG65"/>
      <c r="JH65"/>
      <c r="JI65"/>
      <c r="JJ65"/>
      <c r="JK65"/>
      <c r="JL65"/>
      <c r="JM65"/>
      <c r="JN65"/>
      <c r="JO65"/>
      <c r="JP65"/>
      <c r="JQ65"/>
      <c r="JR65"/>
      <c r="JS65"/>
      <c r="JT65"/>
      <c r="JU65"/>
      <c r="JV65"/>
      <c r="JW65"/>
      <c r="JX65"/>
      <c r="JY65"/>
      <c r="JZ65"/>
      <c r="KA65"/>
      <c r="KB65"/>
      <c r="KC65"/>
      <c r="KD65"/>
      <c r="KE65"/>
      <c r="KF65"/>
      <c r="KG65"/>
      <c r="KH65"/>
      <c r="KI65"/>
      <c r="KJ65"/>
      <c r="KK65"/>
      <c r="KL65"/>
      <c r="KM65"/>
      <c r="KN65"/>
      <c r="KO65"/>
      <c r="KP65"/>
      <c r="KQ65"/>
      <c r="KR65"/>
      <c r="KS65"/>
      <c r="KT65"/>
      <c r="KU65"/>
      <c r="KV65"/>
      <c r="KW65"/>
      <c r="KX65"/>
      <c r="KY65"/>
      <c r="KZ65"/>
      <c r="LA65"/>
      <c r="LB65"/>
      <c r="LC65"/>
      <c r="LD65"/>
      <c r="LE65"/>
      <c r="LF65"/>
      <c r="LG65"/>
      <c r="LH65"/>
      <c r="LI65"/>
      <c r="LJ65"/>
      <c r="LK65"/>
      <c r="LL65"/>
      <c r="LM65"/>
      <c r="LN65"/>
      <c r="LO65"/>
      <c r="LP65"/>
      <c r="LQ65"/>
      <c r="LR65"/>
      <c r="LS65"/>
      <c r="LT65"/>
      <c r="LU65"/>
      <c r="LV65"/>
      <c r="LW65"/>
      <c r="LX65"/>
      <c r="LY65"/>
      <c r="LZ65"/>
      <c r="MA65"/>
      <c r="MB65"/>
      <c r="MC65"/>
      <c r="MD65"/>
      <c r="ME65"/>
      <c r="MF65"/>
      <c r="MG65"/>
      <c r="MH65"/>
      <c r="MI65"/>
      <c r="MJ65"/>
      <c r="MK65"/>
      <c r="ML65"/>
      <c r="MM65"/>
      <c r="MN65"/>
      <c r="MO65"/>
      <c r="MP65"/>
      <c r="MQ65"/>
      <c r="MR65"/>
      <c r="MS65"/>
      <c r="MT65"/>
      <c r="MU65"/>
      <c r="MV65"/>
      <c r="MW65"/>
      <c r="MX65"/>
      <c r="MY65"/>
      <c r="MZ65"/>
      <c r="NA65"/>
      <c r="NB65"/>
      <c r="NC65"/>
      <c r="ND65"/>
      <c r="NE65"/>
      <c r="NF65"/>
      <c r="NG65"/>
      <c r="NH65"/>
      <c r="NI65"/>
      <c r="NJ65"/>
      <c r="NK65"/>
      <c r="NL65"/>
      <c r="NM65"/>
      <c r="NN65"/>
      <c r="NO65"/>
      <c r="NP65"/>
      <c r="NQ65"/>
      <c r="NR65"/>
      <c r="NS65"/>
      <c r="NT65"/>
      <c r="NU65"/>
      <c r="NV65"/>
      <c r="NW65"/>
      <c r="NX65"/>
      <c r="NY65"/>
      <c r="NZ65"/>
      <c r="OA65"/>
      <c r="OB65"/>
      <c r="OC65"/>
      <c r="OD65"/>
      <c r="OE65"/>
      <c r="OF65"/>
      <c r="OG65"/>
      <c r="OH65"/>
      <c r="OI65"/>
      <c r="OJ65"/>
      <c r="OK65"/>
      <c r="OL65"/>
      <c r="OM65"/>
      <c r="ON65"/>
      <c r="OO65"/>
      <c r="OP65"/>
      <c r="OQ65"/>
      <c r="OR65"/>
      <c r="OS65"/>
      <c r="OT65"/>
      <c r="OU65"/>
      <c r="OV65"/>
      <c r="OW65"/>
      <c r="OX65"/>
      <c r="OY65"/>
      <c r="OZ65"/>
      <c r="PA65"/>
      <c r="PB65"/>
      <c r="PC65"/>
      <c r="PD65"/>
      <c r="PE65"/>
      <c r="PF65"/>
      <c r="PG65"/>
      <c r="PH65"/>
      <c r="PI65"/>
      <c r="PJ65"/>
      <c r="PK65"/>
      <c r="PL65"/>
      <c r="PM65"/>
      <c r="PN65"/>
      <c r="PO65"/>
      <c r="PP65"/>
      <c r="PQ65"/>
      <c r="PR65"/>
      <c r="PS65"/>
      <c r="PT65"/>
      <c r="PU65"/>
      <c r="PV65"/>
      <c r="PW65"/>
      <c r="PX65"/>
      <c r="PY65"/>
      <c r="PZ65"/>
      <c r="QA65"/>
      <c r="QB65"/>
      <c r="QC65"/>
      <c r="QD65"/>
      <c r="QE65"/>
      <c r="QF65"/>
      <c r="QG65"/>
      <c r="QH65"/>
      <c r="QI65"/>
      <c r="QJ65"/>
      <c r="QK65"/>
      <c r="QL65"/>
      <c r="QM65"/>
      <c r="QN65"/>
      <c r="QO65"/>
      <c r="QP65"/>
      <c r="QQ65"/>
      <c r="QR65"/>
      <c r="QS65"/>
      <c r="QT65"/>
      <c r="QU65"/>
      <c r="QV65"/>
      <c r="QW65"/>
      <c r="QX65"/>
      <c r="QY65"/>
      <c r="QZ65"/>
      <c r="RA65"/>
      <c r="RB65"/>
      <c r="RC65"/>
      <c r="RD65"/>
      <c r="RE65"/>
      <c r="RF65"/>
    </row>
    <row r="66" spans="1:474">
      <c r="A66" s="252">
        <v>22</v>
      </c>
      <c r="B66" s="252" t="s">
        <v>175</v>
      </c>
      <c r="C66" s="252" t="s">
        <v>264</v>
      </c>
      <c r="D66" s="221">
        <v>28</v>
      </c>
      <c r="E66" s="221">
        <v>28</v>
      </c>
      <c r="F66" s="221">
        <v>28</v>
      </c>
      <c r="G66" s="221"/>
      <c r="H66" s="221"/>
      <c r="I66" s="221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  <c r="BH66"/>
      <c r="BI66"/>
      <c r="BJ66"/>
      <c r="BK66"/>
      <c r="BL66"/>
      <c r="BM66"/>
      <c r="BN66"/>
      <c r="BO66"/>
      <c r="BP66"/>
      <c r="BQ66"/>
      <c r="BR66"/>
      <c r="BS66"/>
      <c r="BT66"/>
      <c r="BU66"/>
      <c r="BV66"/>
      <c r="BW66"/>
      <c r="BX66"/>
      <c r="BY66"/>
      <c r="BZ66"/>
      <c r="CA66"/>
      <c r="CB66"/>
      <c r="CC66"/>
      <c r="CD66"/>
      <c r="CE66"/>
      <c r="CF66"/>
      <c r="CG66"/>
      <c r="CH66"/>
      <c r="CI66"/>
      <c r="CJ66"/>
      <c r="CK66"/>
      <c r="CL66"/>
      <c r="CM66"/>
      <c r="CN66"/>
      <c r="CO66"/>
      <c r="CP66"/>
      <c r="CQ66"/>
      <c r="CR66"/>
      <c r="CS66"/>
      <c r="CT66"/>
      <c r="CU66"/>
      <c r="CV66"/>
      <c r="CW66"/>
      <c r="CX66"/>
      <c r="CY66"/>
      <c r="CZ66"/>
      <c r="DA66"/>
      <c r="DB66"/>
      <c r="DC66"/>
      <c r="DD66"/>
      <c r="DE66"/>
      <c r="DF66"/>
      <c r="DG66"/>
      <c r="DH66"/>
      <c r="DI66"/>
      <c r="DJ66"/>
      <c r="DK66"/>
      <c r="DL66"/>
      <c r="DM66"/>
      <c r="DN66"/>
      <c r="DO66"/>
      <c r="DP66"/>
      <c r="DQ66"/>
      <c r="DR66"/>
      <c r="DS66"/>
      <c r="DT66"/>
      <c r="DU66"/>
      <c r="DV66"/>
      <c r="DW66"/>
      <c r="DX66"/>
      <c r="DY66"/>
      <c r="DZ66"/>
      <c r="EA66"/>
      <c r="EB66"/>
      <c r="EC66"/>
      <c r="ED66"/>
      <c r="EE66"/>
      <c r="EF66"/>
      <c r="EG66"/>
      <c r="EH66"/>
      <c r="EI66"/>
      <c r="EJ66"/>
      <c r="EK66"/>
      <c r="EL66"/>
      <c r="EM66"/>
      <c r="EN66"/>
      <c r="EO66"/>
      <c r="EP66"/>
      <c r="EQ66"/>
      <c r="ER66"/>
      <c r="ES66"/>
      <c r="ET66"/>
      <c r="EU66"/>
      <c r="EV66"/>
      <c r="EW66"/>
      <c r="EX66"/>
      <c r="EY66"/>
      <c r="EZ66"/>
      <c r="FA66"/>
      <c r="FB66"/>
      <c r="FC66"/>
      <c r="FD66"/>
      <c r="FE66"/>
      <c r="FF66"/>
      <c r="FG66"/>
      <c r="FH66"/>
      <c r="FI66"/>
      <c r="FJ66"/>
      <c r="FK66"/>
      <c r="FL66"/>
      <c r="FM66"/>
      <c r="FN66"/>
      <c r="FO66"/>
      <c r="FP66"/>
      <c r="FQ66"/>
      <c r="FR66"/>
      <c r="FS66"/>
      <c r="FT66"/>
      <c r="FU66"/>
      <c r="FV66"/>
      <c r="FW66"/>
      <c r="FX66"/>
      <c r="FY66"/>
      <c r="FZ66"/>
      <c r="GA66"/>
      <c r="GB66"/>
      <c r="GC66"/>
      <c r="GD66"/>
      <c r="GE66"/>
      <c r="GF66"/>
      <c r="GG66"/>
      <c r="GH66"/>
      <c r="GI66"/>
      <c r="GJ66"/>
      <c r="GK66"/>
      <c r="GL66"/>
      <c r="GM66"/>
      <c r="GN66"/>
      <c r="GO66"/>
      <c r="GP66"/>
      <c r="GQ66"/>
      <c r="GR66"/>
      <c r="GS66"/>
      <c r="GT66"/>
      <c r="GU66"/>
      <c r="GV66"/>
      <c r="GW66"/>
      <c r="GX66"/>
      <c r="GY66"/>
      <c r="GZ66"/>
      <c r="HA66"/>
      <c r="HB66"/>
      <c r="HC66"/>
      <c r="HD66"/>
      <c r="HE66"/>
      <c r="HF66"/>
      <c r="HG66"/>
      <c r="HH66"/>
      <c r="HI66"/>
      <c r="HJ66"/>
      <c r="HK66"/>
      <c r="HL66"/>
      <c r="HM66"/>
      <c r="HN66"/>
      <c r="HO66"/>
      <c r="HP66"/>
      <c r="HQ66"/>
      <c r="HR66"/>
      <c r="HS66"/>
      <c r="HT66"/>
      <c r="HU66"/>
      <c r="HV66"/>
      <c r="HW66"/>
      <c r="HX66"/>
      <c r="HY66"/>
      <c r="HZ66"/>
      <c r="IA66"/>
      <c r="IB66"/>
      <c r="IC66"/>
      <c r="ID66"/>
      <c r="IE66"/>
      <c r="IF66"/>
      <c r="IG66"/>
      <c r="IH66"/>
      <c r="II66"/>
      <c r="IJ66"/>
      <c r="IK66"/>
      <c r="IL66"/>
      <c r="IM66"/>
      <c r="IN66"/>
      <c r="IO66"/>
      <c r="IP66"/>
      <c r="IQ66"/>
      <c r="IR66"/>
      <c r="IS66"/>
      <c r="IT66"/>
      <c r="IU66"/>
      <c r="IV66"/>
      <c r="IW66"/>
      <c r="IX66"/>
      <c r="IY66"/>
      <c r="IZ66"/>
      <c r="JA66"/>
      <c r="JB66"/>
      <c r="JC66"/>
      <c r="JD66"/>
      <c r="JE66"/>
      <c r="JF66"/>
      <c r="JG66"/>
      <c r="JH66"/>
      <c r="JI66"/>
      <c r="JJ66"/>
      <c r="JK66"/>
      <c r="JL66"/>
      <c r="JM66"/>
      <c r="JN66"/>
      <c r="JO66"/>
      <c r="JP66"/>
      <c r="JQ66"/>
      <c r="JR66"/>
      <c r="JS66"/>
      <c r="JT66"/>
      <c r="JU66"/>
      <c r="JV66"/>
      <c r="JW66"/>
      <c r="JX66"/>
      <c r="JY66"/>
      <c r="JZ66"/>
      <c r="KA66"/>
      <c r="KB66"/>
      <c r="KC66"/>
      <c r="KD66"/>
      <c r="KE66"/>
      <c r="KF66"/>
      <c r="KG66"/>
      <c r="KH66"/>
      <c r="KI66"/>
      <c r="KJ66"/>
      <c r="KK66"/>
      <c r="KL66"/>
      <c r="KM66"/>
      <c r="KN66"/>
      <c r="KO66"/>
      <c r="KP66"/>
      <c r="KQ66"/>
      <c r="KR66"/>
      <c r="KS66"/>
      <c r="KT66"/>
      <c r="KU66"/>
      <c r="KV66"/>
      <c r="KW66"/>
      <c r="KX66"/>
      <c r="KY66"/>
      <c r="KZ66"/>
      <c r="LA66"/>
      <c r="LB66"/>
      <c r="LC66"/>
      <c r="LD66"/>
      <c r="LE66"/>
      <c r="LF66"/>
      <c r="LG66"/>
      <c r="LH66"/>
      <c r="LI66"/>
      <c r="LJ66"/>
      <c r="LK66"/>
      <c r="LL66"/>
      <c r="LM66"/>
      <c r="LN66"/>
      <c r="LO66"/>
      <c r="LP66"/>
      <c r="LQ66"/>
      <c r="LR66"/>
      <c r="LS66"/>
      <c r="LT66"/>
      <c r="LU66"/>
      <c r="LV66"/>
      <c r="LW66"/>
      <c r="LX66"/>
      <c r="LY66"/>
      <c r="LZ66"/>
      <c r="MA66"/>
      <c r="MB66"/>
      <c r="MC66"/>
      <c r="MD66"/>
      <c r="ME66"/>
      <c r="MF66"/>
      <c r="MG66"/>
      <c r="MH66"/>
      <c r="MI66"/>
      <c r="MJ66"/>
      <c r="MK66"/>
      <c r="ML66"/>
      <c r="MM66"/>
      <c r="MN66"/>
      <c r="MO66"/>
      <c r="MP66"/>
      <c r="MQ66"/>
      <c r="MR66"/>
      <c r="MS66"/>
      <c r="MT66"/>
      <c r="MU66"/>
      <c r="MV66"/>
      <c r="MW66"/>
      <c r="MX66"/>
      <c r="MY66"/>
      <c r="MZ66"/>
      <c r="NA66"/>
      <c r="NB66"/>
      <c r="NC66"/>
      <c r="ND66"/>
      <c r="NE66"/>
      <c r="NF66"/>
      <c r="NG66"/>
      <c r="NH66"/>
      <c r="NI66"/>
      <c r="NJ66"/>
      <c r="NK66"/>
      <c r="NL66"/>
      <c r="NM66"/>
      <c r="NN66"/>
      <c r="NO66"/>
      <c r="NP66"/>
      <c r="NQ66"/>
      <c r="NR66"/>
      <c r="NS66"/>
      <c r="NT66"/>
      <c r="NU66"/>
      <c r="NV66"/>
      <c r="NW66"/>
      <c r="NX66"/>
      <c r="NY66"/>
      <c r="NZ66"/>
      <c r="OA66"/>
      <c r="OB66"/>
      <c r="OC66"/>
      <c r="OD66"/>
      <c r="OE66"/>
      <c r="OF66"/>
      <c r="OG66"/>
      <c r="OH66"/>
      <c r="OI66"/>
      <c r="OJ66"/>
      <c r="OK66"/>
      <c r="OL66"/>
      <c r="OM66"/>
      <c r="ON66"/>
      <c r="OO66"/>
      <c r="OP66"/>
      <c r="OQ66"/>
      <c r="OR66"/>
      <c r="OS66"/>
      <c r="OT66"/>
      <c r="OU66"/>
      <c r="OV66"/>
      <c r="OW66"/>
      <c r="OX66"/>
      <c r="OY66"/>
      <c r="OZ66"/>
      <c r="PA66"/>
      <c r="PB66"/>
      <c r="PC66"/>
      <c r="PD66"/>
      <c r="PE66"/>
      <c r="PF66"/>
      <c r="PG66"/>
      <c r="PH66"/>
      <c r="PI66"/>
      <c r="PJ66"/>
      <c r="PK66"/>
      <c r="PL66"/>
      <c r="PM66"/>
      <c r="PN66"/>
      <c r="PO66"/>
      <c r="PP66"/>
      <c r="PQ66"/>
      <c r="PR66"/>
      <c r="PS66"/>
      <c r="PT66"/>
      <c r="PU66"/>
      <c r="PV66"/>
      <c r="PW66"/>
      <c r="PX66"/>
      <c r="PY66"/>
      <c r="PZ66"/>
      <c r="QA66"/>
      <c r="QB66"/>
      <c r="QC66"/>
      <c r="QD66"/>
      <c r="QE66"/>
      <c r="QF66"/>
      <c r="QG66"/>
      <c r="QH66"/>
      <c r="QI66"/>
      <c r="QJ66"/>
      <c r="QK66"/>
      <c r="QL66"/>
      <c r="QM66"/>
      <c r="QN66"/>
      <c r="QO66"/>
      <c r="QP66"/>
      <c r="QQ66"/>
      <c r="QR66"/>
      <c r="QS66"/>
      <c r="QT66"/>
      <c r="QU66"/>
      <c r="QV66"/>
      <c r="QW66"/>
      <c r="QX66"/>
      <c r="QY66"/>
      <c r="QZ66"/>
      <c r="RA66"/>
      <c r="RB66"/>
      <c r="RC66"/>
      <c r="RD66"/>
      <c r="RE66"/>
      <c r="RF66"/>
    </row>
    <row r="67" spans="1:474">
      <c r="A67" s="252">
        <v>22</v>
      </c>
      <c r="B67" s="252" t="s">
        <v>259</v>
      </c>
      <c r="C67" s="252" t="s">
        <v>264</v>
      </c>
      <c r="D67" s="221">
        <v>25.333333333333332</v>
      </c>
      <c r="E67" s="221">
        <v>25</v>
      </c>
      <c r="F67" s="221">
        <v>26</v>
      </c>
      <c r="G67" s="221"/>
      <c r="H67" s="221"/>
      <c r="I67" s="221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  <c r="BH67"/>
      <c r="BI67"/>
      <c r="BJ67"/>
      <c r="BK67"/>
      <c r="BL67"/>
      <c r="BM67"/>
      <c r="BN67"/>
      <c r="BO67"/>
      <c r="BP67"/>
      <c r="BQ67"/>
      <c r="BR67"/>
      <c r="BS67"/>
      <c r="BT67"/>
      <c r="BU67"/>
      <c r="BV67"/>
      <c r="BW67"/>
      <c r="BX67"/>
      <c r="BY67"/>
      <c r="BZ67"/>
      <c r="CA67"/>
      <c r="CB67"/>
      <c r="CC67"/>
      <c r="CD67"/>
      <c r="CE67"/>
      <c r="CF67"/>
      <c r="CG67"/>
      <c r="CH67"/>
      <c r="CI67"/>
      <c r="CJ67"/>
      <c r="CK67"/>
      <c r="CL67"/>
      <c r="CM67"/>
      <c r="CN67"/>
      <c r="CO67"/>
      <c r="CP67"/>
      <c r="CQ67"/>
      <c r="CR67"/>
      <c r="CS67"/>
      <c r="CT67"/>
      <c r="CU67"/>
      <c r="CV67"/>
      <c r="CW67"/>
      <c r="CX67"/>
      <c r="CY67"/>
      <c r="CZ67"/>
      <c r="DA67"/>
      <c r="DB67"/>
      <c r="DC67"/>
      <c r="DD67"/>
      <c r="DE67"/>
      <c r="DF67"/>
      <c r="DG67"/>
      <c r="DH67"/>
      <c r="DI67"/>
      <c r="DJ67"/>
      <c r="DK67"/>
      <c r="DL67"/>
      <c r="DM67"/>
      <c r="DN67"/>
      <c r="DO67"/>
      <c r="DP67"/>
      <c r="DQ67"/>
      <c r="DR67"/>
      <c r="DS67"/>
      <c r="DT67"/>
      <c r="DU67"/>
      <c r="DV67"/>
      <c r="DW67"/>
      <c r="DX67"/>
      <c r="DY67"/>
      <c r="DZ67"/>
      <c r="EA67"/>
      <c r="EB67"/>
      <c r="EC67"/>
      <c r="ED67"/>
      <c r="EE67"/>
      <c r="EF67"/>
      <c r="EG67"/>
      <c r="EH67"/>
      <c r="EI67"/>
      <c r="EJ67"/>
      <c r="EK67"/>
      <c r="EL67"/>
      <c r="EM67"/>
      <c r="EN67"/>
      <c r="EO67"/>
      <c r="EP67"/>
      <c r="EQ67"/>
      <c r="ER67"/>
      <c r="ES67"/>
      <c r="ET67"/>
      <c r="EU67"/>
      <c r="EV67"/>
      <c r="EW67"/>
      <c r="EX67"/>
      <c r="EY67"/>
      <c r="EZ67"/>
      <c r="FA67"/>
      <c r="FB67"/>
      <c r="FC67"/>
      <c r="FD67"/>
      <c r="FE67"/>
      <c r="FF67"/>
      <c r="FG67"/>
      <c r="FH67"/>
      <c r="FI67"/>
      <c r="FJ67"/>
      <c r="FK67"/>
      <c r="FL67"/>
      <c r="FM67"/>
      <c r="FN67"/>
      <c r="FO67"/>
      <c r="FP67"/>
      <c r="FQ67"/>
      <c r="FR67"/>
      <c r="FS67"/>
      <c r="FT67"/>
      <c r="FU67"/>
      <c r="FV67"/>
      <c r="FW67"/>
      <c r="FX67"/>
      <c r="FY67"/>
      <c r="FZ67"/>
      <c r="GA67"/>
      <c r="GB67"/>
      <c r="GC67"/>
      <c r="GD67"/>
      <c r="GE67"/>
      <c r="GF67"/>
      <c r="GG67"/>
      <c r="GH67"/>
      <c r="GI67"/>
      <c r="GJ67"/>
      <c r="GK67"/>
      <c r="GL67"/>
      <c r="GM67"/>
      <c r="GN67"/>
      <c r="GO67"/>
      <c r="GP67"/>
      <c r="GQ67"/>
      <c r="GR67"/>
      <c r="GS67"/>
      <c r="GT67"/>
      <c r="GU67"/>
      <c r="GV67"/>
      <c r="GW67"/>
      <c r="GX67"/>
      <c r="GY67"/>
      <c r="GZ67"/>
      <c r="HA67"/>
      <c r="HB67"/>
      <c r="HC67"/>
      <c r="HD67"/>
      <c r="HE67"/>
      <c r="HF67"/>
      <c r="HG67"/>
      <c r="HH67"/>
      <c r="HI67"/>
      <c r="HJ67"/>
      <c r="HK67"/>
      <c r="HL67"/>
      <c r="HM67"/>
      <c r="HN67"/>
      <c r="HO67"/>
      <c r="HP67"/>
      <c r="HQ67"/>
      <c r="HR67"/>
      <c r="HS67"/>
      <c r="HT67"/>
      <c r="HU67"/>
      <c r="HV67"/>
      <c r="HW67"/>
      <c r="HX67"/>
      <c r="HY67"/>
      <c r="HZ67"/>
      <c r="IA67"/>
      <c r="IB67"/>
      <c r="IC67"/>
      <c r="ID67"/>
      <c r="IE67"/>
      <c r="IF67"/>
      <c r="IG67"/>
      <c r="IH67"/>
      <c r="II67"/>
      <c r="IJ67"/>
      <c r="IK67"/>
      <c r="IL67"/>
      <c r="IM67"/>
      <c r="IN67"/>
      <c r="IO67"/>
      <c r="IP67"/>
      <c r="IQ67"/>
      <c r="IR67"/>
      <c r="IS67"/>
      <c r="IT67"/>
      <c r="IU67"/>
      <c r="IV67"/>
      <c r="IW67"/>
      <c r="IX67"/>
      <c r="IY67"/>
      <c r="IZ67"/>
      <c r="JA67"/>
      <c r="JB67"/>
      <c r="JC67"/>
      <c r="JD67"/>
      <c r="JE67"/>
      <c r="JF67"/>
      <c r="JG67"/>
      <c r="JH67"/>
      <c r="JI67"/>
      <c r="JJ67"/>
      <c r="JK67"/>
      <c r="JL67"/>
      <c r="JM67"/>
      <c r="JN67"/>
      <c r="JO67"/>
      <c r="JP67"/>
      <c r="JQ67"/>
      <c r="JR67"/>
      <c r="JS67"/>
      <c r="JT67"/>
      <c r="JU67"/>
      <c r="JV67"/>
      <c r="JW67"/>
      <c r="JX67"/>
      <c r="JY67"/>
      <c r="JZ67"/>
      <c r="KA67"/>
      <c r="KB67"/>
      <c r="KC67"/>
      <c r="KD67"/>
      <c r="KE67"/>
      <c r="KF67"/>
      <c r="KG67"/>
      <c r="KH67"/>
      <c r="KI67"/>
      <c r="KJ67"/>
      <c r="KK67"/>
      <c r="KL67"/>
      <c r="KM67"/>
      <c r="KN67"/>
      <c r="KO67"/>
      <c r="KP67"/>
      <c r="KQ67"/>
      <c r="KR67"/>
      <c r="KS67"/>
      <c r="KT67"/>
      <c r="KU67"/>
      <c r="KV67"/>
      <c r="KW67"/>
      <c r="KX67"/>
      <c r="KY67"/>
      <c r="KZ67"/>
      <c r="LA67"/>
      <c r="LB67"/>
      <c r="LC67"/>
      <c r="LD67"/>
      <c r="LE67"/>
      <c r="LF67"/>
      <c r="LG67"/>
      <c r="LH67"/>
      <c r="LI67"/>
      <c r="LJ67"/>
      <c r="LK67"/>
      <c r="LL67"/>
      <c r="LM67"/>
      <c r="LN67"/>
      <c r="LO67"/>
      <c r="LP67"/>
      <c r="LQ67"/>
      <c r="LR67"/>
      <c r="LS67"/>
      <c r="LT67"/>
      <c r="LU67"/>
      <c r="LV67"/>
      <c r="LW67"/>
      <c r="LX67"/>
      <c r="LY67"/>
      <c r="LZ67"/>
      <c r="MA67"/>
      <c r="MB67"/>
      <c r="MC67"/>
      <c r="MD67"/>
      <c r="ME67"/>
      <c r="MF67"/>
      <c r="MG67"/>
      <c r="MH67"/>
      <c r="MI67"/>
      <c r="MJ67"/>
      <c r="MK67"/>
      <c r="ML67"/>
      <c r="MM67"/>
      <c r="MN67"/>
      <c r="MO67"/>
      <c r="MP67"/>
      <c r="MQ67"/>
      <c r="MR67"/>
      <c r="MS67"/>
      <c r="MT67"/>
      <c r="MU67"/>
      <c r="MV67"/>
      <c r="MW67"/>
      <c r="MX67"/>
      <c r="MY67"/>
      <c r="MZ67"/>
      <c r="NA67"/>
      <c r="NB67"/>
      <c r="NC67"/>
      <c r="ND67"/>
      <c r="NE67"/>
      <c r="NF67"/>
      <c r="NG67"/>
      <c r="NH67"/>
      <c r="NI67"/>
      <c r="NJ67"/>
      <c r="NK67"/>
      <c r="NL67"/>
      <c r="NM67"/>
      <c r="NN67"/>
      <c r="NO67"/>
      <c r="NP67"/>
      <c r="NQ67"/>
      <c r="NR67"/>
      <c r="NS67"/>
      <c r="NT67"/>
      <c r="NU67"/>
      <c r="NV67"/>
      <c r="NW67"/>
      <c r="NX67"/>
      <c r="NY67"/>
      <c r="NZ67"/>
      <c r="OA67"/>
      <c r="OB67"/>
      <c r="OC67"/>
      <c r="OD67"/>
      <c r="OE67"/>
      <c r="OF67"/>
      <c r="OG67"/>
      <c r="OH67"/>
      <c r="OI67"/>
      <c r="OJ67"/>
      <c r="OK67"/>
      <c r="OL67"/>
      <c r="OM67"/>
      <c r="ON67"/>
      <c r="OO67"/>
      <c r="OP67"/>
      <c r="OQ67"/>
      <c r="OR67"/>
      <c r="OS67"/>
      <c r="OT67"/>
      <c r="OU67"/>
      <c r="OV67"/>
      <c r="OW67"/>
      <c r="OX67"/>
      <c r="OY67"/>
      <c r="OZ67"/>
      <c r="PA67"/>
      <c r="PB67"/>
      <c r="PC67"/>
      <c r="PD67"/>
      <c r="PE67"/>
      <c r="PF67"/>
      <c r="PG67"/>
      <c r="PH67"/>
      <c r="PI67"/>
      <c r="PJ67"/>
      <c r="PK67"/>
      <c r="PL67"/>
      <c r="PM67"/>
      <c r="PN67"/>
      <c r="PO67"/>
      <c r="PP67"/>
      <c r="PQ67"/>
      <c r="PR67"/>
      <c r="PS67"/>
      <c r="PT67"/>
      <c r="PU67"/>
      <c r="PV67"/>
      <c r="PW67"/>
      <c r="PX67"/>
      <c r="PY67"/>
      <c r="PZ67"/>
      <c r="QA67"/>
      <c r="QB67"/>
      <c r="QC67"/>
      <c r="QD67"/>
      <c r="QE67"/>
      <c r="QF67"/>
      <c r="QG67"/>
      <c r="QH67"/>
      <c r="QI67"/>
      <c r="QJ67"/>
      <c r="QK67"/>
      <c r="QL67"/>
      <c r="QM67"/>
      <c r="QN67"/>
      <c r="QO67"/>
      <c r="QP67"/>
      <c r="QQ67"/>
      <c r="QR67"/>
      <c r="QS67"/>
      <c r="QT67"/>
      <c r="QU67"/>
      <c r="QV67"/>
      <c r="QW67"/>
      <c r="QX67"/>
      <c r="QY67"/>
      <c r="QZ67"/>
      <c r="RA67"/>
      <c r="RB67"/>
      <c r="RC67"/>
      <c r="RD67"/>
      <c r="RE67"/>
      <c r="RF67"/>
    </row>
    <row r="68" spans="1:474">
      <c r="A68" s="252">
        <v>23</v>
      </c>
      <c r="B68" s="252" t="s">
        <v>190</v>
      </c>
      <c r="C68" s="252" t="s">
        <v>64</v>
      </c>
      <c r="D68" s="221">
        <v>25</v>
      </c>
      <c r="E68" s="221">
        <v>25</v>
      </c>
      <c r="F68" s="221">
        <v>25</v>
      </c>
      <c r="G68" s="221"/>
      <c r="H68" s="221"/>
      <c r="I68" s="221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  <c r="BH68"/>
      <c r="BI68"/>
      <c r="BJ68"/>
      <c r="BK68"/>
      <c r="BL68"/>
      <c r="BM68"/>
      <c r="BN68"/>
      <c r="BO68"/>
      <c r="BP68"/>
      <c r="BQ68"/>
      <c r="BR68"/>
      <c r="BS68"/>
      <c r="BT68"/>
      <c r="BU68"/>
      <c r="BV68"/>
      <c r="BW68"/>
      <c r="BX68"/>
      <c r="BY68"/>
      <c r="BZ68"/>
      <c r="CA68"/>
      <c r="CB68"/>
      <c r="CC68"/>
      <c r="CD68"/>
      <c r="CE68"/>
      <c r="CF68"/>
      <c r="CG68"/>
      <c r="CH68"/>
      <c r="CI68"/>
      <c r="CJ68"/>
      <c r="CK68"/>
      <c r="CL68"/>
      <c r="CM68"/>
      <c r="CN68"/>
      <c r="CO68"/>
      <c r="CP68"/>
      <c r="CQ68"/>
      <c r="CR68"/>
      <c r="CS68"/>
      <c r="CT68"/>
      <c r="CU68"/>
      <c r="CV68"/>
      <c r="CW68"/>
      <c r="CX68"/>
      <c r="CY68"/>
      <c r="CZ68"/>
      <c r="DA68"/>
      <c r="DB68"/>
      <c r="DC68"/>
      <c r="DD68"/>
      <c r="DE68"/>
      <c r="DF68"/>
      <c r="DG68"/>
      <c r="DH68"/>
      <c r="DI68"/>
      <c r="DJ68"/>
      <c r="DK68"/>
      <c r="DL68"/>
      <c r="DM68"/>
      <c r="DN68"/>
      <c r="DO68"/>
      <c r="DP68"/>
      <c r="DQ68"/>
      <c r="DR68"/>
      <c r="DS68"/>
      <c r="DT68"/>
      <c r="DU68"/>
      <c r="DV68"/>
      <c r="DW68"/>
      <c r="DX68"/>
      <c r="DY68"/>
      <c r="DZ68"/>
      <c r="EA68"/>
      <c r="EB68"/>
      <c r="EC68"/>
      <c r="ED68"/>
      <c r="EE68"/>
      <c r="EF68"/>
      <c r="EG68"/>
      <c r="EH68"/>
      <c r="EI68"/>
      <c r="EJ68"/>
      <c r="EK68"/>
      <c r="EL68"/>
      <c r="EM68"/>
      <c r="EN68"/>
      <c r="EO68"/>
      <c r="EP68"/>
      <c r="EQ68"/>
      <c r="ER68"/>
      <c r="ES68"/>
      <c r="ET68"/>
      <c r="EU68"/>
      <c r="EV68"/>
      <c r="EW68"/>
      <c r="EX68"/>
      <c r="EY68"/>
      <c r="EZ68"/>
      <c r="FA68"/>
      <c r="FB68"/>
      <c r="FC68"/>
      <c r="FD68"/>
      <c r="FE68"/>
      <c r="FF68"/>
      <c r="FG68"/>
      <c r="FH68"/>
      <c r="FI68"/>
      <c r="FJ68"/>
      <c r="FK68"/>
      <c r="FL68"/>
      <c r="FM68"/>
      <c r="FN68"/>
      <c r="FO68"/>
      <c r="FP68"/>
      <c r="FQ68"/>
      <c r="FR68"/>
      <c r="FS68"/>
      <c r="FT68"/>
      <c r="FU68"/>
      <c r="FV68"/>
      <c r="FW68"/>
      <c r="FX68"/>
      <c r="FY68"/>
      <c r="FZ68"/>
      <c r="GA68"/>
      <c r="GB68"/>
      <c r="GC68"/>
      <c r="GD68"/>
      <c r="GE68"/>
      <c r="GF68"/>
      <c r="GG68"/>
      <c r="GH68"/>
      <c r="GI68"/>
      <c r="GJ68"/>
      <c r="GK68"/>
      <c r="GL68"/>
      <c r="GM68"/>
      <c r="GN68"/>
      <c r="GO68"/>
      <c r="GP68"/>
      <c r="GQ68"/>
      <c r="GR68"/>
      <c r="GS68"/>
      <c r="GT68"/>
      <c r="GU68"/>
      <c r="GV68"/>
      <c r="GW68"/>
      <c r="GX68"/>
      <c r="GY68"/>
      <c r="GZ68"/>
      <c r="HA68"/>
      <c r="HB68"/>
      <c r="HC68"/>
      <c r="HD68"/>
      <c r="HE68"/>
      <c r="HF68"/>
      <c r="HG68"/>
      <c r="HH68"/>
      <c r="HI68"/>
      <c r="HJ68"/>
      <c r="HK68"/>
      <c r="HL68"/>
      <c r="HM68"/>
      <c r="HN68"/>
      <c r="HO68"/>
      <c r="HP68"/>
      <c r="HQ68"/>
      <c r="HR68"/>
      <c r="HS68"/>
      <c r="HT68"/>
      <c r="HU68"/>
      <c r="HV68"/>
      <c r="HW68"/>
      <c r="HX68"/>
      <c r="HY68"/>
      <c r="HZ68"/>
      <c r="IA68"/>
      <c r="IB68"/>
      <c r="IC68"/>
      <c r="ID68"/>
      <c r="IE68"/>
      <c r="IF68"/>
      <c r="IG68"/>
      <c r="IH68"/>
      <c r="II68"/>
      <c r="IJ68"/>
      <c r="IK68"/>
      <c r="IL68"/>
      <c r="IM68"/>
      <c r="IN68"/>
      <c r="IO68"/>
      <c r="IP68"/>
      <c r="IQ68"/>
      <c r="IR68"/>
      <c r="IS68"/>
      <c r="IT68"/>
      <c r="IU68"/>
      <c r="IV68"/>
      <c r="IW68"/>
      <c r="IX68"/>
      <c r="IY68"/>
      <c r="IZ68"/>
      <c r="JA68"/>
      <c r="JB68"/>
      <c r="JC68"/>
      <c r="JD68"/>
      <c r="JE68"/>
      <c r="JF68"/>
      <c r="JG68"/>
      <c r="JH68"/>
      <c r="JI68"/>
      <c r="JJ68"/>
      <c r="JK68"/>
      <c r="JL68"/>
      <c r="JM68"/>
      <c r="JN68"/>
      <c r="JO68"/>
      <c r="JP68"/>
      <c r="JQ68"/>
      <c r="JR68"/>
      <c r="JS68"/>
      <c r="JT68"/>
      <c r="JU68"/>
      <c r="JV68"/>
      <c r="JW68"/>
      <c r="JX68"/>
      <c r="JY68"/>
      <c r="JZ68"/>
      <c r="KA68"/>
      <c r="KB68"/>
      <c r="KC68"/>
      <c r="KD68"/>
      <c r="KE68"/>
      <c r="KF68"/>
      <c r="KG68"/>
      <c r="KH68"/>
      <c r="KI68"/>
      <c r="KJ68"/>
      <c r="KK68"/>
      <c r="KL68"/>
      <c r="KM68"/>
      <c r="KN68"/>
      <c r="KO68"/>
      <c r="KP68"/>
      <c r="KQ68"/>
      <c r="KR68"/>
      <c r="KS68"/>
      <c r="KT68"/>
      <c r="KU68"/>
      <c r="KV68"/>
      <c r="KW68"/>
      <c r="KX68"/>
      <c r="KY68"/>
      <c r="KZ68"/>
      <c r="LA68"/>
      <c r="LB68"/>
      <c r="LC68"/>
      <c r="LD68"/>
      <c r="LE68"/>
      <c r="LF68"/>
      <c r="LG68"/>
      <c r="LH68"/>
      <c r="LI68"/>
      <c r="LJ68"/>
      <c r="LK68"/>
      <c r="LL68"/>
      <c r="LM68"/>
      <c r="LN68"/>
      <c r="LO68"/>
      <c r="LP68"/>
      <c r="LQ68"/>
      <c r="LR68"/>
      <c r="LS68"/>
      <c r="LT68"/>
      <c r="LU68"/>
      <c r="LV68"/>
      <c r="LW68"/>
      <c r="LX68"/>
      <c r="LY68"/>
      <c r="LZ68"/>
      <c r="MA68"/>
      <c r="MB68"/>
      <c r="MC68"/>
      <c r="MD68"/>
      <c r="ME68"/>
      <c r="MF68"/>
      <c r="MG68"/>
      <c r="MH68"/>
      <c r="MI68"/>
      <c r="MJ68"/>
      <c r="MK68"/>
      <c r="ML68"/>
      <c r="MM68"/>
      <c r="MN68"/>
      <c r="MO68"/>
      <c r="MP68"/>
      <c r="MQ68"/>
      <c r="MR68"/>
      <c r="MS68"/>
      <c r="MT68"/>
      <c r="MU68"/>
      <c r="MV68"/>
      <c r="MW68"/>
      <c r="MX68"/>
      <c r="MY68"/>
      <c r="MZ68"/>
      <c r="NA68"/>
      <c r="NB68"/>
      <c r="NC68"/>
      <c r="ND68"/>
      <c r="NE68"/>
      <c r="NF68"/>
      <c r="NG68"/>
      <c r="NH68"/>
      <c r="NI68"/>
      <c r="NJ68"/>
      <c r="NK68"/>
      <c r="NL68"/>
      <c r="NM68"/>
      <c r="NN68"/>
      <c r="NO68"/>
      <c r="NP68"/>
      <c r="NQ68"/>
      <c r="NR68"/>
      <c r="NS68"/>
      <c r="NT68"/>
      <c r="NU68"/>
      <c r="NV68"/>
      <c r="NW68"/>
      <c r="NX68"/>
      <c r="NY68"/>
      <c r="NZ68"/>
      <c r="OA68"/>
      <c r="OB68"/>
      <c r="OC68"/>
      <c r="OD68"/>
      <c r="OE68"/>
      <c r="OF68"/>
      <c r="OG68"/>
      <c r="OH68"/>
      <c r="OI68"/>
      <c r="OJ68"/>
      <c r="OK68"/>
      <c r="OL68"/>
      <c r="OM68"/>
      <c r="ON68"/>
      <c r="OO68"/>
      <c r="OP68"/>
      <c r="OQ68"/>
      <c r="OR68"/>
      <c r="OS68"/>
      <c r="OT68"/>
      <c r="OU68"/>
      <c r="OV68"/>
      <c r="OW68"/>
      <c r="OX68"/>
      <c r="OY68"/>
      <c r="OZ68"/>
      <c r="PA68"/>
      <c r="PB68"/>
      <c r="PC68"/>
      <c r="PD68"/>
      <c r="PE68"/>
      <c r="PF68"/>
      <c r="PG68"/>
      <c r="PH68"/>
      <c r="PI68"/>
      <c r="PJ68"/>
      <c r="PK68"/>
      <c r="PL68"/>
      <c r="PM68"/>
      <c r="PN68"/>
      <c r="PO68"/>
      <c r="PP68"/>
      <c r="PQ68"/>
      <c r="PR68"/>
      <c r="PS68"/>
      <c r="PT68"/>
      <c r="PU68"/>
      <c r="PV68"/>
      <c r="PW68"/>
      <c r="PX68"/>
      <c r="PY68"/>
      <c r="PZ68"/>
      <c r="QA68"/>
      <c r="QB68"/>
      <c r="QC68"/>
      <c r="QD68"/>
      <c r="QE68"/>
      <c r="QF68"/>
      <c r="QG68"/>
      <c r="QH68"/>
      <c r="QI68"/>
      <c r="QJ68"/>
      <c r="QK68"/>
      <c r="QL68"/>
      <c r="QM68"/>
      <c r="QN68"/>
      <c r="QO68"/>
      <c r="QP68"/>
      <c r="QQ68"/>
      <c r="QR68"/>
      <c r="QS68"/>
      <c r="QT68"/>
      <c r="QU68"/>
      <c r="QV68"/>
      <c r="QW68"/>
      <c r="QX68"/>
      <c r="QY68"/>
      <c r="QZ68"/>
      <c r="RA68"/>
      <c r="RB68"/>
      <c r="RC68"/>
      <c r="RD68"/>
      <c r="RE68"/>
      <c r="RF68"/>
    </row>
    <row r="69" spans="1:474">
      <c r="A69" s="252">
        <v>24</v>
      </c>
      <c r="B69" s="252" t="s">
        <v>229</v>
      </c>
      <c r="C69" s="252" t="s">
        <v>65</v>
      </c>
      <c r="D69" s="221">
        <v>30</v>
      </c>
      <c r="E69" s="221">
        <v>30</v>
      </c>
      <c r="F69" s="221">
        <v>30</v>
      </c>
      <c r="G69" s="221"/>
      <c r="H69" s="221"/>
      <c r="I69" s="221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  <c r="BH69"/>
      <c r="BI69"/>
      <c r="BJ69"/>
      <c r="BK69"/>
      <c r="BL69"/>
      <c r="BM69"/>
      <c r="BN69"/>
      <c r="BO69"/>
      <c r="BP69"/>
      <c r="BQ69"/>
      <c r="BR69"/>
      <c r="BS69"/>
      <c r="BT69"/>
      <c r="BU69"/>
      <c r="BV69"/>
      <c r="BW69"/>
      <c r="BX69"/>
      <c r="BY69"/>
      <c r="BZ69"/>
      <c r="CA69"/>
      <c r="CB69"/>
      <c r="CC69"/>
      <c r="CD69"/>
      <c r="CE69"/>
      <c r="CF69"/>
      <c r="CG69"/>
      <c r="CH69"/>
      <c r="CI69"/>
      <c r="CJ69"/>
      <c r="CK69"/>
      <c r="CL69"/>
      <c r="CM69"/>
      <c r="CN69"/>
      <c r="CO69"/>
      <c r="CP69"/>
      <c r="CQ69"/>
      <c r="CR69"/>
      <c r="CS69"/>
      <c r="CT69"/>
      <c r="CU69"/>
      <c r="CV69"/>
      <c r="CW69"/>
      <c r="CX69"/>
      <c r="CY69"/>
      <c r="CZ69"/>
      <c r="DA69"/>
      <c r="DB69"/>
      <c r="DC69"/>
      <c r="DD69"/>
      <c r="DE69"/>
      <c r="DF69"/>
      <c r="DG69"/>
      <c r="DH69"/>
      <c r="DI69"/>
      <c r="DJ69"/>
      <c r="DK69"/>
      <c r="DL69"/>
      <c r="DM69"/>
      <c r="DN69"/>
      <c r="DO69"/>
      <c r="DP69"/>
      <c r="DQ69"/>
      <c r="DR69"/>
      <c r="DS69"/>
      <c r="DT69"/>
      <c r="DU69"/>
      <c r="DV69"/>
      <c r="DW69"/>
      <c r="DX69"/>
      <c r="DY69"/>
      <c r="DZ69"/>
      <c r="EA69"/>
      <c r="EB69"/>
      <c r="EC69"/>
      <c r="ED69"/>
      <c r="EE69"/>
      <c r="EF69"/>
      <c r="EG69"/>
      <c r="EH69"/>
      <c r="EI69"/>
      <c r="EJ69"/>
      <c r="EK69"/>
      <c r="EL69"/>
      <c r="EM69"/>
      <c r="EN69"/>
      <c r="EO69"/>
      <c r="EP69"/>
      <c r="EQ69"/>
      <c r="ER69"/>
      <c r="ES69"/>
      <c r="ET69"/>
      <c r="EU69"/>
      <c r="EV69"/>
      <c r="EW69"/>
      <c r="EX69"/>
      <c r="EY69"/>
      <c r="EZ69"/>
      <c r="FA69"/>
      <c r="FB69"/>
      <c r="FC69"/>
      <c r="FD69"/>
      <c r="FE69"/>
      <c r="FF69"/>
      <c r="FG69"/>
      <c r="FH69"/>
      <c r="FI69"/>
      <c r="FJ69"/>
      <c r="FK69"/>
      <c r="FL69"/>
      <c r="FM69"/>
      <c r="FN69"/>
      <c r="FO69"/>
      <c r="FP69"/>
      <c r="FQ69"/>
      <c r="FR69"/>
      <c r="FS69"/>
      <c r="FT69"/>
      <c r="FU69"/>
      <c r="FV69"/>
      <c r="FW69"/>
      <c r="FX69"/>
      <c r="FY69"/>
      <c r="FZ69"/>
      <c r="GA69"/>
      <c r="GB69"/>
      <c r="GC69"/>
      <c r="GD69"/>
      <c r="GE69"/>
      <c r="GF69"/>
      <c r="GG69"/>
      <c r="GH69"/>
      <c r="GI69"/>
      <c r="GJ69"/>
      <c r="GK69"/>
      <c r="GL69"/>
      <c r="GM69"/>
      <c r="GN69"/>
      <c r="GO69"/>
      <c r="GP69"/>
      <c r="GQ69"/>
      <c r="GR69"/>
      <c r="GS69"/>
      <c r="GT69"/>
      <c r="GU69"/>
      <c r="GV69"/>
      <c r="GW69"/>
      <c r="GX69"/>
      <c r="GY69"/>
      <c r="GZ69"/>
      <c r="HA69"/>
      <c r="HB69"/>
      <c r="HC69"/>
      <c r="HD69"/>
      <c r="HE69"/>
      <c r="HF69"/>
      <c r="HG69"/>
      <c r="HH69"/>
      <c r="HI69"/>
      <c r="HJ69"/>
      <c r="HK69"/>
      <c r="HL69"/>
      <c r="HM69"/>
      <c r="HN69"/>
      <c r="HO69"/>
      <c r="HP69"/>
      <c r="HQ69"/>
      <c r="HR69"/>
      <c r="HS69"/>
      <c r="HT69"/>
      <c r="HU69"/>
      <c r="HV69"/>
      <c r="HW69"/>
      <c r="HX69"/>
      <c r="HY69"/>
      <c r="HZ69"/>
      <c r="IA69"/>
      <c r="IB69"/>
      <c r="IC69"/>
      <c r="ID69"/>
      <c r="IE69"/>
      <c r="IF69"/>
      <c r="IG69"/>
      <c r="IH69"/>
      <c r="II69"/>
      <c r="IJ69"/>
      <c r="IK69"/>
      <c r="IL69"/>
      <c r="IM69"/>
      <c r="IN69"/>
      <c r="IO69"/>
      <c r="IP69"/>
      <c r="IQ69"/>
      <c r="IR69"/>
      <c r="IS69"/>
      <c r="IT69"/>
      <c r="IU69"/>
      <c r="IV69"/>
      <c r="IW69"/>
      <c r="IX69"/>
      <c r="IY69"/>
      <c r="IZ69"/>
      <c r="JA69"/>
      <c r="JB69"/>
      <c r="JC69"/>
      <c r="JD69"/>
      <c r="JE69"/>
      <c r="JF69"/>
      <c r="JG69"/>
      <c r="JH69"/>
      <c r="JI69"/>
      <c r="JJ69"/>
      <c r="JK69"/>
      <c r="JL69"/>
      <c r="JM69"/>
      <c r="JN69"/>
      <c r="JO69"/>
      <c r="JP69"/>
      <c r="JQ69"/>
      <c r="JR69"/>
      <c r="JS69"/>
      <c r="JT69"/>
      <c r="JU69"/>
      <c r="JV69"/>
      <c r="JW69"/>
      <c r="JX69"/>
      <c r="JY69"/>
      <c r="JZ69"/>
      <c r="KA69"/>
      <c r="KB69"/>
      <c r="KC69"/>
      <c r="KD69"/>
      <c r="KE69"/>
      <c r="KF69"/>
      <c r="KG69"/>
      <c r="KH69"/>
      <c r="KI69"/>
      <c r="KJ69"/>
      <c r="KK69"/>
      <c r="KL69"/>
      <c r="KM69"/>
      <c r="KN69"/>
      <c r="KO69"/>
      <c r="KP69"/>
      <c r="KQ69"/>
      <c r="KR69"/>
      <c r="KS69"/>
      <c r="KT69"/>
      <c r="KU69"/>
      <c r="KV69"/>
      <c r="KW69"/>
      <c r="KX69"/>
      <c r="KY69"/>
      <c r="KZ69"/>
      <c r="LA69"/>
      <c r="LB69"/>
      <c r="LC69"/>
      <c r="LD69"/>
      <c r="LE69"/>
      <c r="LF69"/>
      <c r="LG69"/>
      <c r="LH69"/>
      <c r="LI69"/>
      <c r="LJ69"/>
      <c r="LK69"/>
      <c r="LL69"/>
      <c r="LM69"/>
      <c r="LN69"/>
      <c r="LO69"/>
      <c r="LP69"/>
      <c r="LQ69"/>
      <c r="LR69"/>
      <c r="LS69"/>
      <c r="LT69"/>
      <c r="LU69"/>
      <c r="LV69"/>
      <c r="LW69"/>
      <c r="LX69"/>
      <c r="LY69"/>
      <c r="LZ69"/>
      <c r="MA69"/>
      <c r="MB69"/>
      <c r="MC69"/>
      <c r="MD69"/>
      <c r="ME69"/>
      <c r="MF69"/>
      <c r="MG69"/>
      <c r="MH69"/>
      <c r="MI69"/>
      <c r="MJ69"/>
      <c r="MK69"/>
      <c r="ML69"/>
      <c r="MM69"/>
      <c r="MN69"/>
      <c r="MO69"/>
      <c r="MP69"/>
      <c r="MQ69"/>
      <c r="MR69"/>
      <c r="MS69"/>
      <c r="MT69"/>
      <c r="MU69"/>
      <c r="MV69"/>
      <c r="MW69"/>
      <c r="MX69"/>
      <c r="MY69"/>
      <c r="MZ69"/>
      <c r="NA69"/>
      <c r="NB69"/>
      <c r="NC69"/>
      <c r="ND69"/>
      <c r="NE69"/>
      <c r="NF69"/>
      <c r="NG69"/>
      <c r="NH69"/>
      <c r="NI69"/>
      <c r="NJ69"/>
      <c r="NK69"/>
      <c r="NL69"/>
      <c r="NM69"/>
      <c r="NN69"/>
      <c r="NO69"/>
      <c r="NP69"/>
      <c r="NQ69"/>
      <c r="NR69"/>
      <c r="NS69"/>
      <c r="NT69"/>
      <c r="NU69"/>
      <c r="NV69"/>
      <c r="NW69"/>
      <c r="NX69"/>
      <c r="NY69"/>
      <c r="NZ69"/>
      <c r="OA69"/>
      <c r="OB69"/>
      <c r="OC69"/>
      <c r="OD69"/>
      <c r="OE69"/>
      <c r="OF69"/>
      <c r="OG69"/>
      <c r="OH69"/>
      <c r="OI69"/>
      <c r="OJ69"/>
      <c r="OK69"/>
      <c r="OL69"/>
      <c r="OM69"/>
      <c r="ON69"/>
      <c r="OO69"/>
      <c r="OP69"/>
      <c r="OQ69"/>
      <c r="OR69"/>
      <c r="OS69"/>
      <c r="OT69"/>
      <c r="OU69"/>
      <c r="OV69"/>
      <c r="OW69"/>
      <c r="OX69"/>
      <c r="OY69"/>
      <c r="OZ69"/>
      <c r="PA69"/>
      <c r="PB69"/>
      <c r="PC69"/>
      <c r="PD69"/>
      <c r="PE69"/>
      <c r="PF69"/>
      <c r="PG69"/>
      <c r="PH69"/>
      <c r="PI69"/>
      <c r="PJ69"/>
      <c r="PK69"/>
      <c r="PL69"/>
      <c r="PM69"/>
      <c r="PN69"/>
      <c r="PO69"/>
      <c r="PP69"/>
      <c r="PQ69"/>
      <c r="PR69"/>
      <c r="PS69"/>
      <c r="PT69"/>
      <c r="PU69"/>
      <c r="PV69"/>
      <c r="PW69"/>
      <c r="PX69"/>
      <c r="PY69"/>
      <c r="PZ69"/>
      <c r="QA69"/>
      <c r="QB69"/>
      <c r="QC69"/>
      <c r="QD69"/>
      <c r="QE69"/>
      <c r="QF69"/>
      <c r="QG69"/>
      <c r="QH69"/>
      <c r="QI69"/>
      <c r="QJ69"/>
      <c r="QK69"/>
      <c r="QL69"/>
      <c r="QM69"/>
      <c r="QN69"/>
      <c r="QO69"/>
      <c r="QP69"/>
      <c r="QQ69"/>
      <c r="QR69"/>
      <c r="QS69"/>
      <c r="QT69"/>
      <c r="QU69"/>
      <c r="QV69"/>
      <c r="QW69"/>
      <c r="QX69"/>
      <c r="QY69"/>
      <c r="QZ69"/>
      <c r="RA69"/>
      <c r="RB69"/>
      <c r="RC69"/>
      <c r="RD69"/>
      <c r="RE69"/>
      <c r="RF69"/>
    </row>
    <row r="70" spans="1:474">
      <c r="A70" s="252">
        <v>24</v>
      </c>
      <c r="B70" s="252" t="s">
        <v>190</v>
      </c>
      <c r="C70" s="252" t="s">
        <v>65</v>
      </c>
      <c r="D70" s="221">
        <v>34.4</v>
      </c>
      <c r="E70" s="221">
        <v>32</v>
      </c>
      <c r="F70" s="221">
        <v>35</v>
      </c>
      <c r="G70" s="221"/>
      <c r="H70" s="221"/>
      <c r="I70" s="221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  <c r="BH70"/>
      <c r="BI70"/>
      <c r="BJ70"/>
      <c r="BK70"/>
      <c r="BL70"/>
      <c r="BM70"/>
      <c r="BN70"/>
      <c r="BO70"/>
      <c r="BP70"/>
      <c r="BQ70"/>
      <c r="BR70"/>
      <c r="BS70"/>
      <c r="BT70"/>
      <c r="BU70"/>
      <c r="BV70"/>
      <c r="BW70"/>
      <c r="BX70"/>
      <c r="BY70"/>
      <c r="BZ70"/>
      <c r="CA70"/>
      <c r="CB70"/>
      <c r="CC70"/>
      <c r="CD70"/>
      <c r="CE70"/>
      <c r="CF70"/>
      <c r="CG70"/>
      <c r="CH70"/>
      <c r="CI70"/>
      <c r="CJ70"/>
      <c r="CK70"/>
      <c r="CL70"/>
      <c r="CM70"/>
      <c r="CN70"/>
      <c r="CO70"/>
      <c r="CP70"/>
      <c r="CQ70"/>
      <c r="CR70"/>
      <c r="CS70"/>
      <c r="CT70"/>
      <c r="CU70"/>
      <c r="CV70"/>
      <c r="CW70"/>
      <c r="CX70"/>
      <c r="CY70"/>
      <c r="CZ70"/>
      <c r="DA70"/>
      <c r="DB70"/>
      <c r="DC70"/>
      <c r="DD70"/>
      <c r="DE70"/>
      <c r="DF70"/>
      <c r="DG70"/>
      <c r="DH70"/>
      <c r="DI70"/>
      <c r="DJ70"/>
      <c r="DK70"/>
      <c r="DL70"/>
      <c r="DM70"/>
      <c r="DN70"/>
      <c r="DO70"/>
      <c r="DP70"/>
      <c r="DQ70"/>
      <c r="DR70"/>
      <c r="DS70"/>
      <c r="DT70"/>
      <c r="DU70"/>
      <c r="DV70"/>
      <c r="DW70"/>
      <c r="DX70"/>
      <c r="DY70"/>
      <c r="DZ70"/>
      <c r="EA70"/>
      <c r="EB70"/>
      <c r="EC70"/>
      <c r="ED70"/>
      <c r="EE70"/>
      <c r="EF70"/>
      <c r="EG70"/>
      <c r="EH70"/>
      <c r="EI70"/>
      <c r="EJ70"/>
      <c r="EK70"/>
      <c r="EL70"/>
      <c r="EM70"/>
      <c r="EN70"/>
      <c r="EO70"/>
      <c r="EP70"/>
      <c r="EQ70"/>
      <c r="ER70"/>
      <c r="ES70"/>
      <c r="ET70"/>
      <c r="EU70"/>
      <c r="EV70"/>
      <c r="EW70"/>
      <c r="EX70"/>
      <c r="EY70"/>
      <c r="EZ70"/>
      <c r="FA70"/>
      <c r="FB70"/>
      <c r="FC70"/>
      <c r="FD70"/>
      <c r="FE70"/>
      <c r="FF70"/>
      <c r="FG70"/>
      <c r="FH70"/>
      <c r="FI70"/>
      <c r="FJ70"/>
      <c r="FK70"/>
      <c r="FL70"/>
      <c r="FM70"/>
      <c r="FN70"/>
      <c r="FO70"/>
      <c r="FP70"/>
      <c r="FQ70"/>
      <c r="FR70"/>
      <c r="FS70"/>
      <c r="FT70"/>
      <c r="FU70"/>
      <c r="FV70"/>
      <c r="FW70"/>
      <c r="FX70"/>
      <c r="FY70"/>
      <c r="FZ70"/>
      <c r="GA70"/>
      <c r="GB70"/>
      <c r="GC70"/>
      <c r="GD70"/>
      <c r="GE70"/>
      <c r="GF70"/>
      <c r="GG70"/>
      <c r="GH70"/>
      <c r="GI70"/>
      <c r="GJ70"/>
      <c r="GK70"/>
      <c r="GL70"/>
      <c r="GM70"/>
      <c r="GN70"/>
      <c r="GO70"/>
      <c r="GP70"/>
      <c r="GQ70"/>
      <c r="GR70"/>
      <c r="GS70"/>
      <c r="GT70"/>
      <c r="GU70"/>
      <c r="GV70"/>
      <c r="GW70"/>
      <c r="GX70"/>
      <c r="GY70"/>
      <c r="GZ70"/>
      <c r="HA70"/>
      <c r="HB70"/>
      <c r="HC70"/>
      <c r="HD70"/>
      <c r="HE70"/>
      <c r="HF70"/>
      <c r="HG70"/>
      <c r="HH70"/>
      <c r="HI70"/>
      <c r="HJ70"/>
      <c r="HK70"/>
      <c r="HL70"/>
      <c r="HM70"/>
      <c r="HN70"/>
      <c r="HO70"/>
      <c r="HP70"/>
      <c r="HQ70"/>
      <c r="HR70"/>
      <c r="HS70"/>
      <c r="HT70"/>
      <c r="HU70"/>
      <c r="HV70"/>
      <c r="HW70"/>
      <c r="HX70"/>
      <c r="HY70"/>
      <c r="HZ70"/>
      <c r="IA70"/>
      <c r="IB70"/>
      <c r="IC70"/>
      <c r="ID70"/>
      <c r="IE70"/>
      <c r="IF70"/>
      <c r="IG70"/>
      <c r="IH70"/>
      <c r="II70"/>
      <c r="IJ70"/>
      <c r="IK70"/>
      <c r="IL70"/>
      <c r="IM70"/>
      <c r="IN70"/>
      <c r="IO70"/>
      <c r="IP70"/>
      <c r="IQ70"/>
      <c r="IR70"/>
      <c r="IS70"/>
      <c r="IT70"/>
      <c r="IU70"/>
      <c r="IV70"/>
      <c r="IW70"/>
      <c r="IX70"/>
      <c r="IY70"/>
      <c r="IZ70"/>
      <c r="JA70"/>
      <c r="JB70"/>
      <c r="JC70"/>
      <c r="JD70"/>
      <c r="JE70"/>
      <c r="JF70"/>
      <c r="JG70"/>
      <c r="JH70"/>
      <c r="JI70"/>
      <c r="JJ70"/>
      <c r="JK70"/>
      <c r="JL70"/>
      <c r="JM70"/>
      <c r="JN70"/>
      <c r="JO70"/>
      <c r="JP70"/>
      <c r="JQ70"/>
      <c r="JR70"/>
      <c r="JS70"/>
      <c r="JT70"/>
      <c r="JU70"/>
      <c r="JV70"/>
      <c r="JW70"/>
      <c r="JX70"/>
      <c r="JY70"/>
      <c r="JZ70"/>
      <c r="KA70"/>
      <c r="KB70"/>
      <c r="KC70"/>
      <c r="KD70"/>
      <c r="KE70"/>
      <c r="KF70"/>
      <c r="KG70"/>
      <c r="KH70"/>
      <c r="KI70"/>
      <c r="KJ70"/>
      <c r="KK70"/>
      <c r="KL70"/>
      <c r="KM70"/>
      <c r="KN70"/>
      <c r="KO70"/>
      <c r="KP70"/>
      <c r="KQ70"/>
      <c r="KR70"/>
      <c r="KS70"/>
      <c r="KT70"/>
      <c r="KU70"/>
      <c r="KV70"/>
      <c r="KW70"/>
      <c r="KX70"/>
      <c r="KY70"/>
      <c r="KZ70"/>
      <c r="LA70"/>
      <c r="LB70"/>
      <c r="LC70"/>
      <c r="LD70"/>
      <c r="LE70"/>
      <c r="LF70"/>
      <c r="LG70"/>
      <c r="LH70"/>
      <c r="LI70"/>
      <c r="LJ70"/>
      <c r="LK70"/>
      <c r="LL70"/>
      <c r="LM70"/>
      <c r="LN70"/>
      <c r="LO70"/>
      <c r="LP70"/>
      <c r="LQ70"/>
      <c r="LR70"/>
      <c r="LS70"/>
      <c r="LT70"/>
      <c r="LU70"/>
      <c r="LV70"/>
      <c r="LW70"/>
      <c r="LX70"/>
      <c r="LY70"/>
      <c r="LZ70"/>
      <c r="MA70"/>
      <c r="MB70"/>
      <c r="MC70"/>
      <c r="MD70"/>
      <c r="ME70"/>
      <c r="MF70"/>
      <c r="MG70"/>
      <c r="MH70"/>
      <c r="MI70"/>
      <c r="MJ70"/>
      <c r="MK70"/>
      <c r="ML70"/>
      <c r="MM70"/>
      <c r="MN70"/>
      <c r="MO70"/>
      <c r="MP70"/>
      <c r="MQ70"/>
      <c r="MR70"/>
      <c r="MS70"/>
      <c r="MT70"/>
      <c r="MU70"/>
      <c r="MV70"/>
      <c r="MW70"/>
      <c r="MX70"/>
      <c r="MY70"/>
      <c r="MZ70"/>
      <c r="NA70"/>
      <c r="NB70"/>
      <c r="NC70"/>
      <c r="ND70"/>
      <c r="NE70"/>
      <c r="NF70"/>
      <c r="NG70"/>
      <c r="NH70"/>
      <c r="NI70"/>
      <c r="NJ70"/>
      <c r="NK70"/>
      <c r="NL70"/>
      <c r="NM70"/>
      <c r="NN70"/>
      <c r="NO70"/>
      <c r="NP70"/>
      <c r="NQ70"/>
      <c r="NR70"/>
      <c r="NS70"/>
      <c r="NT70"/>
      <c r="NU70"/>
      <c r="NV70"/>
      <c r="NW70"/>
      <c r="NX70"/>
      <c r="NY70"/>
      <c r="NZ70"/>
      <c r="OA70"/>
      <c r="OB70"/>
      <c r="OC70"/>
      <c r="OD70"/>
      <c r="OE70"/>
      <c r="OF70"/>
      <c r="OG70"/>
      <c r="OH70"/>
      <c r="OI70"/>
      <c r="OJ70"/>
      <c r="OK70"/>
      <c r="OL70"/>
      <c r="OM70"/>
      <c r="ON70"/>
      <c r="OO70"/>
      <c r="OP70"/>
      <c r="OQ70"/>
      <c r="OR70"/>
      <c r="OS70"/>
      <c r="OT70"/>
      <c r="OU70"/>
      <c r="OV70"/>
      <c r="OW70"/>
      <c r="OX70"/>
      <c r="OY70"/>
      <c r="OZ70"/>
      <c r="PA70"/>
      <c r="PB70"/>
      <c r="PC70"/>
      <c r="PD70"/>
      <c r="PE70"/>
      <c r="PF70"/>
      <c r="PG70"/>
      <c r="PH70"/>
      <c r="PI70"/>
      <c r="PJ70"/>
      <c r="PK70"/>
      <c r="PL70"/>
      <c r="PM70"/>
      <c r="PN70"/>
      <c r="PO70"/>
      <c r="PP70"/>
      <c r="PQ70"/>
      <c r="PR70"/>
      <c r="PS70"/>
      <c r="PT70"/>
      <c r="PU70"/>
      <c r="PV70"/>
      <c r="PW70"/>
      <c r="PX70"/>
      <c r="PY70"/>
      <c r="PZ70"/>
      <c r="QA70"/>
      <c r="QB70"/>
      <c r="QC70"/>
      <c r="QD70"/>
      <c r="QE70"/>
      <c r="QF70"/>
      <c r="QG70"/>
      <c r="QH70"/>
      <c r="QI70"/>
      <c r="QJ70"/>
      <c r="QK70"/>
      <c r="QL70"/>
      <c r="QM70"/>
      <c r="QN70"/>
      <c r="QO70"/>
      <c r="QP70"/>
      <c r="QQ70"/>
      <c r="QR70"/>
      <c r="QS70"/>
      <c r="QT70"/>
      <c r="QU70"/>
      <c r="QV70"/>
      <c r="QW70"/>
      <c r="QX70"/>
      <c r="QY70"/>
      <c r="QZ70"/>
      <c r="RA70"/>
      <c r="RB70"/>
      <c r="RC70"/>
      <c r="RD70"/>
      <c r="RE70"/>
      <c r="RF70"/>
    </row>
    <row r="71" spans="1:474">
      <c r="A71" s="252">
        <v>24</v>
      </c>
      <c r="B71" s="252" t="s">
        <v>182</v>
      </c>
      <c r="C71" s="252" t="s">
        <v>65</v>
      </c>
      <c r="D71" s="221">
        <v>33.5</v>
      </c>
      <c r="E71" s="221">
        <v>32</v>
      </c>
      <c r="F71" s="221">
        <v>35</v>
      </c>
      <c r="G71" s="221"/>
      <c r="H71" s="221"/>
      <c r="I71" s="22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  <c r="LY71"/>
      <c r="LZ71"/>
      <c r="MA71"/>
      <c r="MB71"/>
      <c r="MC71"/>
      <c r="MD71"/>
      <c r="ME71"/>
      <c r="MF71"/>
      <c r="MG71"/>
      <c r="MH71"/>
      <c r="MI71"/>
      <c r="MJ71"/>
      <c r="MK71"/>
      <c r="ML71"/>
      <c r="MM71"/>
      <c r="MN71"/>
      <c r="MO71"/>
      <c r="MP71"/>
      <c r="MQ71"/>
      <c r="MR71"/>
      <c r="MS71"/>
      <c r="MT71"/>
      <c r="MU71"/>
      <c r="MV71"/>
      <c r="MW71"/>
      <c r="MX71"/>
      <c r="MY71"/>
      <c r="MZ71"/>
      <c r="NA71"/>
      <c r="NB71"/>
      <c r="NC71"/>
      <c r="ND71"/>
      <c r="NE71"/>
      <c r="NF71"/>
      <c r="NG71"/>
      <c r="NH71"/>
      <c r="NI71"/>
      <c r="NJ71"/>
      <c r="NK71"/>
      <c r="NL71"/>
      <c r="NM71"/>
      <c r="NN71"/>
      <c r="NO71"/>
      <c r="NP71"/>
      <c r="NQ71"/>
      <c r="NR71"/>
      <c r="NS71"/>
      <c r="NT71"/>
      <c r="NU71"/>
      <c r="NV71"/>
      <c r="NW71"/>
      <c r="NX71"/>
      <c r="NY71"/>
      <c r="NZ71"/>
      <c r="OA71"/>
      <c r="OB71"/>
      <c r="OC71"/>
      <c r="OD71"/>
      <c r="OE71"/>
      <c r="OF71"/>
      <c r="OG71"/>
      <c r="OH71"/>
      <c r="OI71"/>
      <c r="OJ71"/>
      <c r="OK71"/>
      <c r="OL71"/>
      <c r="OM71"/>
      <c r="ON71"/>
      <c r="OO71"/>
      <c r="OP71"/>
      <c r="OQ71"/>
      <c r="OR71"/>
      <c r="OS71"/>
      <c r="OT71"/>
      <c r="OU71"/>
      <c r="OV71"/>
      <c r="OW71"/>
      <c r="OX71"/>
      <c r="OY71"/>
      <c r="OZ71"/>
      <c r="PA71"/>
      <c r="PB71"/>
      <c r="PC71"/>
      <c r="PD71"/>
      <c r="PE71"/>
      <c r="PF71"/>
      <c r="PG71"/>
      <c r="PH71"/>
      <c r="PI71"/>
      <c r="PJ71"/>
      <c r="PK71"/>
      <c r="PL71"/>
      <c r="PM71"/>
      <c r="PN71"/>
      <c r="PO71"/>
      <c r="PP71"/>
      <c r="PQ71"/>
      <c r="PR71"/>
      <c r="PS71"/>
      <c r="PT71"/>
      <c r="PU71"/>
      <c r="PV71"/>
      <c r="PW71"/>
      <c r="PX71"/>
      <c r="PY71"/>
      <c r="PZ71"/>
      <c r="QA71"/>
      <c r="QB71"/>
      <c r="QC71"/>
      <c r="QD71"/>
      <c r="QE71"/>
      <c r="QF71"/>
      <c r="QG71"/>
      <c r="QH71"/>
      <c r="QI71"/>
      <c r="QJ71"/>
      <c r="QK71"/>
      <c r="QL71"/>
      <c r="QM71"/>
      <c r="QN71"/>
      <c r="QO71"/>
      <c r="QP71"/>
      <c r="QQ71"/>
      <c r="QR71"/>
      <c r="QS71"/>
      <c r="QT71"/>
      <c r="QU71"/>
      <c r="QV71"/>
      <c r="QW71"/>
      <c r="QX71"/>
      <c r="QY71"/>
      <c r="QZ71"/>
      <c r="RA71"/>
      <c r="RB71"/>
      <c r="RC71"/>
      <c r="RD71"/>
      <c r="RE71"/>
      <c r="RF71"/>
    </row>
    <row r="72" spans="1:474">
      <c r="A72" s="252">
        <v>24</v>
      </c>
      <c r="B72" s="252" t="s">
        <v>175</v>
      </c>
      <c r="C72" s="252" t="s">
        <v>65</v>
      </c>
      <c r="D72" s="221">
        <v>34</v>
      </c>
      <c r="E72" s="221">
        <v>34</v>
      </c>
      <c r="F72" s="221">
        <v>34</v>
      </c>
      <c r="G72" s="221"/>
      <c r="H72" s="221"/>
      <c r="I72" s="221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  <c r="LY72"/>
      <c r="LZ72"/>
      <c r="MA72"/>
      <c r="MB72"/>
      <c r="MC72"/>
      <c r="MD72"/>
      <c r="ME72"/>
      <c r="MF72"/>
      <c r="MG72"/>
      <c r="MH72"/>
      <c r="MI72"/>
      <c r="MJ72"/>
      <c r="MK72"/>
      <c r="ML72"/>
      <c r="MM72"/>
      <c r="MN72"/>
      <c r="MO72"/>
      <c r="MP72"/>
      <c r="MQ72"/>
      <c r="MR72"/>
      <c r="MS72"/>
      <c r="MT72"/>
      <c r="MU72"/>
      <c r="MV72"/>
      <c r="MW72"/>
      <c r="MX72"/>
      <c r="MY72"/>
      <c r="MZ72"/>
      <c r="NA72"/>
      <c r="NB72"/>
      <c r="NC72"/>
      <c r="ND72"/>
      <c r="NE72"/>
      <c r="NF72"/>
      <c r="NG72"/>
      <c r="NH72"/>
      <c r="NI72"/>
      <c r="NJ72"/>
      <c r="NK72"/>
      <c r="NL72"/>
      <c r="NM72"/>
      <c r="NN72"/>
      <c r="NO72"/>
      <c r="NP72"/>
      <c r="NQ72"/>
      <c r="NR72"/>
      <c r="NS72"/>
      <c r="NT72"/>
      <c r="NU72"/>
      <c r="NV72"/>
      <c r="NW72"/>
      <c r="NX72"/>
      <c r="NY72"/>
      <c r="NZ72"/>
      <c r="OA72"/>
      <c r="OB72"/>
      <c r="OC72"/>
      <c r="OD72"/>
      <c r="OE72"/>
      <c r="OF72"/>
      <c r="OG72"/>
      <c r="OH72"/>
      <c r="OI72"/>
      <c r="OJ72"/>
      <c r="OK72"/>
      <c r="OL72"/>
      <c r="OM72"/>
      <c r="ON72"/>
      <c r="OO72"/>
      <c r="OP72"/>
      <c r="OQ72"/>
      <c r="OR72"/>
      <c r="OS72"/>
      <c r="OT72"/>
      <c r="OU72"/>
      <c r="OV72"/>
      <c r="OW72"/>
      <c r="OX72"/>
      <c r="OY72"/>
      <c r="OZ72"/>
      <c r="PA72"/>
      <c r="PB72"/>
      <c r="PC72"/>
      <c r="PD72"/>
      <c r="PE72"/>
      <c r="PF72"/>
      <c r="PG72"/>
      <c r="PH72"/>
      <c r="PI72"/>
      <c r="PJ72"/>
      <c r="PK72"/>
      <c r="PL72"/>
      <c r="PM72"/>
      <c r="PN72"/>
      <c r="PO72"/>
      <c r="PP72"/>
      <c r="PQ72"/>
      <c r="PR72"/>
      <c r="PS72"/>
      <c r="PT72"/>
      <c r="PU72"/>
      <c r="PV72"/>
      <c r="PW72"/>
      <c r="PX72"/>
      <c r="PY72"/>
      <c r="PZ72"/>
      <c r="QA72"/>
      <c r="QB72"/>
      <c r="QC72"/>
      <c r="QD72"/>
      <c r="QE72"/>
      <c r="QF72"/>
      <c r="QG72"/>
      <c r="QH72"/>
      <c r="QI72"/>
      <c r="QJ72"/>
      <c r="QK72"/>
      <c r="QL72"/>
      <c r="QM72"/>
      <c r="QN72"/>
      <c r="QO72"/>
      <c r="QP72"/>
      <c r="QQ72"/>
      <c r="QR72"/>
      <c r="QS72"/>
      <c r="QT72"/>
      <c r="QU72"/>
      <c r="QV72"/>
      <c r="QW72"/>
      <c r="QX72"/>
      <c r="QY72"/>
      <c r="QZ72"/>
      <c r="RA72"/>
      <c r="RB72"/>
      <c r="RC72"/>
      <c r="RD72"/>
      <c r="RE72"/>
      <c r="RF72"/>
    </row>
    <row r="73" spans="1:474">
      <c r="A73" s="252">
        <v>24</v>
      </c>
      <c r="B73" s="252" t="s">
        <v>259</v>
      </c>
      <c r="C73" s="252" t="s">
        <v>65</v>
      </c>
      <c r="D73" s="221">
        <v>35</v>
      </c>
      <c r="E73" s="221">
        <v>35</v>
      </c>
      <c r="F73" s="221">
        <v>35</v>
      </c>
      <c r="G73" s="221"/>
      <c r="H73" s="221"/>
      <c r="I73" s="221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  <c r="LY73"/>
      <c r="LZ73"/>
      <c r="MA73"/>
      <c r="MB73"/>
      <c r="MC73"/>
      <c r="MD73"/>
      <c r="ME73"/>
      <c r="MF73"/>
      <c r="MG73"/>
      <c r="MH73"/>
      <c r="MI73"/>
      <c r="MJ73"/>
      <c r="MK73"/>
      <c r="ML73"/>
      <c r="MM73"/>
      <c r="MN73"/>
      <c r="MO73"/>
      <c r="MP73"/>
      <c r="MQ73"/>
      <c r="MR73"/>
      <c r="MS73"/>
      <c r="MT73"/>
      <c r="MU73"/>
      <c r="MV73"/>
      <c r="MW73"/>
      <c r="MX73"/>
      <c r="MY73"/>
      <c r="MZ73"/>
      <c r="NA73"/>
      <c r="NB73"/>
      <c r="NC73"/>
      <c r="ND73"/>
      <c r="NE73"/>
      <c r="NF73"/>
      <c r="NG73"/>
      <c r="NH73"/>
      <c r="NI73"/>
      <c r="NJ73"/>
      <c r="NK73"/>
      <c r="NL73"/>
      <c r="NM73"/>
      <c r="NN73"/>
      <c r="NO73"/>
      <c r="NP73"/>
      <c r="NQ73"/>
      <c r="NR73"/>
      <c r="NS73"/>
      <c r="NT73"/>
      <c r="NU73"/>
      <c r="NV73"/>
      <c r="NW73"/>
      <c r="NX73"/>
      <c r="NY73"/>
      <c r="NZ73"/>
      <c r="OA73"/>
      <c r="OB73"/>
      <c r="OC73"/>
      <c r="OD73"/>
      <c r="OE73"/>
      <c r="OF73"/>
      <c r="OG73"/>
      <c r="OH73"/>
      <c r="OI73"/>
      <c r="OJ73"/>
      <c r="OK73"/>
      <c r="OL73"/>
      <c r="OM73"/>
      <c r="ON73"/>
      <c r="OO73"/>
      <c r="OP73"/>
      <c r="OQ73"/>
      <c r="OR73"/>
      <c r="OS73"/>
      <c r="OT73"/>
      <c r="OU73"/>
      <c r="OV73"/>
      <c r="OW73"/>
      <c r="OX73"/>
      <c r="OY73"/>
      <c r="OZ73"/>
      <c r="PA73"/>
      <c r="PB73"/>
      <c r="PC73"/>
      <c r="PD73"/>
      <c r="PE73"/>
      <c r="PF73"/>
      <c r="PG73"/>
      <c r="PH73"/>
      <c r="PI73"/>
      <c r="PJ73"/>
      <c r="PK73"/>
      <c r="PL73"/>
      <c r="PM73"/>
      <c r="PN73"/>
      <c r="PO73"/>
      <c r="PP73"/>
      <c r="PQ73"/>
      <c r="PR73"/>
      <c r="PS73"/>
      <c r="PT73"/>
      <c r="PU73"/>
      <c r="PV73"/>
      <c r="PW73"/>
      <c r="PX73"/>
      <c r="PY73"/>
      <c r="PZ73"/>
      <c r="QA73"/>
      <c r="QB73"/>
      <c r="QC73"/>
      <c r="QD73"/>
      <c r="QE73"/>
      <c r="QF73"/>
      <c r="QG73"/>
      <c r="QH73"/>
      <c r="QI73"/>
      <c r="QJ73"/>
      <c r="QK73"/>
      <c r="QL73"/>
      <c r="QM73"/>
      <c r="QN73"/>
      <c r="QO73"/>
      <c r="QP73"/>
      <c r="QQ73"/>
      <c r="QR73"/>
      <c r="QS73"/>
      <c r="QT73"/>
      <c r="QU73"/>
      <c r="QV73"/>
      <c r="QW73"/>
      <c r="QX73"/>
      <c r="QY73"/>
      <c r="QZ73"/>
      <c r="RA73"/>
      <c r="RB73"/>
      <c r="RC73"/>
      <c r="RD73"/>
      <c r="RE73"/>
      <c r="RF73"/>
    </row>
    <row r="74" spans="1:474">
      <c r="A74" s="252">
        <v>25</v>
      </c>
      <c r="B74" s="252" t="s">
        <v>229</v>
      </c>
      <c r="C74" s="252" t="s">
        <v>66</v>
      </c>
      <c r="D74" s="221">
        <v>20</v>
      </c>
      <c r="E74" s="221">
        <v>20</v>
      </c>
      <c r="F74" s="221">
        <v>20</v>
      </c>
      <c r="G74" s="221"/>
      <c r="H74" s="221"/>
      <c r="I74" s="221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  <c r="KW74"/>
      <c r="KX74"/>
      <c r="KY74"/>
      <c r="KZ74"/>
      <c r="LA74"/>
      <c r="LB74"/>
      <c r="LC74"/>
      <c r="LD74"/>
      <c r="LE74"/>
      <c r="LF74"/>
      <c r="LG74"/>
      <c r="LH74"/>
      <c r="LI74"/>
      <c r="LJ74"/>
      <c r="LK74"/>
      <c r="LL74"/>
      <c r="LM74"/>
      <c r="LN74"/>
      <c r="LO74"/>
      <c r="LP74"/>
      <c r="LQ74"/>
      <c r="LR74"/>
      <c r="LS74"/>
      <c r="LT74"/>
      <c r="LU74"/>
      <c r="LV74"/>
      <c r="LW74"/>
      <c r="LX74"/>
      <c r="LY74"/>
      <c r="LZ74"/>
      <c r="MA74"/>
      <c r="MB74"/>
      <c r="MC74"/>
      <c r="MD74"/>
      <c r="ME74"/>
      <c r="MF74"/>
      <c r="MG74"/>
      <c r="MH74"/>
      <c r="MI74"/>
      <c r="MJ74"/>
      <c r="MK74"/>
      <c r="ML74"/>
      <c r="MM74"/>
      <c r="MN74"/>
      <c r="MO74"/>
      <c r="MP74"/>
      <c r="MQ74"/>
      <c r="MR74"/>
      <c r="MS74"/>
      <c r="MT74"/>
      <c r="MU74"/>
      <c r="MV74"/>
      <c r="MW74"/>
      <c r="MX74"/>
      <c r="MY74"/>
      <c r="MZ74"/>
      <c r="NA74"/>
      <c r="NB74"/>
      <c r="NC74"/>
      <c r="ND74"/>
      <c r="NE74"/>
      <c r="NF74"/>
      <c r="NG74"/>
      <c r="NH74"/>
      <c r="NI74"/>
      <c r="NJ74"/>
      <c r="NK74"/>
      <c r="NL74"/>
      <c r="NM74"/>
      <c r="NN74"/>
      <c r="NO74"/>
      <c r="NP74"/>
      <c r="NQ74"/>
      <c r="NR74"/>
      <c r="NS74"/>
      <c r="NT74"/>
      <c r="NU74"/>
      <c r="NV74"/>
      <c r="NW74"/>
      <c r="NX74"/>
      <c r="NY74"/>
      <c r="NZ74"/>
      <c r="OA74"/>
      <c r="OB74"/>
      <c r="OC74"/>
      <c r="OD74"/>
      <c r="OE74"/>
      <c r="OF74"/>
      <c r="OG74"/>
      <c r="OH74"/>
      <c r="OI74"/>
      <c r="OJ74"/>
      <c r="OK74"/>
      <c r="OL74"/>
      <c r="OM74"/>
      <c r="ON74"/>
      <c r="OO74"/>
      <c r="OP74"/>
      <c r="OQ74"/>
      <c r="OR74"/>
      <c r="OS74"/>
      <c r="OT74"/>
      <c r="OU74"/>
      <c r="OV74"/>
      <c r="OW74"/>
      <c r="OX74"/>
      <c r="OY74"/>
      <c r="OZ74"/>
      <c r="PA74"/>
      <c r="PB74"/>
      <c r="PC74"/>
      <c r="PD74"/>
      <c r="PE74"/>
      <c r="PF74"/>
      <c r="PG74"/>
      <c r="PH74"/>
      <c r="PI74"/>
      <c r="PJ74"/>
      <c r="PK74"/>
      <c r="PL74"/>
      <c r="PM74"/>
      <c r="PN74"/>
      <c r="PO74"/>
      <c r="PP74"/>
      <c r="PQ74"/>
      <c r="PR74"/>
      <c r="PS74"/>
      <c r="PT74"/>
      <c r="PU74"/>
      <c r="PV74"/>
      <c r="PW74"/>
      <c r="PX74"/>
      <c r="PY74"/>
      <c r="PZ74"/>
      <c r="QA74"/>
      <c r="QB74"/>
      <c r="QC74"/>
      <c r="QD74"/>
      <c r="QE74"/>
      <c r="QF74"/>
      <c r="QG74"/>
      <c r="QH74"/>
      <c r="QI74"/>
      <c r="QJ74"/>
      <c r="QK74"/>
      <c r="QL74"/>
      <c r="QM74"/>
      <c r="QN74"/>
      <c r="QO74"/>
      <c r="QP74"/>
      <c r="QQ74"/>
      <c r="QR74"/>
      <c r="QS74"/>
      <c r="QT74"/>
      <c r="QU74"/>
      <c r="QV74"/>
      <c r="QW74"/>
      <c r="QX74"/>
      <c r="QY74"/>
      <c r="QZ74"/>
      <c r="RA74"/>
      <c r="RB74"/>
      <c r="RC74"/>
      <c r="RD74"/>
      <c r="RE74"/>
      <c r="RF74"/>
    </row>
    <row r="75" spans="1:474">
      <c r="A75" s="252">
        <v>25</v>
      </c>
      <c r="B75" s="252" t="s">
        <v>190</v>
      </c>
      <c r="C75" s="252" t="s">
        <v>66</v>
      </c>
      <c r="D75" s="221">
        <v>27</v>
      </c>
      <c r="E75" s="221">
        <v>27</v>
      </c>
      <c r="F75" s="221">
        <v>27</v>
      </c>
      <c r="G75" s="221"/>
      <c r="H75" s="221"/>
      <c r="I75" s="221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  <c r="KW75"/>
      <c r="KX75"/>
      <c r="KY75"/>
      <c r="KZ75"/>
      <c r="LA75"/>
      <c r="LB75"/>
      <c r="LC75"/>
      <c r="LD75"/>
      <c r="LE75"/>
      <c r="LF75"/>
      <c r="LG75"/>
      <c r="LH75"/>
      <c r="LI75"/>
      <c r="LJ75"/>
      <c r="LK75"/>
      <c r="LL75"/>
      <c r="LM75"/>
      <c r="LN75"/>
      <c r="LO75"/>
      <c r="LP75"/>
      <c r="LQ75"/>
      <c r="LR75"/>
      <c r="LS75"/>
      <c r="LT75"/>
      <c r="LU75"/>
      <c r="LV75"/>
      <c r="LW75"/>
      <c r="LX75"/>
      <c r="LY75"/>
      <c r="LZ75"/>
      <c r="MA75"/>
      <c r="MB75"/>
      <c r="MC75"/>
      <c r="MD75"/>
      <c r="ME75"/>
      <c r="MF75"/>
      <c r="MG75"/>
      <c r="MH75"/>
      <c r="MI75"/>
      <c r="MJ75"/>
      <c r="MK75"/>
      <c r="ML75"/>
      <c r="MM75"/>
      <c r="MN75"/>
      <c r="MO75"/>
      <c r="MP75"/>
      <c r="MQ75"/>
      <c r="MR75"/>
      <c r="MS75"/>
      <c r="MT75"/>
      <c r="MU75"/>
      <c r="MV75"/>
      <c r="MW75"/>
      <c r="MX75"/>
      <c r="MY75"/>
      <c r="MZ75"/>
      <c r="NA75"/>
      <c r="NB75"/>
      <c r="NC75"/>
      <c r="ND75"/>
      <c r="NE75"/>
      <c r="NF75"/>
      <c r="NG75"/>
      <c r="NH75"/>
      <c r="NI75"/>
      <c r="NJ75"/>
      <c r="NK75"/>
      <c r="NL75"/>
      <c r="NM75"/>
      <c r="NN75"/>
      <c r="NO75"/>
      <c r="NP75"/>
      <c r="NQ75"/>
      <c r="NR75"/>
      <c r="NS75"/>
      <c r="NT75"/>
      <c r="NU75"/>
      <c r="NV75"/>
      <c r="NW75"/>
      <c r="NX75"/>
      <c r="NY75"/>
      <c r="NZ75"/>
      <c r="OA75"/>
      <c r="OB75"/>
      <c r="OC75"/>
      <c r="OD75"/>
      <c r="OE75"/>
      <c r="OF75"/>
      <c r="OG75"/>
      <c r="OH75"/>
      <c r="OI75"/>
      <c r="OJ75"/>
      <c r="OK75"/>
      <c r="OL75"/>
      <c r="OM75"/>
      <c r="ON75"/>
      <c r="OO75"/>
      <c r="OP75"/>
      <c r="OQ75"/>
      <c r="OR75"/>
      <c r="OS75"/>
      <c r="OT75"/>
      <c r="OU75"/>
      <c r="OV75"/>
      <c r="OW75"/>
      <c r="OX75"/>
      <c r="OY75"/>
      <c r="OZ75"/>
      <c r="PA75"/>
      <c r="PB75"/>
      <c r="PC75"/>
      <c r="PD75"/>
      <c r="PE75"/>
      <c r="PF75"/>
      <c r="PG75"/>
      <c r="PH75"/>
      <c r="PI75"/>
      <c r="PJ75"/>
      <c r="PK75"/>
      <c r="PL75"/>
      <c r="PM75"/>
      <c r="PN75"/>
      <c r="PO75"/>
      <c r="PP75"/>
      <c r="PQ75"/>
      <c r="PR75"/>
      <c r="PS75"/>
      <c r="PT75"/>
      <c r="PU75"/>
      <c r="PV75"/>
      <c r="PW75"/>
      <c r="PX75"/>
      <c r="PY75"/>
      <c r="PZ75"/>
      <c r="QA75"/>
      <c r="QB75"/>
      <c r="QC75"/>
      <c r="QD75"/>
      <c r="QE75"/>
      <c r="QF75"/>
      <c r="QG75"/>
      <c r="QH75"/>
      <c r="QI75"/>
      <c r="QJ75"/>
      <c r="QK75"/>
      <c r="QL75"/>
      <c r="QM75"/>
      <c r="QN75"/>
      <c r="QO75"/>
      <c r="QP75"/>
      <c r="QQ75"/>
      <c r="QR75"/>
      <c r="QS75"/>
      <c r="QT75"/>
      <c r="QU75"/>
      <c r="QV75"/>
      <c r="QW75"/>
      <c r="QX75"/>
      <c r="QY75"/>
      <c r="QZ75"/>
      <c r="RA75"/>
      <c r="RB75"/>
      <c r="RC75"/>
      <c r="RD75"/>
      <c r="RE75"/>
      <c r="RF75"/>
    </row>
    <row r="76" spans="1:474">
      <c r="A76" s="252">
        <v>25</v>
      </c>
      <c r="B76" s="252" t="s">
        <v>182</v>
      </c>
      <c r="C76" s="252" t="s">
        <v>66</v>
      </c>
      <c r="D76" s="221">
        <v>23</v>
      </c>
      <c r="E76" s="221">
        <v>22</v>
      </c>
      <c r="F76" s="221">
        <v>24</v>
      </c>
      <c r="G76" s="221"/>
      <c r="H76" s="221"/>
      <c r="I76" s="221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  <c r="KW76"/>
      <c r="KX76"/>
      <c r="KY76"/>
      <c r="KZ76"/>
      <c r="LA76"/>
      <c r="LB76"/>
      <c r="LC76"/>
      <c r="LD76"/>
      <c r="LE76"/>
      <c r="LF76"/>
      <c r="LG76"/>
      <c r="LH76"/>
      <c r="LI76"/>
      <c r="LJ76"/>
      <c r="LK76"/>
      <c r="LL76"/>
      <c r="LM76"/>
      <c r="LN76"/>
      <c r="LO76"/>
      <c r="LP76"/>
      <c r="LQ76"/>
      <c r="LR76"/>
      <c r="LS76"/>
      <c r="LT76"/>
      <c r="LU76"/>
      <c r="LV76"/>
      <c r="LW76"/>
      <c r="LX76"/>
      <c r="LY76"/>
      <c r="LZ76"/>
      <c r="MA76"/>
      <c r="MB76"/>
      <c r="MC76"/>
      <c r="MD76"/>
      <c r="ME76"/>
      <c r="MF76"/>
      <c r="MG76"/>
      <c r="MH76"/>
      <c r="MI76"/>
      <c r="MJ76"/>
      <c r="MK76"/>
      <c r="ML76"/>
      <c r="MM76"/>
      <c r="MN76"/>
      <c r="MO76"/>
      <c r="MP76"/>
      <c r="MQ76"/>
      <c r="MR76"/>
      <c r="MS76"/>
      <c r="MT76"/>
      <c r="MU76"/>
      <c r="MV76"/>
      <c r="MW76"/>
      <c r="MX76"/>
      <c r="MY76"/>
      <c r="MZ76"/>
      <c r="NA76"/>
      <c r="NB76"/>
      <c r="NC76"/>
      <c r="ND76"/>
      <c r="NE76"/>
      <c r="NF76"/>
      <c r="NG76"/>
      <c r="NH76"/>
      <c r="NI76"/>
      <c r="NJ76"/>
      <c r="NK76"/>
      <c r="NL76"/>
      <c r="NM76"/>
      <c r="NN76"/>
      <c r="NO76"/>
      <c r="NP76"/>
      <c r="NQ76"/>
      <c r="NR76"/>
      <c r="NS76"/>
      <c r="NT76"/>
      <c r="NU76"/>
      <c r="NV76"/>
      <c r="NW76"/>
      <c r="NX76"/>
      <c r="NY76"/>
      <c r="NZ76"/>
      <c r="OA76"/>
      <c r="OB76"/>
      <c r="OC76"/>
      <c r="OD76"/>
      <c r="OE76"/>
      <c r="OF76"/>
      <c r="OG76"/>
      <c r="OH76"/>
      <c r="OI76"/>
      <c r="OJ76"/>
      <c r="OK76"/>
      <c r="OL76"/>
      <c r="OM76"/>
      <c r="ON76"/>
      <c r="OO76"/>
      <c r="OP76"/>
      <c r="OQ76"/>
      <c r="OR76"/>
      <c r="OS76"/>
      <c r="OT76"/>
      <c r="OU76"/>
      <c r="OV76"/>
      <c r="OW76"/>
      <c r="OX76"/>
      <c r="OY76"/>
      <c r="OZ76"/>
      <c r="PA76"/>
      <c r="PB76"/>
      <c r="PC76"/>
      <c r="PD76"/>
      <c r="PE76"/>
      <c r="PF76"/>
      <c r="PG76"/>
      <c r="PH76"/>
      <c r="PI76"/>
      <c r="PJ76"/>
      <c r="PK76"/>
      <c r="PL76"/>
      <c r="PM76"/>
      <c r="PN76"/>
      <c r="PO76"/>
      <c r="PP76"/>
      <c r="PQ76"/>
      <c r="PR76"/>
      <c r="PS76"/>
      <c r="PT76"/>
      <c r="PU76"/>
      <c r="PV76"/>
      <c r="PW76"/>
      <c r="PX76"/>
      <c r="PY76"/>
      <c r="PZ76"/>
      <c r="QA76"/>
      <c r="QB76"/>
      <c r="QC76"/>
      <c r="QD76"/>
      <c r="QE76"/>
      <c r="QF76"/>
      <c r="QG76"/>
      <c r="QH76"/>
      <c r="QI76"/>
      <c r="QJ76"/>
      <c r="QK76"/>
      <c r="QL76"/>
      <c r="QM76"/>
      <c r="QN76"/>
      <c r="QO76"/>
      <c r="QP76"/>
      <c r="QQ76"/>
      <c r="QR76"/>
      <c r="QS76"/>
      <c r="QT76"/>
      <c r="QU76"/>
      <c r="QV76"/>
      <c r="QW76"/>
      <c r="QX76"/>
      <c r="QY76"/>
      <c r="QZ76"/>
      <c r="RA76"/>
      <c r="RB76"/>
      <c r="RC76"/>
      <c r="RD76"/>
      <c r="RE76"/>
      <c r="RF76"/>
    </row>
    <row r="77" spans="1:474">
      <c r="A77" s="252">
        <v>25</v>
      </c>
      <c r="B77" s="252" t="s">
        <v>175</v>
      </c>
      <c r="C77" s="252" t="s">
        <v>66</v>
      </c>
      <c r="D77" s="221">
        <v>21</v>
      </c>
      <c r="E77" s="221">
        <v>20</v>
      </c>
      <c r="F77" s="221">
        <v>22</v>
      </c>
      <c r="G77" s="221"/>
      <c r="H77" s="221"/>
      <c r="I77" s="221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  <c r="KW77"/>
      <c r="KX77"/>
      <c r="KY77"/>
      <c r="KZ77"/>
      <c r="LA77"/>
      <c r="LB77"/>
      <c r="LC77"/>
      <c r="LD77"/>
      <c r="LE77"/>
      <c r="LF77"/>
      <c r="LG77"/>
      <c r="LH77"/>
      <c r="LI77"/>
      <c r="LJ77"/>
      <c r="LK77"/>
      <c r="LL77"/>
      <c r="LM77"/>
      <c r="LN77"/>
      <c r="LO77"/>
      <c r="LP77"/>
      <c r="LQ77"/>
      <c r="LR77"/>
      <c r="LS77"/>
      <c r="LT77"/>
      <c r="LU77"/>
      <c r="LV77"/>
      <c r="LW77"/>
      <c r="LX77"/>
      <c r="LY77"/>
      <c r="LZ77"/>
      <c r="MA77"/>
      <c r="MB77"/>
      <c r="MC77"/>
      <c r="MD77"/>
      <c r="ME77"/>
      <c r="MF77"/>
      <c r="MG77"/>
      <c r="MH77"/>
      <c r="MI77"/>
      <c r="MJ77"/>
      <c r="MK77"/>
      <c r="ML77"/>
      <c r="MM77"/>
      <c r="MN77"/>
      <c r="MO77"/>
      <c r="MP77"/>
      <c r="MQ77"/>
      <c r="MR77"/>
      <c r="MS77"/>
      <c r="MT77"/>
      <c r="MU77"/>
      <c r="MV77"/>
      <c r="MW77"/>
      <c r="MX77"/>
      <c r="MY77"/>
      <c r="MZ77"/>
      <c r="NA77"/>
      <c r="NB77"/>
      <c r="NC77"/>
      <c r="ND77"/>
      <c r="NE77"/>
      <c r="NF77"/>
      <c r="NG77"/>
      <c r="NH77"/>
      <c r="NI77"/>
      <c r="NJ77"/>
      <c r="NK77"/>
      <c r="NL77"/>
      <c r="NM77"/>
      <c r="NN77"/>
      <c r="NO77"/>
      <c r="NP77"/>
      <c r="NQ77"/>
      <c r="NR77"/>
      <c r="NS77"/>
      <c r="NT77"/>
      <c r="NU77"/>
      <c r="NV77"/>
      <c r="NW77"/>
      <c r="NX77"/>
      <c r="NY77"/>
      <c r="NZ77"/>
      <c r="OA77"/>
      <c r="OB77"/>
      <c r="OC77"/>
      <c r="OD77"/>
      <c r="OE77"/>
      <c r="OF77"/>
      <c r="OG77"/>
      <c r="OH77"/>
      <c r="OI77"/>
      <c r="OJ77"/>
      <c r="OK77"/>
      <c r="OL77"/>
      <c r="OM77"/>
      <c r="ON77"/>
      <c r="OO77"/>
      <c r="OP77"/>
      <c r="OQ77"/>
      <c r="OR77"/>
      <c r="OS77"/>
      <c r="OT77"/>
      <c r="OU77"/>
      <c r="OV77"/>
      <c r="OW77"/>
      <c r="OX77"/>
      <c r="OY77"/>
      <c r="OZ77"/>
      <c r="PA77"/>
      <c r="PB77"/>
      <c r="PC77"/>
      <c r="PD77"/>
      <c r="PE77"/>
      <c r="PF77"/>
      <c r="PG77"/>
      <c r="PH77"/>
      <c r="PI77"/>
      <c r="PJ77"/>
      <c r="PK77"/>
      <c r="PL77"/>
      <c r="PM77"/>
      <c r="PN77"/>
      <c r="PO77"/>
      <c r="PP77"/>
      <c r="PQ77"/>
      <c r="PR77"/>
      <c r="PS77"/>
      <c r="PT77"/>
      <c r="PU77"/>
      <c r="PV77"/>
      <c r="PW77"/>
      <c r="PX77"/>
      <c r="PY77"/>
      <c r="PZ77"/>
      <c r="QA77"/>
      <c r="QB77"/>
      <c r="QC77"/>
      <c r="QD77"/>
      <c r="QE77"/>
      <c r="QF77"/>
      <c r="QG77"/>
      <c r="QH77"/>
      <c r="QI77"/>
      <c r="QJ77"/>
      <c r="QK77"/>
      <c r="QL77"/>
      <c r="QM77"/>
      <c r="QN77"/>
      <c r="QO77"/>
      <c r="QP77"/>
      <c r="QQ77"/>
      <c r="QR77"/>
      <c r="QS77"/>
      <c r="QT77"/>
      <c r="QU77"/>
      <c r="QV77"/>
      <c r="QW77"/>
      <c r="QX77"/>
      <c r="QY77"/>
      <c r="QZ77"/>
      <c r="RA77"/>
      <c r="RB77"/>
      <c r="RC77"/>
      <c r="RD77"/>
      <c r="RE77"/>
      <c r="RF77"/>
    </row>
    <row r="78" spans="1:474">
      <c r="A78" s="252">
        <v>25</v>
      </c>
      <c r="B78" s="252" t="s">
        <v>259</v>
      </c>
      <c r="C78" s="252" t="s">
        <v>66</v>
      </c>
      <c r="D78" s="221">
        <v>22</v>
      </c>
      <c r="E78" s="221">
        <v>20</v>
      </c>
      <c r="F78" s="221">
        <v>23</v>
      </c>
      <c r="G78" s="221"/>
      <c r="H78" s="221"/>
      <c r="I78" s="221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  <c r="KW78"/>
      <c r="KX78"/>
      <c r="KY78"/>
      <c r="KZ78"/>
      <c r="LA78"/>
      <c r="LB78"/>
      <c r="LC78"/>
      <c r="LD78"/>
      <c r="LE78"/>
      <c r="LF78"/>
      <c r="LG78"/>
      <c r="LH78"/>
      <c r="LI78"/>
      <c r="LJ78"/>
      <c r="LK78"/>
      <c r="LL78"/>
      <c r="LM78"/>
      <c r="LN78"/>
      <c r="LO78"/>
      <c r="LP78"/>
      <c r="LQ78"/>
      <c r="LR78"/>
      <c r="LS78"/>
      <c r="LT78"/>
      <c r="LU78"/>
      <c r="LV78"/>
      <c r="LW78"/>
      <c r="LX78"/>
      <c r="LY78"/>
      <c r="LZ78"/>
      <c r="MA78"/>
      <c r="MB78"/>
      <c r="MC78"/>
      <c r="MD78"/>
      <c r="ME78"/>
      <c r="MF78"/>
      <c r="MG78"/>
      <c r="MH78"/>
      <c r="MI78"/>
      <c r="MJ78"/>
      <c r="MK78"/>
      <c r="ML78"/>
      <c r="MM78"/>
      <c r="MN78"/>
      <c r="MO78"/>
      <c r="MP78"/>
      <c r="MQ78"/>
      <c r="MR78"/>
      <c r="MS78"/>
      <c r="MT78"/>
      <c r="MU78"/>
      <c r="MV78"/>
      <c r="MW78"/>
      <c r="MX78"/>
      <c r="MY78"/>
      <c r="MZ78"/>
      <c r="NA78"/>
      <c r="NB78"/>
      <c r="NC78"/>
      <c r="ND78"/>
      <c r="NE78"/>
      <c r="NF78"/>
      <c r="NG78"/>
      <c r="NH78"/>
      <c r="NI78"/>
      <c r="NJ78"/>
      <c r="NK78"/>
      <c r="NL78"/>
      <c r="NM78"/>
      <c r="NN78"/>
      <c r="NO78"/>
      <c r="NP78"/>
      <c r="NQ78"/>
      <c r="NR78"/>
      <c r="NS78"/>
      <c r="NT78"/>
      <c r="NU78"/>
      <c r="NV78"/>
      <c r="NW78"/>
      <c r="NX78"/>
      <c r="NY78"/>
      <c r="NZ78"/>
      <c r="OA78"/>
      <c r="OB78"/>
      <c r="OC78"/>
      <c r="OD78"/>
      <c r="OE78"/>
      <c r="OF78"/>
      <c r="OG78"/>
      <c r="OH78"/>
      <c r="OI78"/>
      <c r="OJ78"/>
      <c r="OK78"/>
      <c r="OL78"/>
      <c r="OM78"/>
      <c r="ON78"/>
      <c r="OO78"/>
      <c r="OP78"/>
      <c r="OQ78"/>
      <c r="OR78"/>
      <c r="OS78"/>
      <c r="OT78"/>
      <c r="OU78"/>
      <c r="OV78"/>
      <c r="OW78"/>
      <c r="OX78"/>
      <c r="OY78"/>
      <c r="OZ78"/>
      <c r="PA78"/>
      <c r="PB78"/>
      <c r="PC78"/>
      <c r="PD78"/>
      <c r="PE78"/>
      <c r="PF78"/>
      <c r="PG78"/>
      <c r="PH78"/>
      <c r="PI78"/>
      <c r="PJ78"/>
      <c r="PK78"/>
      <c r="PL78"/>
      <c r="PM78"/>
      <c r="PN78"/>
      <c r="PO78"/>
      <c r="PP78"/>
      <c r="PQ78"/>
      <c r="PR78"/>
      <c r="PS78"/>
      <c r="PT78"/>
      <c r="PU78"/>
      <c r="PV78"/>
      <c r="PW78"/>
      <c r="PX78"/>
      <c r="PY78"/>
      <c r="PZ78"/>
      <c r="QA78"/>
      <c r="QB78"/>
      <c r="QC78"/>
      <c r="QD78"/>
      <c r="QE78"/>
      <c r="QF78"/>
      <c r="QG78"/>
      <c r="QH78"/>
      <c r="QI78"/>
      <c r="QJ78"/>
      <c r="QK78"/>
      <c r="QL78"/>
      <c r="QM78"/>
      <c r="QN78"/>
      <c r="QO78"/>
      <c r="QP78"/>
      <c r="QQ78"/>
      <c r="QR78"/>
      <c r="QS78"/>
      <c r="QT78"/>
      <c r="QU78"/>
      <c r="QV78"/>
      <c r="QW78"/>
      <c r="QX78"/>
      <c r="QY78"/>
      <c r="QZ78"/>
      <c r="RA78"/>
      <c r="RB78"/>
      <c r="RC78"/>
      <c r="RD78"/>
      <c r="RE78"/>
      <c r="RF78"/>
    </row>
    <row r="79" spans="1:474">
      <c r="A79" s="252">
        <v>26</v>
      </c>
      <c r="B79" s="252" t="s">
        <v>190</v>
      </c>
      <c r="C79" s="252" t="s">
        <v>67</v>
      </c>
      <c r="D79" s="221">
        <v>14.142857142857142</v>
      </c>
      <c r="E79" s="221">
        <v>14</v>
      </c>
      <c r="F79" s="221">
        <v>15</v>
      </c>
      <c r="G79" s="221"/>
      <c r="H79" s="221"/>
      <c r="I79" s="221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  <c r="KW79"/>
      <c r="KX79"/>
      <c r="KY79"/>
      <c r="KZ79"/>
      <c r="LA79"/>
      <c r="LB79"/>
      <c r="LC79"/>
      <c r="LD79"/>
      <c r="LE79"/>
      <c r="LF79"/>
      <c r="LG79"/>
      <c r="LH79"/>
      <c r="LI79"/>
      <c r="LJ79"/>
      <c r="LK79"/>
      <c r="LL79"/>
      <c r="LM79"/>
      <c r="LN79"/>
      <c r="LO79"/>
      <c r="LP79"/>
      <c r="LQ79"/>
      <c r="LR79"/>
      <c r="LS79"/>
      <c r="LT79"/>
      <c r="LU79"/>
      <c r="LV79"/>
      <c r="LW79"/>
      <c r="LX79"/>
      <c r="LY79"/>
      <c r="LZ79"/>
      <c r="MA79"/>
      <c r="MB79"/>
      <c r="MC79"/>
      <c r="MD79"/>
      <c r="ME79"/>
      <c r="MF79"/>
      <c r="MG79"/>
      <c r="MH79"/>
      <c r="MI79"/>
      <c r="MJ79"/>
      <c r="MK79"/>
      <c r="ML79"/>
      <c r="MM79"/>
      <c r="MN79"/>
      <c r="MO79"/>
      <c r="MP79"/>
      <c r="MQ79"/>
      <c r="MR79"/>
      <c r="MS79"/>
      <c r="MT79"/>
      <c r="MU79"/>
      <c r="MV79"/>
      <c r="MW79"/>
      <c r="MX79"/>
      <c r="MY79"/>
      <c r="MZ79"/>
      <c r="NA79"/>
      <c r="NB79"/>
      <c r="NC79"/>
      <c r="ND79"/>
      <c r="NE79"/>
      <c r="NF79"/>
      <c r="NG79"/>
      <c r="NH79"/>
      <c r="NI79"/>
      <c r="NJ79"/>
      <c r="NK79"/>
      <c r="NL79"/>
      <c r="NM79"/>
      <c r="NN79"/>
      <c r="NO79"/>
      <c r="NP79"/>
      <c r="NQ79"/>
      <c r="NR79"/>
      <c r="NS79"/>
      <c r="NT79"/>
      <c r="NU79"/>
      <c r="NV79"/>
      <c r="NW79"/>
      <c r="NX79"/>
      <c r="NY79"/>
      <c r="NZ79"/>
      <c r="OA79"/>
      <c r="OB79"/>
      <c r="OC79"/>
      <c r="OD79"/>
      <c r="OE79"/>
      <c r="OF79"/>
      <c r="OG79"/>
      <c r="OH79"/>
      <c r="OI79"/>
      <c r="OJ79"/>
      <c r="OK79"/>
      <c r="OL79"/>
      <c r="OM79"/>
      <c r="ON79"/>
      <c r="OO79"/>
      <c r="OP79"/>
      <c r="OQ79"/>
      <c r="OR79"/>
      <c r="OS79"/>
      <c r="OT79"/>
      <c r="OU79"/>
      <c r="OV79"/>
      <c r="OW79"/>
      <c r="OX79"/>
      <c r="OY79"/>
      <c r="OZ79"/>
      <c r="PA79"/>
      <c r="PB79"/>
      <c r="PC79"/>
      <c r="PD79"/>
      <c r="PE79"/>
      <c r="PF79"/>
      <c r="PG79"/>
      <c r="PH79"/>
      <c r="PI79"/>
      <c r="PJ79"/>
      <c r="PK79"/>
      <c r="PL79"/>
      <c r="PM79"/>
      <c r="PN79"/>
      <c r="PO79"/>
      <c r="PP79"/>
      <c r="PQ79"/>
      <c r="PR79"/>
      <c r="PS79"/>
      <c r="PT79"/>
      <c r="PU79"/>
      <c r="PV79"/>
      <c r="PW79"/>
      <c r="PX79"/>
      <c r="PY79"/>
      <c r="PZ79"/>
      <c r="QA79"/>
      <c r="QB79"/>
      <c r="QC79"/>
      <c r="QD79"/>
      <c r="QE79"/>
      <c r="QF79"/>
      <c r="QG79"/>
      <c r="QH79"/>
      <c r="QI79"/>
      <c r="QJ79"/>
      <c r="QK79"/>
      <c r="QL79"/>
      <c r="QM79"/>
      <c r="QN79"/>
      <c r="QO79"/>
      <c r="QP79"/>
      <c r="QQ79"/>
      <c r="QR79"/>
      <c r="QS79"/>
      <c r="QT79"/>
      <c r="QU79"/>
      <c r="QV79"/>
      <c r="QW79"/>
      <c r="QX79"/>
      <c r="QY79"/>
      <c r="QZ79"/>
      <c r="RA79"/>
      <c r="RB79"/>
      <c r="RC79"/>
      <c r="RD79"/>
      <c r="RE79"/>
      <c r="RF79"/>
    </row>
    <row r="80" spans="1:474">
      <c r="A80" s="252">
        <v>26</v>
      </c>
      <c r="B80" s="252" t="s">
        <v>182</v>
      </c>
      <c r="C80" s="252" t="s">
        <v>67</v>
      </c>
      <c r="D80" s="221">
        <v>14</v>
      </c>
      <c r="E80" s="221">
        <v>14</v>
      </c>
      <c r="F80" s="221">
        <v>14</v>
      </c>
      <c r="G80" s="221"/>
      <c r="H80" s="221"/>
      <c r="I80" s="221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  <c r="BH80"/>
      <c r="BI80"/>
      <c r="BJ80"/>
      <c r="BK80"/>
      <c r="BL80"/>
      <c r="BM80"/>
      <c r="BN80"/>
      <c r="BO80"/>
      <c r="BP80"/>
      <c r="BQ80"/>
      <c r="BR80"/>
      <c r="BS80"/>
      <c r="BT80"/>
      <c r="BU80"/>
      <c r="BV80"/>
      <c r="BW80"/>
      <c r="BX80"/>
      <c r="BY80"/>
      <c r="BZ80"/>
      <c r="CA80"/>
      <c r="CB80"/>
      <c r="CC80"/>
      <c r="CD80"/>
      <c r="CE80"/>
      <c r="CF80"/>
      <c r="CG80"/>
      <c r="CH80"/>
      <c r="CI80"/>
      <c r="CJ80"/>
      <c r="CK80"/>
      <c r="CL80"/>
      <c r="CM80"/>
      <c r="CN80"/>
      <c r="CO80"/>
      <c r="CP80"/>
      <c r="CQ80"/>
      <c r="CR80"/>
      <c r="CS80"/>
      <c r="CT80"/>
      <c r="CU80"/>
      <c r="CV80"/>
      <c r="CW80"/>
      <c r="CX80"/>
      <c r="CY80"/>
      <c r="CZ80"/>
      <c r="DA80"/>
      <c r="DB80"/>
      <c r="DC80"/>
      <c r="DD80"/>
      <c r="DE80"/>
      <c r="DF80"/>
      <c r="DG80"/>
      <c r="DH80"/>
      <c r="DI80"/>
      <c r="DJ80"/>
      <c r="DK80"/>
      <c r="DL80"/>
      <c r="DM80"/>
      <c r="DN80"/>
      <c r="DO80"/>
      <c r="DP80"/>
      <c r="DQ80"/>
      <c r="DR80"/>
      <c r="DS80"/>
      <c r="DT80"/>
      <c r="DU80"/>
      <c r="DV80"/>
      <c r="DW80"/>
      <c r="DX80"/>
      <c r="DY80"/>
      <c r="DZ80"/>
      <c r="EA80"/>
      <c r="EB80"/>
      <c r="EC80"/>
      <c r="ED80"/>
      <c r="EE80"/>
      <c r="EF80"/>
      <c r="EG80"/>
      <c r="EH80"/>
      <c r="EI80"/>
      <c r="EJ80"/>
      <c r="EK80"/>
      <c r="EL80"/>
      <c r="EM80"/>
      <c r="EN80"/>
      <c r="EO80"/>
      <c r="EP80"/>
      <c r="EQ80"/>
      <c r="ER80"/>
      <c r="ES80"/>
      <c r="ET80"/>
      <c r="EU80"/>
      <c r="EV80"/>
      <c r="EW80"/>
      <c r="EX80"/>
      <c r="EY80"/>
      <c r="EZ80"/>
      <c r="FA80"/>
      <c r="FB80"/>
      <c r="FC80"/>
      <c r="FD80"/>
      <c r="FE80"/>
      <c r="FF80"/>
      <c r="FG80"/>
      <c r="FH80"/>
      <c r="FI80"/>
      <c r="FJ80"/>
      <c r="FK80"/>
      <c r="FL80"/>
      <c r="FM80"/>
      <c r="FN80"/>
      <c r="FO80"/>
      <c r="FP80"/>
      <c r="FQ80"/>
      <c r="FR80"/>
      <c r="FS80"/>
      <c r="FT80"/>
      <c r="FU80"/>
      <c r="FV80"/>
      <c r="FW80"/>
      <c r="FX80"/>
      <c r="FY80"/>
      <c r="FZ80"/>
      <c r="GA80"/>
      <c r="GB80"/>
      <c r="GC80"/>
      <c r="GD80"/>
      <c r="GE80"/>
      <c r="GF80"/>
      <c r="GG80"/>
      <c r="GH80"/>
      <c r="GI80"/>
      <c r="GJ80"/>
      <c r="GK80"/>
      <c r="GL80"/>
      <c r="GM80"/>
      <c r="GN80"/>
      <c r="GO80"/>
      <c r="GP80"/>
      <c r="GQ80"/>
      <c r="GR80"/>
      <c r="GS80"/>
      <c r="GT80"/>
      <c r="GU80"/>
      <c r="GV80"/>
      <c r="GW80"/>
      <c r="GX80"/>
      <c r="GY80"/>
      <c r="GZ80"/>
      <c r="HA80"/>
      <c r="HB80"/>
      <c r="HC80"/>
      <c r="HD80"/>
      <c r="HE80"/>
      <c r="HF80"/>
      <c r="HG80"/>
      <c r="HH80"/>
      <c r="HI80"/>
      <c r="HJ80"/>
      <c r="HK80"/>
      <c r="HL80"/>
      <c r="HM80"/>
      <c r="HN80"/>
      <c r="HO80"/>
      <c r="HP80"/>
      <c r="HQ80"/>
      <c r="HR80"/>
      <c r="HS80"/>
      <c r="HT80"/>
      <c r="HU80"/>
      <c r="HV80"/>
      <c r="HW80"/>
      <c r="HX80"/>
      <c r="HY80"/>
      <c r="HZ80"/>
      <c r="IA80"/>
      <c r="IB80"/>
      <c r="IC80"/>
      <c r="ID80"/>
      <c r="IE80"/>
      <c r="IF80"/>
      <c r="IG80"/>
      <c r="IH80"/>
      <c r="II80"/>
      <c r="IJ80"/>
      <c r="IK80"/>
      <c r="IL80"/>
      <c r="IM80"/>
      <c r="IN80"/>
      <c r="IO80"/>
      <c r="IP80"/>
      <c r="IQ80"/>
      <c r="IR80"/>
      <c r="IS80"/>
      <c r="IT80"/>
      <c r="IU80"/>
      <c r="IV80"/>
      <c r="IW80"/>
      <c r="IX80"/>
      <c r="IY80"/>
      <c r="IZ80"/>
      <c r="JA80"/>
      <c r="JB80"/>
      <c r="JC80"/>
      <c r="JD80"/>
      <c r="JE80"/>
      <c r="JF80"/>
      <c r="JG80"/>
      <c r="JH80"/>
      <c r="JI80"/>
      <c r="JJ80"/>
      <c r="JK80"/>
      <c r="JL80"/>
      <c r="JM80"/>
      <c r="JN80"/>
      <c r="JO80"/>
      <c r="JP80"/>
      <c r="JQ80"/>
      <c r="JR80"/>
      <c r="JS80"/>
      <c r="JT80"/>
      <c r="JU80"/>
      <c r="JV80"/>
      <c r="JW80"/>
      <c r="JX80"/>
      <c r="JY80"/>
      <c r="JZ80"/>
      <c r="KA80"/>
      <c r="KB80"/>
      <c r="KC80"/>
      <c r="KD80"/>
      <c r="KE80"/>
      <c r="KF80"/>
      <c r="KG80"/>
      <c r="KH80"/>
      <c r="KI80"/>
      <c r="KJ80"/>
      <c r="KK80"/>
      <c r="KL80"/>
      <c r="KM80"/>
      <c r="KN80"/>
      <c r="KO80"/>
      <c r="KP80"/>
      <c r="KQ80"/>
      <c r="KR80"/>
      <c r="KS80"/>
      <c r="KT80"/>
      <c r="KU80"/>
      <c r="KV80"/>
      <c r="KW80"/>
      <c r="KX80"/>
      <c r="KY80"/>
      <c r="KZ80"/>
      <c r="LA80"/>
      <c r="LB80"/>
      <c r="LC80"/>
      <c r="LD80"/>
      <c r="LE80"/>
      <c r="LF80"/>
      <c r="LG80"/>
      <c r="LH80"/>
      <c r="LI80"/>
      <c r="LJ80"/>
      <c r="LK80"/>
      <c r="LL80"/>
      <c r="LM80"/>
      <c r="LN80"/>
      <c r="LO80"/>
      <c r="LP80"/>
      <c r="LQ80"/>
      <c r="LR80"/>
      <c r="LS80"/>
      <c r="LT80"/>
      <c r="LU80"/>
      <c r="LV80"/>
      <c r="LW80"/>
      <c r="LX80"/>
      <c r="LY80"/>
      <c r="LZ80"/>
      <c r="MA80"/>
      <c r="MB80"/>
      <c r="MC80"/>
      <c r="MD80"/>
      <c r="ME80"/>
      <c r="MF80"/>
      <c r="MG80"/>
      <c r="MH80"/>
      <c r="MI80"/>
      <c r="MJ80"/>
      <c r="MK80"/>
      <c r="ML80"/>
      <c r="MM80"/>
      <c r="MN80"/>
      <c r="MO80"/>
      <c r="MP80"/>
      <c r="MQ80"/>
      <c r="MR80"/>
      <c r="MS80"/>
      <c r="MT80"/>
      <c r="MU80"/>
      <c r="MV80"/>
      <c r="MW80"/>
      <c r="MX80"/>
      <c r="MY80"/>
      <c r="MZ80"/>
      <c r="NA80"/>
      <c r="NB80"/>
      <c r="NC80"/>
      <c r="ND80"/>
      <c r="NE80"/>
      <c r="NF80"/>
      <c r="NG80"/>
      <c r="NH80"/>
      <c r="NI80"/>
      <c r="NJ80"/>
      <c r="NK80"/>
      <c r="NL80"/>
      <c r="NM80"/>
      <c r="NN80"/>
      <c r="NO80"/>
      <c r="NP80"/>
      <c r="NQ80"/>
      <c r="NR80"/>
      <c r="NS80"/>
      <c r="NT80"/>
      <c r="NU80"/>
      <c r="NV80"/>
      <c r="NW80"/>
      <c r="NX80"/>
      <c r="NY80"/>
      <c r="NZ80"/>
      <c r="OA80"/>
      <c r="OB80"/>
      <c r="OC80"/>
      <c r="OD80"/>
      <c r="OE80"/>
      <c r="OF80"/>
      <c r="OG80"/>
      <c r="OH80"/>
      <c r="OI80"/>
      <c r="OJ80"/>
      <c r="OK80"/>
      <c r="OL80"/>
      <c r="OM80"/>
      <c r="ON80"/>
      <c r="OO80"/>
      <c r="OP80"/>
      <c r="OQ80"/>
      <c r="OR80"/>
      <c r="OS80"/>
      <c r="OT80"/>
      <c r="OU80"/>
      <c r="OV80"/>
      <c r="OW80"/>
      <c r="OX80"/>
      <c r="OY80"/>
      <c r="OZ80"/>
      <c r="PA80"/>
      <c r="PB80"/>
      <c r="PC80"/>
      <c r="PD80"/>
      <c r="PE80"/>
      <c r="PF80"/>
      <c r="PG80"/>
      <c r="PH80"/>
      <c r="PI80"/>
      <c r="PJ80"/>
      <c r="PK80"/>
      <c r="PL80"/>
      <c r="PM80"/>
      <c r="PN80"/>
      <c r="PO80"/>
      <c r="PP80"/>
      <c r="PQ80"/>
      <c r="PR80"/>
      <c r="PS80"/>
      <c r="PT80"/>
      <c r="PU80"/>
      <c r="PV80"/>
      <c r="PW80"/>
      <c r="PX80"/>
      <c r="PY80"/>
      <c r="PZ80"/>
      <c r="QA80"/>
      <c r="QB80"/>
      <c r="QC80"/>
      <c r="QD80"/>
      <c r="QE80"/>
      <c r="QF80"/>
      <c r="QG80"/>
      <c r="QH80"/>
      <c r="QI80"/>
      <c r="QJ80"/>
      <c r="QK80"/>
      <c r="QL80"/>
      <c r="QM80"/>
      <c r="QN80"/>
      <c r="QO80"/>
      <c r="QP80"/>
      <c r="QQ80"/>
      <c r="QR80"/>
      <c r="QS80"/>
      <c r="QT80"/>
      <c r="QU80"/>
      <c r="QV80"/>
      <c r="QW80"/>
      <c r="QX80"/>
      <c r="QY80"/>
      <c r="QZ80"/>
      <c r="RA80"/>
      <c r="RB80"/>
      <c r="RC80"/>
      <c r="RD80"/>
      <c r="RE80"/>
      <c r="RF80"/>
    </row>
    <row r="81" spans="1:474">
      <c r="A81" s="252">
        <v>26</v>
      </c>
      <c r="B81" s="252" t="s">
        <v>175</v>
      </c>
      <c r="C81" s="252" t="s">
        <v>67</v>
      </c>
      <c r="D81" s="221">
        <v>16</v>
      </c>
      <c r="E81" s="221">
        <v>16</v>
      </c>
      <c r="F81" s="221">
        <v>16</v>
      </c>
      <c r="G81" s="221"/>
      <c r="H81" s="221"/>
      <c r="I81" s="22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  <c r="BH81"/>
      <c r="BI81"/>
      <c r="BJ81"/>
      <c r="BK81"/>
      <c r="BL81"/>
      <c r="BM81"/>
      <c r="BN81"/>
      <c r="BO81"/>
      <c r="BP81"/>
      <c r="BQ81"/>
      <c r="BR81"/>
      <c r="BS81"/>
      <c r="BT81"/>
      <c r="BU81"/>
      <c r="BV81"/>
      <c r="BW81"/>
      <c r="BX81"/>
      <c r="BY81"/>
      <c r="BZ81"/>
      <c r="CA81"/>
      <c r="CB81"/>
      <c r="CC81"/>
      <c r="CD81"/>
      <c r="CE81"/>
      <c r="CF81"/>
      <c r="CG81"/>
      <c r="CH81"/>
      <c r="CI81"/>
      <c r="CJ81"/>
      <c r="CK81"/>
      <c r="CL81"/>
      <c r="CM81"/>
      <c r="CN81"/>
      <c r="CO81"/>
      <c r="CP81"/>
      <c r="CQ81"/>
      <c r="CR81"/>
      <c r="CS81"/>
      <c r="CT81"/>
      <c r="CU81"/>
      <c r="CV81"/>
      <c r="CW81"/>
      <c r="CX81"/>
      <c r="CY81"/>
      <c r="CZ81"/>
      <c r="DA81"/>
      <c r="DB81"/>
      <c r="DC81"/>
      <c r="DD81"/>
      <c r="DE81"/>
      <c r="DF81"/>
      <c r="DG81"/>
      <c r="DH81"/>
      <c r="DI81"/>
      <c r="DJ81"/>
      <c r="DK81"/>
      <c r="DL81"/>
      <c r="DM81"/>
      <c r="DN81"/>
      <c r="DO81"/>
      <c r="DP81"/>
      <c r="DQ81"/>
      <c r="DR81"/>
      <c r="DS81"/>
      <c r="DT81"/>
      <c r="DU81"/>
      <c r="DV81"/>
      <c r="DW81"/>
      <c r="DX81"/>
      <c r="DY81"/>
      <c r="DZ81"/>
      <c r="EA81"/>
      <c r="EB81"/>
      <c r="EC81"/>
      <c r="ED81"/>
      <c r="EE81"/>
      <c r="EF81"/>
      <c r="EG81"/>
      <c r="EH81"/>
      <c r="EI81"/>
      <c r="EJ81"/>
      <c r="EK81"/>
      <c r="EL81"/>
      <c r="EM81"/>
      <c r="EN81"/>
      <c r="EO81"/>
      <c r="EP81"/>
      <c r="EQ81"/>
      <c r="ER81"/>
      <c r="ES81"/>
      <c r="ET81"/>
      <c r="EU81"/>
      <c r="EV81"/>
      <c r="EW81"/>
      <c r="EX81"/>
      <c r="EY81"/>
      <c r="EZ81"/>
      <c r="FA81"/>
      <c r="FB81"/>
      <c r="FC81"/>
      <c r="FD81"/>
      <c r="FE81"/>
      <c r="FF81"/>
      <c r="FG81"/>
      <c r="FH81"/>
      <c r="FI81"/>
      <c r="FJ81"/>
      <c r="FK81"/>
      <c r="FL81"/>
      <c r="FM81"/>
      <c r="FN81"/>
      <c r="FO81"/>
      <c r="FP81"/>
      <c r="FQ81"/>
      <c r="FR81"/>
      <c r="FS81"/>
      <c r="FT81"/>
      <c r="FU81"/>
      <c r="FV81"/>
      <c r="FW81"/>
      <c r="FX81"/>
      <c r="FY81"/>
      <c r="FZ81"/>
      <c r="GA81"/>
      <c r="GB81"/>
      <c r="GC81"/>
      <c r="GD81"/>
      <c r="GE81"/>
      <c r="GF81"/>
      <c r="GG81"/>
      <c r="GH81"/>
      <c r="GI81"/>
      <c r="GJ81"/>
      <c r="GK81"/>
      <c r="GL81"/>
      <c r="GM81"/>
      <c r="GN81"/>
      <c r="GO81"/>
      <c r="GP81"/>
      <c r="GQ81"/>
      <c r="GR81"/>
      <c r="GS81"/>
      <c r="GT81"/>
      <c r="GU81"/>
      <c r="GV81"/>
      <c r="GW81"/>
      <c r="GX81"/>
      <c r="GY81"/>
      <c r="GZ81"/>
      <c r="HA81"/>
      <c r="HB81"/>
      <c r="HC81"/>
      <c r="HD81"/>
      <c r="HE81"/>
      <c r="HF81"/>
      <c r="HG81"/>
      <c r="HH81"/>
      <c r="HI81"/>
      <c r="HJ81"/>
      <c r="HK81"/>
      <c r="HL81"/>
      <c r="HM81"/>
      <c r="HN81"/>
      <c r="HO81"/>
      <c r="HP81"/>
      <c r="HQ81"/>
      <c r="HR81"/>
      <c r="HS81"/>
      <c r="HT81"/>
      <c r="HU81"/>
      <c r="HV81"/>
      <c r="HW81"/>
      <c r="HX81"/>
      <c r="HY81"/>
      <c r="HZ81"/>
      <c r="IA81"/>
      <c r="IB81"/>
      <c r="IC81"/>
      <c r="ID81"/>
      <c r="IE81"/>
      <c r="IF81"/>
      <c r="IG81"/>
      <c r="IH81"/>
      <c r="II81"/>
      <c r="IJ81"/>
      <c r="IK81"/>
      <c r="IL81"/>
      <c r="IM81"/>
      <c r="IN81"/>
      <c r="IO81"/>
      <c r="IP81"/>
      <c r="IQ81"/>
      <c r="IR81"/>
      <c r="IS81"/>
      <c r="IT81"/>
      <c r="IU81"/>
      <c r="IV81"/>
      <c r="IW81"/>
      <c r="IX81"/>
      <c r="IY81"/>
      <c r="IZ81"/>
      <c r="JA81"/>
      <c r="JB81"/>
      <c r="JC81"/>
      <c r="JD81"/>
      <c r="JE81"/>
      <c r="JF81"/>
      <c r="JG81"/>
      <c r="JH81"/>
      <c r="JI81"/>
      <c r="JJ81"/>
      <c r="JK81"/>
      <c r="JL81"/>
      <c r="JM81"/>
      <c r="JN81"/>
      <c r="JO81"/>
      <c r="JP81"/>
      <c r="JQ81"/>
      <c r="JR81"/>
      <c r="JS81"/>
      <c r="JT81"/>
      <c r="JU81"/>
      <c r="JV81"/>
      <c r="JW81"/>
      <c r="JX81"/>
      <c r="JY81"/>
      <c r="JZ81"/>
      <c r="KA81"/>
      <c r="KB81"/>
      <c r="KC81"/>
      <c r="KD81"/>
      <c r="KE81"/>
      <c r="KF81"/>
      <c r="KG81"/>
      <c r="KH81"/>
      <c r="KI81"/>
      <c r="KJ81"/>
      <c r="KK81"/>
      <c r="KL81"/>
      <c r="KM81"/>
      <c r="KN81"/>
      <c r="KO81"/>
      <c r="KP81"/>
      <c r="KQ81"/>
      <c r="KR81"/>
      <c r="KS81"/>
      <c r="KT81"/>
      <c r="KU81"/>
      <c r="KV81"/>
      <c r="KW81"/>
      <c r="KX81"/>
      <c r="KY81"/>
      <c r="KZ81"/>
      <c r="LA81"/>
      <c r="LB81"/>
      <c r="LC81"/>
      <c r="LD81"/>
      <c r="LE81"/>
      <c r="LF81"/>
      <c r="LG81"/>
      <c r="LH81"/>
      <c r="LI81"/>
      <c r="LJ81"/>
      <c r="LK81"/>
      <c r="LL81"/>
      <c r="LM81"/>
      <c r="LN81"/>
      <c r="LO81"/>
      <c r="LP81"/>
      <c r="LQ81"/>
      <c r="LR81"/>
      <c r="LS81"/>
      <c r="LT81"/>
      <c r="LU81"/>
      <c r="LV81"/>
      <c r="LW81"/>
      <c r="LX81"/>
      <c r="LY81"/>
      <c r="LZ81"/>
      <c r="MA81"/>
      <c r="MB81"/>
      <c r="MC81"/>
      <c r="MD81"/>
      <c r="ME81"/>
      <c r="MF81"/>
      <c r="MG81"/>
      <c r="MH81"/>
      <c r="MI81"/>
      <c r="MJ81"/>
      <c r="MK81"/>
      <c r="ML81"/>
      <c r="MM81"/>
      <c r="MN81"/>
      <c r="MO81"/>
      <c r="MP81"/>
      <c r="MQ81"/>
      <c r="MR81"/>
      <c r="MS81"/>
      <c r="MT81"/>
      <c r="MU81"/>
      <c r="MV81"/>
      <c r="MW81"/>
      <c r="MX81"/>
      <c r="MY81"/>
      <c r="MZ81"/>
      <c r="NA81"/>
      <c r="NB81"/>
      <c r="NC81"/>
      <c r="ND81"/>
      <c r="NE81"/>
      <c r="NF81"/>
      <c r="NG81"/>
      <c r="NH81"/>
      <c r="NI81"/>
      <c r="NJ81"/>
      <c r="NK81"/>
      <c r="NL81"/>
      <c r="NM81"/>
      <c r="NN81"/>
      <c r="NO81"/>
      <c r="NP81"/>
      <c r="NQ81"/>
      <c r="NR81"/>
      <c r="NS81"/>
      <c r="NT81"/>
      <c r="NU81"/>
      <c r="NV81"/>
      <c r="NW81"/>
      <c r="NX81"/>
      <c r="NY81"/>
      <c r="NZ81"/>
      <c r="OA81"/>
      <c r="OB81"/>
      <c r="OC81"/>
      <c r="OD81"/>
      <c r="OE81"/>
      <c r="OF81"/>
      <c r="OG81"/>
      <c r="OH81"/>
      <c r="OI81"/>
      <c r="OJ81"/>
      <c r="OK81"/>
      <c r="OL81"/>
      <c r="OM81"/>
      <c r="ON81"/>
      <c r="OO81"/>
      <c r="OP81"/>
      <c r="OQ81"/>
      <c r="OR81"/>
      <c r="OS81"/>
      <c r="OT81"/>
      <c r="OU81"/>
      <c r="OV81"/>
      <c r="OW81"/>
      <c r="OX81"/>
      <c r="OY81"/>
      <c r="OZ81"/>
      <c r="PA81"/>
      <c r="PB81"/>
      <c r="PC81"/>
      <c r="PD81"/>
      <c r="PE81"/>
      <c r="PF81"/>
      <c r="PG81"/>
      <c r="PH81"/>
      <c r="PI81"/>
      <c r="PJ81"/>
      <c r="PK81"/>
      <c r="PL81"/>
      <c r="PM81"/>
      <c r="PN81"/>
      <c r="PO81"/>
      <c r="PP81"/>
      <c r="PQ81"/>
      <c r="PR81"/>
      <c r="PS81"/>
      <c r="PT81"/>
      <c r="PU81"/>
      <c r="PV81"/>
      <c r="PW81"/>
      <c r="PX81"/>
      <c r="PY81"/>
      <c r="PZ81"/>
      <c r="QA81"/>
      <c r="QB81"/>
      <c r="QC81"/>
      <c r="QD81"/>
      <c r="QE81"/>
      <c r="QF81"/>
      <c r="QG81"/>
      <c r="QH81"/>
      <c r="QI81"/>
      <c r="QJ81"/>
      <c r="QK81"/>
      <c r="QL81"/>
      <c r="QM81"/>
      <c r="QN81"/>
      <c r="QO81"/>
      <c r="QP81"/>
      <c r="QQ81"/>
      <c r="QR81"/>
      <c r="QS81"/>
      <c r="QT81"/>
      <c r="QU81"/>
      <c r="QV81"/>
      <c r="QW81"/>
      <c r="QX81"/>
      <c r="QY81"/>
      <c r="QZ81"/>
      <c r="RA81"/>
      <c r="RB81"/>
      <c r="RC81"/>
      <c r="RD81"/>
      <c r="RE81"/>
      <c r="RF81"/>
    </row>
    <row r="82" spans="1:474">
      <c r="A82" s="252">
        <v>26</v>
      </c>
      <c r="B82" s="252" t="s">
        <v>259</v>
      </c>
      <c r="C82" s="252" t="s">
        <v>67</v>
      </c>
      <c r="D82" s="221">
        <v>18</v>
      </c>
      <c r="E82" s="221">
        <v>18</v>
      </c>
      <c r="F82" s="221">
        <v>18</v>
      </c>
      <c r="G82" s="221"/>
      <c r="H82" s="221"/>
      <c r="I82" s="221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  <c r="BH82"/>
      <c r="BI82"/>
      <c r="BJ82"/>
      <c r="BK82"/>
      <c r="BL82"/>
      <c r="BM82"/>
      <c r="BN82"/>
      <c r="BO82"/>
      <c r="BP82"/>
      <c r="BQ82"/>
      <c r="BR82"/>
      <c r="BS82"/>
      <c r="BT82"/>
      <c r="BU82"/>
      <c r="BV82"/>
      <c r="BW82"/>
      <c r="BX82"/>
      <c r="BY82"/>
      <c r="BZ82"/>
      <c r="CA82"/>
      <c r="CB82"/>
      <c r="CC82"/>
      <c r="CD82"/>
      <c r="CE82"/>
      <c r="CF82"/>
      <c r="CG82"/>
      <c r="CH82"/>
      <c r="CI82"/>
      <c r="CJ82"/>
      <c r="CK82"/>
      <c r="CL82"/>
      <c r="CM82"/>
      <c r="CN82"/>
      <c r="CO82"/>
      <c r="CP82"/>
      <c r="CQ82"/>
      <c r="CR82"/>
      <c r="CS82"/>
      <c r="CT82"/>
      <c r="CU82"/>
      <c r="CV82"/>
      <c r="CW82"/>
      <c r="CX82"/>
      <c r="CY82"/>
      <c r="CZ82"/>
      <c r="DA82"/>
      <c r="DB82"/>
      <c r="DC82"/>
      <c r="DD82"/>
      <c r="DE82"/>
      <c r="DF82"/>
      <c r="DG82"/>
      <c r="DH82"/>
      <c r="DI82"/>
      <c r="DJ82"/>
      <c r="DK82"/>
      <c r="DL82"/>
      <c r="DM82"/>
      <c r="DN82"/>
      <c r="DO82"/>
      <c r="DP82"/>
      <c r="DQ82"/>
      <c r="DR82"/>
      <c r="DS82"/>
      <c r="DT82"/>
      <c r="DU82"/>
      <c r="DV82"/>
      <c r="DW82"/>
      <c r="DX82"/>
      <c r="DY82"/>
      <c r="DZ82"/>
      <c r="EA82"/>
      <c r="EB82"/>
      <c r="EC82"/>
      <c r="ED82"/>
      <c r="EE82"/>
      <c r="EF82"/>
      <c r="EG82"/>
      <c r="EH82"/>
      <c r="EI82"/>
      <c r="EJ82"/>
      <c r="EK82"/>
      <c r="EL82"/>
      <c r="EM82"/>
      <c r="EN82"/>
      <c r="EO82"/>
      <c r="EP82"/>
      <c r="EQ82"/>
      <c r="ER82"/>
      <c r="ES82"/>
      <c r="ET82"/>
      <c r="EU82"/>
      <c r="EV82"/>
      <c r="EW82"/>
      <c r="EX82"/>
      <c r="EY82"/>
      <c r="EZ82"/>
      <c r="FA82"/>
      <c r="FB82"/>
      <c r="FC82"/>
      <c r="FD82"/>
      <c r="FE82"/>
      <c r="FF82"/>
      <c r="FG82"/>
      <c r="FH82"/>
      <c r="FI82"/>
      <c r="FJ82"/>
      <c r="FK82"/>
      <c r="FL82"/>
      <c r="FM82"/>
      <c r="FN82"/>
      <c r="FO82"/>
      <c r="FP82"/>
      <c r="FQ82"/>
      <c r="FR82"/>
      <c r="FS82"/>
      <c r="FT82"/>
      <c r="FU82"/>
      <c r="FV82"/>
      <c r="FW82"/>
      <c r="FX82"/>
      <c r="FY82"/>
      <c r="FZ82"/>
      <c r="GA82"/>
      <c r="GB82"/>
      <c r="GC82"/>
      <c r="GD82"/>
      <c r="GE82"/>
      <c r="GF82"/>
      <c r="GG82"/>
      <c r="GH82"/>
      <c r="GI82"/>
      <c r="GJ82"/>
      <c r="GK82"/>
      <c r="GL82"/>
      <c r="GM82"/>
      <c r="GN82"/>
      <c r="GO82"/>
      <c r="GP82"/>
      <c r="GQ82"/>
      <c r="GR82"/>
      <c r="GS82"/>
      <c r="GT82"/>
      <c r="GU82"/>
      <c r="GV82"/>
      <c r="GW82"/>
      <c r="GX82"/>
      <c r="GY82"/>
      <c r="GZ82"/>
      <c r="HA82"/>
      <c r="HB82"/>
      <c r="HC82"/>
      <c r="HD82"/>
      <c r="HE82"/>
      <c r="HF82"/>
      <c r="HG82"/>
      <c r="HH82"/>
      <c r="HI82"/>
      <c r="HJ82"/>
      <c r="HK82"/>
      <c r="HL82"/>
      <c r="HM82"/>
      <c r="HN82"/>
      <c r="HO82"/>
      <c r="HP82"/>
      <c r="HQ82"/>
      <c r="HR82"/>
      <c r="HS82"/>
      <c r="HT82"/>
      <c r="HU82"/>
      <c r="HV82"/>
      <c r="HW82"/>
      <c r="HX82"/>
      <c r="HY82"/>
      <c r="HZ82"/>
      <c r="IA82"/>
      <c r="IB82"/>
      <c r="IC82"/>
      <c r="ID82"/>
      <c r="IE82"/>
      <c r="IF82"/>
      <c r="IG82"/>
      <c r="IH82"/>
      <c r="II82"/>
      <c r="IJ82"/>
      <c r="IK82"/>
      <c r="IL82"/>
      <c r="IM82"/>
      <c r="IN82"/>
      <c r="IO82"/>
      <c r="IP82"/>
      <c r="IQ82"/>
      <c r="IR82"/>
      <c r="IS82"/>
      <c r="IT82"/>
      <c r="IU82"/>
      <c r="IV82"/>
      <c r="IW82"/>
      <c r="IX82"/>
      <c r="IY82"/>
      <c r="IZ82"/>
      <c r="JA82"/>
      <c r="JB82"/>
      <c r="JC82"/>
      <c r="JD82"/>
      <c r="JE82"/>
      <c r="JF82"/>
      <c r="JG82"/>
      <c r="JH82"/>
      <c r="JI82"/>
      <c r="JJ82"/>
      <c r="JK82"/>
      <c r="JL82"/>
      <c r="JM82"/>
      <c r="JN82"/>
      <c r="JO82"/>
      <c r="JP82"/>
      <c r="JQ82"/>
      <c r="JR82"/>
      <c r="JS82"/>
      <c r="JT82"/>
      <c r="JU82"/>
      <c r="JV82"/>
      <c r="JW82"/>
      <c r="JX82"/>
      <c r="JY82"/>
      <c r="JZ82"/>
      <c r="KA82"/>
      <c r="KB82"/>
      <c r="KC82"/>
      <c r="KD82"/>
      <c r="KE82"/>
      <c r="KF82"/>
      <c r="KG82"/>
      <c r="KH82"/>
      <c r="KI82"/>
      <c r="KJ82"/>
      <c r="KK82"/>
      <c r="KL82"/>
      <c r="KM82"/>
      <c r="KN82"/>
      <c r="KO82"/>
      <c r="KP82"/>
      <c r="KQ82"/>
      <c r="KR82"/>
      <c r="KS82"/>
      <c r="KT82"/>
      <c r="KU82"/>
      <c r="KV82"/>
      <c r="KW82"/>
      <c r="KX82"/>
      <c r="KY82"/>
      <c r="KZ82"/>
      <c r="LA82"/>
      <c r="LB82"/>
      <c r="LC82"/>
      <c r="LD82"/>
      <c r="LE82"/>
      <c r="LF82"/>
      <c r="LG82"/>
      <c r="LH82"/>
      <c r="LI82"/>
      <c r="LJ82"/>
      <c r="LK82"/>
      <c r="LL82"/>
      <c r="LM82"/>
      <c r="LN82"/>
      <c r="LO82"/>
      <c r="LP82"/>
      <c r="LQ82"/>
      <c r="LR82"/>
      <c r="LS82"/>
      <c r="LT82"/>
      <c r="LU82"/>
      <c r="LV82"/>
      <c r="LW82"/>
      <c r="LX82"/>
      <c r="LY82"/>
      <c r="LZ82"/>
      <c r="MA82"/>
      <c r="MB82"/>
      <c r="MC82"/>
      <c r="MD82"/>
      <c r="ME82"/>
      <c r="MF82"/>
      <c r="MG82"/>
      <c r="MH82"/>
      <c r="MI82"/>
      <c r="MJ82"/>
      <c r="MK82"/>
      <c r="ML82"/>
      <c r="MM82"/>
      <c r="MN82"/>
      <c r="MO82"/>
      <c r="MP82"/>
      <c r="MQ82"/>
      <c r="MR82"/>
      <c r="MS82"/>
      <c r="MT82"/>
      <c r="MU82"/>
      <c r="MV82"/>
      <c r="MW82"/>
      <c r="MX82"/>
      <c r="MY82"/>
      <c r="MZ82"/>
      <c r="NA82"/>
      <c r="NB82"/>
      <c r="NC82"/>
      <c r="ND82"/>
      <c r="NE82"/>
      <c r="NF82"/>
      <c r="NG82"/>
      <c r="NH82"/>
      <c r="NI82"/>
      <c r="NJ82"/>
      <c r="NK82"/>
      <c r="NL82"/>
      <c r="NM82"/>
      <c r="NN82"/>
      <c r="NO82"/>
      <c r="NP82"/>
      <c r="NQ82"/>
      <c r="NR82"/>
      <c r="NS82"/>
      <c r="NT82"/>
      <c r="NU82"/>
      <c r="NV82"/>
      <c r="NW82"/>
      <c r="NX82"/>
      <c r="NY82"/>
      <c r="NZ82"/>
      <c r="OA82"/>
      <c r="OB82"/>
      <c r="OC82"/>
      <c r="OD82"/>
      <c r="OE82"/>
      <c r="OF82"/>
      <c r="OG82"/>
      <c r="OH82"/>
      <c r="OI82"/>
      <c r="OJ82"/>
      <c r="OK82"/>
      <c r="OL82"/>
      <c r="OM82"/>
      <c r="ON82"/>
      <c r="OO82"/>
      <c r="OP82"/>
      <c r="OQ82"/>
      <c r="OR82"/>
      <c r="OS82"/>
      <c r="OT82"/>
      <c r="OU82"/>
      <c r="OV82"/>
      <c r="OW82"/>
      <c r="OX82"/>
      <c r="OY82"/>
      <c r="OZ82"/>
      <c r="PA82"/>
      <c r="PB82"/>
      <c r="PC82"/>
      <c r="PD82"/>
      <c r="PE82"/>
      <c r="PF82"/>
      <c r="PG82"/>
      <c r="PH82"/>
      <c r="PI82"/>
      <c r="PJ82"/>
      <c r="PK82"/>
      <c r="PL82"/>
      <c r="PM82"/>
      <c r="PN82"/>
      <c r="PO82"/>
      <c r="PP82"/>
      <c r="PQ82"/>
      <c r="PR82"/>
      <c r="PS82"/>
      <c r="PT82"/>
      <c r="PU82"/>
      <c r="PV82"/>
      <c r="PW82"/>
      <c r="PX82"/>
      <c r="PY82"/>
      <c r="PZ82"/>
      <c r="QA82"/>
      <c r="QB82"/>
      <c r="QC82"/>
      <c r="QD82"/>
      <c r="QE82"/>
      <c r="QF82"/>
      <c r="QG82"/>
      <c r="QH82"/>
      <c r="QI82"/>
      <c r="QJ82"/>
      <c r="QK82"/>
      <c r="QL82"/>
      <c r="QM82"/>
      <c r="QN82"/>
      <c r="QO82"/>
      <c r="QP82"/>
      <c r="QQ82"/>
      <c r="QR82"/>
      <c r="QS82"/>
      <c r="QT82"/>
      <c r="QU82"/>
      <c r="QV82"/>
      <c r="QW82"/>
      <c r="QX82"/>
      <c r="QY82"/>
      <c r="QZ82"/>
      <c r="RA82"/>
      <c r="RB82"/>
      <c r="RC82"/>
      <c r="RD82"/>
      <c r="RE82"/>
      <c r="RF82"/>
    </row>
    <row r="83" spans="1:474">
      <c r="A83" s="252">
        <v>27</v>
      </c>
      <c r="B83" s="252" t="s">
        <v>190</v>
      </c>
      <c r="C83" s="252" t="s">
        <v>68</v>
      </c>
      <c r="D83" s="221">
        <v>13.142857142857142</v>
      </c>
      <c r="E83" s="221">
        <v>13</v>
      </c>
      <c r="F83" s="221">
        <v>14</v>
      </c>
      <c r="G83" s="221"/>
      <c r="H83" s="221"/>
      <c r="I83" s="221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  <c r="GE83"/>
      <c r="GF83"/>
      <c r="GG83"/>
      <c r="GH83"/>
      <c r="GI83"/>
      <c r="GJ83"/>
      <c r="GK83"/>
      <c r="GL83"/>
      <c r="GM83"/>
      <c r="GN83"/>
      <c r="GO83"/>
      <c r="GP83"/>
      <c r="GQ83"/>
      <c r="GR83"/>
      <c r="GS83"/>
      <c r="GT83"/>
      <c r="GU83"/>
      <c r="GV83"/>
      <c r="GW83"/>
      <c r="GX83"/>
      <c r="GY83"/>
      <c r="GZ83"/>
      <c r="HA83"/>
      <c r="HB83"/>
      <c r="HC83"/>
      <c r="HD83"/>
      <c r="HE83"/>
      <c r="HF83"/>
      <c r="HG83"/>
      <c r="HH83"/>
      <c r="HI83"/>
      <c r="HJ83"/>
      <c r="HK83"/>
      <c r="HL83"/>
      <c r="HM83"/>
      <c r="HN83"/>
      <c r="HO83"/>
      <c r="HP83"/>
      <c r="HQ83"/>
      <c r="HR83"/>
      <c r="HS83"/>
      <c r="HT83"/>
      <c r="HU83"/>
      <c r="HV83"/>
      <c r="HW83"/>
      <c r="HX83"/>
      <c r="HY83"/>
      <c r="HZ83"/>
      <c r="IA83"/>
      <c r="IB83"/>
      <c r="IC83"/>
      <c r="ID83"/>
      <c r="IE83"/>
      <c r="IF83"/>
      <c r="IG83"/>
      <c r="IH83"/>
      <c r="II83"/>
      <c r="IJ83"/>
      <c r="IK83"/>
      <c r="IL83"/>
      <c r="IM83"/>
      <c r="IN83"/>
      <c r="IO83"/>
      <c r="IP83"/>
      <c r="IQ83"/>
      <c r="IR83"/>
      <c r="IS83"/>
      <c r="IT83"/>
      <c r="IU83"/>
      <c r="IV83"/>
      <c r="IW83"/>
      <c r="IX83"/>
      <c r="IY83"/>
      <c r="IZ83"/>
      <c r="JA83"/>
      <c r="JB83"/>
      <c r="JC83"/>
      <c r="JD83"/>
      <c r="JE83"/>
      <c r="JF83"/>
      <c r="JG83"/>
      <c r="JH83"/>
      <c r="JI83"/>
      <c r="JJ83"/>
      <c r="JK83"/>
      <c r="JL83"/>
      <c r="JM83"/>
      <c r="JN83"/>
      <c r="JO83"/>
      <c r="JP83"/>
      <c r="JQ83"/>
      <c r="JR83"/>
      <c r="JS83"/>
      <c r="JT83"/>
      <c r="JU83"/>
      <c r="JV83"/>
      <c r="JW83"/>
      <c r="JX83"/>
      <c r="JY83"/>
      <c r="JZ83"/>
      <c r="KA83"/>
      <c r="KB83"/>
      <c r="KC83"/>
      <c r="KD83"/>
      <c r="KE83"/>
      <c r="KF83"/>
      <c r="KG83"/>
      <c r="KH83"/>
      <c r="KI83"/>
      <c r="KJ83"/>
      <c r="KK83"/>
      <c r="KL83"/>
      <c r="KM83"/>
      <c r="KN83"/>
      <c r="KO83"/>
      <c r="KP83"/>
      <c r="KQ83"/>
      <c r="KR83"/>
      <c r="KS83"/>
      <c r="KT83"/>
      <c r="KU83"/>
      <c r="KV83"/>
      <c r="KW83"/>
      <c r="KX83"/>
      <c r="KY83"/>
      <c r="KZ83"/>
      <c r="LA83"/>
      <c r="LB83"/>
      <c r="LC83"/>
      <c r="LD83"/>
      <c r="LE83"/>
      <c r="LF83"/>
      <c r="LG83"/>
      <c r="LH83"/>
      <c r="LI83"/>
      <c r="LJ83"/>
      <c r="LK83"/>
      <c r="LL83"/>
      <c r="LM83"/>
      <c r="LN83"/>
      <c r="LO83"/>
      <c r="LP83"/>
      <c r="LQ83"/>
      <c r="LR83"/>
      <c r="LS83"/>
      <c r="LT83"/>
      <c r="LU83"/>
      <c r="LV83"/>
      <c r="LW83"/>
      <c r="LX83"/>
      <c r="LY83"/>
      <c r="LZ83"/>
      <c r="MA83"/>
      <c r="MB83"/>
      <c r="MC83"/>
      <c r="MD83"/>
      <c r="ME83"/>
      <c r="MF83"/>
      <c r="MG83"/>
      <c r="MH83"/>
      <c r="MI83"/>
      <c r="MJ83"/>
      <c r="MK83"/>
      <c r="ML83"/>
      <c r="MM83"/>
      <c r="MN83"/>
      <c r="MO83"/>
      <c r="MP83"/>
      <c r="MQ83"/>
      <c r="MR83"/>
      <c r="MS83"/>
      <c r="MT83"/>
      <c r="MU83"/>
      <c r="MV83"/>
      <c r="MW83"/>
      <c r="MX83"/>
      <c r="MY83"/>
      <c r="MZ83"/>
      <c r="NA83"/>
      <c r="NB83"/>
      <c r="NC83"/>
      <c r="ND83"/>
      <c r="NE83"/>
      <c r="NF83"/>
      <c r="NG83"/>
      <c r="NH83"/>
      <c r="NI83"/>
      <c r="NJ83"/>
      <c r="NK83"/>
      <c r="NL83"/>
      <c r="NM83"/>
      <c r="NN83"/>
      <c r="NO83"/>
      <c r="NP83"/>
      <c r="NQ83"/>
      <c r="NR83"/>
      <c r="NS83"/>
      <c r="NT83"/>
      <c r="NU83"/>
      <c r="NV83"/>
      <c r="NW83"/>
      <c r="NX83"/>
      <c r="NY83"/>
      <c r="NZ83"/>
      <c r="OA83"/>
      <c r="OB83"/>
      <c r="OC83"/>
      <c r="OD83"/>
      <c r="OE83"/>
      <c r="OF83"/>
      <c r="OG83"/>
      <c r="OH83"/>
      <c r="OI83"/>
      <c r="OJ83"/>
      <c r="OK83"/>
      <c r="OL83"/>
      <c r="OM83"/>
      <c r="ON83"/>
      <c r="OO83"/>
      <c r="OP83"/>
      <c r="OQ83"/>
      <c r="OR83"/>
      <c r="OS83"/>
      <c r="OT83"/>
      <c r="OU83"/>
      <c r="OV83"/>
      <c r="OW83"/>
      <c r="OX83"/>
      <c r="OY83"/>
      <c r="OZ83"/>
      <c r="PA83"/>
      <c r="PB83"/>
      <c r="PC83"/>
      <c r="PD83"/>
      <c r="PE83"/>
      <c r="PF83"/>
      <c r="PG83"/>
      <c r="PH83"/>
      <c r="PI83"/>
      <c r="PJ83"/>
      <c r="PK83"/>
      <c r="PL83"/>
      <c r="PM83"/>
      <c r="PN83"/>
      <c r="PO83"/>
      <c r="PP83"/>
      <c r="PQ83"/>
      <c r="PR83"/>
      <c r="PS83"/>
      <c r="PT83"/>
      <c r="PU83"/>
      <c r="PV83"/>
      <c r="PW83"/>
      <c r="PX83"/>
      <c r="PY83"/>
      <c r="PZ83"/>
      <c r="QA83"/>
      <c r="QB83"/>
      <c r="QC83"/>
      <c r="QD83"/>
      <c r="QE83"/>
      <c r="QF83"/>
      <c r="QG83"/>
      <c r="QH83"/>
      <c r="QI83"/>
      <c r="QJ83"/>
      <c r="QK83"/>
      <c r="QL83"/>
      <c r="QM83"/>
      <c r="QN83"/>
      <c r="QO83"/>
      <c r="QP83"/>
      <c r="QQ83"/>
      <c r="QR83"/>
      <c r="QS83"/>
      <c r="QT83"/>
      <c r="QU83"/>
      <c r="QV83"/>
      <c r="QW83"/>
      <c r="QX83"/>
      <c r="QY83"/>
      <c r="QZ83"/>
      <c r="RA83"/>
      <c r="RB83"/>
      <c r="RC83"/>
      <c r="RD83"/>
      <c r="RE83"/>
      <c r="RF83"/>
    </row>
    <row r="84" spans="1:474">
      <c r="A84" s="252">
        <v>27</v>
      </c>
      <c r="B84" s="252" t="s">
        <v>182</v>
      </c>
      <c r="C84" s="252" t="s">
        <v>68</v>
      </c>
      <c r="D84" s="221">
        <v>14.5</v>
      </c>
      <c r="E84" s="221">
        <v>14</v>
      </c>
      <c r="F84" s="221">
        <v>15</v>
      </c>
      <c r="G84" s="221"/>
      <c r="H84" s="221"/>
      <c r="I84" s="221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  <c r="GE84"/>
      <c r="GF84"/>
      <c r="GG84"/>
      <c r="GH84"/>
      <c r="GI84"/>
      <c r="GJ84"/>
      <c r="GK84"/>
      <c r="GL84"/>
      <c r="GM84"/>
      <c r="GN84"/>
      <c r="GO84"/>
      <c r="GP84"/>
      <c r="GQ84"/>
      <c r="GR84"/>
      <c r="GS84"/>
      <c r="GT84"/>
      <c r="GU84"/>
      <c r="GV84"/>
      <c r="GW84"/>
      <c r="GX84"/>
      <c r="GY84"/>
      <c r="GZ84"/>
      <c r="HA84"/>
      <c r="HB84"/>
      <c r="HC84"/>
      <c r="HD84"/>
      <c r="HE84"/>
      <c r="HF84"/>
      <c r="HG84"/>
      <c r="HH84"/>
      <c r="HI84"/>
      <c r="HJ84"/>
      <c r="HK84"/>
      <c r="HL84"/>
      <c r="HM84"/>
      <c r="HN84"/>
      <c r="HO84"/>
      <c r="HP84"/>
      <c r="HQ84"/>
      <c r="HR84"/>
      <c r="HS84"/>
      <c r="HT84"/>
      <c r="HU84"/>
      <c r="HV84"/>
      <c r="HW84"/>
      <c r="HX84"/>
      <c r="HY84"/>
      <c r="HZ84"/>
      <c r="IA84"/>
      <c r="IB84"/>
      <c r="IC84"/>
      <c r="ID84"/>
      <c r="IE84"/>
      <c r="IF84"/>
      <c r="IG84"/>
      <c r="IH84"/>
      <c r="II84"/>
      <c r="IJ84"/>
      <c r="IK84"/>
      <c r="IL84"/>
      <c r="IM84"/>
      <c r="IN84"/>
      <c r="IO84"/>
      <c r="IP84"/>
      <c r="IQ84"/>
      <c r="IR84"/>
      <c r="IS84"/>
      <c r="IT84"/>
      <c r="IU84"/>
      <c r="IV84"/>
      <c r="IW84"/>
      <c r="IX84"/>
      <c r="IY84"/>
      <c r="IZ84"/>
      <c r="JA84"/>
      <c r="JB84"/>
      <c r="JC84"/>
      <c r="JD84"/>
      <c r="JE84"/>
      <c r="JF84"/>
      <c r="JG84"/>
      <c r="JH84"/>
      <c r="JI84"/>
      <c r="JJ84"/>
      <c r="JK84"/>
      <c r="JL84"/>
      <c r="JM84"/>
      <c r="JN84"/>
      <c r="JO84"/>
      <c r="JP84"/>
      <c r="JQ84"/>
      <c r="JR84"/>
      <c r="JS84"/>
      <c r="JT84"/>
      <c r="JU84"/>
      <c r="JV84"/>
      <c r="JW84"/>
      <c r="JX84"/>
      <c r="JY84"/>
      <c r="JZ84"/>
      <c r="KA84"/>
      <c r="KB84"/>
      <c r="KC84"/>
      <c r="KD84"/>
      <c r="KE84"/>
      <c r="KF84"/>
      <c r="KG84"/>
      <c r="KH84"/>
      <c r="KI84"/>
      <c r="KJ84"/>
      <c r="KK84"/>
      <c r="KL84"/>
      <c r="KM84"/>
      <c r="KN84"/>
      <c r="KO84"/>
      <c r="KP84"/>
      <c r="KQ84"/>
      <c r="KR84"/>
      <c r="KS84"/>
      <c r="KT84"/>
      <c r="KU84"/>
      <c r="KV84"/>
      <c r="KW84"/>
      <c r="KX84"/>
      <c r="KY84"/>
      <c r="KZ84"/>
      <c r="LA84"/>
      <c r="LB84"/>
      <c r="LC84"/>
      <c r="LD84"/>
      <c r="LE84"/>
      <c r="LF84"/>
      <c r="LG84"/>
      <c r="LH84"/>
      <c r="LI84"/>
      <c r="LJ84"/>
      <c r="LK84"/>
      <c r="LL84"/>
      <c r="LM84"/>
      <c r="LN84"/>
      <c r="LO84"/>
      <c r="LP84"/>
      <c r="LQ84"/>
      <c r="LR84"/>
      <c r="LS84"/>
      <c r="LT84"/>
      <c r="LU84"/>
      <c r="LV84"/>
      <c r="LW84"/>
      <c r="LX84"/>
      <c r="LY84"/>
      <c r="LZ84"/>
      <c r="MA84"/>
      <c r="MB84"/>
      <c r="MC84"/>
      <c r="MD84"/>
      <c r="ME84"/>
      <c r="MF84"/>
      <c r="MG84"/>
      <c r="MH84"/>
      <c r="MI84"/>
      <c r="MJ84"/>
      <c r="MK84"/>
      <c r="ML84"/>
      <c r="MM84"/>
      <c r="MN84"/>
      <c r="MO84"/>
      <c r="MP84"/>
      <c r="MQ84"/>
      <c r="MR84"/>
      <c r="MS84"/>
      <c r="MT84"/>
      <c r="MU84"/>
      <c r="MV84"/>
      <c r="MW84"/>
      <c r="MX84"/>
      <c r="MY84"/>
      <c r="MZ84"/>
      <c r="NA84"/>
      <c r="NB84"/>
      <c r="NC84"/>
      <c r="ND84"/>
      <c r="NE84"/>
      <c r="NF84"/>
      <c r="NG84"/>
      <c r="NH84"/>
      <c r="NI84"/>
      <c r="NJ84"/>
      <c r="NK84"/>
      <c r="NL84"/>
      <c r="NM84"/>
      <c r="NN84"/>
      <c r="NO84"/>
      <c r="NP84"/>
      <c r="NQ84"/>
      <c r="NR84"/>
      <c r="NS84"/>
      <c r="NT84"/>
      <c r="NU84"/>
      <c r="NV84"/>
      <c r="NW84"/>
      <c r="NX84"/>
      <c r="NY84"/>
      <c r="NZ84"/>
      <c r="OA84"/>
      <c r="OB84"/>
      <c r="OC84"/>
      <c r="OD84"/>
      <c r="OE84"/>
      <c r="OF84"/>
      <c r="OG84"/>
      <c r="OH84"/>
      <c r="OI84"/>
      <c r="OJ84"/>
      <c r="OK84"/>
      <c r="OL84"/>
      <c r="OM84"/>
      <c r="ON84"/>
      <c r="OO84"/>
      <c r="OP84"/>
      <c r="OQ84"/>
      <c r="OR84"/>
      <c r="OS84"/>
      <c r="OT84"/>
      <c r="OU84"/>
      <c r="OV84"/>
      <c r="OW84"/>
      <c r="OX84"/>
      <c r="OY84"/>
      <c r="OZ84"/>
      <c r="PA84"/>
      <c r="PB84"/>
      <c r="PC84"/>
      <c r="PD84"/>
      <c r="PE84"/>
      <c r="PF84"/>
      <c r="PG84"/>
      <c r="PH84"/>
      <c r="PI84"/>
      <c r="PJ84"/>
      <c r="PK84"/>
      <c r="PL84"/>
      <c r="PM84"/>
      <c r="PN84"/>
      <c r="PO84"/>
      <c r="PP84"/>
      <c r="PQ84"/>
      <c r="PR84"/>
      <c r="PS84"/>
      <c r="PT84"/>
      <c r="PU84"/>
      <c r="PV84"/>
      <c r="PW84"/>
      <c r="PX84"/>
      <c r="PY84"/>
      <c r="PZ84"/>
      <c r="QA84"/>
      <c r="QB84"/>
      <c r="QC84"/>
      <c r="QD84"/>
      <c r="QE84"/>
      <c r="QF84"/>
      <c r="QG84"/>
      <c r="QH84"/>
      <c r="QI84"/>
      <c r="QJ84"/>
      <c r="QK84"/>
      <c r="QL84"/>
      <c r="QM84"/>
      <c r="QN84"/>
      <c r="QO84"/>
      <c r="QP84"/>
      <c r="QQ84"/>
      <c r="QR84"/>
      <c r="QS84"/>
      <c r="QT84"/>
      <c r="QU84"/>
      <c r="QV84"/>
      <c r="QW84"/>
      <c r="QX84"/>
      <c r="QY84"/>
      <c r="QZ84"/>
      <c r="RA84"/>
      <c r="RB84"/>
      <c r="RC84"/>
      <c r="RD84"/>
      <c r="RE84"/>
      <c r="RF84"/>
    </row>
    <row r="85" spans="1:474">
      <c r="A85" s="252">
        <v>27</v>
      </c>
      <c r="B85" s="252" t="s">
        <v>175</v>
      </c>
      <c r="C85" s="252" t="s">
        <v>68</v>
      </c>
      <c r="D85" s="221">
        <v>14</v>
      </c>
      <c r="E85" s="221">
        <v>14</v>
      </c>
      <c r="F85" s="221">
        <v>14</v>
      </c>
      <c r="G85" s="221"/>
      <c r="H85" s="221"/>
      <c r="I85" s="221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  <c r="GE85"/>
      <c r="GF85"/>
      <c r="GG85"/>
      <c r="GH85"/>
      <c r="GI85"/>
      <c r="GJ85"/>
      <c r="GK85"/>
      <c r="GL85"/>
      <c r="GM85"/>
      <c r="GN85"/>
      <c r="GO85"/>
      <c r="GP85"/>
      <c r="GQ85"/>
      <c r="GR85"/>
      <c r="GS85"/>
      <c r="GT85"/>
      <c r="GU85"/>
      <c r="GV85"/>
      <c r="GW85"/>
      <c r="GX85"/>
      <c r="GY85"/>
      <c r="GZ85"/>
      <c r="HA85"/>
      <c r="HB85"/>
      <c r="HC85"/>
      <c r="HD85"/>
      <c r="HE85"/>
      <c r="HF85"/>
      <c r="HG85"/>
      <c r="HH85"/>
      <c r="HI85"/>
      <c r="HJ85"/>
      <c r="HK85"/>
      <c r="HL85"/>
      <c r="HM85"/>
      <c r="HN85"/>
      <c r="HO85"/>
      <c r="HP85"/>
      <c r="HQ85"/>
      <c r="HR85"/>
      <c r="HS85"/>
      <c r="HT85"/>
      <c r="HU85"/>
      <c r="HV85"/>
      <c r="HW85"/>
      <c r="HX85"/>
      <c r="HY85"/>
      <c r="HZ85"/>
      <c r="IA85"/>
      <c r="IB85"/>
      <c r="IC85"/>
      <c r="ID85"/>
      <c r="IE85"/>
      <c r="IF85"/>
      <c r="IG85"/>
      <c r="IH85"/>
      <c r="II85"/>
      <c r="IJ85"/>
      <c r="IK85"/>
      <c r="IL85"/>
      <c r="IM85"/>
      <c r="IN85"/>
      <c r="IO85"/>
      <c r="IP85"/>
      <c r="IQ85"/>
      <c r="IR85"/>
      <c r="IS85"/>
      <c r="IT85"/>
      <c r="IU85"/>
      <c r="IV85"/>
      <c r="IW85"/>
      <c r="IX85"/>
      <c r="IY85"/>
      <c r="IZ85"/>
      <c r="JA85"/>
      <c r="JB85"/>
      <c r="JC85"/>
      <c r="JD85"/>
      <c r="JE85"/>
      <c r="JF85"/>
      <c r="JG85"/>
      <c r="JH85"/>
      <c r="JI85"/>
      <c r="JJ85"/>
      <c r="JK85"/>
      <c r="JL85"/>
      <c r="JM85"/>
      <c r="JN85"/>
      <c r="JO85"/>
      <c r="JP85"/>
      <c r="JQ85"/>
      <c r="JR85"/>
      <c r="JS85"/>
      <c r="JT85"/>
      <c r="JU85"/>
      <c r="JV85"/>
      <c r="JW85"/>
      <c r="JX85"/>
      <c r="JY85"/>
      <c r="JZ85"/>
      <c r="KA85"/>
      <c r="KB85"/>
      <c r="KC85"/>
      <c r="KD85"/>
      <c r="KE85"/>
      <c r="KF85"/>
      <c r="KG85"/>
      <c r="KH85"/>
      <c r="KI85"/>
      <c r="KJ85"/>
      <c r="KK85"/>
      <c r="KL85"/>
      <c r="KM85"/>
      <c r="KN85"/>
      <c r="KO85"/>
      <c r="KP85"/>
      <c r="KQ85"/>
      <c r="KR85"/>
      <c r="KS85"/>
      <c r="KT85"/>
      <c r="KU85"/>
      <c r="KV85"/>
      <c r="KW85"/>
      <c r="KX85"/>
      <c r="KY85"/>
      <c r="KZ85"/>
      <c r="LA85"/>
      <c r="LB85"/>
      <c r="LC85"/>
      <c r="LD85"/>
      <c r="LE85"/>
      <c r="LF85"/>
      <c r="LG85"/>
      <c r="LH85"/>
      <c r="LI85"/>
      <c r="LJ85"/>
      <c r="LK85"/>
      <c r="LL85"/>
      <c r="LM85"/>
      <c r="LN85"/>
      <c r="LO85"/>
      <c r="LP85"/>
      <c r="LQ85"/>
      <c r="LR85"/>
      <c r="LS85"/>
      <c r="LT85"/>
      <c r="LU85"/>
      <c r="LV85"/>
      <c r="LW85"/>
      <c r="LX85"/>
      <c r="LY85"/>
      <c r="LZ85"/>
      <c r="MA85"/>
      <c r="MB85"/>
      <c r="MC85"/>
      <c r="MD85"/>
      <c r="ME85"/>
      <c r="MF85"/>
      <c r="MG85"/>
      <c r="MH85"/>
      <c r="MI85"/>
      <c r="MJ85"/>
      <c r="MK85"/>
      <c r="ML85"/>
      <c r="MM85"/>
      <c r="MN85"/>
      <c r="MO85"/>
      <c r="MP85"/>
      <c r="MQ85"/>
      <c r="MR85"/>
      <c r="MS85"/>
      <c r="MT85"/>
      <c r="MU85"/>
      <c r="MV85"/>
      <c r="MW85"/>
      <c r="MX85"/>
      <c r="MY85"/>
      <c r="MZ85"/>
      <c r="NA85"/>
      <c r="NB85"/>
      <c r="NC85"/>
      <c r="ND85"/>
      <c r="NE85"/>
      <c r="NF85"/>
      <c r="NG85"/>
      <c r="NH85"/>
      <c r="NI85"/>
      <c r="NJ85"/>
      <c r="NK85"/>
      <c r="NL85"/>
      <c r="NM85"/>
      <c r="NN85"/>
      <c r="NO85"/>
      <c r="NP85"/>
      <c r="NQ85"/>
      <c r="NR85"/>
      <c r="NS85"/>
      <c r="NT85"/>
      <c r="NU85"/>
      <c r="NV85"/>
      <c r="NW85"/>
      <c r="NX85"/>
      <c r="NY85"/>
      <c r="NZ85"/>
      <c r="OA85"/>
      <c r="OB85"/>
      <c r="OC85"/>
      <c r="OD85"/>
      <c r="OE85"/>
      <c r="OF85"/>
      <c r="OG85"/>
      <c r="OH85"/>
      <c r="OI85"/>
      <c r="OJ85"/>
      <c r="OK85"/>
      <c r="OL85"/>
      <c r="OM85"/>
      <c r="ON85"/>
      <c r="OO85"/>
      <c r="OP85"/>
      <c r="OQ85"/>
      <c r="OR85"/>
      <c r="OS85"/>
      <c r="OT85"/>
      <c r="OU85"/>
      <c r="OV85"/>
      <c r="OW85"/>
      <c r="OX85"/>
      <c r="OY85"/>
      <c r="OZ85"/>
      <c r="PA85"/>
      <c r="PB85"/>
      <c r="PC85"/>
      <c r="PD85"/>
      <c r="PE85"/>
      <c r="PF85"/>
      <c r="PG85"/>
      <c r="PH85"/>
      <c r="PI85"/>
      <c r="PJ85"/>
      <c r="PK85"/>
      <c r="PL85"/>
      <c r="PM85"/>
      <c r="PN85"/>
      <c r="PO85"/>
      <c r="PP85"/>
      <c r="PQ85"/>
      <c r="PR85"/>
      <c r="PS85"/>
      <c r="PT85"/>
      <c r="PU85"/>
      <c r="PV85"/>
      <c r="PW85"/>
      <c r="PX85"/>
      <c r="PY85"/>
      <c r="PZ85"/>
      <c r="QA85"/>
      <c r="QB85"/>
      <c r="QC85"/>
      <c r="QD85"/>
      <c r="QE85"/>
      <c r="QF85"/>
      <c r="QG85"/>
      <c r="QH85"/>
      <c r="QI85"/>
      <c r="QJ85"/>
      <c r="QK85"/>
      <c r="QL85"/>
      <c r="QM85"/>
      <c r="QN85"/>
      <c r="QO85"/>
      <c r="QP85"/>
      <c r="QQ85"/>
      <c r="QR85"/>
      <c r="QS85"/>
      <c r="QT85"/>
      <c r="QU85"/>
      <c r="QV85"/>
      <c r="QW85"/>
      <c r="QX85"/>
      <c r="QY85"/>
      <c r="QZ85"/>
      <c r="RA85"/>
      <c r="RB85"/>
      <c r="RC85"/>
      <c r="RD85"/>
      <c r="RE85"/>
      <c r="RF85"/>
    </row>
    <row r="86" spans="1:474">
      <c r="A86" s="252">
        <v>27</v>
      </c>
      <c r="B86" s="252" t="s">
        <v>259</v>
      </c>
      <c r="C86" s="252" t="s">
        <v>68</v>
      </c>
      <c r="D86" s="221">
        <v>16.5</v>
      </c>
      <c r="E86" s="221">
        <v>15</v>
      </c>
      <c r="F86" s="221">
        <v>18</v>
      </c>
      <c r="G86" s="221"/>
      <c r="H86" s="221"/>
      <c r="I86" s="221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  <c r="GE86"/>
      <c r="GF86"/>
      <c r="GG86"/>
      <c r="GH86"/>
      <c r="GI86"/>
      <c r="GJ86"/>
      <c r="GK86"/>
      <c r="GL86"/>
      <c r="GM86"/>
      <c r="GN86"/>
      <c r="GO86"/>
      <c r="GP86"/>
      <c r="GQ86"/>
      <c r="GR86"/>
      <c r="GS86"/>
      <c r="GT86"/>
      <c r="GU86"/>
      <c r="GV86"/>
      <c r="GW86"/>
      <c r="GX86"/>
      <c r="GY86"/>
      <c r="GZ86"/>
      <c r="HA86"/>
      <c r="HB86"/>
      <c r="HC86"/>
      <c r="HD86"/>
      <c r="HE86"/>
      <c r="HF86"/>
      <c r="HG86"/>
      <c r="HH86"/>
      <c r="HI86"/>
      <c r="HJ86"/>
      <c r="HK86"/>
      <c r="HL86"/>
      <c r="HM86"/>
      <c r="HN86"/>
      <c r="HO86"/>
      <c r="HP86"/>
      <c r="HQ86"/>
      <c r="HR86"/>
      <c r="HS86"/>
      <c r="HT86"/>
      <c r="HU86"/>
      <c r="HV86"/>
      <c r="HW86"/>
      <c r="HX86"/>
      <c r="HY86"/>
      <c r="HZ86"/>
      <c r="IA86"/>
      <c r="IB86"/>
      <c r="IC86"/>
      <c r="ID86"/>
      <c r="IE86"/>
      <c r="IF86"/>
      <c r="IG86"/>
      <c r="IH86"/>
      <c r="II86"/>
      <c r="IJ86"/>
      <c r="IK86"/>
      <c r="IL86"/>
      <c r="IM86"/>
      <c r="IN86"/>
      <c r="IO86"/>
      <c r="IP86"/>
      <c r="IQ86"/>
      <c r="IR86"/>
      <c r="IS86"/>
      <c r="IT86"/>
      <c r="IU86"/>
      <c r="IV86"/>
      <c r="IW86"/>
      <c r="IX86"/>
      <c r="IY86"/>
      <c r="IZ86"/>
      <c r="JA86"/>
      <c r="JB86"/>
      <c r="JC86"/>
      <c r="JD86"/>
      <c r="JE86"/>
      <c r="JF86"/>
      <c r="JG86"/>
      <c r="JH86"/>
      <c r="JI86"/>
      <c r="JJ86"/>
      <c r="JK86"/>
      <c r="JL86"/>
      <c r="JM86"/>
      <c r="JN86"/>
      <c r="JO86"/>
      <c r="JP86"/>
      <c r="JQ86"/>
      <c r="JR86"/>
      <c r="JS86"/>
      <c r="JT86"/>
      <c r="JU86"/>
      <c r="JV86"/>
      <c r="JW86"/>
      <c r="JX86"/>
      <c r="JY86"/>
      <c r="JZ86"/>
      <c r="KA86"/>
      <c r="KB86"/>
      <c r="KC86"/>
      <c r="KD86"/>
      <c r="KE86"/>
      <c r="KF86"/>
      <c r="KG86"/>
      <c r="KH86"/>
      <c r="KI86"/>
      <c r="KJ86"/>
      <c r="KK86"/>
      <c r="KL86"/>
      <c r="KM86"/>
      <c r="KN86"/>
      <c r="KO86"/>
      <c r="KP86"/>
      <c r="KQ86"/>
      <c r="KR86"/>
      <c r="KS86"/>
      <c r="KT86"/>
      <c r="KU86"/>
      <c r="KV86"/>
      <c r="KW86"/>
      <c r="KX86"/>
      <c r="KY86"/>
      <c r="KZ86"/>
      <c r="LA86"/>
      <c r="LB86"/>
      <c r="LC86"/>
      <c r="LD86"/>
      <c r="LE86"/>
      <c r="LF86"/>
      <c r="LG86"/>
      <c r="LH86"/>
      <c r="LI86"/>
      <c r="LJ86"/>
      <c r="LK86"/>
      <c r="LL86"/>
      <c r="LM86"/>
      <c r="LN86"/>
      <c r="LO86"/>
      <c r="LP86"/>
      <c r="LQ86"/>
      <c r="LR86"/>
      <c r="LS86"/>
      <c r="LT86"/>
      <c r="LU86"/>
      <c r="LV86"/>
      <c r="LW86"/>
      <c r="LX86"/>
      <c r="LY86"/>
      <c r="LZ86"/>
      <c r="MA86"/>
      <c r="MB86"/>
      <c r="MC86"/>
      <c r="MD86"/>
      <c r="ME86"/>
      <c r="MF86"/>
      <c r="MG86"/>
      <c r="MH86"/>
      <c r="MI86"/>
      <c r="MJ86"/>
      <c r="MK86"/>
      <c r="ML86"/>
      <c r="MM86"/>
      <c r="MN86"/>
      <c r="MO86"/>
      <c r="MP86"/>
      <c r="MQ86"/>
      <c r="MR86"/>
      <c r="MS86"/>
      <c r="MT86"/>
      <c r="MU86"/>
      <c r="MV86"/>
      <c r="MW86"/>
      <c r="MX86"/>
      <c r="MY86"/>
      <c r="MZ86"/>
      <c r="NA86"/>
      <c r="NB86"/>
      <c r="NC86"/>
      <c r="ND86"/>
      <c r="NE86"/>
      <c r="NF86"/>
      <c r="NG86"/>
      <c r="NH86"/>
      <c r="NI86"/>
      <c r="NJ86"/>
      <c r="NK86"/>
      <c r="NL86"/>
      <c r="NM86"/>
      <c r="NN86"/>
      <c r="NO86"/>
      <c r="NP86"/>
      <c r="NQ86"/>
      <c r="NR86"/>
      <c r="NS86"/>
      <c r="NT86"/>
      <c r="NU86"/>
      <c r="NV86"/>
      <c r="NW86"/>
      <c r="NX86"/>
      <c r="NY86"/>
      <c r="NZ86"/>
      <c r="OA86"/>
      <c r="OB86"/>
      <c r="OC86"/>
      <c r="OD86"/>
      <c r="OE86"/>
      <c r="OF86"/>
      <c r="OG86"/>
      <c r="OH86"/>
      <c r="OI86"/>
      <c r="OJ86"/>
      <c r="OK86"/>
      <c r="OL86"/>
      <c r="OM86"/>
      <c r="ON86"/>
      <c r="OO86"/>
      <c r="OP86"/>
      <c r="OQ86"/>
      <c r="OR86"/>
      <c r="OS86"/>
      <c r="OT86"/>
      <c r="OU86"/>
      <c r="OV86"/>
      <c r="OW86"/>
      <c r="OX86"/>
      <c r="OY86"/>
      <c r="OZ86"/>
      <c r="PA86"/>
      <c r="PB86"/>
      <c r="PC86"/>
      <c r="PD86"/>
      <c r="PE86"/>
      <c r="PF86"/>
      <c r="PG86"/>
      <c r="PH86"/>
      <c r="PI86"/>
      <c r="PJ86"/>
      <c r="PK86"/>
      <c r="PL86"/>
      <c r="PM86"/>
      <c r="PN86"/>
      <c r="PO86"/>
      <c r="PP86"/>
      <c r="PQ86"/>
      <c r="PR86"/>
      <c r="PS86"/>
      <c r="PT86"/>
      <c r="PU86"/>
      <c r="PV86"/>
      <c r="PW86"/>
      <c r="PX86"/>
      <c r="PY86"/>
      <c r="PZ86"/>
      <c r="QA86"/>
      <c r="QB86"/>
      <c r="QC86"/>
      <c r="QD86"/>
      <c r="QE86"/>
      <c r="QF86"/>
      <c r="QG86"/>
      <c r="QH86"/>
      <c r="QI86"/>
      <c r="QJ86"/>
      <c r="QK86"/>
      <c r="QL86"/>
      <c r="QM86"/>
      <c r="QN86"/>
      <c r="QO86"/>
      <c r="QP86"/>
      <c r="QQ86"/>
      <c r="QR86"/>
      <c r="QS86"/>
      <c r="QT86"/>
      <c r="QU86"/>
      <c r="QV86"/>
      <c r="QW86"/>
      <c r="QX86"/>
      <c r="QY86"/>
      <c r="QZ86"/>
      <c r="RA86"/>
      <c r="RB86"/>
      <c r="RC86"/>
      <c r="RD86"/>
      <c r="RE86"/>
      <c r="RF86"/>
    </row>
    <row r="87" spans="1:474">
      <c r="A87" s="252">
        <v>29</v>
      </c>
      <c r="B87" s="252" t="s">
        <v>190</v>
      </c>
      <c r="C87" s="252" t="s">
        <v>70</v>
      </c>
      <c r="D87" s="221">
        <v>19.333333333333332</v>
      </c>
      <c r="E87" s="221">
        <v>18</v>
      </c>
      <c r="F87" s="221">
        <v>20</v>
      </c>
      <c r="G87" s="221"/>
      <c r="H87" s="221"/>
      <c r="I87" s="221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  <c r="GE87"/>
      <c r="GF87"/>
      <c r="GG87"/>
      <c r="GH87"/>
      <c r="GI87"/>
      <c r="GJ87"/>
      <c r="GK87"/>
      <c r="GL87"/>
      <c r="GM87"/>
      <c r="GN87"/>
      <c r="GO87"/>
      <c r="GP87"/>
      <c r="GQ87"/>
      <c r="GR87"/>
      <c r="GS87"/>
      <c r="GT87"/>
      <c r="GU87"/>
      <c r="GV87"/>
      <c r="GW87"/>
      <c r="GX87"/>
      <c r="GY87"/>
      <c r="GZ87"/>
      <c r="HA87"/>
      <c r="HB87"/>
      <c r="HC87"/>
      <c r="HD87"/>
      <c r="HE87"/>
      <c r="HF87"/>
      <c r="HG87"/>
      <c r="HH87"/>
      <c r="HI87"/>
      <c r="HJ87"/>
      <c r="HK87"/>
      <c r="HL87"/>
      <c r="HM87"/>
      <c r="HN87"/>
      <c r="HO87"/>
      <c r="HP87"/>
      <c r="HQ87"/>
      <c r="HR87"/>
      <c r="HS87"/>
      <c r="HT87"/>
      <c r="HU87"/>
      <c r="HV87"/>
      <c r="HW87"/>
      <c r="HX87"/>
      <c r="HY87"/>
      <c r="HZ87"/>
      <c r="IA87"/>
      <c r="IB87"/>
      <c r="IC87"/>
      <c r="ID87"/>
      <c r="IE87"/>
      <c r="IF87"/>
      <c r="IG87"/>
      <c r="IH87"/>
      <c r="II87"/>
      <c r="IJ87"/>
      <c r="IK87"/>
      <c r="IL87"/>
      <c r="IM87"/>
      <c r="IN87"/>
      <c r="IO87"/>
      <c r="IP87"/>
      <c r="IQ87"/>
      <c r="IR87"/>
      <c r="IS87"/>
      <c r="IT87"/>
      <c r="IU87"/>
      <c r="IV87"/>
      <c r="IW87"/>
      <c r="IX87"/>
      <c r="IY87"/>
      <c r="IZ87"/>
      <c r="JA87"/>
      <c r="JB87"/>
      <c r="JC87"/>
      <c r="JD87"/>
      <c r="JE87"/>
      <c r="JF87"/>
      <c r="JG87"/>
      <c r="JH87"/>
      <c r="JI87"/>
      <c r="JJ87"/>
      <c r="JK87"/>
      <c r="JL87"/>
      <c r="JM87"/>
      <c r="JN87"/>
      <c r="JO87"/>
      <c r="JP87"/>
      <c r="JQ87"/>
      <c r="JR87"/>
      <c r="JS87"/>
      <c r="JT87"/>
      <c r="JU87"/>
      <c r="JV87"/>
      <c r="JW87"/>
      <c r="JX87"/>
      <c r="JY87"/>
      <c r="JZ87"/>
      <c r="KA87"/>
      <c r="KB87"/>
      <c r="KC87"/>
      <c r="KD87"/>
      <c r="KE87"/>
      <c r="KF87"/>
      <c r="KG87"/>
      <c r="KH87"/>
      <c r="KI87"/>
      <c r="KJ87"/>
      <c r="KK87"/>
      <c r="KL87"/>
      <c r="KM87"/>
      <c r="KN87"/>
      <c r="KO87"/>
      <c r="KP87"/>
      <c r="KQ87"/>
      <c r="KR87"/>
      <c r="KS87"/>
      <c r="KT87"/>
      <c r="KU87"/>
      <c r="KV87"/>
      <c r="KW87"/>
      <c r="KX87"/>
      <c r="KY87"/>
      <c r="KZ87"/>
      <c r="LA87"/>
      <c r="LB87"/>
      <c r="LC87"/>
      <c r="LD87"/>
      <c r="LE87"/>
      <c r="LF87"/>
      <c r="LG87"/>
      <c r="LH87"/>
      <c r="LI87"/>
      <c r="LJ87"/>
      <c r="LK87"/>
      <c r="LL87"/>
      <c r="LM87"/>
      <c r="LN87"/>
      <c r="LO87"/>
      <c r="LP87"/>
      <c r="LQ87"/>
      <c r="LR87"/>
      <c r="LS87"/>
      <c r="LT87"/>
      <c r="LU87"/>
      <c r="LV87"/>
      <c r="LW87"/>
      <c r="LX87"/>
      <c r="LY87"/>
      <c r="LZ87"/>
      <c r="MA87"/>
      <c r="MB87"/>
      <c r="MC87"/>
      <c r="MD87"/>
      <c r="ME87"/>
      <c r="MF87"/>
      <c r="MG87"/>
      <c r="MH87"/>
      <c r="MI87"/>
      <c r="MJ87"/>
      <c r="MK87"/>
      <c r="ML87"/>
      <c r="MM87"/>
      <c r="MN87"/>
      <c r="MO87"/>
      <c r="MP87"/>
      <c r="MQ87"/>
      <c r="MR87"/>
      <c r="MS87"/>
      <c r="MT87"/>
      <c r="MU87"/>
      <c r="MV87"/>
      <c r="MW87"/>
      <c r="MX87"/>
      <c r="MY87"/>
      <c r="MZ87"/>
      <c r="NA87"/>
      <c r="NB87"/>
      <c r="NC87"/>
      <c r="ND87"/>
      <c r="NE87"/>
      <c r="NF87"/>
      <c r="NG87"/>
      <c r="NH87"/>
      <c r="NI87"/>
      <c r="NJ87"/>
      <c r="NK87"/>
      <c r="NL87"/>
      <c r="NM87"/>
      <c r="NN87"/>
      <c r="NO87"/>
      <c r="NP87"/>
      <c r="NQ87"/>
      <c r="NR87"/>
      <c r="NS87"/>
      <c r="NT87"/>
      <c r="NU87"/>
      <c r="NV87"/>
      <c r="NW87"/>
      <c r="NX87"/>
      <c r="NY87"/>
      <c r="NZ87"/>
      <c r="OA87"/>
      <c r="OB87"/>
      <c r="OC87"/>
      <c r="OD87"/>
      <c r="OE87"/>
      <c r="OF87"/>
      <c r="OG87"/>
      <c r="OH87"/>
      <c r="OI87"/>
      <c r="OJ87"/>
      <c r="OK87"/>
      <c r="OL87"/>
      <c r="OM87"/>
      <c r="ON87"/>
      <c r="OO87"/>
      <c r="OP87"/>
      <c r="OQ87"/>
      <c r="OR87"/>
      <c r="OS87"/>
      <c r="OT87"/>
      <c r="OU87"/>
      <c r="OV87"/>
      <c r="OW87"/>
      <c r="OX87"/>
      <c r="OY87"/>
      <c r="OZ87"/>
      <c r="PA87"/>
      <c r="PB87"/>
      <c r="PC87"/>
      <c r="PD87"/>
      <c r="PE87"/>
      <c r="PF87"/>
      <c r="PG87"/>
      <c r="PH87"/>
      <c r="PI87"/>
      <c r="PJ87"/>
      <c r="PK87"/>
      <c r="PL87"/>
      <c r="PM87"/>
      <c r="PN87"/>
      <c r="PO87"/>
      <c r="PP87"/>
      <c r="PQ87"/>
      <c r="PR87"/>
      <c r="PS87"/>
      <c r="PT87"/>
      <c r="PU87"/>
      <c r="PV87"/>
      <c r="PW87"/>
      <c r="PX87"/>
      <c r="PY87"/>
      <c r="PZ87"/>
      <c r="QA87"/>
      <c r="QB87"/>
      <c r="QC87"/>
      <c r="QD87"/>
      <c r="QE87"/>
      <c r="QF87"/>
      <c r="QG87"/>
      <c r="QH87"/>
      <c r="QI87"/>
      <c r="QJ87"/>
      <c r="QK87"/>
      <c r="QL87"/>
      <c r="QM87"/>
      <c r="QN87"/>
      <c r="QO87"/>
      <c r="QP87"/>
      <c r="QQ87"/>
      <c r="QR87"/>
      <c r="QS87"/>
      <c r="QT87"/>
      <c r="QU87"/>
      <c r="QV87"/>
      <c r="QW87"/>
      <c r="QX87"/>
      <c r="QY87"/>
      <c r="QZ87"/>
      <c r="RA87"/>
      <c r="RB87"/>
      <c r="RC87"/>
      <c r="RD87"/>
      <c r="RE87"/>
      <c r="RF87"/>
    </row>
    <row r="88" spans="1:474">
      <c r="A88" s="252">
        <v>29</v>
      </c>
      <c r="B88" s="252" t="s">
        <v>175</v>
      </c>
      <c r="C88" s="252" t="s">
        <v>70</v>
      </c>
      <c r="D88" s="221">
        <v>20</v>
      </c>
      <c r="E88" s="221">
        <v>20</v>
      </c>
      <c r="F88" s="221">
        <v>20</v>
      </c>
      <c r="G88" s="221"/>
      <c r="H88" s="221"/>
      <c r="I88" s="221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  <c r="GE88"/>
      <c r="GF88"/>
      <c r="GG88"/>
      <c r="GH88"/>
      <c r="GI88"/>
      <c r="GJ88"/>
      <c r="GK88"/>
      <c r="GL88"/>
      <c r="GM88"/>
      <c r="GN88"/>
      <c r="GO88"/>
      <c r="GP88"/>
      <c r="GQ88"/>
      <c r="GR88"/>
      <c r="GS88"/>
      <c r="GT88"/>
      <c r="GU88"/>
      <c r="GV88"/>
      <c r="GW88"/>
      <c r="GX88"/>
      <c r="GY88"/>
      <c r="GZ88"/>
      <c r="HA88"/>
      <c r="HB88"/>
      <c r="HC88"/>
      <c r="HD88"/>
      <c r="HE88"/>
      <c r="HF88"/>
      <c r="HG88"/>
      <c r="HH88"/>
      <c r="HI88"/>
      <c r="HJ88"/>
      <c r="HK88"/>
      <c r="HL88"/>
      <c r="HM88"/>
      <c r="HN88"/>
      <c r="HO88"/>
      <c r="HP88"/>
      <c r="HQ88"/>
      <c r="HR88"/>
      <c r="HS88"/>
      <c r="HT88"/>
      <c r="HU88"/>
      <c r="HV88"/>
      <c r="HW88"/>
      <c r="HX88"/>
      <c r="HY88"/>
      <c r="HZ88"/>
      <c r="IA88"/>
      <c r="IB88"/>
      <c r="IC88"/>
      <c r="ID88"/>
      <c r="IE88"/>
      <c r="IF88"/>
      <c r="IG88"/>
      <c r="IH88"/>
      <c r="II88"/>
      <c r="IJ88"/>
      <c r="IK88"/>
      <c r="IL88"/>
      <c r="IM88"/>
      <c r="IN88"/>
      <c r="IO88"/>
      <c r="IP88"/>
      <c r="IQ88"/>
      <c r="IR88"/>
      <c r="IS88"/>
      <c r="IT88"/>
      <c r="IU88"/>
      <c r="IV88"/>
      <c r="IW88"/>
      <c r="IX88"/>
      <c r="IY88"/>
      <c r="IZ88"/>
      <c r="JA88"/>
      <c r="JB88"/>
      <c r="JC88"/>
      <c r="JD88"/>
      <c r="JE88"/>
      <c r="JF88"/>
      <c r="JG88"/>
      <c r="JH88"/>
      <c r="JI88"/>
      <c r="JJ88"/>
      <c r="JK88"/>
      <c r="JL88"/>
      <c r="JM88"/>
      <c r="JN88"/>
      <c r="JO88"/>
      <c r="JP88"/>
      <c r="JQ88"/>
      <c r="JR88"/>
      <c r="JS88"/>
      <c r="JT88"/>
      <c r="JU88"/>
      <c r="JV88"/>
      <c r="JW88"/>
      <c r="JX88"/>
      <c r="JY88"/>
      <c r="JZ88"/>
      <c r="KA88"/>
      <c r="KB88"/>
      <c r="KC88"/>
      <c r="KD88"/>
      <c r="KE88"/>
      <c r="KF88"/>
      <c r="KG88"/>
      <c r="KH88"/>
      <c r="KI88"/>
      <c r="KJ88"/>
      <c r="KK88"/>
      <c r="KL88"/>
      <c r="KM88"/>
      <c r="KN88"/>
      <c r="KO88"/>
      <c r="KP88"/>
      <c r="KQ88"/>
      <c r="KR88"/>
      <c r="KS88"/>
      <c r="KT88"/>
      <c r="KU88"/>
      <c r="KV88"/>
      <c r="KW88"/>
      <c r="KX88"/>
      <c r="KY88"/>
      <c r="KZ88"/>
      <c r="LA88"/>
      <c r="LB88"/>
      <c r="LC88"/>
      <c r="LD88"/>
      <c r="LE88"/>
      <c r="LF88"/>
      <c r="LG88"/>
      <c r="LH88"/>
      <c r="LI88"/>
      <c r="LJ88"/>
      <c r="LK88"/>
      <c r="LL88"/>
      <c r="LM88"/>
      <c r="LN88"/>
      <c r="LO88"/>
      <c r="LP88"/>
      <c r="LQ88"/>
      <c r="LR88"/>
      <c r="LS88"/>
      <c r="LT88"/>
      <c r="LU88"/>
      <c r="LV88"/>
      <c r="LW88"/>
      <c r="LX88"/>
      <c r="LY88"/>
      <c r="LZ88"/>
      <c r="MA88"/>
      <c r="MB88"/>
      <c r="MC88"/>
      <c r="MD88"/>
      <c r="ME88"/>
      <c r="MF88"/>
      <c r="MG88"/>
      <c r="MH88"/>
      <c r="MI88"/>
      <c r="MJ88"/>
      <c r="MK88"/>
      <c r="ML88"/>
      <c r="MM88"/>
      <c r="MN88"/>
      <c r="MO88"/>
      <c r="MP88"/>
      <c r="MQ88"/>
      <c r="MR88"/>
      <c r="MS88"/>
      <c r="MT88"/>
      <c r="MU88"/>
      <c r="MV88"/>
      <c r="MW88"/>
      <c r="MX88"/>
      <c r="MY88"/>
      <c r="MZ88"/>
      <c r="NA88"/>
      <c r="NB88"/>
      <c r="NC88"/>
      <c r="ND88"/>
      <c r="NE88"/>
      <c r="NF88"/>
      <c r="NG88"/>
      <c r="NH88"/>
      <c r="NI88"/>
      <c r="NJ88"/>
      <c r="NK88"/>
      <c r="NL88"/>
      <c r="NM88"/>
      <c r="NN88"/>
      <c r="NO88"/>
      <c r="NP88"/>
      <c r="NQ88"/>
      <c r="NR88"/>
      <c r="NS88"/>
      <c r="NT88"/>
      <c r="NU88"/>
      <c r="NV88"/>
      <c r="NW88"/>
      <c r="NX88"/>
      <c r="NY88"/>
      <c r="NZ88"/>
      <c r="OA88"/>
      <c r="OB88"/>
      <c r="OC88"/>
      <c r="OD88"/>
      <c r="OE88"/>
      <c r="OF88"/>
      <c r="OG88"/>
      <c r="OH88"/>
      <c r="OI88"/>
      <c r="OJ88"/>
      <c r="OK88"/>
      <c r="OL88"/>
      <c r="OM88"/>
      <c r="ON88"/>
      <c r="OO88"/>
      <c r="OP88"/>
      <c r="OQ88"/>
      <c r="OR88"/>
      <c r="OS88"/>
      <c r="OT88"/>
      <c r="OU88"/>
      <c r="OV88"/>
      <c r="OW88"/>
      <c r="OX88"/>
      <c r="OY88"/>
      <c r="OZ88"/>
      <c r="PA88"/>
      <c r="PB88"/>
      <c r="PC88"/>
      <c r="PD88"/>
      <c r="PE88"/>
      <c r="PF88"/>
      <c r="PG88"/>
      <c r="PH88"/>
      <c r="PI88"/>
      <c r="PJ88"/>
      <c r="PK88"/>
      <c r="PL88"/>
      <c r="PM88"/>
      <c r="PN88"/>
      <c r="PO88"/>
      <c r="PP88"/>
      <c r="PQ88"/>
      <c r="PR88"/>
      <c r="PS88"/>
      <c r="PT88"/>
      <c r="PU88"/>
      <c r="PV88"/>
      <c r="PW88"/>
      <c r="PX88"/>
      <c r="PY88"/>
      <c r="PZ88"/>
      <c r="QA88"/>
      <c r="QB88"/>
      <c r="QC88"/>
      <c r="QD88"/>
      <c r="QE88"/>
      <c r="QF88"/>
      <c r="QG88"/>
      <c r="QH88"/>
      <c r="QI88"/>
      <c r="QJ88"/>
      <c r="QK88"/>
      <c r="QL88"/>
      <c r="QM88"/>
      <c r="QN88"/>
      <c r="QO88"/>
      <c r="QP88"/>
      <c r="QQ88"/>
      <c r="QR88"/>
      <c r="QS88"/>
      <c r="QT88"/>
      <c r="QU88"/>
      <c r="QV88"/>
      <c r="QW88"/>
      <c r="QX88"/>
      <c r="QY88"/>
      <c r="QZ88"/>
      <c r="RA88"/>
      <c r="RB88"/>
      <c r="RC88"/>
      <c r="RD88"/>
      <c r="RE88"/>
      <c r="RF88"/>
    </row>
    <row r="89" spans="1:474">
      <c r="A89" s="252">
        <v>29</v>
      </c>
      <c r="B89" s="252" t="s">
        <v>259</v>
      </c>
      <c r="C89" s="252" t="s">
        <v>70</v>
      </c>
      <c r="D89" s="221">
        <v>14.5</v>
      </c>
      <c r="E89" s="221">
        <v>14</v>
      </c>
      <c r="F89" s="221">
        <v>15</v>
      </c>
      <c r="G89" s="221"/>
      <c r="H89" s="221"/>
      <c r="I89" s="221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  <c r="GE89"/>
      <c r="GF89"/>
      <c r="GG89"/>
      <c r="GH89"/>
      <c r="GI89"/>
      <c r="GJ89"/>
      <c r="GK89"/>
      <c r="GL89"/>
      <c r="GM89"/>
      <c r="GN89"/>
      <c r="GO89"/>
      <c r="GP89"/>
      <c r="GQ89"/>
      <c r="GR89"/>
      <c r="GS89"/>
      <c r="GT89"/>
      <c r="GU89"/>
      <c r="GV89"/>
      <c r="GW89"/>
      <c r="GX89"/>
      <c r="GY89"/>
      <c r="GZ89"/>
      <c r="HA89"/>
      <c r="HB89"/>
      <c r="HC89"/>
      <c r="HD89"/>
      <c r="HE89"/>
      <c r="HF89"/>
      <c r="HG89"/>
      <c r="HH89"/>
      <c r="HI89"/>
      <c r="HJ89"/>
      <c r="HK89"/>
      <c r="HL89"/>
      <c r="HM89"/>
      <c r="HN89"/>
      <c r="HO89"/>
      <c r="HP89"/>
      <c r="HQ89"/>
      <c r="HR89"/>
      <c r="HS89"/>
      <c r="HT89"/>
      <c r="HU89"/>
      <c r="HV89"/>
      <c r="HW89"/>
      <c r="HX89"/>
      <c r="HY89"/>
      <c r="HZ89"/>
      <c r="IA89"/>
      <c r="IB89"/>
      <c r="IC89"/>
      <c r="ID89"/>
      <c r="IE89"/>
      <c r="IF89"/>
      <c r="IG89"/>
      <c r="IH89"/>
      <c r="II89"/>
      <c r="IJ89"/>
      <c r="IK89"/>
      <c r="IL89"/>
      <c r="IM89"/>
      <c r="IN89"/>
      <c r="IO89"/>
      <c r="IP89"/>
      <c r="IQ89"/>
      <c r="IR89"/>
      <c r="IS89"/>
      <c r="IT89"/>
      <c r="IU89"/>
      <c r="IV89"/>
      <c r="IW89"/>
      <c r="IX89"/>
      <c r="IY89"/>
      <c r="IZ89"/>
      <c r="JA89"/>
      <c r="JB89"/>
      <c r="JC89"/>
      <c r="JD89"/>
      <c r="JE89"/>
      <c r="JF89"/>
      <c r="JG89"/>
      <c r="JH89"/>
      <c r="JI89"/>
      <c r="JJ89"/>
      <c r="JK89"/>
      <c r="JL89"/>
      <c r="JM89"/>
      <c r="JN89"/>
      <c r="JO89"/>
      <c r="JP89"/>
      <c r="JQ89"/>
      <c r="JR89"/>
      <c r="JS89"/>
      <c r="JT89"/>
      <c r="JU89"/>
      <c r="JV89"/>
      <c r="JW89"/>
      <c r="JX89"/>
      <c r="JY89"/>
      <c r="JZ89"/>
      <c r="KA89"/>
      <c r="KB89"/>
      <c r="KC89"/>
      <c r="KD89"/>
      <c r="KE89"/>
      <c r="KF89"/>
      <c r="KG89"/>
      <c r="KH89"/>
      <c r="KI89"/>
      <c r="KJ89"/>
      <c r="KK89"/>
      <c r="KL89"/>
      <c r="KM89"/>
      <c r="KN89"/>
      <c r="KO89"/>
      <c r="KP89"/>
      <c r="KQ89"/>
      <c r="KR89"/>
      <c r="KS89"/>
      <c r="KT89"/>
      <c r="KU89"/>
      <c r="KV89"/>
      <c r="KW89"/>
      <c r="KX89"/>
      <c r="KY89"/>
      <c r="KZ89"/>
      <c r="LA89"/>
      <c r="LB89"/>
      <c r="LC89"/>
      <c r="LD89"/>
      <c r="LE89"/>
      <c r="LF89"/>
      <c r="LG89"/>
      <c r="LH89"/>
      <c r="LI89"/>
      <c r="LJ89"/>
      <c r="LK89"/>
      <c r="LL89"/>
      <c r="LM89"/>
      <c r="LN89"/>
      <c r="LO89"/>
      <c r="LP89"/>
      <c r="LQ89"/>
      <c r="LR89"/>
      <c r="LS89"/>
      <c r="LT89"/>
      <c r="LU89"/>
      <c r="LV89"/>
      <c r="LW89"/>
      <c r="LX89"/>
      <c r="LY89"/>
      <c r="LZ89"/>
      <c r="MA89"/>
      <c r="MB89"/>
      <c r="MC89"/>
      <c r="MD89"/>
      <c r="ME89"/>
      <c r="MF89"/>
      <c r="MG89"/>
      <c r="MH89"/>
      <c r="MI89"/>
      <c r="MJ89"/>
      <c r="MK89"/>
      <c r="ML89"/>
      <c r="MM89"/>
      <c r="MN89"/>
      <c r="MO89"/>
      <c r="MP89"/>
      <c r="MQ89"/>
      <c r="MR89"/>
      <c r="MS89"/>
      <c r="MT89"/>
      <c r="MU89"/>
      <c r="MV89"/>
      <c r="MW89"/>
      <c r="MX89"/>
      <c r="MY89"/>
      <c r="MZ89"/>
      <c r="NA89"/>
      <c r="NB89"/>
      <c r="NC89"/>
      <c r="ND89"/>
      <c r="NE89"/>
      <c r="NF89"/>
      <c r="NG89"/>
      <c r="NH89"/>
      <c r="NI89"/>
      <c r="NJ89"/>
      <c r="NK89"/>
      <c r="NL89"/>
      <c r="NM89"/>
      <c r="NN89"/>
      <c r="NO89"/>
      <c r="NP89"/>
      <c r="NQ89"/>
      <c r="NR89"/>
      <c r="NS89"/>
      <c r="NT89"/>
      <c r="NU89"/>
      <c r="NV89"/>
      <c r="NW89"/>
      <c r="NX89"/>
      <c r="NY89"/>
      <c r="NZ89"/>
      <c r="OA89"/>
      <c r="OB89"/>
      <c r="OC89"/>
      <c r="OD89"/>
      <c r="OE89"/>
      <c r="OF89"/>
      <c r="OG89"/>
      <c r="OH89"/>
      <c r="OI89"/>
      <c r="OJ89"/>
      <c r="OK89"/>
      <c r="OL89"/>
      <c r="OM89"/>
      <c r="ON89"/>
      <c r="OO89"/>
      <c r="OP89"/>
      <c r="OQ89"/>
      <c r="OR89"/>
      <c r="OS89"/>
      <c r="OT89"/>
      <c r="OU89"/>
      <c r="OV89"/>
      <c r="OW89"/>
      <c r="OX89"/>
      <c r="OY89"/>
      <c r="OZ89"/>
      <c r="PA89"/>
      <c r="PB89"/>
      <c r="PC89"/>
      <c r="PD89"/>
      <c r="PE89"/>
      <c r="PF89"/>
      <c r="PG89"/>
      <c r="PH89"/>
      <c r="PI89"/>
      <c r="PJ89"/>
      <c r="PK89"/>
      <c r="PL89"/>
      <c r="PM89"/>
      <c r="PN89"/>
      <c r="PO89"/>
      <c r="PP89"/>
      <c r="PQ89"/>
      <c r="PR89"/>
      <c r="PS89"/>
      <c r="PT89"/>
      <c r="PU89"/>
      <c r="PV89"/>
      <c r="PW89"/>
      <c r="PX89"/>
      <c r="PY89"/>
      <c r="PZ89"/>
      <c r="QA89"/>
      <c r="QB89"/>
      <c r="QC89"/>
      <c r="QD89"/>
      <c r="QE89"/>
      <c r="QF89"/>
      <c r="QG89"/>
      <c r="QH89"/>
      <c r="QI89"/>
      <c r="QJ89"/>
      <c r="QK89"/>
      <c r="QL89"/>
      <c r="QM89"/>
      <c r="QN89"/>
      <c r="QO89"/>
      <c r="QP89"/>
      <c r="QQ89"/>
      <c r="QR89"/>
      <c r="QS89"/>
      <c r="QT89"/>
      <c r="QU89"/>
      <c r="QV89"/>
      <c r="QW89"/>
      <c r="QX89"/>
      <c r="QY89"/>
      <c r="QZ89"/>
      <c r="RA89"/>
      <c r="RB89"/>
      <c r="RC89"/>
      <c r="RD89"/>
      <c r="RE89"/>
      <c r="RF89"/>
    </row>
    <row r="90" spans="1:474">
      <c r="A90" s="252">
        <v>30</v>
      </c>
      <c r="B90" s="252" t="s">
        <v>190</v>
      </c>
      <c r="C90" s="252" t="s">
        <v>70</v>
      </c>
      <c r="D90" s="221">
        <v>49.333333333333336</v>
      </c>
      <c r="E90" s="221">
        <v>48</v>
      </c>
      <c r="F90" s="221">
        <v>50</v>
      </c>
      <c r="G90" s="221"/>
      <c r="H90" s="221"/>
      <c r="I90" s="221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  <c r="GE90"/>
      <c r="GF90"/>
      <c r="GG90"/>
      <c r="GH90"/>
      <c r="GI90"/>
      <c r="GJ90"/>
      <c r="GK90"/>
      <c r="GL90"/>
      <c r="GM90"/>
      <c r="GN90"/>
      <c r="GO90"/>
      <c r="GP90"/>
      <c r="GQ90"/>
      <c r="GR90"/>
      <c r="GS90"/>
      <c r="GT90"/>
      <c r="GU90"/>
      <c r="GV90"/>
      <c r="GW90"/>
      <c r="GX90"/>
      <c r="GY90"/>
      <c r="GZ90"/>
      <c r="HA90"/>
      <c r="HB90"/>
      <c r="HC90"/>
      <c r="HD90"/>
      <c r="HE90"/>
      <c r="HF90"/>
      <c r="HG90"/>
      <c r="HH90"/>
      <c r="HI90"/>
      <c r="HJ90"/>
      <c r="HK90"/>
      <c r="HL90"/>
      <c r="HM90"/>
      <c r="HN90"/>
      <c r="HO90"/>
      <c r="HP90"/>
      <c r="HQ90"/>
      <c r="HR90"/>
      <c r="HS90"/>
      <c r="HT90"/>
      <c r="HU90"/>
      <c r="HV90"/>
      <c r="HW90"/>
      <c r="HX90"/>
      <c r="HY90"/>
      <c r="HZ90"/>
      <c r="IA90"/>
      <c r="IB90"/>
      <c r="IC90"/>
      <c r="ID90"/>
      <c r="IE90"/>
      <c r="IF90"/>
      <c r="IG90"/>
      <c r="IH90"/>
      <c r="II90"/>
      <c r="IJ90"/>
      <c r="IK90"/>
      <c r="IL90"/>
      <c r="IM90"/>
      <c r="IN90"/>
      <c r="IO90"/>
      <c r="IP90"/>
      <c r="IQ90"/>
      <c r="IR90"/>
      <c r="IS90"/>
      <c r="IT90"/>
      <c r="IU90"/>
      <c r="IV90"/>
      <c r="IW90"/>
      <c r="IX90"/>
      <c r="IY90"/>
      <c r="IZ90"/>
      <c r="JA90"/>
      <c r="JB90"/>
      <c r="JC90"/>
      <c r="JD90"/>
      <c r="JE90"/>
      <c r="JF90"/>
      <c r="JG90"/>
      <c r="JH90"/>
      <c r="JI90"/>
      <c r="JJ90"/>
      <c r="JK90"/>
      <c r="JL90"/>
      <c r="JM90"/>
      <c r="JN90"/>
      <c r="JO90"/>
      <c r="JP90"/>
      <c r="JQ90"/>
      <c r="JR90"/>
      <c r="JS90"/>
      <c r="JT90"/>
      <c r="JU90"/>
      <c r="JV90"/>
      <c r="JW90"/>
      <c r="JX90"/>
      <c r="JY90"/>
      <c r="JZ90"/>
      <c r="KA90"/>
      <c r="KB90"/>
      <c r="KC90"/>
      <c r="KD90"/>
      <c r="KE90"/>
      <c r="KF90"/>
      <c r="KG90"/>
      <c r="KH90"/>
      <c r="KI90"/>
      <c r="KJ90"/>
      <c r="KK90"/>
      <c r="KL90"/>
      <c r="KM90"/>
      <c r="KN90"/>
      <c r="KO90"/>
      <c r="KP90"/>
      <c r="KQ90"/>
      <c r="KR90"/>
      <c r="KS90"/>
      <c r="KT90"/>
      <c r="KU90"/>
      <c r="KV90"/>
      <c r="KW90"/>
      <c r="KX90"/>
      <c r="KY90"/>
      <c r="KZ90"/>
      <c r="LA90"/>
      <c r="LB90"/>
      <c r="LC90"/>
      <c r="LD90"/>
      <c r="LE90"/>
      <c r="LF90"/>
      <c r="LG90"/>
      <c r="LH90"/>
      <c r="LI90"/>
      <c r="LJ90"/>
      <c r="LK90"/>
      <c r="LL90"/>
      <c r="LM90"/>
      <c r="LN90"/>
      <c r="LO90"/>
      <c r="LP90"/>
      <c r="LQ90"/>
      <c r="LR90"/>
      <c r="LS90"/>
      <c r="LT90"/>
      <c r="LU90"/>
      <c r="LV90"/>
      <c r="LW90"/>
      <c r="LX90"/>
      <c r="LY90"/>
      <c r="LZ90"/>
      <c r="MA90"/>
      <c r="MB90"/>
      <c r="MC90"/>
      <c r="MD90"/>
      <c r="ME90"/>
      <c r="MF90"/>
      <c r="MG90"/>
      <c r="MH90"/>
      <c r="MI90"/>
      <c r="MJ90"/>
      <c r="MK90"/>
      <c r="ML90"/>
      <c r="MM90"/>
      <c r="MN90"/>
      <c r="MO90"/>
      <c r="MP90"/>
      <c r="MQ90"/>
      <c r="MR90"/>
      <c r="MS90"/>
      <c r="MT90"/>
      <c r="MU90"/>
      <c r="MV90"/>
      <c r="MW90"/>
      <c r="MX90"/>
      <c r="MY90"/>
      <c r="MZ90"/>
      <c r="NA90"/>
      <c r="NB90"/>
      <c r="NC90"/>
      <c r="ND90"/>
      <c r="NE90"/>
      <c r="NF90"/>
      <c r="NG90"/>
      <c r="NH90"/>
      <c r="NI90"/>
      <c r="NJ90"/>
      <c r="NK90"/>
      <c r="NL90"/>
      <c r="NM90"/>
      <c r="NN90"/>
      <c r="NO90"/>
      <c r="NP90"/>
      <c r="NQ90"/>
      <c r="NR90"/>
      <c r="NS90"/>
      <c r="NT90"/>
      <c r="NU90"/>
      <c r="NV90"/>
      <c r="NW90"/>
      <c r="NX90"/>
      <c r="NY90"/>
      <c r="NZ90"/>
      <c r="OA90"/>
      <c r="OB90"/>
      <c r="OC90"/>
      <c r="OD90"/>
      <c r="OE90"/>
      <c r="OF90"/>
      <c r="OG90"/>
      <c r="OH90"/>
      <c r="OI90"/>
      <c r="OJ90"/>
      <c r="OK90"/>
      <c r="OL90"/>
      <c r="OM90"/>
      <c r="ON90"/>
      <c r="OO90"/>
      <c r="OP90"/>
      <c r="OQ90"/>
      <c r="OR90"/>
      <c r="OS90"/>
      <c r="OT90"/>
      <c r="OU90"/>
      <c r="OV90"/>
      <c r="OW90"/>
      <c r="OX90"/>
      <c r="OY90"/>
      <c r="OZ90"/>
      <c r="PA90"/>
      <c r="PB90"/>
      <c r="PC90"/>
      <c r="PD90"/>
      <c r="PE90"/>
      <c r="PF90"/>
      <c r="PG90"/>
      <c r="PH90"/>
      <c r="PI90"/>
      <c r="PJ90"/>
      <c r="PK90"/>
      <c r="PL90"/>
      <c r="PM90"/>
      <c r="PN90"/>
      <c r="PO90"/>
      <c r="PP90"/>
      <c r="PQ90"/>
      <c r="PR90"/>
      <c r="PS90"/>
      <c r="PT90"/>
      <c r="PU90"/>
      <c r="PV90"/>
      <c r="PW90"/>
      <c r="PX90"/>
      <c r="PY90"/>
      <c r="PZ90"/>
      <c r="QA90"/>
      <c r="QB90"/>
      <c r="QC90"/>
      <c r="QD90"/>
      <c r="QE90"/>
      <c r="QF90"/>
      <c r="QG90"/>
      <c r="QH90"/>
      <c r="QI90"/>
      <c r="QJ90"/>
      <c r="QK90"/>
      <c r="QL90"/>
      <c r="QM90"/>
      <c r="QN90"/>
      <c r="QO90"/>
      <c r="QP90"/>
      <c r="QQ90"/>
      <c r="QR90"/>
      <c r="QS90"/>
      <c r="QT90"/>
      <c r="QU90"/>
      <c r="QV90"/>
      <c r="QW90"/>
      <c r="QX90"/>
      <c r="QY90"/>
      <c r="QZ90"/>
      <c r="RA90"/>
      <c r="RB90"/>
      <c r="RC90"/>
      <c r="RD90"/>
      <c r="RE90"/>
      <c r="RF90"/>
    </row>
    <row r="91" spans="1:474">
      <c r="A91" s="252">
        <v>30</v>
      </c>
      <c r="B91" s="252" t="s">
        <v>259</v>
      </c>
      <c r="C91" s="252" t="s">
        <v>70</v>
      </c>
      <c r="D91" s="221">
        <v>40</v>
      </c>
      <c r="E91" s="221">
        <v>40</v>
      </c>
      <c r="F91" s="221">
        <v>40</v>
      </c>
      <c r="G91" s="221"/>
      <c r="H91" s="221"/>
      <c r="I91" s="22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  <c r="GE91"/>
      <c r="GF91"/>
      <c r="GG91"/>
      <c r="GH91"/>
      <c r="GI91"/>
      <c r="GJ91"/>
      <c r="GK91"/>
      <c r="GL91"/>
      <c r="GM91"/>
      <c r="GN91"/>
      <c r="GO91"/>
      <c r="GP91"/>
      <c r="GQ91"/>
      <c r="GR91"/>
      <c r="GS91"/>
      <c r="GT91"/>
      <c r="GU91"/>
      <c r="GV91"/>
      <c r="GW91"/>
      <c r="GX91"/>
      <c r="GY91"/>
      <c r="GZ91"/>
      <c r="HA91"/>
      <c r="HB91"/>
      <c r="HC91"/>
      <c r="HD91"/>
      <c r="HE91"/>
      <c r="HF91"/>
      <c r="HG91"/>
      <c r="HH91"/>
      <c r="HI91"/>
      <c r="HJ91"/>
      <c r="HK91"/>
      <c r="HL91"/>
      <c r="HM91"/>
      <c r="HN91"/>
      <c r="HO91"/>
      <c r="HP91"/>
      <c r="HQ91"/>
      <c r="HR91"/>
      <c r="HS91"/>
      <c r="HT91"/>
      <c r="HU91"/>
      <c r="HV91"/>
      <c r="HW91"/>
      <c r="HX91"/>
      <c r="HY91"/>
      <c r="HZ91"/>
      <c r="IA91"/>
      <c r="IB91"/>
      <c r="IC91"/>
      <c r="ID91"/>
      <c r="IE91"/>
      <c r="IF91"/>
      <c r="IG91"/>
      <c r="IH91"/>
      <c r="II91"/>
      <c r="IJ91"/>
      <c r="IK91"/>
      <c r="IL91"/>
      <c r="IM91"/>
      <c r="IN91"/>
      <c r="IO91"/>
      <c r="IP91"/>
      <c r="IQ91"/>
      <c r="IR91"/>
      <c r="IS91"/>
      <c r="IT91"/>
      <c r="IU91"/>
      <c r="IV91"/>
      <c r="IW91"/>
      <c r="IX91"/>
      <c r="IY91"/>
      <c r="IZ91"/>
      <c r="JA91"/>
      <c r="JB91"/>
      <c r="JC91"/>
      <c r="JD91"/>
      <c r="JE91"/>
      <c r="JF91"/>
      <c r="JG91"/>
      <c r="JH91"/>
      <c r="JI91"/>
      <c r="JJ91"/>
      <c r="JK91"/>
      <c r="JL91"/>
      <c r="JM91"/>
      <c r="JN91"/>
      <c r="JO91"/>
      <c r="JP91"/>
      <c r="JQ91"/>
      <c r="JR91"/>
      <c r="JS91"/>
      <c r="JT91"/>
      <c r="JU91"/>
      <c r="JV91"/>
      <c r="JW91"/>
      <c r="JX91"/>
      <c r="JY91"/>
      <c r="JZ91"/>
      <c r="KA91"/>
      <c r="KB91"/>
      <c r="KC91"/>
      <c r="KD91"/>
      <c r="KE91"/>
      <c r="KF91"/>
      <c r="KG91"/>
      <c r="KH91"/>
      <c r="KI91"/>
      <c r="KJ91"/>
      <c r="KK91"/>
      <c r="KL91"/>
      <c r="KM91"/>
      <c r="KN91"/>
      <c r="KO91"/>
      <c r="KP91"/>
      <c r="KQ91"/>
      <c r="KR91"/>
      <c r="KS91"/>
      <c r="KT91"/>
      <c r="KU91"/>
      <c r="KV91"/>
      <c r="KW91"/>
      <c r="KX91"/>
      <c r="KY91"/>
      <c r="KZ91"/>
      <c r="LA91"/>
      <c r="LB91"/>
      <c r="LC91"/>
      <c r="LD91"/>
      <c r="LE91"/>
      <c r="LF91"/>
      <c r="LG91"/>
      <c r="LH91"/>
      <c r="LI91"/>
      <c r="LJ91"/>
      <c r="LK91"/>
      <c r="LL91"/>
      <c r="LM91"/>
      <c r="LN91"/>
      <c r="LO91"/>
      <c r="LP91"/>
      <c r="LQ91"/>
      <c r="LR91"/>
      <c r="LS91"/>
      <c r="LT91"/>
      <c r="LU91"/>
      <c r="LV91"/>
      <c r="LW91"/>
      <c r="LX91"/>
      <c r="LY91"/>
      <c r="LZ91"/>
      <c r="MA91"/>
      <c r="MB91"/>
      <c r="MC91"/>
      <c r="MD91"/>
      <c r="ME91"/>
      <c r="MF91"/>
      <c r="MG91"/>
      <c r="MH91"/>
      <c r="MI91"/>
      <c r="MJ91"/>
      <c r="MK91"/>
      <c r="ML91"/>
      <c r="MM91"/>
      <c r="MN91"/>
      <c r="MO91"/>
      <c r="MP91"/>
      <c r="MQ91"/>
      <c r="MR91"/>
      <c r="MS91"/>
      <c r="MT91"/>
      <c r="MU91"/>
      <c r="MV91"/>
      <c r="MW91"/>
      <c r="MX91"/>
      <c r="MY91"/>
      <c r="MZ91"/>
      <c r="NA91"/>
      <c r="NB91"/>
      <c r="NC91"/>
      <c r="ND91"/>
      <c r="NE91"/>
      <c r="NF91"/>
      <c r="NG91"/>
      <c r="NH91"/>
      <c r="NI91"/>
      <c r="NJ91"/>
      <c r="NK91"/>
      <c r="NL91"/>
      <c r="NM91"/>
      <c r="NN91"/>
      <c r="NO91"/>
      <c r="NP91"/>
      <c r="NQ91"/>
      <c r="NR91"/>
      <c r="NS91"/>
      <c r="NT91"/>
      <c r="NU91"/>
      <c r="NV91"/>
      <c r="NW91"/>
      <c r="NX91"/>
      <c r="NY91"/>
      <c r="NZ91"/>
      <c r="OA91"/>
      <c r="OB91"/>
      <c r="OC91"/>
      <c r="OD91"/>
      <c r="OE91"/>
      <c r="OF91"/>
      <c r="OG91"/>
      <c r="OH91"/>
      <c r="OI91"/>
      <c r="OJ91"/>
      <c r="OK91"/>
      <c r="OL91"/>
      <c r="OM91"/>
      <c r="ON91"/>
      <c r="OO91"/>
      <c r="OP91"/>
      <c r="OQ91"/>
      <c r="OR91"/>
      <c r="OS91"/>
      <c r="OT91"/>
      <c r="OU91"/>
      <c r="OV91"/>
      <c r="OW91"/>
      <c r="OX91"/>
      <c r="OY91"/>
      <c r="OZ91"/>
      <c r="PA91"/>
      <c r="PB91"/>
      <c r="PC91"/>
      <c r="PD91"/>
      <c r="PE91"/>
      <c r="PF91"/>
      <c r="PG91"/>
      <c r="PH91"/>
      <c r="PI91"/>
      <c r="PJ91"/>
      <c r="PK91"/>
      <c r="PL91"/>
      <c r="PM91"/>
      <c r="PN91"/>
      <c r="PO91"/>
      <c r="PP91"/>
      <c r="PQ91"/>
      <c r="PR91"/>
      <c r="PS91"/>
      <c r="PT91"/>
      <c r="PU91"/>
      <c r="PV91"/>
      <c r="PW91"/>
      <c r="PX91"/>
      <c r="PY91"/>
      <c r="PZ91"/>
      <c r="QA91"/>
      <c r="QB91"/>
      <c r="QC91"/>
      <c r="QD91"/>
      <c r="QE91"/>
      <c r="QF91"/>
      <c r="QG91"/>
      <c r="QH91"/>
      <c r="QI91"/>
      <c r="QJ91"/>
      <c r="QK91"/>
      <c r="QL91"/>
      <c r="QM91"/>
      <c r="QN91"/>
      <c r="QO91"/>
      <c r="QP91"/>
      <c r="QQ91"/>
      <c r="QR91"/>
      <c r="QS91"/>
      <c r="QT91"/>
      <c r="QU91"/>
      <c r="QV91"/>
      <c r="QW91"/>
      <c r="QX91"/>
      <c r="QY91"/>
      <c r="QZ91"/>
      <c r="RA91"/>
      <c r="RB91"/>
      <c r="RC91"/>
      <c r="RD91"/>
      <c r="RE91"/>
      <c r="RF91"/>
    </row>
    <row r="92" spans="1:474">
      <c r="A92" s="252">
        <v>31</v>
      </c>
      <c r="B92" s="252" t="s">
        <v>190</v>
      </c>
      <c r="C92" s="252" t="s">
        <v>71</v>
      </c>
      <c r="D92" s="221">
        <v>20</v>
      </c>
      <c r="E92" s="221">
        <v>20</v>
      </c>
      <c r="F92" s="221">
        <v>20</v>
      </c>
      <c r="G92" s="221"/>
      <c r="H92" s="221"/>
      <c r="I92" s="221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  <c r="GE92"/>
      <c r="GF92"/>
      <c r="GG92"/>
      <c r="GH92"/>
      <c r="GI92"/>
      <c r="GJ92"/>
      <c r="GK92"/>
      <c r="GL92"/>
      <c r="GM92"/>
      <c r="GN92"/>
      <c r="GO92"/>
      <c r="GP92"/>
      <c r="GQ92"/>
      <c r="GR92"/>
      <c r="GS92"/>
      <c r="GT92"/>
      <c r="GU92"/>
      <c r="GV92"/>
      <c r="GW92"/>
      <c r="GX92"/>
      <c r="GY92"/>
      <c r="GZ92"/>
      <c r="HA92"/>
      <c r="HB92"/>
      <c r="HC92"/>
      <c r="HD92"/>
      <c r="HE92"/>
      <c r="HF92"/>
      <c r="HG92"/>
      <c r="HH92"/>
      <c r="HI92"/>
      <c r="HJ92"/>
      <c r="HK92"/>
      <c r="HL92"/>
      <c r="HM92"/>
      <c r="HN92"/>
      <c r="HO92"/>
      <c r="HP92"/>
      <c r="HQ92"/>
      <c r="HR92"/>
      <c r="HS92"/>
      <c r="HT92"/>
      <c r="HU92"/>
      <c r="HV92"/>
      <c r="HW92"/>
      <c r="HX92"/>
      <c r="HY92"/>
      <c r="HZ92"/>
      <c r="IA92"/>
      <c r="IB92"/>
      <c r="IC92"/>
      <c r="ID92"/>
      <c r="IE92"/>
      <c r="IF92"/>
      <c r="IG92"/>
      <c r="IH92"/>
      <c r="II92"/>
      <c r="IJ92"/>
      <c r="IK92"/>
      <c r="IL92"/>
      <c r="IM92"/>
      <c r="IN92"/>
      <c r="IO92"/>
      <c r="IP92"/>
      <c r="IQ92"/>
      <c r="IR92"/>
      <c r="IS92"/>
      <c r="IT92"/>
      <c r="IU92"/>
      <c r="IV92"/>
      <c r="IW92"/>
      <c r="IX92"/>
      <c r="IY92"/>
      <c r="IZ92"/>
      <c r="JA92"/>
      <c r="JB92"/>
      <c r="JC92"/>
      <c r="JD92"/>
      <c r="JE92"/>
      <c r="JF92"/>
      <c r="JG92"/>
      <c r="JH92"/>
      <c r="JI92"/>
      <c r="JJ92"/>
      <c r="JK92"/>
      <c r="JL92"/>
      <c r="JM92"/>
      <c r="JN92"/>
      <c r="JO92"/>
      <c r="JP92"/>
      <c r="JQ92"/>
      <c r="JR92"/>
      <c r="JS92"/>
      <c r="JT92"/>
      <c r="JU92"/>
      <c r="JV92"/>
      <c r="JW92"/>
      <c r="JX92"/>
      <c r="JY92"/>
      <c r="JZ92"/>
      <c r="KA92"/>
      <c r="KB92"/>
      <c r="KC92"/>
      <c r="KD92"/>
      <c r="KE92"/>
      <c r="KF92"/>
      <c r="KG92"/>
      <c r="KH92"/>
      <c r="KI92"/>
      <c r="KJ92"/>
      <c r="KK92"/>
      <c r="KL92"/>
      <c r="KM92"/>
      <c r="KN92"/>
      <c r="KO92"/>
      <c r="KP92"/>
      <c r="KQ92"/>
      <c r="KR92"/>
      <c r="KS92"/>
      <c r="KT92"/>
      <c r="KU92"/>
      <c r="KV92"/>
      <c r="KW92"/>
      <c r="KX92"/>
      <c r="KY92"/>
      <c r="KZ92"/>
      <c r="LA92"/>
      <c r="LB92"/>
      <c r="LC92"/>
      <c r="LD92"/>
      <c r="LE92"/>
      <c r="LF92"/>
      <c r="LG92"/>
      <c r="LH92"/>
      <c r="LI92"/>
      <c r="LJ92"/>
      <c r="LK92"/>
      <c r="LL92"/>
      <c r="LM92"/>
      <c r="LN92"/>
      <c r="LO92"/>
      <c r="LP92"/>
      <c r="LQ92"/>
      <c r="LR92"/>
      <c r="LS92"/>
      <c r="LT92"/>
      <c r="LU92"/>
      <c r="LV92"/>
      <c r="LW92"/>
      <c r="LX92"/>
      <c r="LY92"/>
      <c r="LZ92"/>
      <c r="MA92"/>
      <c r="MB92"/>
      <c r="MC92"/>
      <c r="MD92"/>
      <c r="ME92"/>
      <c r="MF92"/>
      <c r="MG92"/>
      <c r="MH92"/>
      <c r="MI92"/>
      <c r="MJ92"/>
      <c r="MK92"/>
      <c r="ML92"/>
      <c r="MM92"/>
      <c r="MN92"/>
      <c r="MO92"/>
      <c r="MP92"/>
      <c r="MQ92"/>
      <c r="MR92"/>
      <c r="MS92"/>
      <c r="MT92"/>
      <c r="MU92"/>
      <c r="MV92"/>
      <c r="MW92"/>
      <c r="MX92"/>
      <c r="MY92"/>
      <c r="MZ92"/>
      <c r="NA92"/>
      <c r="NB92"/>
      <c r="NC92"/>
      <c r="ND92"/>
      <c r="NE92"/>
      <c r="NF92"/>
      <c r="NG92"/>
      <c r="NH92"/>
      <c r="NI92"/>
      <c r="NJ92"/>
      <c r="NK92"/>
      <c r="NL92"/>
      <c r="NM92"/>
      <c r="NN92"/>
      <c r="NO92"/>
      <c r="NP92"/>
      <c r="NQ92"/>
      <c r="NR92"/>
      <c r="NS92"/>
      <c r="NT92"/>
      <c r="NU92"/>
      <c r="NV92"/>
      <c r="NW92"/>
      <c r="NX92"/>
      <c r="NY92"/>
      <c r="NZ92"/>
      <c r="OA92"/>
      <c r="OB92"/>
      <c r="OC92"/>
      <c r="OD92"/>
      <c r="OE92"/>
      <c r="OF92"/>
      <c r="OG92"/>
      <c r="OH92"/>
      <c r="OI92"/>
      <c r="OJ92"/>
      <c r="OK92"/>
      <c r="OL92"/>
      <c r="OM92"/>
      <c r="ON92"/>
      <c r="OO92"/>
      <c r="OP92"/>
      <c r="OQ92"/>
      <c r="OR92"/>
      <c r="OS92"/>
      <c r="OT92"/>
      <c r="OU92"/>
      <c r="OV92"/>
      <c r="OW92"/>
      <c r="OX92"/>
      <c r="OY92"/>
      <c r="OZ92"/>
      <c r="PA92"/>
      <c r="PB92"/>
      <c r="PC92"/>
      <c r="PD92"/>
      <c r="PE92"/>
      <c r="PF92"/>
      <c r="PG92"/>
      <c r="PH92"/>
      <c r="PI92"/>
      <c r="PJ92"/>
      <c r="PK92"/>
      <c r="PL92"/>
      <c r="PM92"/>
      <c r="PN92"/>
      <c r="PO92"/>
      <c r="PP92"/>
      <c r="PQ92"/>
      <c r="PR92"/>
      <c r="PS92"/>
      <c r="PT92"/>
      <c r="PU92"/>
      <c r="PV92"/>
      <c r="PW92"/>
      <c r="PX92"/>
      <c r="PY92"/>
      <c r="PZ92"/>
      <c r="QA92"/>
      <c r="QB92"/>
      <c r="QC92"/>
      <c r="QD92"/>
      <c r="QE92"/>
      <c r="QF92"/>
      <c r="QG92"/>
      <c r="QH92"/>
      <c r="QI92"/>
      <c r="QJ92"/>
      <c r="QK92"/>
      <c r="QL92"/>
      <c r="QM92"/>
      <c r="QN92"/>
      <c r="QO92"/>
      <c r="QP92"/>
      <c r="QQ92"/>
      <c r="QR92"/>
      <c r="QS92"/>
      <c r="QT92"/>
      <c r="QU92"/>
      <c r="QV92"/>
      <c r="QW92"/>
      <c r="QX92"/>
      <c r="QY92"/>
      <c r="QZ92"/>
      <c r="RA92"/>
      <c r="RB92"/>
      <c r="RC92"/>
      <c r="RD92"/>
      <c r="RE92"/>
      <c r="RF92"/>
    </row>
    <row r="93" spans="1:474">
      <c r="A93" s="252">
        <v>31</v>
      </c>
      <c r="B93" s="252" t="s">
        <v>182</v>
      </c>
      <c r="C93" s="252" t="s">
        <v>71</v>
      </c>
      <c r="D93" s="221">
        <v>18</v>
      </c>
      <c r="E93" s="221">
        <v>18</v>
      </c>
      <c r="F93" s="221">
        <v>18</v>
      </c>
      <c r="G93" s="221"/>
      <c r="H93" s="221"/>
      <c r="I93" s="221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  <c r="GE93"/>
      <c r="GF93"/>
      <c r="GG93"/>
      <c r="GH93"/>
      <c r="GI93"/>
      <c r="GJ93"/>
      <c r="GK93"/>
      <c r="GL93"/>
      <c r="GM93"/>
      <c r="GN93"/>
      <c r="GO93"/>
      <c r="GP93"/>
      <c r="GQ93"/>
      <c r="GR93"/>
      <c r="GS93"/>
      <c r="GT93"/>
      <c r="GU93"/>
      <c r="GV93"/>
      <c r="GW93"/>
      <c r="GX93"/>
      <c r="GY93"/>
      <c r="GZ93"/>
      <c r="HA93"/>
      <c r="HB93"/>
      <c r="HC93"/>
      <c r="HD93"/>
      <c r="HE93"/>
      <c r="HF93"/>
      <c r="HG93"/>
      <c r="HH93"/>
      <c r="HI93"/>
      <c r="HJ93"/>
      <c r="HK93"/>
      <c r="HL93"/>
      <c r="HM93"/>
      <c r="HN93"/>
      <c r="HO93"/>
      <c r="HP93"/>
      <c r="HQ93"/>
      <c r="HR93"/>
      <c r="HS93"/>
      <c r="HT93"/>
      <c r="HU93"/>
      <c r="HV93"/>
      <c r="HW93"/>
      <c r="HX93"/>
      <c r="HY93"/>
      <c r="HZ93"/>
      <c r="IA93"/>
      <c r="IB93"/>
      <c r="IC93"/>
      <c r="ID93"/>
      <c r="IE93"/>
      <c r="IF93"/>
      <c r="IG93"/>
      <c r="IH93"/>
      <c r="II93"/>
      <c r="IJ93"/>
      <c r="IK93"/>
      <c r="IL93"/>
      <c r="IM93"/>
      <c r="IN93"/>
      <c r="IO93"/>
      <c r="IP93"/>
      <c r="IQ93"/>
      <c r="IR93"/>
      <c r="IS93"/>
      <c r="IT93"/>
      <c r="IU93"/>
      <c r="IV93"/>
      <c r="IW93"/>
      <c r="IX93"/>
      <c r="IY93"/>
      <c r="IZ93"/>
      <c r="JA93"/>
      <c r="JB93"/>
      <c r="JC93"/>
      <c r="JD93"/>
      <c r="JE93"/>
      <c r="JF93"/>
      <c r="JG93"/>
      <c r="JH93"/>
      <c r="JI93"/>
      <c r="JJ93"/>
      <c r="JK93"/>
      <c r="JL93"/>
      <c r="JM93"/>
      <c r="JN93"/>
      <c r="JO93"/>
      <c r="JP93"/>
      <c r="JQ93"/>
      <c r="JR93"/>
      <c r="JS93"/>
      <c r="JT93"/>
      <c r="JU93"/>
      <c r="JV93"/>
      <c r="JW93"/>
      <c r="JX93"/>
      <c r="JY93"/>
      <c r="JZ93"/>
      <c r="KA93"/>
      <c r="KB93"/>
      <c r="KC93"/>
      <c r="KD93"/>
      <c r="KE93"/>
      <c r="KF93"/>
      <c r="KG93"/>
      <c r="KH93"/>
      <c r="KI93"/>
      <c r="KJ93"/>
      <c r="KK93"/>
      <c r="KL93"/>
      <c r="KM93"/>
      <c r="KN93"/>
      <c r="KO93"/>
      <c r="KP93"/>
      <c r="KQ93"/>
      <c r="KR93"/>
      <c r="KS93"/>
      <c r="KT93"/>
      <c r="KU93"/>
      <c r="KV93"/>
      <c r="KW93"/>
      <c r="KX93"/>
      <c r="KY93"/>
      <c r="KZ93"/>
      <c r="LA93"/>
      <c r="LB93"/>
      <c r="LC93"/>
      <c r="LD93"/>
      <c r="LE93"/>
      <c r="LF93"/>
      <c r="LG93"/>
      <c r="LH93"/>
      <c r="LI93"/>
      <c r="LJ93"/>
      <c r="LK93"/>
      <c r="LL93"/>
      <c r="LM93"/>
      <c r="LN93"/>
      <c r="LO93"/>
      <c r="LP93"/>
      <c r="LQ93"/>
      <c r="LR93"/>
      <c r="LS93"/>
      <c r="LT93"/>
      <c r="LU93"/>
      <c r="LV93"/>
      <c r="LW93"/>
      <c r="LX93"/>
      <c r="LY93"/>
      <c r="LZ93"/>
      <c r="MA93"/>
      <c r="MB93"/>
      <c r="MC93"/>
      <c r="MD93"/>
      <c r="ME93"/>
      <c r="MF93"/>
      <c r="MG93"/>
      <c r="MH93"/>
      <c r="MI93"/>
      <c r="MJ93"/>
      <c r="MK93"/>
      <c r="ML93"/>
      <c r="MM93"/>
      <c r="MN93"/>
      <c r="MO93"/>
      <c r="MP93"/>
      <c r="MQ93"/>
      <c r="MR93"/>
      <c r="MS93"/>
      <c r="MT93"/>
      <c r="MU93"/>
      <c r="MV93"/>
      <c r="MW93"/>
      <c r="MX93"/>
      <c r="MY93"/>
      <c r="MZ93"/>
      <c r="NA93"/>
      <c r="NB93"/>
      <c r="NC93"/>
      <c r="ND93"/>
      <c r="NE93"/>
      <c r="NF93"/>
      <c r="NG93"/>
      <c r="NH93"/>
      <c r="NI93"/>
      <c r="NJ93"/>
      <c r="NK93"/>
      <c r="NL93"/>
      <c r="NM93"/>
      <c r="NN93"/>
      <c r="NO93"/>
      <c r="NP93"/>
      <c r="NQ93"/>
      <c r="NR93"/>
      <c r="NS93"/>
      <c r="NT93"/>
      <c r="NU93"/>
      <c r="NV93"/>
      <c r="NW93"/>
      <c r="NX93"/>
      <c r="NY93"/>
      <c r="NZ93"/>
      <c r="OA93"/>
      <c r="OB93"/>
      <c r="OC93"/>
      <c r="OD93"/>
      <c r="OE93"/>
      <c r="OF93"/>
      <c r="OG93"/>
      <c r="OH93"/>
      <c r="OI93"/>
      <c r="OJ93"/>
      <c r="OK93"/>
      <c r="OL93"/>
      <c r="OM93"/>
      <c r="ON93"/>
      <c r="OO93"/>
      <c r="OP93"/>
      <c r="OQ93"/>
      <c r="OR93"/>
      <c r="OS93"/>
      <c r="OT93"/>
      <c r="OU93"/>
      <c r="OV93"/>
      <c r="OW93"/>
      <c r="OX93"/>
      <c r="OY93"/>
      <c r="OZ93"/>
      <c r="PA93"/>
      <c r="PB93"/>
      <c r="PC93"/>
      <c r="PD93"/>
      <c r="PE93"/>
      <c r="PF93"/>
      <c r="PG93"/>
      <c r="PH93"/>
      <c r="PI93"/>
      <c r="PJ93"/>
      <c r="PK93"/>
      <c r="PL93"/>
      <c r="PM93"/>
      <c r="PN93"/>
      <c r="PO93"/>
      <c r="PP93"/>
      <c r="PQ93"/>
      <c r="PR93"/>
      <c r="PS93"/>
      <c r="PT93"/>
      <c r="PU93"/>
      <c r="PV93"/>
      <c r="PW93"/>
      <c r="PX93"/>
      <c r="PY93"/>
      <c r="PZ93"/>
      <c r="QA93"/>
      <c r="QB93"/>
      <c r="QC93"/>
      <c r="QD93"/>
      <c r="QE93"/>
      <c r="QF93"/>
      <c r="QG93"/>
      <c r="QH93"/>
      <c r="QI93"/>
      <c r="QJ93"/>
      <c r="QK93"/>
      <c r="QL93"/>
      <c r="QM93"/>
      <c r="QN93"/>
      <c r="QO93"/>
      <c r="QP93"/>
      <c r="QQ93"/>
      <c r="QR93"/>
      <c r="QS93"/>
      <c r="QT93"/>
      <c r="QU93"/>
      <c r="QV93"/>
      <c r="QW93"/>
      <c r="QX93"/>
      <c r="QY93"/>
      <c r="QZ93"/>
      <c r="RA93"/>
      <c r="RB93"/>
      <c r="RC93"/>
      <c r="RD93"/>
      <c r="RE93"/>
      <c r="RF93"/>
    </row>
    <row r="94" spans="1:474">
      <c r="A94" s="252">
        <v>31</v>
      </c>
      <c r="B94" s="252" t="s">
        <v>175</v>
      </c>
      <c r="C94" s="252" t="s">
        <v>71</v>
      </c>
      <c r="D94" s="221">
        <v>17</v>
      </c>
      <c r="E94" s="221">
        <v>17</v>
      </c>
      <c r="F94" s="221">
        <v>17</v>
      </c>
      <c r="G94" s="221"/>
      <c r="H94" s="221"/>
      <c r="I94" s="221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  <c r="GE94"/>
      <c r="GF94"/>
      <c r="GG94"/>
      <c r="GH94"/>
      <c r="GI94"/>
      <c r="GJ94"/>
      <c r="GK94"/>
      <c r="GL94"/>
      <c r="GM94"/>
      <c r="GN94"/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/>
      <c r="IA94"/>
      <c r="IB94"/>
      <c r="IC94"/>
      <c r="ID94"/>
      <c r="IE94"/>
      <c r="IF94"/>
      <c r="IG94"/>
      <c r="IH94"/>
      <c r="II94"/>
      <c r="IJ94"/>
      <c r="IK94"/>
      <c r="IL94"/>
      <c r="IM94"/>
      <c r="IN94"/>
      <c r="IO94"/>
      <c r="IP94"/>
      <c r="IQ94"/>
      <c r="IR94"/>
      <c r="IS94"/>
      <c r="IT94"/>
      <c r="IU94"/>
      <c r="IV94"/>
      <c r="IW94"/>
      <c r="IX94"/>
      <c r="IY94"/>
      <c r="IZ94"/>
      <c r="JA94"/>
      <c r="JB94"/>
      <c r="JC94"/>
      <c r="JD94"/>
      <c r="JE94"/>
      <c r="JF94"/>
      <c r="JG94"/>
      <c r="JH94"/>
      <c r="JI94"/>
      <c r="JJ94"/>
      <c r="JK94"/>
      <c r="JL94"/>
      <c r="JM94"/>
      <c r="JN94"/>
      <c r="JO94"/>
      <c r="JP94"/>
      <c r="JQ94"/>
      <c r="JR94"/>
      <c r="JS94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/>
      <c r="KQ94"/>
      <c r="KR94"/>
      <c r="KS94"/>
      <c r="KT94"/>
      <c r="KU94"/>
      <c r="KV94"/>
      <c r="KW94"/>
      <c r="KX94"/>
      <c r="KY94"/>
      <c r="KZ94"/>
      <c r="LA94"/>
      <c r="LB94"/>
      <c r="LC94"/>
      <c r="LD94"/>
      <c r="LE94"/>
      <c r="LF94"/>
      <c r="LG94"/>
      <c r="LH94"/>
      <c r="LI94"/>
      <c r="LJ94"/>
      <c r="LK94"/>
      <c r="LL94"/>
      <c r="LM94"/>
      <c r="LN94"/>
      <c r="LO94"/>
      <c r="LP94"/>
      <c r="LQ94"/>
      <c r="LR94"/>
      <c r="LS94"/>
      <c r="LT94"/>
      <c r="LU94"/>
      <c r="LV94"/>
      <c r="LW94"/>
      <c r="LX94"/>
      <c r="LY94"/>
      <c r="LZ94"/>
      <c r="MA94"/>
      <c r="MB94"/>
      <c r="MC94"/>
      <c r="MD94"/>
      <c r="ME94"/>
      <c r="MF94"/>
      <c r="MG94"/>
      <c r="MH94"/>
      <c r="MI94"/>
      <c r="MJ94"/>
      <c r="MK94"/>
      <c r="ML94"/>
      <c r="MM94"/>
      <c r="MN94"/>
      <c r="MO94"/>
      <c r="MP94"/>
      <c r="MQ94"/>
      <c r="MR94"/>
      <c r="MS94"/>
      <c r="MT94"/>
      <c r="MU94"/>
      <c r="MV94"/>
      <c r="MW94"/>
      <c r="MX94"/>
      <c r="MY94"/>
      <c r="MZ94"/>
      <c r="NA94"/>
      <c r="NB94"/>
      <c r="NC94"/>
      <c r="ND94"/>
      <c r="NE94"/>
      <c r="NF94"/>
      <c r="NG94"/>
      <c r="NH94"/>
      <c r="NI94"/>
      <c r="NJ94"/>
      <c r="NK94"/>
      <c r="NL94"/>
      <c r="NM94"/>
      <c r="NN94"/>
      <c r="NO94"/>
      <c r="NP94"/>
      <c r="NQ94"/>
      <c r="NR94"/>
      <c r="NS94"/>
      <c r="NT94"/>
      <c r="NU94"/>
      <c r="NV94"/>
      <c r="NW94"/>
      <c r="NX94"/>
      <c r="NY94"/>
      <c r="NZ94"/>
      <c r="OA94"/>
      <c r="OB94"/>
      <c r="OC94"/>
      <c r="OD94"/>
      <c r="OE94"/>
      <c r="OF94"/>
      <c r="OG94"/>
      <c r="OH94"/>
      <c r="OI94"/>
      <c r="OJ94"/>
      <c r="OK94"/>
      <c r="OL94"/>
      <c r="OM94"/>
      <c r="ON94"/>
      <c r="OO94"/>
      <c r="OP94"/>
      <c r="OQ94"/>
      <c r="OR94"/>
      <c r="OS94"/>
      <c r="OT94"/>
      <c r="OU94"/>
      <c r="OV94"/>
      <c r="OW94"/>
      <c r="OX94"/>
      <c r="OY94"/>
      <c r="OZ94"/>
      <c r="PA94"/>
      <c r="PB94"/>
      <c r="PC94"/>
      <c r="PD94"/>
      <c r="PE94"/>
      <c r="PF94"/>
      <c r="PG94"/>
      <c r="PH94"/>
      <c r="PI94"/>
      <c r="PJ94"/>
      <c r="PK94"/>
      <c r="PL94"/>
      <c r="PM94"/>
      <c r="PN94"/>
      <c r="PO94"/>
      <c r="PP94"/>
      <c r="PQ94"/>
      <c r="PR94"/>
      <c r="PS94"/>
      <c r="PT94"/>
      <c r="PU94"/>
      <c r="PV94"/>
      <c r="PW94"/>
      <c r="PX94"/>
      <c r="PY94"/>
      <c r="PZ94"/>
      <c r="QA94"/>
      <c r="QB94"/>
      <c r="QC94"/>
      <c r="QD94"/>
      <c r="QE94"/>
      <c r="QF94"/>
      <c r="QG94"/>
      <c r="QH94"/>
      <c r="QI94"/>
      <c r="QJ94"/>
      <c r="QK94"/>
      <c r="QL94"/>
      <c r="QM94"/>
      <c r="QN94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</row>
    <row r="95" spans="1:474">
      <c r="A95" s="252">
        <v>33</v>
      </c>
      <c r="B95" s="252" t="s">
        <v>190</v>
      </c>
      <c r="C95" s="252" t="s">
        <v>73</v>
      </c>
      <c r="D95" s="221">
        <v>29.5</v>
      </c>
      <c r="E95" s="221">
        <v>28</v>
      </c>
      <c r="F95" s="221">
        <v>30</v>
      </c>
      <c r="G95" s="221"/>
      <c r="H95" s="221"/>
      <c r="I95" s="221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  <c r="GE95"/>
      <c r="GF95"/>
      <c r="GG95"/>
      <c r="GH95"/>
      <c r="GI95"/>
      <c r="GJ95"/>
      <c r="GK95"/>
      <c r="GL95"/>
      <c r="GM95"/>
      <c r="GN95"/>
      <c r="GO95"/>
      <c r="GP95"/>
      <c r="GQ95"/>
      <c r="GR95"/>
      <c r="GS95"/>
      <c r="GT95"/>
      <c r="GU95"/>
      <c r="GV95"/>
      <c r="GW95"/>
      <c r="GX95"/>
      <c r="GY95"/>
      <c r="GZ95"/>
      <c r="HA95"/>
      <c r="HB95"/>
      <c r="HC95"/>
      <c r="HD95"/>
      <c r="HE95"/>
      <c r="HF95"/>
      <c r="HG95"/>
      <c r="HH95"/>
      <c r="HI95"/>
      <c r="HJ95"/>
      <c r="HK95"/>
      <c r="HL95"/>
      <c r="HM95"/>
      <c r="HN95"/>
      <c r="HO95"/>
      <c r="HP95"/>
      <c r="HQ95"/>
      <c r="HR95"/>
      <c r="HS95"/>
      <c r="HT95"/>
      <c r="HU95"/>
      <c r="HV95"/>
      <c r="HW95"/>
      <c r="HX95"/>
      <c r="HY95"/>
      <c r="HZ95"/>
      <c r="IA95"/>
      <c r="IB95"/>
      <c r="IC95"/>
      <c r="ID95"/>
      <c r="IE95"/>
      <c r="IF95"/>
      <c r="IG95"/>
      <c r="IH95"/>
      <c r="II95"/>
      <c r="IJ95"/>
      <c r="IK95"/>
      <c r="IL95"/>
      <c r="IM95"/>
      <c r="IN95"/>
      <c r="IO95"/>
      <c r="IP95"/>
      <c r="IQ95"/>
      <c r="IR95"/>
      <c r="IS95"/>
      <c r="IT95"/>
      <c r="IU95"/>
      <c r="IV95"/>
      <c r="IW95"/>
      <c r="IX95"/>
      <c r="IY95"/>
      <c r="IZ95"/>
      <c r="JA95"/>
      <c r="JB95"/>
      <c r="JC95"/>
      <c r="JD95"/>
      <c r="JE95"/>
      <c r="JF95"/>
      <c r="JG95"/>
      <c r="JH95"/>
      <c r="JI95"/>
      <c r="JJ95"/>
      <c r="JK95"/>
      <c r="JL95"/>
      <c r="JM95"/>
      <c r="JN95"/>
      <c r="JO95"/>
      <c r="JP95"/>
      <c r="JQ95"/>
      <c r="JR95"/>
      <c r="JS95"/>
      <c r="JT95"/>
      <c r="JU95"/>
      <c r="JV95"/>
      <c r="JW95"/>
      <c r="JX95"/>
      <c r="JY95"/>
      <c r="JZ95"/>
      <c r="KA95"/>
      <c r="KB95"/>
      <c r="KC95"/>
      <c r="KD95"/>
      <c r="KE95"/>
      <c r="KF95"/>
      <c r="KG95"/>
      <c r="KH95"/>
      <c r="KI95"/>
      <c r="KJ95"/>
      <c r="KK95"/>
      <c r="KL95"/>
      <c r="KM95"/>
      <c r="KN95"/>
      <c r="KO95"/>
      <c r="KP95"/>
      <c r="KQ95"/>
      <c r="KR95"/>
      <c r="KS95"/>
      <c r="KT95"/>
      <c r="KU95"/>
      <c r="KV95"/>
      <c r="KW95"/>
      <c r="KX95"/>
      <c r="KY95"/>
      <c r="KZ95"/>
      <c r="LA95"/>
      <c r="LB95"/>
      <c r="LC95"/>
      <c r="LD95"/>
      <c r="LE95"/>
      <c r="LF95"/>
      <c r="LG95"/>
      <c r="LH95"/>
      <c r="LI95"/>
      <c r="LJ95"/>
      <c r="LK95"/>
      <c r="LL95"/>
      <c r="LM95"/>
      <c r="LN95"/>
      <c r="LO95"/>
      <c r="LP95"/>
      <c r="LQ95"/>
      <c r="LR95"/>
      <c r="LS95"/>
      <c r="LT95"/>
      <c r="LU95"/>
      <c r="LV95"/>
      <c r="LW95"/>
      <c r="LX95"/>
      <c r="LY95"/>
      <c r="LZ95"/>
      <c r="MA95"/>
      <c r="MB95"/>
      <c r="MC95"/>
      <c r="MD95"/>
      <c r="ME95"/>
      <c r="MF95"/>
      <c r="MG95"/>
      <c r="MH95"/>
      <c r="MI95"/>
      <c r="MJ95"/>
      <c r="MK95"/>
      <c r="ML95"/>
      <c r="MM95"/>
      <c r="MN95"/>
      <c r="MO95"/>
      <c r="MP95"/>
      <c r="MQ95"/>
      <c r="MR95"/>
      <c r="MS95"/>
      <c r="MT95"/>
      <c r="MU95"/>
      <c r="MV95"/>
      <c r="MW95"/>
      <c r="MX95"/>
      <c r="MY95"/>
      <c r="MZ95"/>
      <c r="NA95"/>
      <c r="NB95"/>
      <c r="NC95"/>
      <c r="ND95"/>
      <c r="NE95"/>
      <c r="NF95"/>
      <c r="NG95"/>
      <c r="NH95"/>
      <c r="NI95"/>
      <c r="NJ95"/>
      <c r="NK95"/>
      <c r="NL95"/>
      <c r="NM95"/>
      <c r="NN95"/>
      <c r="NO95"/>
      <c r="NP95"/>
      <c r="NQ95"/>
      <c r="NR95"/>
      <c r="NS95"/>
      <c r="NT95"/>
      <c r="NU95"/>
      <c r="NV95"/>
      <c r="NW95"/>
      <c r="NX95"/>
      <c r="NY95"/>
      <c r="NZ95"/>
      <c r="OA95"/>
      <c r="OB95"/>
      <c r="OC95"/>
      <c r="OD95"/>
      <c r="OE95"/>
      <c r="OF95"/>
      <c r="OG95"/>
      <c r="OH95"/>
      <c r="OI95"/>
      <c r="OJ95"/>
      <c r="OK95"/>
      <c r="OL95"/>
      <c r="OM95"/>
      <c r="ON95"/>
      <c r="OO95"/>
      <c r="OP95"/>
      <c r="OQ95"/>
      <c r="OR95"/>
      <c r="OS95"/>
      <c r="OT95"/>
      <c r="OU95"/>
      <c r="OV95"/>
      <c r="OW95"/>
      <c r="OX95"/>
      <c r="OY95"/>
      <c r="OZ95"/>
      <c r="PA95"/>
      <c r="PB95"/>
      <c r="PC95"/>
      <c r="PD95"/>
      <c r="PE95"/>
      <c r="PF95"/>
      <c r="PG95"/>
      <c r="PH95"/>
      <c r="PI95"/>
      <c r="PJ95"/>
      <c r="PK95"/>
      <c r="PL95"/>
      <c r="PM95"/>
      <c r="PN95"/>
      <c r="PO95"/>
      <c r="PP95"/>
      <c r="PQ95"/>
      <c r="PR95"/>
      <c r="PS95"/>
      <c r="PT95"/>
      <c r="PU95"/>
      <c r="PV95"/>
      <c r="PW95"/>
      <c r="PX95"/>
      <c r="PY95"/>
      <c r="PZ95"/>
      <c r="QA95"/>
      <c r="QB95"/>
      <c r="QC95"/>
      <c r="QD95"/>
      <c r="QE95"/>
      <c r="QF95"/>
      <c r="QG95"/>
      <c r="QH95"/>
      <c r="QI95"/>
      <c r="QJ95"/>
      <c r="QK95"/>
      <c r="QL95"/>
      <c r="QM95"/>
      <c r="QN95"/>
      <c r="QO95"/>
      <c r="QP95"/>
      <c r="QQ95"/>
      <c r="QR95"/>
      <c r="QS95"/>
      <c r="QT95"/>
      <c r="QU95"/>
      <c r="QV95"/>
      <c r="QW95"/>
      <c r="QX95"/>
      <c r="QY95"/>
      <c r="QZ95"/>
      <c r="RA95"/>
      <c r="RB95"/>
      <c r="RC95"/>
      <c r="RD95"/>
      <c r="RE95"/>
      <c r="RF95"/>
    </row>
    <row r="96" spans="1:474">
      <c r="A96" s="252">
        <v>33</v>
      </c>
      <c r="B96" s="252" t="s">
        <v>182</v>
      </c>
      <c r="C96" s="252" t="s">
        <v>73</v>
      </c>
      <c r="D96" s="221">
        <v>35</v>
      </c>
      <c r="E96" s="221">
        <v>35</v>
      </c>
      <c r="F96" s="221">
        <v>35</v>
      </c>
      <c r="G96" s="221"/>
      <c r="H96" s="221"/>
      <c r="I96" s="221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  <c r="GE96"/>
      <c r="GF96"/>
      <c r="GG96"/>
      <c r="GH96"/>
      <c r="GI96"/>
      <c r="GJ96"/>
      <c r="GK96"/>
      <c r="GL96"/>
      <c r="GM96"/>
      <c r="GN96"/>
      <c r="GO96"/>
      <c r="GP96"/>
      <c r="GQ96"/>
      <c r="GR96"/>
      <c r="GS96"/>
      <c r="GT96"/>
      <c r="GU96"/>
      <c r="GV96"/>
      <c r="GW96"/>
      <c r="GX96"/>
      <c r="GY96"/>
      <c r="GZ96"/>
      <c r="HA96"/>
      <c r="HB96"/>
      <c r="HC96"/>
      <c r="HD96"/>
      <c r="HE96"/>
      <c r="HF96"/>
      <c r="HG96"/>
      <c r="HH96"/>
      <c r="HI96"/>
      <c r="HJ96"/>
      <c r="HK96"/>
      <c r="HL96"/>
      <c r="HM96"/>
      <c r="HN96"/>
      <c r="HO96"/>
      <c r="HP96"/>
      <c r="HQ96"/>
      <c r="HR96"/>
      <c r="HS96"/>
      <c r="HT96"/>
      <c r="HU96"/>
      <c r="HV96"/>
      <c r="HW96"/>
      <c r="HX96"/>
      <c r="HY96"/>
      <c r="HZ96"/>
      <c r="IA96"/>
      <c r="IB96"/>
      <c r="IC96"/>
      <c r="ID96"/>
      <c r="IE96"/>
      <c r="IF96"/>
      <c r="IG96"/>
      <c r="IH96"/>
      <c r="II96"/>
      <c r="IJ96"/>
      <c r="IK96"/>
      <c r="IL96"/>
      <c r="IM96"/>
      <c r="IN96"/>
      <c r="IO96"/>
      <c r="IP96"/>
      <c r="IQ96"/>
      <c r="IR96"/>
      <c r="IS96"/>
      <c r="IT96"/>
      <c r="IU96"/>
      <c r="IV96"/>
      <c r="IW96"/>
      <c r="IX96"/>
      <c r="IY96"/>
      <c r="IZ96"/>
      <c r="JA96"/>
      <c r="JB96"/>
      <c r="JC96"/>
      <c r="JD96"/>
      <c r="JE96"/>
      <c r="JF96"/>
      <c r="JG96"/>
      <c r="JH96"/>
      <c r="JI96"/>
      <c r="JJ96"/>
      <c r="JK96"/>
      <c r="JL96"/>
      <c r="JM96"/>
      <c r="JN96"/>
      <c r="JO96"/>
      <c r="JP96"/>
      <c r="JQ96"/>
      <c r="JR96"/>
      <c r="JS96"/>
      <c r="JT96"/>
      <c r="JU96"/>
      <c r="JV96"/>
      <c r="JW96"/>
      <c r="JX96"/>
      <c r="JY96"/>
      <c r="JZ96"/>
      <c r="KA96"/>
      <c r="KB96"/>
      <c r="KC96"/>
      <c r="KD96"/>
      <c r="KE96"/>
      <c r="KF96"/>
      <c r="KG96"/>
      <c r="KH96"/>
      <c r="KI96"/>
      <c r="KJ96"/>
      <c r="KK96"/>
      <c r="KL96"/>
      <c r="KM96"/>
      <c r="KN96"/>
      <c r="KO96"/>
      <c r="KP96"/>
      <c r="KQ96"/>
      <c r="KR96"/>
      <c r="KS96"/>
      <c r="KT96"/>
      <c r="KU96"/>
      <c r="KV96"/>
      <c r="KW96"/>
      <c r="KX96"/>
      <c r="KY96"/>
      <c r="KZ96"/>
      <c r="LA96"/>
      <c r="LB96"/>
      <c r="LC96"/>
      <c r="LD96"/>
      <c r="LE96"/>
      <c r="LF96"/>
      <c r="LG96"/>
      <c r="LH96"/>
      <c r="LI96"/>
      <c r="LJ96"/>
      <c r="LK96"/>
      <c r="LL96"/>
      <c r="LM96"/>
      <c r="LN96"/>
      <c r="LO96"/>
      <c r="LP96"/>
      <c r="LQ96"/>
      <c r="LR96"/>
      <c r="LS96"/>
      <c r="LT96"/>
      <c r="LU96"/>
      <c r="LV96"/>
      <c r="LW96"/>
      <c r="LX96"/>
      <c r="LY96"/>
      <c r="LZ96"/>
      <c r="MA96"/>
      <c r="MB96"/>
      <c r="MC96"/>
      <c r="MD96"/>
      <c r="ME96"/>
      <c r="MF96"/>
      <c r="MG96"/>
      <c r="MH96"/>
      <c r="MI96"/>
      <c r="MJ96"/>
      <c r="MK96"/>
      <c r="ML96"/>
      <c r="MM96"/>
      <c r="MN96"/>
      <c r="MO96"/>
      <c r="MP96"/>
      <c r="MQ96"/>
      <c r="MR96"/>
      <c r="MS96"/>
      <c r="MT96"/>
      <c r="MU96"/>
      <c r="MV96"/>
      <c r="MW96"/>
      <c r="MX96"/>
      <c r="MY96"/>
      <c r="MZ96"/>
      <c r="NA96"/>
      <c r="NB96"/>
      <c r="NC96"/>
      <c r="ND96"/>
      <c r="NE96"/>
      <c r="NF96"/>
      <c r="NG96"/>
      <c r="NH96"/>
      <c r="NI96"/>
      <c r="NJ96"/>
      <c r="NK96"/>
      <c r="NL96"/>
      <c r="NM96"/>
      <c r="NN96"/>
      <c r="NO96"/>
      <c r="NP96"/>
      <c r="NQ96"/>
      <c r="NR96"/>
      <c r="NS96"/>
      <c r="NT96"/>
      <c r="NU96"/>
      <c r="NV96"/>
      <c r="NW96"/>
      <c r="NX96"/>
      <c r="NY96"/>
      <c r="NZ96"/>
      <c r="OA96"/>
      <c r="OB96"/>
      <c r="OC96"/>
      <c r="OD96"/>
      <c r="OE96"/>
      <c r="OF96"/>
      <c r="OG96"/>
      <c r="OH96"/>
      <c r="OI96"/>
      <c r="OJ96"/>
      <c r="OK96"/>
      <c r="OL96"/>
      <c r="OM96"/>
      <c r="ON96"/>
      <c r="OO96"/>
      <c r="OP96"/>
      <c r="OQ96"/>
      <c r="OR96"/>
      <c r="OS96"/>
      <c r="OT96"/>
      <c r="OU96"/>
      <c r="OV96"/>
      <c r="OW96"/>
      <c r="OX96"/>
      <c r="OY96"/>
      <c r="OZ96"/>
      <c r="PA96"/>
      <c r="PB96"/>
      <c r="PC96"/>
      <c r="PD96"/>
      <c r="PE96"/>
      <c r="PF96"/>
      <c r="PG96"/>
      <c r="PH96"/>
      <c r="PI96"/>
      <c r="PJ96"/>
      <c r="PK96"/>
      <c r="PL96"/>
      <c r="PM96"/>
      <c r="PN96"/>
      <c r="PO96"/>
      <c r="PP96"/>
      <c r="PQ96"/>
      <c r="PR96"/>
      <c r="PS96"/>
      <c r="PT96"/>
      <c r="PU96"/>
      <c r="PV96"/>
      <c r="PW96"/>
      <c r="PX96"/>
      <c r="PY96"/>
      <c r="PZ96"/>
      <c r="QA96"/>
      <c r="QB96"/>
      <c r="QC96"/>
      <c r="QD96"/>
      <c r="QE96"/>
      <c r="QF96"/>
      <c r="QG96"/>
      <c r="QH96"/>
      <c r="QI96"/>
      <c r="QJ96"/>
      <c r="QK96"/>
      <c r="QL96"/>
      <c r="QM96"/>
      <c r="QN96"/>
      <c r="QO96"/>
      <c r="QP96"/>
      <c r="QQ96"/>
      <c r="QR96"/>
      <c r="QS96"/>
      <c r="QT96"/>
      <c r="QU96"/>
      <c r="QV96"/>
      <c r="QW96"/>
      <c r="QX96"/>
      <c r="QY96"/>
      <c r="QZ96"/>
      <c r="RA96"/>
      <c r="RB96"/>
      <c r="RC96"/>
      <c r="RD96"/>
      <c r="RE96"/>
      <c r="RF96"/>
    </row>
    <row r="97" spans="1:474">
      <c r="A97" s="252">
        <v>33</v>
      </c>
      <c r="B97" s="252" t="s">
        <v>175</v>
      </c>
      <c r="C97" s="252" t="s">
        <v>73</v>
      </c>
      <c r="D97" s="221">
        <v>36</v>
      </c>
      <c r="E97" s="221">
        <v>36</v>
      </c>
      <c r="F97" s="221">
        <v>36</v>
      </c>
      <c r="G97" s="221"/>
      <c r="H97" s="221"/>
      <c r="I97" s="221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  <c r="GE97"/>
      <c r="GF97"/>
      <c r="GG97"/>
      <c r="GH97"/>
      <c r="GI97"/>
      <c r="GJ97"/>
      <c r="GK97"/>
      <c r="GL97"/>
      <c r="GM97"/>
      <c r="GN97"/>
      <c r="GO97"/>
      <c r="GP97"/>
      <c r="GQ97"/>
      <c r="GR97"/>
      <c r="GS97"/>
      <c r="GT97"/>
      <c r="GU97"/>
      <c r="GV97"/>
      <c r="GW97"/>
      <c r="GX97"/>
      <c r="GY97"/>
      <c r="GZ97"/>
      <c r="HA97"/>
      <c r="HB97"/>
      <c r="HC97"/>
      <c r="HD97"/>
      <c r="HE97"/>
      <c r="HF97"/>
      <c r="HG97"/>
      <c r="HH97"/>
      <c r="HI97"/>
      <c r="HJ97"/>
      <c r="HK97"/>
      <c r="HL97"/>
      <c r="HM97"/>
      <c r="HN97"/>
      <c r="HO97"/>
      <c r="HP97"/>
      <c r="HQ97"/>
      <c r="HR97"/>
      <c r="HS97"/>
      <c r="HT97"/>
      <c r="HU97"/>
      <c r="HV97"/>
      <c r="HW97"/>
      <c r="HX97"/>
      <c r="HY97"/>
      <c r="HZ97"/>
      <c r="IA97"/>
      <c r="IB97"/>
      <c r="IC97"/>
      <c r="ID97"/>
      <c r="IE97"/>
      <c r="IF97"/>
      <c r="IG97"/>
      <c r="IH97"/>
      <c r="II97"/>
      <c r="IJ97"/>
      <c r="IK97"/>
      <c r="IL97"/>
      <c r="IM97"/>
      <c r="IN97"/>
      <c r="IO97"/>
      <c r="IP97"/>
      <c r="IQ97"/>
      <c r="IR97"/>
      <c r="IS97"/>
      <c r="IT97"/>
      <c r="IU97"/>
      <c r="IV97"/>
      <c r="IW97"/>
      <c r="IX97"/>
      <c r="IY97"/>
      <c r="IZ97"/>
      <c r="JA97"/>
      <c r="JB97"/>
      <c r="JC97"/>
      <c r="JD97"/>
      <c r="JE97"/>
      <c r="JF97"/>
      <c r="JG97"/>
      <c r="JH97"/>
      <c r="JI97"/>
      <c r="JJ97"/>
      <c r="JK97"/>
      <c r="JL97"/>
      <c r="JM97"/>
      <c r="JN97"/>
      <c r="JO97"/>
      <c r="JP97"/>
      <c r="JQ97"/>
      <c r="JR97"/>
      <c r="JS97"/>
      <c r="JT97"/>
      <c r="JU97"/>
      <c r="JV97"/>
      <c r="JW97"/>
      <c r="JX97"/>
      <c r="JY97"/>
      <c r="JZ97"/>
      <c r="KA97"/>
      <c r="KB97"/>
      <c r="KC97"/>
      <c r="KD97"/>
      <c r="KE97"/>
      <c r="KF97"/>
      <c r="KG97"/>
      <c r="KH97"/>
      <c r="KI97"/>
      <c r="KJ97"/>
      <c r="KK97"/>
      <c r="KL97"/>
      <c r="KM97"/>
      <c r="KN97"/>
      <c r="KO97"/>
      <c r="KP97"/>
      <c r="KQ97"/>
      <c r="KR97"/>
      <c r="KS97"/>
      <c r="KT97"/>
      <c r="KU97"/>
      <c r="KV97"/>
      <c r="KW97"/>
      <c r="KX97"/>
      <c r="KY97"/>
      <c r="KZ97"/>
      <c r="LA97"/>
      <c r="LB97"/>
      <c r="LC97"/>
      <c r="LD97"/>
      <c r="LE97"/>
      <c r="LF97"/>
      <c r="LG97"/>
      <c r="LH97"/>
      <c r="LI97"/>
      <c r="LJ97"/>
      <c r="LK97"/>
      <c r="LL97"/>
      <c r="LM97"/>
      <c r="LN97"/>
      <c r="LO97"/>
      <c r="LP97"/>
      <c r="LQ97"/>
      <c r="LR97"/>
      <c r="LS97"/>
      <c r="LT97"/>
      <c r="LU97"/>
      <c r="LV97"/>
      <c r="LW97"/>
      <c r="LX97"/>
      <c r="LY97"/>
      <c r="LZ97"/>
      <c r="MA97"/>
      <c r="MB97"/>
      <c r="MC97"/>
      <c r="MD97"/>
      <c r="ME97"/>
      <c r="MF97"/>
      <c r="MG97"/>
      <c r="MH97"/>
      <c r="MI97"/>
      <c r="MJ97"/>
      <c r="MK97"/>
      <c r="ML97"/>
      <c r="MM97"/>
      <c r="MN97"/>
      <c r="MO97"/>
      <c r="MP97"/>
      <c r="MQ97"/>
      <c r="MR97"/>
      <c r="MS97"/>
      <c r="MT97"/>
      <c r="MU97"/>
      <c r="MV97"/>
      <c r="MW97"/>
      <c r="MX97"/>
      <c r="MY97"/>
      <c r="MZ97"/>
      <c r="NA97"/>
      <c r="NB97"/>
      <c r="NC97"/>
      <c r="ND97"/>
      <c r="NE97"/>
      <c r="NF97"/>
      <c r="NG97"/>
      <c r="NH97"/>
      <c r="NI97"/>
      <c r="NJ97"/>
      <c r="NK97"/>
      <c r="NL97"/>
      <c r="NM97"/>
      <c r="NN97"/>
      <c r="NO97"/>
      <c r="NP97"/>
      <c r="NQ97"/>
      <c r="NR97"/>
      <c r="NS97"/>
      <c r="NT97"/>
      <c r="NU97"/>
      <c r="NV97"/>
      <c r="NW97"/>
      <c r="NX97"/>
      <c r="NY97"/>
      <c r="NZ97"/>
      <c r="OA97"/>
      <c r="OB97"/>
      <c r="OC97"/>
      <c r="OD97"/>
      <c r="OE97"/>
      <c r="OF97"/>
      <c r="OG97"/>
      <c r="OH97"/>
      <c r="OI97"/>
      <c r="OJ97"/>
      <c r="OK97"/>
      <c r="OL97"/>
      <c r="OM97"/>
      <c r="ON97"/>
      <c r="OO97"/>
      <c r="OP97"/>
      <c r="OQ97"/>
      <c r="OR97"/>
      <c r="OS97"/>
      <c r="OT97"/>
      <c r="OU97"/>
      <c r="OV97"/>
      <c r="OW97"/>
      <c r="OX97"/>
      <c r="OY97"/>
      <c r="OZ97"/>
      <c r="PA97"/>
      <c r="PB97"/>
      <c r="PC97"/>
      <c r="PD97"/>
      <c r="PE97"/>
      <c r="PF97"/>
      <c r="PG97"/>
      <c r="PH97"/>
      <c r="PI97"/>
      <c r="PJ97"/>
      <c r="PK97"/>
      <c r="PL97"/>
      <c r="PM97"/>
      <c r="PN97"/>
      <c r="PO97"/>
      <c r="PP97"/>
      <c r="PQ97"/>
      <c r="PR97"/>
      <c r="PS97"/>
      <c r="PT97"/>
      <c r="PU97"/>
      <c r="PV97"/>
      <c r="PW97"/>
      <c r="PX97"/>
      <c r="PY97"/>
      <c r="PZ97"/>
      <c r="QA97"/>
      <c r="QB97"/>
      <c r="QC97"/>
      <c r="QD97"/>
      <c r="QE97"/>
      <c r="QF97"/>
      <c r="QG97"/>
      <c r="QH97"/>
      <c r="QI97"/>
      <c r="QJ97"/>
      <c r="QK97"/>
      <c r="QL97"/>
      <c r="QM97"/>
      <c r="QN97"/>
      <c r="QO97"/>
      <c r="QP97"/>
      <c r="QQ97"/>
      <c r="QR97"/>
      <c r="QS97"/>
      <c r="QT97"/>
      <c r="QU97"/>
      <c r="QV97"/>
      <c r="QW97"/>
      <c r="QX97"/>
      <c r="QY97"/>
      <c r="QZ97"/>
      <c r="RA97"/>
      <c r="RB97"/>
      <c r="RC97"/>
      <c r="RD97"/>
      <c r="RE97"/>
      <c r="RF97"/>
    </row>
    <row r="98" spans="1:474">
      <c r="A98" s="252">
        <v>33</v>
      </c>
      <c r="B98" s="252" t="s">
        <v>259</v>
      </c>
      <c r="C98" s="252" t="s">
        <v>73</v>
      </c>
      <c r="D98" s="221">
        <v>35</v>
      </c>
      <c r="E98" s="221">
        <v>35</v>
      </c>
      <c r="F98" s="221">
        <v>35</v>
      </c>
      <c r="G98" s="221"/>
      <c r="H98" s="221"/>
      <c r="I98" s="221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  <c r="GE98"/>
      <c r="GF98"/>
      <c r="GG98"/>
      <c r="GH98"/>
      <c r="GI98"/>
      <c r="GJ98"/>
      <c r="GK98"/>
      <c r="GL98"/>
      <c r="GM98"/>
      <c r="GN98"/>
      <c r="GO98"/>
      <c r="GP98"/>
      <c r="GQ98"/>
      <c r="GR98"/>
      <c r="GS98"/>
      <c r="GT98"/>
      <c r="GU98"/>
      <c r="GV98"/>
      <c r="GW98"/>
      <c r="GX98"/>
      <c r="GY98"/>
      <c r="GZ98"/>
      <c r="HA98"/>
      <c r="HB98"/>
      <c r="HC98"/>
      <c r="HD98"/>
      <c r="HE98"/>
      <c r="HF98"/>
      <c r="HG98"/>
      <c r="HH98"/>
      <c r="HI98"/>
      <c r="HJ98"/>
      <c r="HK98"/>
      <c r="HL98"/>
      <c r="HM98"/>
      <c r="HN98"/>
      <c r="HO98"/>
      <c r="HP98"/>
      <c r="HQ98"/>
      <c r="HR98"/>
      <c r="HS98"/>
      <c r="HT98"/>
      <c r="HU98"/>
      <c r="HV98"/>
      <c r="HW98"/>
      <c r="HX98"/>
      <c r="HY98"/>
      <c r="HZ98"/>
      <c r="IA98"/>
      <c r="IB98"/>
      <c r="IC98"/>
      <c r="ID98"/>
      <c r="IE98"/>
      <c r="IF98"/>
      <c r="IG98"/>
      <c r="IH98"/>
      <c r="II98"/>
      <c r="IJ98"/>
      <c r="IK98"/>
      <c r="IL98"/>
      <c r="IM98"/>
      <c r="IN98"/>
      <c r="IO98"/>
      <c r="IP98"/>
      <c r="IQ98"/>
      <c r="IR98"/>
      <c r="IS98"/>
      <c r="IT98"/>
      <c r="IU98"/>
      <c r="IV98"/>
      <c r="IW98"/>
      <c r="IX98"/>
      <c r="IY98"/>
      <c r="IZ98"/>
      <c r="JA98"/>
      <c r="JB98"/>
      <c r="JC98"/>
      <c r="JD98"/>
      <c r="JE98"/>
      <c r="JF98"/>
      <c r="JG98"/>
      <c r="JH98"/>
      <c r="JI98"/>
      <c r="JJ98"/>
      <c r="JK98"/>
      <c r="JL98"/>
      <c r="JM98"/>
      <c r="JN98"/>
      <c r="JO98"/>
      <c r="JP98"/>
      <c r="JQ98"/>
      <c r="JR98"/>
      <c r="JS98"/>
      <c r="JT98"/>
      <c r="JU98"/>
      <c r="JV98"/>
      <c r="JW98"/>
      <c r="JX98"/>
      <c r="JY98"/>
      <c r="JZ98"/>
      <c r="KA98"/>
      <c r="KB98"/>
      <c r="KC98"/>
      <c r="KD98"/>
      <c r="KE98"/>
      <c r="KF98"/>
      <c r="KG98"/>
      <c r="KH98"/>
      <c r="KI98"/>
      <c r="KJ98"/>
      <c r="KK98"/>
      <c r="KL98"/>
      <c r="KM98"/>
      <c r="KN98"/>
      <c r="KO98"/>
      <c r="KP98"/>
      <c r="KQ98"/>
      <c r="KR98"/>
      <c r="KS98"/>
      <c r="KT98"/>
      <c r="KU98"/>
      <c r="KV98"/>
      <c r="KW98"/>
      <c r="KX98"/>
      <c r="KY98"/>
      <c r="KZ98"/>
      <c r="LA98"/>
      <c r="LB98"/>
      <c r="LC98"/>
      <c r="LD98"/>
      <c r="LE98"/>
      <c r="LF98"/>
      <c r="LG98"/>
      <c r="LH98"/>
      <c r="LI98"/>
      <c r="LJ98"/>
      <c r="LK98"/>
      <c r="LL98"/>
      <c r="LM98"/>
      <c r="LN98"/>
      <c r="LO98"/>
      <c r="LP98"/>
      <c r="LQ98"/>
      <c r="LR98"/>
      <c r="LS98"/>
      <c r="LT98"/>
      <c r="LU98"/>
      <c r="LV98"/>
      <c r="LW98"/>
      <c r="LX98"/>
      <c r="LY98"/>
      <c r="LZ98"/>
      <c r="MA98"/>
      <c r="MB98"/>
      <c r="MC98"/>
      <c r="MD98"/>
      <c r="ME98"/>
      <c r="MF98"/>
      <c r="MG98"/>
      <c r="MH98"/>
      <c r="MI98"/>
      <c r="MJ98"/>
      <c r="MK98"/>
      <c r="ML98"/>
      <c r="MM98"/>
      <c r="MN98"/>
      <c r="MO98"/>
      <c r="MP98"/>
      <c r="MQ98"/>
      <c r="MR98"/>
      <c r="MS98"/>
      <c r="MT98"/>
      <c r="MU98"/>
      <c r="MV98"/>
      <c r="MW98"/>
      <c r="MX98"/>
      <c r="MY98"/>
      <c r="MZ98"/>
      <c r="NA98"/>
      <c r="NB98"/>
      <c r="NC98"/>
      <c r="ND98"/>
      <c r="NE98"/>
      <c r="NF98"/>
      <c r="NG98"/>
      <c r="NH98"/>
      <c r="NI98"/>
      <c r="NJ98"/>
      <c r="NK98"/>
      <c r="NL98"/>
      <c r="NM98"/>
      <c r="NN98"/>
      <c r="NO98"/>
      <c r="NP98"/>
      <c r="NQ98"/>
      <c r="NR98"/>
      <c r="NS98"/>
      <c r="NT98"/>
      <c r="NU98"/>
      <c r="NV98"/>
      <c r="NW98"/>
      <c r="NX98"/>
      <c r="NY98"/>
      <c r="NZ98"/>
      <c r="OA98"/>
      <c r="OB98"/>
      <c r="OC98"/>
      <c r="OD98"/>
      <c r="OE98"/>
      <c r="OF98"/>
      <c r="OG98"/>
      <c r="OH98"/>
      <c r="OI98"/>
      <c r="OJ98"/>
      <c r="OK98"/>
      <c r="OL98"/>
      <c r="OM98"/>
      <c r="ON98"/>
      <c r="OO98"/>
      <c r="OP98"/>
      <c r="OQ98"/>
      <c r="OR98"/>
      <c r="OS98"/>
      <c r="OT98"/>
      <c r="OU98"/>
      <c r="OV98"/>
      <c r="OW98"/>
      <c r="OX98"/>
      <c r="OY98"/>
      <c r="OZ98"/>
      <c r="PA98"/>
      <c r="PB98"/>
      <c r="PC98"/>
      <c r="PD98"/>
      <c r="PE98"/>
      <c r="PF98"/>
      <c r="PG98"/>
      <c r="PH98"/>
      <c r="PI98"/>
      <c r="PJ98"/>
      <c r="PK98"/>
      <c r="PL98"/>
      <c r="PM98"/>
      <c r="PN98"/>
      <c r="PO98"/>
      <c r="PP98"/>
      <c r="PQ98"/>
      <c r="PR98"/>
      <c r="PS98"/>
      <c r="PT98"/>
      <c r="PU98"/>
      <c r="PV98"/>
      <c r="PW98"/>
      <c r="PX98"/>
      <c r="PY98"/>
      <c r="PZ98"/>
      <c r="QA98"/>
      <c r="QB98"/>
      <c r="QC98"/>
      <c r="QD98"/>
      <c r="QE98"/>
      <c r="QF98"/>
      <c r="QG98"/>
      <c r="QH98"/>
      <c r="QI98"/>
      <c r="QJ98"/>
      <c r="QK98"/>
      <c r="QL98"/>
      <c r="QM98"/>
      <c r="QN98"/>
      <c r="QO98"/>
      <c r="QP98"/>
      <c r="QQ98"/>
      <c r="QR98"/>
      <c r="QS98"/>
      <c r="QT98"/>
      <c r="QU98"/>
      <c r="QV98"/>
      <c r="QW98"/>
      <c r="QX98"/>
      <c r="QY98"/>
      <c r="QZ98"/>
      <c r="RA98"/>
      <c r="RB98"/>
      <c r="RC98"/>
      <c r="RD98"/>
      <c r="RE98"/>
      <c r="RF98"/>
    </row>
    <row r="99" spans="1:474">
      <c r="A99" s="252">
        <v>34</v>
      </c>
      <c r="B99" s="252" t="s">
        <v>190</v>
      </c>
      <c r="C99" s="252" t="s">
        <v>74</v>
      </c>
      <c r="D99" s="221">
        <v>12</v>
      </c>
      <c r="E99" s="221">
        <v>12</v>
      </c>
      <c r="F99" s="221">
        <v>12</v>
      </c>
      <c r="G99" s="221"/>
      <c r="H99" s="221"/>
      <c r="I99" s="221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  <c r="GE99"/>
      <c r="GF99"/>
      <c r="GG99"/>
      <c r="GH99"/>
      <c r="GI99"/>
      <c r="GJ99"/>
      <c r="GK99"/>
      <c r="GL99"/>
      <c r="GM99"/>
      <c r="GN99"/>
      <c r="GO99"/>
      <c r="GP99"/>
      <c r="GQ99"/>
      <c r="GR99"/>
      <c r="GS99"/>
      <c r="GT99"/>
      <c r="GU99"/>
      <c r="GV99"/>
      <c r="GW99"/>
      <c r="GX99"/>
      <c r="GY99"/>
      <c r="GZ99"/>
      <c r="HA99"/>
      <c r="HB99"/>
      <c r="HC99"/>
      <c r="HD99"/>
      <c r="HE99"/>
      <c r="HF99"/>
      <c r="HG99"/>
      <c r="HH99"/>
      <c r="HI99"/>
      <c r="HJ99"/>
      <c r="HK99"/>
      <c r="HL99"/>
      <c r="HM99"/>
      <c r="HN99"/>
      <c r="HO99"/>
      <c r="HP99"/>
      <c r="HQ99"/>
      <c r="HR99"/>
      <c r="HS99"/>
      <c r="HT99"/>
      <c r="HU99"/>
      <c r="HV99"/>
      <c r="HW99"/>
      <c r="HX99"/>
      <c r="HY99"/>
      <c r="HZ99"/>
      <c r="IA99"/>
      <c r="IB99"/>
      <c r="IC99"/>
      <c r="ID99"/>
      <c r="IE99"/>
      <c r="IF99"/>
      <c r="IG99"/>
      <c r="IH99"/>
      <c r="II99"/>
      <c r="IJ99"/>
      <c r="IK99"/>
      <c r="IL99"/>
      <c r="IM99"/>
      <c r="IN99"/>
      <c r="IO99"/>
      <c r="IP99"/>
      <c r="IQ99"/>
      <c r="IR99"/>
      <c r="IS99"/>
      <c r="IT99"/>
      <c r="IU99"/>
      <c r="IV99"/>
      <c r="IW99"/>
      <c r="IX99"/>
      <c r="IY99"/>
      <c r="IZ99"/>
      <c r="JA99"/>
      <c r="JB99"/>
      <c r="JC99"/>
      <c r="JD99"/>
      <c r="JE99"/>
      <c r="JF99"/>
      <c r="JG99"/>
      <c r="JH99"/>
      <c r="JI99"/>
      <c r="JJ99"/>
      <c r="JK99"/>
      <c r="JL99"/>
      <c r="JM99"/>
      <c r="JN99"/>
      <c r="JO99"/>
      <c r="JP99"/>
      <c r="JQ99"/>
      <c r="JR99"/>
      <c r="JS99"/>
      <c r="JT99"/>
      <c r="JU99"/>
      <c r="JV99"/>
      <c r="JW99"/>
      <c r="JX99"/>
      <c r="JY99"/>
      <c r="JZ99"/>
      <c r="KA99"/>
      <c r="KB99"/>
      <c r="KC99"/>
      <c r="KD99"/>
      <c r="KE99"/>
      <c r="KF99"/>
      <c r="KG99"/>
      <c r="KH99"/>
      <c r="KI99"/>
      <c r="KJ99"/>
      <c r="KK99"/>
      <c r="KL99"/>
      <c r="KM99"/>
      <c r="KN99"/>
      <c r="KO99"/>
      <c r="KP99"/>
      <c r="KQ99"/>
      <c r="KR99"/>
      <c r="KS99"/>
      <c r="KT99"/>
      <c r="KU99"/>
      <c r="KV99"/>
      <c r="KW99"/>
      <c r="KX99"/>
      <c r="KY99"/>
      <c r="KZ99"/>
      <c r="LA99"/>
      <c r="LB99"/>
      <c r="LC99"/>
      <c r="LD99"/>
      <c r="LE99"/>
      <c r="LF99"/>
      <c r="LG99"/>
      <c r="LH99"/>
      <c r="LI99"/>
      <c r="LJ99"/>
      <c r="LK99"/>
      <c r="LL99"/>
      <c r="LM99"/>
      <c r="LN99"/>
      <c r="LO99"/>
      <c r="LP99"/>
      <c r="LQ99"/>
      <c r="LR99"/>
      <c r="LS99"/>
      <c r="LT99"/>
      <c r="LU99"/>
      <c r="LV99"/>
      <c r="LW99"/>
      <c r="LX99"/>
      <c r="LY99"/>
      <c r="LZ99"/>
      <c r="MA99"/>
      <c r="MB99"/>
      <c r="MC99"/>
      <c r="MD99"/>
      <c r="ME99"/>
      <c r="MF99"/>
      <c r="MG99"/>
      <c r="MH99"/>
      <c r="MI99"/>
      <c r="MJ99"/>
      <c r="MK99"/>
      <c r="ML99"/>
      <c r="MM99"/>
      <c r="MN99"/>
      <c r="MO99"/>
      <c r="MP99"/>
      <c r="MQ99"/>
      <c r="MR99"/>
      <c r="MS99"/>
      <c r="MT99"/>
      <c r="MU99"/>
      <c r="MV99"/>
      <c r="MW99"/>
      <c r="MX99"/>
      <c r="MY99"/>
      <c r="MZ99"/>
      <c r="NA99"/>
      <c r="NB99"/>
      <c r="NC99"/>
      <c r="ND99"/>
      <c r="NE99"/>
      <c r="NF99"/>
      <c r="NG99"/>
      <c r="NH99"/>
      <c r="NI99"/>
      <c r="NJ99"/>
      <c r="NK99"/>
      <c r="NL99"/>
      <c r="NM99"/>
      <c r="NN99"/>
      <c r="NO99"/>
      <c r="NP99"/>
      <c r="NQ99"/>
      <c r="NR99"/>
      <c r="NS99"/>
      <c r="NT99"/>
      <c r="NU99"/>
      <c r="NV99"/>
      <c r="NW99"/>
      <c r="NX99"/>
      <c r="NY99"/>
      <c r="NZ99"/>
      <c r="OA99"/>
      <c r="OB99"/>
      <c r="OC99"/>
      <c r="OD99"/>
      <c r="OE99"/>
      <c r="OF99"/>
      <c r="OG99"/>
      <c r="OH99"/>
      <c r="OI99"/>
      <c r="OJ99"/>
      <c r="OK99"/>
      <c r="OL99"/>
      <c r="OM99"/>
      <c r="ON99"/>
      <c r="OO99"/>
      <c r="OP99"/>
      <c r="OQ99"/>
      <c r="OR99"/>
      <c r="OS99"/>
      <c r="OT99"/>
      <c r="OU99"/>
      <c r="OV99"/>
      <c r="OW99"/>
      <c r="OX99"/>
      <c r="OY99"/>
      <c r="OZ99"/>
      <c r="PA99"/>
      <c r="PB99"/>
      <c r="PC99"/>
      <c r="PD99"/>
      <c r="PE99"/>
      <c r="PF99"/>
      <c r="PG99"/>
      <c r="PH99"/>
      <c r="PI99"/>
      <c r="PJ99"/>
      <c r="PK99"/>
      <c r="PL99"/>
      <c r="PM99"/>
      <c r="PN99"/>
      <c r="PO99"/>
      <c r="PP99"/>
      <c r="PQ99"/>
      <c r="PR99"/>
      <c r="PS99"/>
      <c r="PT99"/>
      <c r="PU99"/>
      <c r="PV99"/>
      <c r="PW99"/>
      <c r="PX99"/>
      <c r="PY99"/>
      <c r="PZ99"/>
      <c r="QA99"/>
      <c r="QB99"/>
      <c r="QC99"/>
      <c r="QD99"/>
      <c r="QE99"/>
      <c r="QF99"/>
      <c r="QG99"/>
      <c r="QH99"/>
      <c r="QI99"/>
      <c r="QJ99"/>
      <c r="QK99"/>
      <c r="QL99"/>
      <c r="QM99"/>
      <c r="QN99"/>
      <c r="QO99"/>
      <c r="QP99"/>
      <c r="QQ99"/>
      <c r="QR99"/>
      <c r="QS99"/>
      <c r="QT99"/>
      <c r="QU99"/>
      <c r="QV99"/>
      <c r="QW99"/>
      <c r="QX99"/>
      <c r="QY99"/>
      <c r="QZ99"/>
      <c r="RA99"/>
      <c r="RB99"/>
      <c r="RC99"/>
      <c r="RD99"/>
      <c r="RE99"/>
      <c r="RF99"/>
    </row>
    <row r="100" spans="1:474">
      <c r="A100" s="252">
        <v>34</v>
      </c>
      <c r="B100" s="252" t="s">
        <v>182</v>
      </c>
      <c r="C100" s="252" t="s">
        <v>74</v>
      </c>
      <c r="D100" s="221">
        <v>11.5</v>
      </c>
      <c r="E100" s="221">
        <v>11</v>
      </c>
      <c r="F100" s="221">
        <v>12</v>
      </c>
      <c r="G100" s="221"/>
      <c r="H100" s="221"/>
      <c r="I100" s="221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  <c r="GE100"/>
      <c r="GF100"/>
      <c r="GG100"/>
      <c r="GH100"/>
      <c r="GI100"/>
      <c r="GJ100"/>
      <c r="GK100"/>
      <c r="GL100"/>
      <c r="GM100"/>
      <c r="GN100"/>
      <c r="GO100"/>
      <c r="GP100"/>
      <c r="GQ100"/>
      <c r="GR100"/>
      <c r="GS100"/>
      <c r="GT100"/>
      <c r="GU100"/>
      <c r="GV100"/>
      <c r="GW100"/>
      <c r="GX100"/>
      <c r="GY100"/>
      <c r="GZ100"/>
      <c r="HA100"/>
      <c r="HB100"/>
      <c r="HC100"/>
      <c r="HD100"/>
      <c r="HE100"/>
      <c r="HF100"/>
      <c r="HG100"/>
      <c r="HH100"/>
      <c r="HI100"/>
      <c r="HJ100"/>
      <c r="HK100"/>
      <c r="HL100"/>
      <c r="HM100"/>
      <c r="HN100"/>
      <c r="HO100"/>
      <c r="HP100"/>
      <c r="HQ100"/>
      <c r="HR100"/>
      <c r="HS100"/>
      <c r="HT100"/>
      <c r="HU100"/>
      <c r="HV100"/>
      <c r="HW100"/>
      <c r="HX100"/>
      <c r="HY100"/>
      <c r="HZ100"/>
      <c r="IA100"/>
      <c r="IB100"/>
      <c r="IC100"/>
      <c r="ID100"/>
      <c r="IE100"/>
      <c r="IF100"/>
      <c r="IG100"/>
      <c r="IH100"/>
      <c r="II100"/>
      <c r="IJ100"/>
      <c r="IK100"/>
      <c r="IL100"/>
      <c r="IM100"/>
      <c r="IN100"/>
      <c r="IO100"/>
      <c r="IP100"/>
      <c r="IQ100"/>
      <c r="IR100"/>
      <c r="IS100"/>
      <c r="IT100"/>
      <c r="IU100"/>
      <c r="IV100"/>
      <c r="IW100"/>
      <c r="IX100"/>
      <c r="IY100"/>
      <c r="IZ100"/>
      <c r="JA100"/>
      <c r="JB100"/>
      <c r="JC100"/>
      <c r="JD100"/>
      <c r="JE100"/>
      <c r="JF100"/>
      <c r="JG100"/>
      <c r="JH100"/>
      <c r="JI100"/>
      <c r="JJ100"/>
      <c r="JK100"/>
      <c r="JL100"/>
      <c r="JM100"/>
      <c r="JN100"/>
      <c r="JO100"/>
      <c r="JP100"/>
      <c r="JQ100"/>
      <c r="JR100"/>
      <c r="JS100"/>
      <c r="JT100"/>
      <c r="JU100"/>
      <c r="JV100"/>
      <c r="JW100"/>
      <c r="JX100"/>
      <c r="JY100"/>
      <c r="JZ100"/>
      <c r="KA100"/>
      <c r="KB100"/>
      <c r="KC100"/>
      <c r="KD100"/>
      <c r="KE100"/>
      <c r="KF100"/>
      <c r="KG100"/>
      <c r="KH100"/>
      <c r="KI100"/>
      <c r="KJ100"/>
      <c r="KK100"/>
      <c r="KL100"/>
      <c r="KM100"/>
      <c r="KN100"/>
      <c r="KO100"/>
      <c r="KP100"/>
      <c r="KQ100"/>
      <c r="KR100"/>
      <c r="KS100"/>
      <c r="KT100"/>
      <c r="KU100"/>
      <c r="KV100"/>
      <c r="KW100"/>
      <c r="KX100"/>
      <c r="KY100"/>
      <c r="KZ100"/>
      <c r="LA100"/>
      <c r="LB100"/>
      <c r="LC100"/>
      <c r="LD100"/>
      <c r="LE100"/>
      <c r="LF100"/>
      <c r="LG100"/>
      <c r="LH100"/>
      <c r="LI100"/>
      <c r="LJ100"/>
      <c r="LK100"/>
      <c r="LL100"/>
      <c r="LM100"/>
      <c r="LN100"/>
      <c r="LO100"/>
      <c r="LP100"/>
      <c r="LQ100"/>
      <c r="LR100"/>
      <c r="LS100"/>
      <c r="LT100"/>
      <c r="LU100"/>
      <c r="LV100"/>
      <c r="LW100"/>
      <c r="LX100"/>
      <c r="LY100"/>
      <c r="LZ100"/>
      <c r="MA100"/>
      <c r="MB100"/>
      <c r="MC100"/>
      <c r="MD100"/>
      <c r="ME100"/>
      <c r="MF100"/>
      <c r="MG100"/>
      <c r="MH100"/>
      <c r="MI100"/>
      <c r="MJ100"/>
      <c r="MK100"/>
      <c r="ML100"/>
      <c r="MM100"/>
      <c r="MN100"/>
      <c r="MO100"/>
      <c r="MP100"/>
      <c r="MQ100"/>
      <c r="MR100"/>
      <c r="MS100"/>
      <c r="MT100"/>
      <c r="MU100"/>
      <c r="MV100"/>
      <c r="MW100"/>
      <c r="MX100"/>
      <c r="MY100"/>
      <c r="MZ100"/>
      <c r="NA100"/>
      <c r="NB100"/>
      <c r="NC100"/>
      <c r="ND100"/>
      <c r="NE100"/>
      <c r="NF100"/>
      <c r="NG100"/>
      <c r="NH100"/>
      <c r="NI100"/>
      <c r="NJ100"/>
      <c r="NK100"/>
      <c r="NL100"/>
      <c r="NM100"/>
      <c r="NN100"/>
      <c r="NO100"/>
      <c r="NP100"/>
      <c r="NQ100"/>
      <c r="NR100"/>
      <c r="NS100"/>
      <c r="NT100"/>
      <c r="NU100"/>
      <c r="NV100"/>
      <c r="NW100"/>
      <c r="NX100"/>
      <c r="NY100"/>
      <c r="NZ100"/>
      <c r="OA100"/>
      <c r="OB100"/>
      <c r="OC100"/>
      <c r="OD100"/>
      <c r="OE100"/>
      <c r="OF100"/>
      <c r="OG100"/>
      <c r="OH100"/>
      <c r="OI100"/>
      <c r="OJ100"/>
      <c r="OK100"/>
      <c r="OL100"/>
      <c r="OM100"/>
      <c r="ON100"/>
      <c r="OO100"/>
      <c r="OP100"/>
      <c r="OQ100"/>
      <c r="OR100"/>
      <c r="OS100"/>
      <c r="OT100"/>
      <c r="OU100"/>
      <c r="OV100"/>
      <c r="OW100"/>
      <c r="OX100"/>
      <c r="OY100"/>
      <c r="OZ100"/>
      <c r="PA100"/>
      <c r="PB100"/>
      <c r="PC100"/>
      <c r="PD100"/>
      <c r="PE100"/>
      <c r="PF100"/>
      <c r="PG100"/>
      <c r="PH100"/>
      <c r="PI100"/>
      <c r="PJ100"/>
      <c r="PK100"/>
      <c r="PL100"/>
      <c r="PM100"/>
      <c r="PN100"/>
      <c r="PO100"/>
      <c r="PP100"/>
      <c r="PQ100"/>
      <c r="PR100"/>
      <c r="PS100"/>
      <c r="PT100"/>
      <c r="PU100"/>
      <c r="PV100"/>
      <c r="PW100"/>
      <c r="PX100"/>
      <c r="PY100"/>
      <c r="PZ100"/>
      <c r="QA100"/>
      <c r="QB100"/>
      <c r="QC100"/>
      <c r="QD100"/>
      <c r="QE100"/>
      <c r="QF100"/>
      <c r="QG100"/>
      <c r="QH100"/>
      <c r="QI100"/>
      <c r="QJ100"/>
      <c r="QK100"/>
      <c r="QL100"/>
      <c r="QM100"/>
      <c r="QN100"/>
      <c r="QO100"/>
      <c r="QP100"/>
      <c r="QQ100"/>
      <c r="QR100"/>
      <c r="QS100"/>
      <c r="QT100"/>
      <c r="QU100"/>
      <c r="QV100"/>
      <c r="QW100"/>
      <c r="QX100"/>
      <c r="QY100"/>
      <c r="QZ100"/>
      <c r="RA100"/>
      <c r="RB100"/>
      <c r="RC100"/>
      <c r="RD100"/>
      <c r="RE100"/>
      <c r="RF100"/>
    </row>
    <row r="101" spans="1:474">
      <c r="A101" s="252">
        <v>34</v>
      </c>
      <c r="B101" s="252" t="s">
        <v>175</v>
      </c>
      <c r="C101" s="252" t="s">
        <v>74</v>
      </c>
      <c r="D101" s="221">
        <v>11.5</v>
      </c>
      <c r="E101" s="221">
        <v>11</v>
      </c>
      <c r="F101" s="221">
        <v>12</v>
      </c>
      <c r="G101" s="221"/>
      <c r="H101" s="221"/>
      <c r="I101" s="22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  <c r="GE101"/>
      <c r="GF101"/>
      <c r="GG101"/>
      <c r="GH101"/>
      <c r="GI101"/>
      <c r="GJ101"/>
      <c r="GK101"/>
      <c r="GL101"/>
      <c r="GM101"/>
      <c r="GN101"/>
      <c r="GO101"/>
      <c r="GP101"/>
      <c r="GQ101"/>
      <c r="GR101"/>
      <c r="GS101"/>
      <c r="GT101"/>
      <c r="GU101"/>
      <c r="GV101"/>
      <c r="GW101"/>
      <c r="GX101"/>
      <c r="GY101"/>
      <c r="GZ101"/>
      <c r="HA101"/>
      <c r="HB101"/>
      <c r="HC101"/>
      <c r="HD101"/>
      <c r="HE101"/>
      <c r="HF101"/>
      <c r="HG101"/>
      <c r="HH101"/>
      <c r="HI101"/>
      <c r="HJ101"/>
      <c r="HK101"/>
      <c r="HL101"/>
      <c r="HM101"/>
      <c r="HN101"/>
      <c r="HO101"/>
      <c r="HP101"/>
      <c r="HQ101"/>
      <c r="HR101"/>
      <c r="HS101"/>
      <c r="HT101"/>
      <c r="HU101"/>
      <c r="HV101"/>
      <c r="HW101"/>
      <c r="HX101"/>
      <c r="HY101"/>
      <c r="HZ101"/>
      <c r="IA101"/>
      <c r="IB101"/>
      <c r="IC101"/>
      <c r="ID101"/>
      <c r="IE101"/>
      <c r="IF101"/>
      <c r="IG101"/>
      <c r="IH101"/>
      <c r="II101"/>
      <c r="IJ101"/>
      <c r="IK101"/>
      <c r="IL101"/>
      <c r="IM101"/>
      <c r="IN101"/>
      <c r="IO101"/>
      <c r="IP101"/>
      <c r="IQ101"/>
      <c r="IR101"/>
      <c r="IS101"/>
      <c r="IT101"/>
      <c r="IU101"/>
      <c r="IV101"/>
      <c r="IW101"/>
      <c r="IX101"/>
      <c r="IY101"/>
      <c r="IZ101"/>
      <c r="JA101"/>
      <c r="JB101"/>
      <c r="JC101"/>
      <c r="JD101"/>
      <c r="JE101"/>
      <c r="JF101"/>
      <c r="JG101"/>
      <c r="JH101"/>
      <c r="JI101"/>
      <c r="JJ101"/>
      <c r="JK101"/>
      <c r="JL101"/>
      <c r="JM101"/>
      <c r="JN101"/>
      <c r="JO101"/>
      <c r="JP101"/>
      <c r="JQ101"/>
      <c r="JR101"/>
      <c r="JS101"/>
      <c r="JT101"/>
      <c r="JU101"/>
      <c r="JV101"/>
      <c r="JW101"/>
      <c r="JX101"/>
      <c r="JY101"/>
      <c r="JZ101"/>
      <c r="KA101"/>
      <c r="KB101"/>
      <c r="KC101"/>
      <c r="KD101"/>
      <c r="KE101"/>
      <c r="KF101"/>
      <c r="KG101"/>
      <c r="KH101"/>
      <c r="KI101"/>
      <c r="KJ101"/>
      <c r="KK101"/>
      <c r="KL101"/>
      <c r="KM101"/>
      <c r="KN101"/>
      <c r="KO101"/>
      <c r="KP101"/>
      <c r="KQ101"/>
      <c r="KR101"/>
      <c r="KS101"/>
      <c r="KT101"/>
      <c r="KU101"/>
      <c r="KV101"/>
      <c r="KW101"/>
      <c r="KX101"/>
      <c r="KY101"/>
      <c r="KZ101"/>
      <c r="LA101"/>
      <c r="LB101"/>
      <c r="LC101"/>
      <c r="LD101"/>
      <c r="LE101"/>
      <c r="LF101"/>
      <c r="LG101"/>
      <c r="LH101"/>
      <c r="LI101"/>
      <c r="LJ101"/>
      <c r="LK101"/>
      <c r="LL101"/>
      <c r="LM101"/>
      <c r="LN101"/>
      <c r="LO101"/>
      <c r="LP101"/>
      <c r="LQ101"/>
      <c r="LR101"/>
      <c r="LS101"/>
      <c r="LT101"/>
      <c r="LU101"/>
      <c r="LV101"/>
      <c r="LW101"/>
      <c r="LX101"/>
      <c r="LY101"/>
      <c r="LZ101"/>
      <c r="MA101"/>
      <c r="MB101"/>
      <c r="MC101"/>
      <c r="MD101"/>
      <c r="ME101"/>
      <c r="MF101"/>
      <c r="MG101"/>
      <c r="MH101"/>
      <c r="MI101"/>
      <c r="MJ101"/>
      <c r="MK101"/>
      <c r="ML101"/>
      <c r="MM101"/>
      <c r="MN101"/>
      <c r="MO101"/>
      <c r="MP101"/>
      <c r="MQ101"/>
      <c r="MR101"/>
      <c r="MS101"/>
      <c r="MT101"/>
      <c r="MU101"/>
      <c r="MV101"/>
      <c r="MW101"/>
      <c r="MX101"/>
      <c r="MY101"/>
      <c r="MZ101"/>
      <c r="NA101"/>
      <c r="NB101"/>
      <c r="NC101"/>
      <c r="ND101"/>
      <c r="NE101"/>
      <c r="NF101"/>
      <c r="NG101"/>
      <c r="NH101"/>
      <c r="NI101"/>
      <c r="NJ101"/>
      <c r="NK101"/>
      <c r="NL101"/>
      <c r="NM101"/>
      <c r="NN101"/>
      <c r="NO101"/>
      <c r="NP101"/>
      <c r="NQ101"/>
      <c r="NR101"/>
      <c r="NS101"/>
      <c r="NT101"/>
      <c r="NU101"/>
      <c r="NV101"/>
      <c r="NW101"/>
      <c r="NX101"/>
      <c r="NY101"/>
      <c r="NZ101"/>
      <c r="OA101"/>
      <c r="OB101"/>
      <c r="OC101"/>
      <c r="OD101"/>
      <c r="OE101"/>
      <c r="OF101"/>
      <c r="OG101"/>
      <c r="OH101"/>
      <c r="OI101"/>
      <c r="OJ101"/>
      <c r="OK101"/>
      <c r="OL101"/>
      <c r="OM101"/>
      <c r="ON101"/>
      <c r="OO101"/>
      <c r="OP101"/>
      <c r="OQ101"/>
      <c r="OR101"/>
      <c r="OS101"/>
      <c r="OT101"/>
      <c r="OU101"/>
      <c r="OV101"/>
      <c r="OW101"/>
      <c r="OX101"/>
      <c r="OY101"/>
      <c r="OZ101"/>
      <c r="PA101"/>
      <c r="PB101"/>
      <c r="PC101"/>
      <c r="PD101"/>
      <c r="PE101"/>
      <c r="PF101"/>
      <c r="PG101"/>
      <c r="PH101"/>
      <c r="PI101"/>
      <c r="PJ101"/>
      <c r="PK101"/>
      <c r="PL101"/>
      <c r="PM101"/>
      <c r="PN101"/>
      <c r="PO101"/>
      <c r="PP101"/>
      <c r="PQ101"/>
      <c r="PR101"/>
      <c r="PS101"/>
      <c r="PT101"/>
      <c r="PU101"/>
      <c r="PV101"/>
      <c r="PW101"/>
      <c r="PX101"/>
      <c r="PY101"/>
      <c r="PZ101"/>
      <c r="QA101"/>
      <c r="QB101"/>
      <c r="QC101"/>
      <c r="QD101"/>
      <c r="QE101"/>
      <c r="QF101"/>
      <c r="QG101"/>
      <c r="QH101"/>
      <c r="QI101"/>
      <c r="QJ101"/>
      <c r="QK101"/>
      <c r="QL101"/>
      <c r="QM101"/>
      <c r="QN101"/>
      <c r="QO101"/>
      <c r="QP101"/>
      <c r="QQ101"/>
      <c r="QR101"/>
      <c r="QS101"/>
      <c r="QT101"/>
      <c r="QU101"/>
      <c r="QV101"/>
      <c r="QW101"/>
      <c r="QX101"/>
      <c r="QY101"/>
      <c r="QZ101"/>
      <c r="RA101"/>
      <c r="RB101"/>
      <c r="RC101"/>
      <c r="RD101"/>
      <c r="RE101"/>
      <c r="RF101"/>
    </row>
    <row r="102" spans="1:474">
      <c r="A102" s="252">
        <v>34</v>
      </c>
      <c r="B102" s="252" t="s">
        <v>259</v>
      </c>
      <c r="C102" s="252" t="s">
        <v>74</v>
      </c>
      <c r="D102" s="221">
        <v>10.666666666666666</v>
      </c>
      <c r="E102" s="221">
        <v>10</v>
      </c>
      <c r="F102" s="221">
        <v>11</v>
      </c>
      <c r="G102" s="221"/>
      <c r="H102" s="221"/>
      <c r="I102" s="221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  <c r="GE102"/>
      <c r="GF102"/>
      <c r="GG102"/>
      <c r="GH102"/>
      <c r="GI102"/>
      <c r="GJ102"/>
      <c r="GK102"/>
      <c r="GL102"/>
      <c r="GM102"/>
      <c r="GN102"/>
      <c r="GO102"/>
      <c r="GP102"/>
      <c r="GQ102"/>
      <c r="GR102"/>
      <c r="GS102"/>
      <c r="GT102"/>
      <c r="GU102"/>
      <c r="GV102"/>
      <c r="GW102"/>
      <c r="GX102"/>
      <c r="GY102"/>
      <c r="GZ102"/>
      <c r="HA102"/>
      <c r="HB102"/>
      <c r="HC102"/>
      <c r="HD102"/>
      <c r="HE102"/>
      <c r="HF102"/>
      <c r="HG102"/>
      <c r="HH102"/>
      <c r="HI102"/>
      <c r="HJ102"/>
      <c r="HK102"/>
      <c r="HL102"/>
      <c r="HM102"/>
      <c r="HN102"/>
      <c r="HO102"/>
      <c r="HP102"/>
      <c r="HQ102"/>
      <c r="HR102"/>
      <c r="HS102"/>
      <c r="HT102"/>
      <c r="HU102"/>
      <c r="HV102"/>
      <c r="HW102"/>
      <c r="HX102"/>
      <c r="HY102"/>
      <c r="HZ102"/>
      <c r="IA102"/>
      <c r="IB102"/>
      <c r="IC102"/>
      <c r="ID102"/>
      <c r="IE102"/>
      <c r="IF102"/>
      <c r="IG102"/>
      <c r="IH102"/>
      <c r="II102"/>
      <c r="IJ102"/>
      <c r="IK102"/>
      <c r="IL102"/>
      <c r="IM102"/>
      <c r="IN102"/>
      <c r="IO102"/>
      <c r="IP102"/>
      <c r="IQ102"/>
      <c r="IR102"/>
      <c r="IS102"/>
      <c r="IT102"/>
      <c r="IU102"/>
      <c r="IV102"/>
      <c r="IW102"/>
      <c r="IX102"/>
      <c r="IY102"/>
      <c r="IZ102"/>
      <c r="JA102"/>
      <c r="JB102"/>
      <c r="JC102"/>
      <c r="JD102"/>
      <c r="JE102"/>
      <c r="JF102"/>
      <c r="JG102"/>
      <c r="JH102"/>
      <c r="JI102"/>
      <c r="JJ102"/>
      <c r="JK102"/>
      <c r="JL102"/>
      <c r="JM102"/>
      <c r="JN102"/>
      <c r="JO102"/>
      <c r="JP102"/>
      <c r="JQ102"/>
      <c r="JR102"/>
      <c r="JS102"/>
      <c r="JT102"/>
      <c r="JU102"/>
      <c r="JV102"/>
      <c r="JW102"/>
      <c r="JX102"/>
      <c r="JY102"/>
      <c r="JZ102"/>
      <c r="KA102"/>
      <c r="KB102"/>
      <c r="KC102"/>
      <c r="KD102"/>
      <c r="KE102"/>
      <c r="KF102"/>
      <c r="KG102"/>
      <c r="KH102"/>
      <c r="KI102"/>
      <c r="KJ102"/>
      <c r="KK102"/>
      <c r="KL102"/>
      <c r="KM102"/>
      <c r="KN102"/>
      <c r="KO102"/>
      <c r="KP102"/>
      <c r="KQ102"/>
      <c r="KR102"/>
      <c r="KS102"/>
      <c r="KT102"/>
      <c r="KU102"/>
      <c r="KV102"/>
      <c r="KW102"/>
      <c r="KX102"/>
      <c r="KY102"/>
      <c r="KZ102"/>
      <c r="LA102"/>
      <c r="LB102"/>
      <c r="LC102"/>
      <c r="LD102"/>
      <c r="LE102"/>
      <c r="LF102"/>
      <c r="LG102"/>
      <c r="LH102"/>
      <c r="LI102"/>
      <c r="LJ102"/>
      <c r="LK102"/>
      <c r="LL102"/>
      <c r="LM102"/>
      <c r="LN102"/>
      <c r="LO102"/>
      <c r="LP102"/>
      <c r="LQ102"/>
      <c r="LR102"/>
      <c r="LS102"/>
      <c r="LT102"/>
      <c r="LU102"/>
      <c r="LV102"/>
      <c r="LW102"/>
      <c r="LX102"/>
      <c r="LY102"/>
      <c r="LZ102"/>
      <c r="MA102"/>
      <c r="MB102"/>
      <c r="MC102"/>
      <c r="MD102"/>
      <c r="ME102"/>
      <c r="MF102"/>
      <c r="MG102"/>
      <c r="MH102"/>
      <c r="MI102"/>
      <c r="MJ102"/>
      <c r="MK102"/>
      <c r="ML102"/>
      <c r="MM102"/>
      <c r="MN102"/>
      <c r="MO102"/>
      <c r="MP102"/>
      <c r="MQ102"/>
      <c r="MR102"/>
      <c r="MS102"/>
      <c r="MT102"/>
      <c r="MU102"/>
      <c r="MV102"/>
      <c r="MW102"/>
      <c r="MX102"/>
      <c r="MY102"/>
      <c r="MZ102"/>
      <c r="NA102"/>
      <c r="NB102"/>
      <c r="NC102"/>
      <c r="ND102"/>
      <c r="NE102"/>
      <c r="NF102"/>
      <c r="NG102"/>
      <c r="NH102"/>
      <c r="NI102"/>
      <c r="NJ102"/>
      <c r="NK102"/>
      <c r="NL102"/>
      <c r="NM102"/>
      <c r="NN102"/>
      <c r="NO102"/>
      <c r="NP102"/>
      <c r="NQ102"/>
      <c r="NR102"/>
      <c r="NS102"/>
      <c r="NT102"/>
      <c r="NU102"/>
      <c r="NV102"/>
      <c r="NW102"/>
      <c r="NX102"/>
      <c r="NY102"/>
      <c r="NZ102"/>
      <c r="OA102"/>
      <c r="OB102"/>
      <c r="OC102"/>
      <c r="OD102"/>
      <c r="OE102"/>
      <c r="OF102"/>
      <c r="OG102"/>
      <c r="OH102"/>
      <c r="OI102"/>
      <c r="OJ102"/>
      <c r="OK102"/>
      <c r="OL102"/>
      <c r="OM102"/>
      <c r="ON102"/>
      <c r="OO102"/>
      <c r="OP102"/>
      <c r="OQ102"/>
      <c r="OR102"/>
      <c r="OS102"/>
      <c r="OT102"/>
      <c r="OU102"/>
      <c r="OV102"/>
      <c r="OW102"/>
      <c r="OX102"/>
      <c r="OY102"/>
      <c r="OZ102"/>
      <c r="PA102"/>
      <c r="PB102"/>
      <c r="PC102"/>
      <c r="PD102"/>
      <c r="PE102"/>
      <c r="PF102"/>
      <c r="PG102"/>
      <c r="PH102"/>
      <c r="PI102"/>
      <c r="PJ102"/>
      <c r="PK102"/>
      <c r="PL102"/>
      <c r="PM102"/>
      <c r="PN102"/>
      <c r="PO102"/>
      <c r="PP102"/>
      <c r="PQ102"/>
      <c r="PR102"/>
      <c r="PS102"/>
      <c r="PT102"/>
      <c r="PU102"/>
      <c r="PV102"/>
      <c r="PW102"/>
      <c r="PX102"/>
      <c r="PY102"/>
      <c r="PZ102"/>
      <c r="QA102"/>
      <c r="QB102"/>
      <c r="QC102"/>
      <c r="QD102"/>
      <c r="QE102"/>
      <c r="QF102"/>
      <c r="QG102"/>
      <c r="QH102"/>
      <c r="QI102"/>
      <c r="QJ102"/>
      <c r="QK102"/>
      <c r="QL102"/>
      <c r="QM102"/>
      <c r="QN102"/>
      <c r="QO102"/>
      <c r="QP102"/>
      <c r="QQ102"/>
      <c r="QR102"/>
      <c r="QS102"/>
      <c r="QT102"/>
      <c r="QU102"/>
      <c r="QV102"/>
      <c r="QW102"/>
      <c r="QX102"/>
      <c r="QY102"/>
      <c r="QZ102"/>
      <c r="RA102"/>
      <c r="RB102"/>
      <c r="RC102"/>
      <c r="RD102"/>
      <c r="RE102"/>
      <c r="RF102"/>
    </row>
    <row r="103" spans="1:474">
      <c r="A103" s="252">
        <v>36</v>
      </c>
      <c r="B103" s="252" t="s">
        <v>190</v>
      </c>
      <c r="C103" s="252" t="s">
        <v>138</v>
      </c>
      <c r="D103" s="221">
        <v>60</v>
      </c>
      <c r="E103" s="221">
        <v>60</v>
      </c>
      <c r="F103" s="221">
        <v>60</v>
      </c>
      <c r="G103" s="221"/>
      <c r="H103" s="221"/>
      <c r="I103" s="221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  <c r="GE103"/>
      <c r="GF103"/>
      <c r="GG103"/>
      <c r="GH103"/>
      <c r="GI103"/>
      <c r="GJ103"/>
      <c r="GK103"/>
      <c r="GL103"/>
      <c r="GM103"/>
      <c r="GN103"/>
      <c r="GO103"/>
      <c r="GP103"/>
      <c r="GQ103"/>
      <c r="GR103"/>
      <c r="GS103"/>
      <c r="GT103"/>
      <c r="GU103"/>
      <c r="GV103"/>
      <c r="GW103"/>
      <c r="GX103"/>
      <c r="GY103"/>
      <c r="GZ103"/>
      <c r="HA103"/>
      <c r="HB103"/>
      <c r="HC103"/>
      <c r="HD103"/>
      <c r="HE103"/>
      <c r="HF103"/>
      <c r="HG103"/>
      <c r="HH103"/>
      <c r="HI103"/>
      <c r="HJ103"/>
      <c r="HK103"/>
      <c r="HL103"/>
      <c r="HM103"/>
      <c r="HN103"/>
      <c r="HO103"/>
      <c r="HP103"/>
      <c r="HQ103"/>
      <c r="HR103"/>
      <c r="HS103"/>
      <c r="HT103"/>
      <c r="HU103"/>
      <c r="HV103"/>
      <c r="HW103"/>
      <c r="HX103"/>
      <c r="HY103"/>
      <c r="HZ103"/>
      <c r="IA103"/>
      <c r="IB103"/>
      <c r="IC103"/>
      <c r="ID103"/>
      <c r="IE103"/>
      <c r="IF103"/>
      <c r="IG103"/>
      <c r="IH103"/>
      <c r="II103"/>
      <c r="IJ103"/>
      <c r="IK103"/>
      <c r="IL103"/>
      <c r="IM103"/>
      <c r="IN103"/>
      <c r="IO103"/>
      <c r="IP103"/>
      <c r="IQ103"/>
      <c r="IR103"/>
      <c r="IS103"/>
      <c r="IT103"/>
      <c r="IU103"/>
      <c r="IV103"/>
      <c r="IW103"/>
      <c r="IX103"/>
      <c r="IY103"/>
      <c r="IZ103"/>
      <c r="JA103"/>
      <c r="JB103"/>
      <c r="JC103"/>
      <c r="JD103"/>
      <c r="JE103"/>
      <c r="JF103"/>
      <c r="JG103"/>
      <c r="JH103"/>
      <c r="JI103"/>
      <c r="JJ103"/>
      <c r="JK103"/>
      <c r="JL103"/>
      <c r="JM103"/>
      <c r="JN103"/>
      <c r="JO103"/>
      <c r="JP103"/>
      <c r="JQ103"/>
      <c r="JR103"/>
      <c r="JS103"/>
      <c r="JT103"/>
      <c r="JU103"/>
      <c r="JV103"/>
      <c r="JW103"/>
      <c r="JX103"/>
      <c r="JY103"/>
      <c r="JZ103"/>
      <c r="KA103"/>
      <c r="KB103"/>
      <c r="KC103"/>
      <c r="KD103"/>
      <c r="KE103"/>
      <c r="KF103"/>
      <c r="KG103"/>
      <c r="KH103"/>
      <c r="KI103"/>
      <c r="KJ103"/>
      <c r="KK103"/>
      <c r="KL103"/>
      <c r="KM103"/>
      <c r="KN103"/>
      <c r="KO103"/>
      <c r="KP103"/>
      <c r="KQ103"/>
      <c r="KR103"/>
      <c r="KS103"/>
      <c r="KT103"/>
      <c r="KU103"/>
      <c r="KV103"/>
      <c r="KW103"/>
      <c r="KX103"/>
      <c r="KY103"/>
      <c r="KZ103"/>
      <c r="LA103"/>
      <c r="LB103"/>
      <c r="LC103"/>
      <c r="LD103"/>
      <c r="LE103"/>
      <c r="LF103"/>
      <c r="LG103"/>
      <c r="LH103"/>
      <c r="LI103"/>
      <c r="LJ103"/>
      <c r="LK103"/>
      <c r="LL103"/>
      <c r="LM103"/>
      <c r="LN103"/>
      <c r="LO103"/>
      <c r="LP103"/>
      <c r="LQ103"/>
      <c r="LR103"/>
      <c r="LS103"/>
      <c r="LT103"/>
      <c r="LU103"/>
      <c r="LV103"/>
      <c r="LW103"/>
      <c r="LX103"/>
      <c r="LY103"/>
      <c r="LZ103"/>
      <c r="MA103"/>
      <c r="MB103"/>
      <c r="MC103"/>
      <c r="MD103"/>
      <c r="ME103"/>
      <c r="MF103"/>
      <c r="MG103"/>
      <c r="MH103"/>
      <c r="MI103"/>
      <c r="MJ103"/>
      <c r="MK103"/>
      <c r="ML103"/>
      <c r="MM103"/>
      <c r="MN103"/>
      <c r="MO103"/>
      <c r="MP103"/>
      <c r="MQ103"/>
      <c r="MR103"/>
      <c r="MS103"/>
      <c r="MT103"/>
      <c r="MU103"/>
      <c r="MV103"/>
      <c r="MW103"/>
      <c r="MX103"/>
      <c r="MY103"/>
      <c r="MZ103"/>
      <c r="NA103"/>
      <c r="NB103"/>
      <c r="NC103"/>
      <c r="ND103"/>
      <c r="NE103"/>
      <c r="NF103"/>
      <c r="NG103"/>
      <c r="NH103"/>
      <c r="NI103"/>
      <c r="NJ103"/>
      <c r="NK103"/>
      <c r="NL103"/>
      <c r="NM103"/>
      <c r="NN103"/>
      <c r="NO103"/>
      <c r="NP103"/>
      <c r="NQ103"/>
      <c r="NR103"/>
      <c r="NS103"/>
      <c r="NT103"/>
      <c r="NU103"/>
      <c r="NV103"/>
      <c r="NW103"/>
      <c r="NX103"/>
      <c r="NY103"/>
      <c r="NZ103"/>
      <c r="OA103"/>
      <c r="OB103"/>
      <c r="OC103"/>
      <c r="OD103"/>
      <c r="OE103"/>
      <c r="OF103"/>
      <c r="OG103"/>
      <c r="OH103"/>
      <c r="OI103"/>
      <c r="OJ103"/>
      <c r="OK103"/>
      <c r="OL103"/>
      <c r="OM103"/>
      <c r="ON103"/>
      <c r="OO103"/>
      <c r="OP103"/>
      <c r="OQ103"/>
      <c r="OR103"/>
      <c r="OS103"/>
      <c r="OT103"/>
      <c r="OU103"/>
      <c r="OV103"/>
      <c r="OW103"/>
      <c r="OX103"/>
      <c r="OY103"/>
      <c r="OZ103"/>
      <c r="PA103"/>
      <c r="PB103"/>
      <c r="PC103"/>
      <c r="PD103"/>
      <c r="PE103"/>
      <c r="PF103"/>
      <c r="PG103"/>
      <c r="PH103"/>
      <c r="PI103"/>
      <c r="PJ103"/>
      <c r="PK103"/>
      <c r="PL103"/>
      <c r="PM103"/>
      <c r="PN103"/>
      <c r="PO103"/>
      <c r="PP103"/>
      <c r="PQ103"/>
      <c r="PR103"/>
      <c r="PS103"/>
      <c r="PT103"/>
      <c r="PU103"/>
      <c r="PV103"/>
      <c r="PW103"/>
      <c r="PX103"/>
      <c r="PY103"/>
      <c r="PZ103"/>
      <c r="QA103"/>
      <c r="QB103"/>
      <c r="QC103"/>
      <c r="QD103"/>
      <c r="QE103"/>
      <c r="QF103"/>
      <c r="QG103"/>
      <c r="QH103"/>
      <c r="QI103"/>
      <c r="QJ103"/>
      <c r="QK103"/>
      <c r="QL103"/>
      <c r="QM103"/>
      <c r="QN103"/>
      <c r="QO103"/>
      <c r="QP103"/>
      <c r="QQ103"/>
      <c r="QR103"/>
      <c r="QS103"/>
      <c r="QT103"/>
      <c r="QU103"/>
      <c r="QV103"/>
      <c r="QW103"/>
      <c r="QX103"/>
      <c r="QY103"/>
      <c r="QZ103"/>
      <c r="RA103"/>
      <c r="RB103"/>
      <c r="RC103"/>
      <c r="RD103"/>
      <c r="RE103"/>
      <c r="RF103"/>
    </row>
    <row r="104" spans="1:474">
      <c r="A104" s="252">
        <v>40</v>
      </c>
      <c r="B104" s="252" t="s">
        <v>229</v>
      </c>
      <c r="C104" s="252" t="s">
        <v>78</v>
      </c>
      <c r="D104" s="221">
        <v>35</v>
      </c>
      <c r="E104" s="221">
        <v>35</v>
      </c>
      <c r="F104" s="221">
        <v>35</v>
      </c>
      <c r="G104" s="221"/>
      <c r="H104" s="221"/>
      <c r="I104" s="221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  <c r="GE104"/>
      <c r="GF104"/>
      <c r="GG104"/>
      <c r="GH104"/>
      <c r="GI104"/>
      <c r="GJ104"/>
      <c r="GK104"/>
      <c r="GL104"/>
      <c r="GM104"/>
      <c r="GN104"/>
      <c r="GO104"/>
      <c r="GP104"/>
      <c r="GQ104"/>
      <c r="GR104"/>
      <c r="GS104"/>
      <c r="GT104"/>
      <c r="GU104"/>
      <c r="GV104"/>
      <c r="GW104"/>
      <c r="GX104"/>
      <c r="GY104"/>
      <c r="GZ104"/>
      <c r="HA104"/>
      <c r="HB104"/>
      <c r="HC104"/>
      <c r="HD104"/>
      <c r="HE104"/>
      <c r="HF104"/>
      <c r="HG104"/>
      <c r="HH104"/>
      <c r="HI104"/>
      <c r="HJ104"/>
      <c r="HK104"/>
      <c r="HL104"/>
      <c r="HM104"/>
      <c r="HN104"/>
      <c r="HO104"/>
      <c r="HP104"/>
      <c r="HQ104"/>
      <c r="HR104"/>
      <c r="HS104"/>
      <c r="HT104"/>
      <c r="HU104"/>
      <c r="HV104"/>
      <c r="HW104"/>
      <c r="HX104"/>
      <c r="HY104"/>
      <c r="HZ104"/>
      <c r="IA104"/>
      <c r="IB104"/>
      <c r="IC104"/>
      <c r="ID104"/>
      <c r="IE104"/>
      <c r="IF104"/>
      <c r="IG104"/>
      <c r="IH104"/>
      <c r="II104"/>
      <c r="IJ104"/>
      <c r="IK104"/>
      <c r="IL104"/>
      <c r="IM104"/>
      <c r="IN104"/>
      <c r="IO104"/>
      <c r="IP104"/>
      <c r="IQ104"/>
      <c r="IR104"/>
      <c r="IS104"/>
      <c r="IT104"/>
      <c r="IU104"/>
      <c r="IV104"/>
      <c r="IW104"/>
      <c r="IX104"/>
      <c r="IY104"/>
      <c r="IZ104"/>
      <c r="JA104"/>
      <c r="JB104"/>
      <c r="JC104"/>
      <c r="JD104"/>
      <c r="JE104"/>
      <c r="JF104"/>
      <c r="JG104"/>
      <c r="JH104"/>
      <c r="JI104"/>
      <c r="JJ104"/>
      <c r="JK104"/>
      <c r="JL104"/>
      <c r="JM104"/>
      <c r="JN104"/>
      <c r="JO104"/>
      <c r="JP104"/>
      <c r="JQ104"/>
      <c r="JR104"/>
      <c r="JS104"/>
      <c r="JT104"/>
      <c r="JU104"/>
      <c r="JV104"/>
      <c r="JW104"/>
      <c r="JX104"/>
      <c r="JY104"/>
      <c r="JZ104"/>
      <c r="KA104"/>
      <c r="KB104"/>
      <c r="KC104"/>
      <c r="KD104"/>
      <c r="KE104"/>
      <c r="KF104"/>
      <c r="KG104"/>
      <c r="KH104"/>
      <c r="KI104"/>
      <c r="KJ104"/>
      <c r="KK104"/>
      <c r="KL104"/>
      <c r="KM104"/>
      <c r="KN104"/>
      <c r="KO104"/>
      <c r="KP104"/>
      <c r="KQ104"/>
      <c r="KR104"/>
      <c r="KS104"/>
      <c r="KT104"/>
      <c r="KU104"/>
      <c r="KV104"/>
      <c r="KW104"/>
      <c r="KX104"/>
      <c r="KY104"/>
      <c r="KZ104"/>
      <c r="LA104"/>
      <c r="LB104"/>
      <c r="LC104"/>
      <c r="LD104"/>
      <c r="LE104"/>
      <c r="LF104"/>
      <c r="LG104"/>
      <c r="LH104"/>
      <c r="LI104"/>
      <c r="LJ104"/>
      <c r="LK104"/>
      <c r="LL104"/>
      <c r="LM104"/>
      <c r="LN104"/>
      <c r="LO104"/>
      <c r="LP104"/>
      <c r="LQ104"/>
      <c r="LR104"/>
      <c r="LS104"/>
      <c r="LT104"/>
      <c r="LU104"/>
      <c r="LV104"/>
      <c r="LW104"/>
      <c r="LX104"/>
      <c r="LY104"/>
      <c r="LZ104"/>
      <c r="MA104"/>
      <c r="MB104"/>
      <c r="MC104"/>
      <c r="MD104"/>
      <c r="ME104"/>
      <c r="MF104"/>
      <c r="MG104"/>
      <c r="MH104"/>
      <c r="MI104"/>
      <c r="MJ104"/>
      <c r="MK104"/>
      <c r="ML104"/>
      <c r="MM104"/>
      <c r="MN104"/>
      <c r="MO104"/>
      <c r="MP104"/>
      <c r="MQ104"/>
      <c r="MR104"/>
      <c r="MS104"/>
      <c r="MT104"/>
      <c r="MU104"/>
      <c r="MV104"/>
      <c r="MW104"/>
      <c r="MX104"/>
      <c r="MY104"/>
      <c r="MZ104"/>
      <c r="NA104"/>
      <c r="NB104"/>
      <c r="NC104"/>
      <c r="ND104"/>
      <c r="NE104"/>
      <c r="NF104"/>
      <c r="NG104"/>
      <c r="NH104"/>
      <c r="NI104"/>
      <c r="NJ104"/>
      <c r="NK104"/>
      <c r="NL104"/>
      <c r="NM104"/>
      <c r="NN104"/>
      <c r="NO104"/>
      <c r="NP104"/>
      <c r="NQ104"/>
      <c r="NR104"/>
      <c r="NS104"/>
      <c r="NT104"/>
      <c r="NU104"/>
      <c r="NV104"/>
      <c r="NW104"/>
      <c r="NX104"/>
      <c r="NY104"/>
      <c r="NZ104"/>
      <c r="OA104"/>
      <c r="OB104"/>
      <c r="OC104"/>
      <c r="OD104"/>
      <c r="OE104"/>
      <c r="OF104"/>
      <c r="OG104"/>
      <c r="OH104"/>
      <c r="OI104"/>
      <c r="OJ104"/>
      <c r="OK104"/>
      <c r="OL104"/>
      <c r="OM104"/>
      <c r="ON104"/>
      <c r="OO104"/>
      <c r="OP104"/>
      <c r="OQ104"/>
      <c r="OR104"/>
      <c r="OS104"/>
      <c r="OT104"/>
      <c r="OU104"/>
      <c r="OV104"/>
      <c r="OW104"/>
      <c r="OX104"/>
      <c r="OY104"/>
      <c r="OZ104"/>
      <c r="PA104"/>
      <c r="PB104"/>
      <c r="PC104"/>
      <c r="PD104"/>
      <c r="PE104"/>
      <c r="PF104"/>
      <c r="PG104"/>
      <c r="PH104"/>
      <c r="PI104"/>
      <c r="PJ104"/>
      <c r="PK104"/>
      <c r="PL104"/>
      <c r="PM104"/>
      <c r="PN104"/>
      <c r="PO104"/>
      <c r="PP104"/>
      <c r="PQ104"/>
      <c r="PR104"/>
      <c r="PS104"/>
      <c r="PT104"/>
      <c r="PU104"/>
      <c r="PV104"/>
      <c r="PW104"/>
      <c r="PX104"/>
      <c r="PY104"/>
      <c r="PZ104"/>
      <c r="QA104"/>
      <c r="QB104"/>
      <c r="QC104"/>
      <c r="QD104"/>
      <c r="QE104"/>
      <c r="QF104"/>
      <c r="QG104"/>
      <c r="QH104"/>
      <c r="QI104"/>
      <c r="QJ104"/>
      <c r="QK104"/>
      <c r="QL104"/>
      <c r="QM104"/>
      <c r="QN104"/>
      <c r="QO104"/>
      <c r="QP104"/>
      <c r="QQ104"/>
      <c r="QR104"/>
      <c r="QS104"/>
      <c r="QT104"/>
      <c r="QU104"/>
      <c r="QV104"/>
      <c r="QW104"/>
      <c r="QX104"/>
      <c r="QY104"/>
      <c r="QZ104"/>
      <c r="RA104"/>
      <c r="RB104"/>
      <c r="RC104"/>
      <c r="RD104"/>
      <c r="RE104"/>
      <c r="RF104"/>
    </row>
    <row r="105" spans="1:474">
      <c r="A105" s="252">
        <v>40</v>
      </c>
      <c r="B105" s="252" t="s">
        <v>190</v>
      </c>
      <c r="C105" s="252" t="s">
        <v>78</v>
      </c>
      <c r="D105" s="221">
        <v>36</v>
      </c>
      <c r="E105" s="221">
        <v>35</v>
      </c>
      <c r="F105" s="221">
        <v>37</v>
      </c>
      <c r="G105" s="221"/>
      <c r="H105" s="221"/>
      <c r="I105" s="221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  <c r="GE105"/>
      <c r="GF105"/>
      <c r="GG105"/>
      <c r="GH105"/>
      <c r="GI105"/>
      <c r="GJ105"/>
      <c r="GK105"/>
      <c r="GL105"/>
      <c r="GM105"/>
      <c r="GN105"/>
      <c r="GO105"/>
      <c r="GP105"/>
      <c r="GQ105"/>
      <c r="GR105"/>
      <c r="GS105"/>
      <c r="GT105"/>
      <c r="GU105"/>
      <c r="GV105"/>
      <c r="GW105"/>
      <c r="GX105"/>
      <c r="GY105"/>
      <c r="GZ105"/>
      <c r="HA105"/>
      <c r="HB105"/>
      <c r="HC105"/>
      <c r="HD105"/>
      <c r="HE105"/>
      <c r="HF105"/>
      <c r="HG105"/>
      <c r="HH105"/>
      <c r="HI105"/>
      <c r="HJ105"/>
      <c r="HK105"/>
      <c r="HL105"/>
      <c r="HM105"/>
      <c r="HN105"/>
      <c r="HO105"/>
      <c r="HP105"/>
      <c r="HQ105"/>
      <c r="HR105"/>
      <c r="HS105"/>
      <c r="HT105"/>
      <c r="HU105"/>
      <c r="HV105"/>
      <c r="HW105"/>
      <c r="HX105"/>
      <c r="HY105"/>
      <c r="HZ105"/>
      <c r="IA105"/>
      <c r="IB105"/>
      <c r="IC105"/>
      <c r="ID105"/>
      <c r="IE105"/>
      <c r="IF105"/>
      <c r="IG105"/>
      <c r="IH105"/>
      <c r="II105"/>
      <c r="IJ105"/>
      <c r="IK105"/>
      <c r="IL105"/>
      <c r="IM105"/>
      <c r="IN105"/>
      <c r="IO105"/>
      <c r="IP105"/>
      <c r="IQ105"/>
      <c r="IR105"/>
      <c r="IS105"/>
      <c r="IT105"/>
      <c r="IU105"/>
      <c r="IV105"/>
      <c r="IW105"/>
      <c r="IX105"/>
      <c r="IY105"/>
      <c r="IZ105"/>
      <c r="JA105"/>
      <c r="JB105"/>
      <c r="JC105"/>
      <c r="JD105"/>
      <c r="JE105"/>
      <c r="JF105"/>
      <c r="JG105"/>
      <c r="JH105"/>
      <c r="JI105"/>
      <c r="JJ105"/>
      <c r="JK105"/>
      <c r="JL105"/>
      <c r="JM105"/>
      <c r="JN105"/>
      <c r="JO105"/>
      <c r="JP105"/>
      <c r="JQ105"/>
      <c r="JR105"/>
      <c r="JS105"/>
      <c r="JT105"/>
      <c r="JU105"/>
      <c r="JV105"/>
      <c r="JW105"/>
      <c r="JX105"/>
      <c r="JY105"/>
      <c r="JZ105"/>
      <c r="KA105"/>
      <c r="KB105"/>
      <c r="KC105"/>
      <c r="KD105"/>
      <c r="KE105"/>
      <c r="KF105"/>
      <c r="KG105"/>
      <c r="KH105"/>
      <c r="KI105"/>
      <c r="KJ105"/>
      <c r="KK105"/>
      <c r="KL105"/>
      <c r="KM105"/>
      <c r="KN105"/>
      <c r="KO105"/>
      <c r="KP105"/>
      <c r="KQ105"/>
      <c r="KR105"/>
      <c r="KS105"/>
      <c r="KT105"/>
      <c r="KU105"/>
      <c r="KV105"/>
      <c r="KW105"/>
      <c r="KX105"/>
      <c r="KY105"/>
      <c r="KZ105"/>
      <c r="LA105"/>
      <c r="LB105"/>
      <c r="LC105"/>
      <c r="LD105"/>
      <c r="LE105"/>
      <c r="LF105"/>
      <c r="LG105"/>
      <c r="LH105"/>
      <c r="LI105"/>
      <c r="LJ105"/>
      <c r="LK105"/>
      <c r="LL105"/>
      <c r="LM105"/>
      <c r="LN105"/>
      <c r="LO105"/>
      <c r="LP105"/>
      <c r="LQ105"/>
      <c r="LR105"/>
      <c r="LS105"/>
      <c r="LT105"/>
      <c r="LU105"/>
      <c r="LV105"/>
      <c r="LW105"/>
      <c r="LX105"/>
      <c r="LY105"/>
      <c r="LZ105"/>
      <c r="MA105"/>
      <c r="MB105"/>
      <c r="MC105"/>
      <c r="MD105"/>
      <c r="ME105"/>
      <c r="MF105"/>
      <c r="MG105"/>
      <c r="MH105"/>
      <c r="MI105"/>
      <c r="MJ105"/>
      <c r="MK105"/>
      <c r="ML105"/>
      <c r="MM105"/>
      <c r="MN105"/>
      <c r="MO105"/>
      <c r="MP105"/>
      <c r="MQ105"/>
      <c r="MR105"/>
      <c r="MS105"/>
      <c r="MT105"/>
      <c r="MU105"/>
      <c r="MV105"/>
      <c r="MW105"/>
      <c r="MX105"/>
      <c r="MY105"/>
      <c r="MZ105"/>
      <c r="NA105"/>
      <c r="NB105"/>
      <c r="NC105"/>
      <c r="ND105"/>
      <c r="NE105"/>
      <c r="NF105"/>
      <c r="NG105"/>
      <c r="NH105"/>
      <c r="NI105"/>
      <c r="NJ105"/>
      <c r="NK105"/>
      <c r="NL105"/>
      <c r="NM105"/>
      <c r="NN105"/>
      <c r="NO105"/>
      <c r="NP105"/>
      <c r="NQ105"/>
      <c r="NR105"/>
      <c r="NS105"/>
      <c r="NT105"/>
      <c r="NU105"/>
      <c r="NV105"/>
      <c r="NW105"/>
      <c r="NX105"/>
      <c r="NY105"/>
      <c r="NZ105"/>
      <c r="OA105"/>
      <c r="OB105"/>
      <c r="OC105"/>
      <c r="OD105"/>
      <c r="OE105"/>
      <c r="OF105"/>
      <c r="OG105"/>
      <c r="OH105"/>
      <c r="OI105"/>
      <c r="OJ105"/>
      <c r="OK105"/>
      <c r="OL105"/>
      <c r="OM105"/>
      <c r="ON105"/>
      <c r="OO105"/>
      <c r="OP105"/>
      <c r="OQ105"/>
      <c r="OR105"/>
      <c r="OS105"/>
      <c r="OT105"/>
      <c r="OU105"/>
      <c r="OV105"/>
      <c r="OW105"/>
      <c r="OX105"/>
      <c r="OY105"/>
      <c r="OZ105"/>
      <c r="PA105"/>
      <c r="PB105"/>
      <c r="PC105"/>
      <c r="PD105"/>
      <c r="PE105"/>
      <c r="PF105"/>
      <c r="PG105"/>
      <c r="PH105"/>
      <c r="PI105"/>
      <c r="PJ105"/>
      <c r="PK105"/>
      <c r="PL105"/>
      <c r="PM105"/>
      <c r="PN105"/>
      <c r="PO105"/>
      <c r="PP105"/>
      <c r="PQ105"/>
      <c r="PR105"/>
      <c r="PS105"/>
      <c r="PT105"/>
      <c r="PU105"/>
      <c r="PV105"/>
      <c r="PW105"/>
      <c r="PX105"/>
      <c r="PY105"/>
      <c r="PZ105"/>
      <c r="QA105"/>
      <c r="QB105"/>
      <c r="QC105"/>
      <c r="QD105"/>
      <c r="QE105"/>
      <c r="QF105"/>
      <c r="QG105"/>
      <c r="QH105"/>
      <c r="QI105"/>
      <c r="QJ105"/>
      <c r="QK105"/>
      <c r="QL105"/>
      <c r="QM105"/>
      <c r="QN105"/>
      <c r="QO105"/>
      <c r="QP105"/>
      <c r="QQ105"/>
      <c r="QR105"/>
      <c r="QS105"/>
      <c r="QT105"/>
      <c r="QU105"/>
      <c r="QV105"/>
      <c r="QW105"/>
      <c r="QX105"/>
      <c r="QY105"/>
      <c r="QZ105"/>
      <c r="RA105"/>
      <c r="RB105"/>
      <c r="RC105"/>
      <c r="RD105"/>
      <c r="RE105"/>
      <c r="RF105"/>
    </row>
    <row r="106" spans="1:474">
      <c r="A106" s="252">
        <v>40</v>
      </c>
      <c r="B106" s="252" t="s">
        <v>182</v>
      </c>
      <c r="C106" s="252" t="s">
        <v>78</v>
      </c>
      <c r="D106" s="221">
        <v>38</v>
      </c>
      <c r="E106" s="221">
        <v>38</v>
      </c>
      <c r="F106" s="221">
        <v>38</v>
      </c>
      <c r="G106" s="221"/>
      <c r="H106" s="221"/>
      <c r="I106" s="221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  <c r="GE106"/>
      <c r="GF106"/>
      <c r="GG106"/>
      <c r="GH106"/>
      <c r="GI106"/>
      <c r="GJ106"/>
      <c r="GK106"/>
      <c r="GL106"/>
      <c r="GM106"/>
      <c r="GN106"/>
      <c r="GO106"/>
      <c r="GP106"/>
      <c r="GQ106"/>
      <c r="GR106"/>
      <c r="GS106"/>
      <c r="GT106"/>
      <c r="GU106"/>
      <c r="GV106"/>
      <c r="GW106"/>
      <c r="GX106"/>
      <c r="GY106"/>
      <c r="GZ106"/>
      <c r="HA106"/>
      <c r="HB106"/>
      <c r="HC106"/>
      <c r="HD106"/>
      <c r="HE106"/>
      <c r="HF106"/>
      <c r="HG106"/>
      <c r="HH106"/>
      <c r="HI106"/>
      <c r="HJ106"/>
      <c r="HK106"/>
      <c r="HL106"/>
      <c r="HM106"/>
      <c r="HN106"/>
      <c r="HO106"/>
      <c r="HP106"/>
      <c r="HQ106"/>
      <c r="HR106"/>
      <c r="HS106"/>
      <c r="HT106"/>
      <c r="HU106"/>
      <c r="HV106"/>
      <c r="HW106"/>
      <c r="HX106"/>
      <c r="HY106"/>
      <c r="HZ106"/>
      <c r="IA106"/>
      <c r="IB106"/>
      <c r="IC106"/>
      <c r="ID106"/>
      <c r="IE106"/>
      <c r="IF106"/>
      <c r="IG106"/>
      <c r="IH106"/>
      <c r="II106"/>
      <c r="IJ106"/>
      <c r="IK106"/>
      <c r="IL106"/>
      <c r="IM106"/>
      <c r="IN106"/>
      <c r="IO106"/>
      <c r="IP106"/>
      <c r="IQ106"/>
      <c r="IR106"/>
      <c r="IS106"/>
      <c r="IT106"/>
      <c r="IU106"/>
      <c r="IV106"/>
      <c r="IW106"/>
      <c r="IX106"/>
      <c r="IY106"/>
      <c r="IZ106"/>
      <c r="JA106"/>
      <c r="JB106"/>
      <c r="JC106"/>
      <c r="JD106"/>
      <c r="JE106"/>
      <c r="JF106"/>
      <c r="JG106"/>
      <c r="JH106"/>
      <c r="JI106"/>
      <c r="JJ106"/>
      <c r="JK106"/>
      <c r="JL106"/>
      <c r="JM106"/>
      <c r="JN106"/>
      <c r="JO106"/>
      <c r="JP106"/>
      <c r="JQ106"/>
      <c r="JR106"/>
      <c r="JS106"/>
      <c r="JT106"/>
      <c r="JU106"/>
      <c r="JV106"/>
      <c r="JW106"/>
      <c r="JX106"/>
      <c r="JY106"/>
      <c r="JZ106"/>
      <c r="KA106"/>
      <c r="KB106"/>
      <c r="KC106"/>
      <c r="KD106"/>
      <c r="KE106"/>
      <c r="KF106"/>
      <c r="KG106"/>
      <c r="KH106"/>
      <c r="KI106"/>
      <c r="KJ106"/>
      <c r="KK106"/>
      <c r="KL106"/>
      <c r="KM106"/>
      <c r="KN106"/>
      <c r="KO106"/>
      <c r="KP106"/>
      <c r="KQ106"/>
      <c r="KR106"/>
      <c r="KS106"/>
      <c r="KT106"/>
      <c r="KU106"/>
      <c r="KV106"/>
      <c r="KW106"/>
      <c r="KX106"/>
      <c r="KY106"/>
      <c r="KZ106"/>
      <c r="LA106"/>
      <c r="LB106"/>
      <c r="LC106"/>
      <c r="LD106"/>
      <c r="LE106"/>
      <c r="LF106"/>
      <c r="LG106"/>
      <c r="LH106"/>
      <c r="LI106"/>
      <c r="LJ106"/>
      <c r="LK106"/>
      <c r="LL106"/>
      <c r="LM106"/>
      <c r="LN106"/>
      <c r="LO106"/>
      <c r="LP106"/>
      <c r="LQ106"/>
      <c r="LR106"/>
      <c r="LS106"/>
      <c r="LT106"/>
      <c r="LU106"/>
      <c r="LV106"/>
      <c r="LW106"/>
      <c r="LX106"/>
      <c r="LY106"/>
      <c r="LZ106"/>
      <c r="MA106"/>
      <c r="MB106"/>
      <c r="MC106"/>
      <c r="MD106"/>
      <c r="ME106"/>
      <c r="MF106"/>
      <c r="MG106"/>
      <c r="MH106"/>
      <c r="MI106"/>
      <c r="MJ106"/>
      <c r="MK106"/>
      <c r="ML106"/>
      <c r="MM106"/>
      <c r="MN106"/>
      <c r="MO106"/>
      <c r="MP106"/>
      <c r="MQ106"/>
      <c r="MR106"/>
      <c r="MS106"/>
      <c r="MT106"/>
      <c r="MU106"/>
      <c r="MV106"/>
      <c r="MW106"/>
      <c r="MX106"/>
      <c r="MY106"/>
      <c r="MZ106"/>
      <c r="NA106"/>
      <c r="NB106"/>
      <c r="NC106"/>
      <c r="ND106"/>
      <c r="NE106"/>
      <c r="NF106"/>
      <c r="NG106"/>
      <c r="NH106"/>
      <c r="NI106"/>
      <c r="NJ106"/>
      <c r="NK106"/>
      <c r="NL106"/>
      <c r="NM106"/>
      <c r="NN106"/>
      <c r="NO106"/>
      <c r="NP106"/>
      <c r="NQ106"/>
      <c r="NR106"/>
      <c r="NS106"/>
      <c r="NT106"/>
      <c r="NU106"/>
      <c r="NV106"/>
      <c r="NW106"/>
      <c r="NX106"/>
      <c r="NY106"/>
      <c r="NZ106"/>
      <c r="OA106"/>
      <c r="OB106"/>
      <c r="OC106"/>
      <c r="OD106"/>
      <c r="OE106"/>
      <c r="OF106"/>
      <c r="OG106"/>
      <c r="OH106"/>
      <c r="OI106"/>
      <c r="OJ106"/>
      <c r="OK106"/>
      <c r="OL106"/>
      <c r="OM106"/>
      <c r="ON106"/>
      <c r="OO106"/>
      <c r="OP106"/>
      <c r="OQ106"/>
      <c r="OR106"/>
      <c r="OS106"/>
      <c r="OT106"/>
      <c r="OU106"/>
      <c r="OV106"/>
      <c r="OW106"/>
      <c r="OX106"/>
      <c r="OY106"/>
      <c r="OZ106"/>
      <c r="PA106"/>
      <c r="PB106"/>
      <c r="PC106"/>
      <c r="PD106"/>
      <c r="PE106"/>
      <c r="PF106"/>
      <c r="PG106"/>
      <c r="PH106"/>
      <c r="PI106"/>
      <c r="PJ106"/>
      <c r="PK106"/>
      <c r="PL106"/>
      <c r="PM106"/>
      <c r="PN106"/>
      <c r="PO106"/>
      <c r="PP106"/>
      <c r="PQ106"/>
      <c r="PR106"/>
      <c r="PS106"/>
      <c r="PT106"/>
      <c r="PU106"/>
      <c r="PV106"/>
      <c r="PW106"/>
      <c r="PX106"/>
      <c r="PY106"/>
      <c r="PZ106"/>
      <c r="QA106"/>
      <c r="QB106"/>
      <c r="QC106"/>
      <c r="QD106"/>
      <c r="QE106"/>
      <c r="QF106"/>
      <c r="QG106"/>
      <c r="QH106"/>
      <c r="QI106"/>
      <c r="QJ106"/>
      <c r="QK106"/>
      <c r="QL106"/>
      <c r="QM106"/>
      <c r="QN106"/>
      <c r="QO106"/>
      <c r="QP106"/>
      <c r="QQ106"/>
      <c r="QR106"/>
      <c r="QS106"/>
      <c r="QT106"/>
      <c r="QU106"/>
      <c r="QV106"/>
      <c r="QW106"/>
      <c r="QX106"/>
      <c r="QY106"/>
      <c r="QZ106"/>
      <c r="RA106"/>
      <c r="RB106"/>
      <c r="RC106"/>
      <c r="RD106"/>
      <c r="RE106"/>
      <c r="RF106"/>
    </row>
    <row r="107" spans="1:474">
      <c r="A107" s="252">
        <v>40</v>
      </c>
      <c r="B107" s="252" t="s">
        <v>175</v>
      </c>
      <c r="C107" s="252" t="s">
        <v>78</v>
      </c>
      <c r="D107" s="221">
        <v>36.5</v>
      </c>
      <c r="E107" s="221">
        <v>35</v>
      </c>
      <c r="F107" s="221">
        <v>38</v>
      </c>
      <c r="G107" s="221"/>
      <c r="H107" s="221"/>
      <c r="I107" s="221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  <c r="GE107"/>
      <c r="GF107"/>
      <c r="GG107"/>
      <c r="GH107"/>
      <c r="GI107"/>
      <c r="GJ107"/>
      <c r="GK107"/>
      <c r="GL107"/>
      <c r="GM107"/>
      <c r="GN107"/>
      <c r="GO107"/>
      <c r="GP107"/>
      <c r="GQ107"/>
      <c r="GR107"/>
      <c r="GS107"/>
      <c r="GT107"/>
      <c r="GU107"/>
      <c r="GV107"/>
      <c r="GW107"/>
      <c r="GX107"/>
      <c r="GY107"/>
      <c r="GZ107"/>
      <c r="HA107"/>
      <c r="HB107"/>
      <c r="HC107"/>
      <c r="HD107"/>
      <c r="HE107"/>
      <c r="HF107"/>
      <c r="HG107"/>
      <c r="HH107"/>
      <c r="HI107"/>
      <c r="HJ107"/>
      <c r="HK107"/>
      <c r="HL107"/>
      <c r="HM107"/>
      <c r="HN107"/>
      <c r="HO107"/>
      <c r="HP107"/>
      <c r="HQ107"/>
      <c r="HR107"/>
      <c r="HS107"/>
      <c r="HT107"/>
      <c r="HU107"/>
      <c r="HV107"/>
      <c r="HW107"/>
      <c r="HX107"/>
      <c r="HY107"/>
      <c r="HZ107"/>
      <c r="IA107"/>
      <c r="IB107"/>
      <c r="IC107"/>
      <c r="ID107"/>
      <c r="IE107"/>
      <c r="IF107"/>
      <c r="IG107"/>
      <c r="IH107"/>
      <c r="II107"/>
      <c r="IJ107"/>
      <c r="IK107"/>
      <c r="IL107"/>
      <c r="IM107"/>
      <c r="IN107"/>
      <c r="IO107"/>
      <c r="IP107"/>
      <c r="IQ107"/>
      <c r="IR107"/>
      <c r="IS107"/>
      <c r="IT107"/>
      <c r="IU107"/>
      <c r="IV107"/>
      <c r="IW107"/>
      <c r="IX107"/>
      <c r="IY107"/>
      <c r="IZ107"/>
      <c r="JA107"/>
      <c r="JB107"/>
      <c r="JC107"/>
      <c r="JD107"/>
      <c r="JE107"/>
      <c r="JF107"/>
      <c r="JG107"/>
      <c r="JH107"/>
      <c r="JI107"/>
      <c r="JJ107"/>
      <c r="JK107"/>
      <c r="JL107"/>
      <c r="JM107"/>
      <c r="JN107"/>
      <c r="JO107"/>
      <c r="JP107"/>
      <c r="JQ107"/>
      <c r="JR107"/>
      <c r="JS107"/>
      <c r="JT107"/>
      <c r="JU107"/>
      <c r="JV107"/>
      <c r="JW107"/>
      <c r="JX107"/>
      <c r="JY107"/>
      <c r="JZ107"/>
      <c r="KA107"/>
      <c r="KB107"/>
      <c r="KC107"/>
      <c r="KD107"/>
      <c r="KE107"/>
      <c r="KF107"/>
      <c r="KG107"/>
      <c r="KH107"/>
      <c r="KI107"/>
      <c r="KJ107"/>
      <c r="KK107"/>
      <c r="KL107"/>
      <c r="KM107"/>
      <c r="KN107"/>
      <c r="KO107"/>
      <c r="KP107"/>
      <c r="KQ107"/>
      <c r="KR107"/>
      <c r="KS107"/>
      <c r="KT107"/>
      <c r="KU107"/>
      <c r="KV107"/>
      <c r="KW107"/>
      <c r="KX107"/>
      <c r="KY107"/>
      <c r="KZ107"/>
      <c r="LA107"/>
      <c r="LB107"/>
      <c r="LC107"/>
      <c r="LD107"/>
      <c r="LE107"/>
      <c r="LF107"/>
      <c r="LG107"/>
      <c r="LH107"/>
      <c r="LI107"/>
      <c r="LJ107"/>
      <c r="LK107"/>
      <c r="LL107"/>
      <c r="LM107"/>
      <c r="LN107"/>
      <c r="LO107"/>
      <c r="LP107"/>
      <c r="LQ107"/>
      <c r="LR107"/>
      <c r="LS107"/>
      <c r="LT107"/>
      <c r="LU107"/>
      <c r="LV107"/>
      <c r="LW107"/>
      <c r="LX107"/>
      <c r="LY107"/>
      <c r="LZ107"/>
      <c r="MA107"/>
      <c r="MB107"/>
      <c r="MC107"/>
      <c r="MD107"/>
      <c r="ME107"/>
      <c r="MF107"/>
      <c r="MG107"/>
      <c r="MH107"/>
      <c r="MI107"/>
      <c r="MJ107"/>
      <c r="MK107"/>
      <c r="ML107"/>
      <c r="MM107"/>
      <c r="MN107"/>
      <c r="MO107"/>
      <c r="MP107"/>
      <c r="MQ107"/>
      <c r="MR107"/>
      <c r="MS107"/>
      <c r="MT107"/>
      <c r="MU107"/>
      <c r="MV107"/>
      <c r="MW107"/>
      <c r="MX107"/>
      <c r="MY107"/>
      <c r="MZ107"/>
      <c r="NA107"/>
      <c r="NB107"/>
      <c r="NC107"/>
      <c r="ND107"/>
      <c r="NE107"/>
      <c r="NF107"/>
      <c r="NG107"/>
      <c r="NH107"/>
      <c r="NI107"/>
      <c r="NJ107"/>
      <c r="NK107"/>
      <c r="NL107"/>
      <c r="NM107"/>
      <c r="NN107"/>
      <c r="NO107"/>
      <c r="NP107"/>
      <c r="NQ107"/>
      <c r="NR107"/>
      <c r="NS107"/>
      <c r="NT107"/>
      <c r="NU107"/>
      <c r="NV107"/>
      <c r="NW107"/>
      <c r="NX107"/>
      <c r="NY107"/>
      <c r="NZ107"/>
      <c r="OA107"/>
      <c r="OB107"/>
      <c r="OC107"/>
      <c r="OD107"/>
      <c r="OE107"/>
      <c r="OF107"/>
      <c r="OG107"/>
      <c r="OH107"/>
      <c r="OI107"/>
      <c r="OJ107"/>
      <c r="OK107"/>
      <c r="OL107"/>
      <c r="OM107"/>
      <c r="ON107"/>
      <c r="OO107"/>
      <c r="OP107"/>
      <c r="OQ107"/>
      <c r="OR107"/>
      <c r="OS107"/>
      <c r="OT107"/>
      <c r="OU107"/>
      <c r="OV107"/>
      <c r="OW107"/>
      <c r="OX107"/>
      <c r="OY107"/>
      <c r="OZ107"/>
      <c r="PA107"/>
      <c r="PB107"/>
      <c r="PC107"/>
      <c r="PD107"/>
      <c r="PE107"/>
      <c r="PF107"/>
      <c r="PG107"/>
      <c r="PH107"/>
      <c r="PI107"/>
      <c r="PJ107"/>
      <c r="PK107"/>
      <c r="PL107"/>
      <c r="PM107"/>
      <c r="PN107"/>
      <c r="PO107"/>
      <c r="PP107"/>
      <c r="PQ107"/>
      <c r="PR107"/>
      <c r="PS107"/>
      <c r="PT107"/>
      <c r="PU107"/>
      <c r="PV107"/>
      <c r="PW107"/>
      <c r="PX107"/>
      <c r="PY107"/>
      <c r="PZ107"/>
      <c r="QA107"/>
      <c r="QB107"/>
      <c r="QC107"/>
      <c r="QD107"/>
      <c r="QE107"/>
      <c r="QF107"/>
      <c r="QG107"/>
      <c r="QH107"/>
      <c r="QI107"/>
      <c r="QJ107"/>
      <c r="QK107"/>
      <c r="QL107"/>
      <c r="QM107"/>
      <c r="QN107"/>
      <c r="QO107"/>
      <c r="QP107"/>
      <c r="QQ107"/>
      <c r="QR107"/>
      <c r="QS107"/>
      <c r="QT107"/>
      <c r="QU107"/>
      <c r="QV107"/>
      <c r="QW107"/>
      <c r="QX107"/>
      <c r="QY107"/>
      <c r="QZ107"/>
      <c r="RA107"/>
      <c r="RB107"/>
      <c r="RC107"/>
      <c r="RD107"/>
      <c r="RE107"/>
      <c r="RF107"/>
    </row>
    <row r="108" spans="1:474">
      <c r="A108" s="252">
        <v>40</v>
      </c>
      <c r="B108" s="252" t="s">
        <v>259</v>
      </c>
      <c r="C108" s="252" t="s">
        <v>78</v>
      </c>
      <c r="D108" s="221">
        <v>36.333333333333336</v>
      </c>
      <c r="E108" s="221">
        <v>35</v>
      </c>
      <c r="F108" s="221">
        <v>38</v>
      </c>
      <c r="G108" s="221"/>
      <c r="H108" s="221"/>
      <c r="I108" s="221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  <c r="GE108"/>
      <c r="GF108"/>
      <c r="GG108"/>
      <c r="GH108"/>
      <c r="GI108"/>
      <c r="GJ108"/>
      <c r="GK108"/>
      <c r="GL108"/>
      <c r="GM108"/>
      <c r="GN108"/>
      <c r="GO108"/>
      <c r="GP108"/>
      <c r="GQ108"/>
      <c r="GR108"/>
      <c r="GS108"/>
      <c r="GT108"/>
      <c r="GU108"/>
      <c r="GV108"/>
      <c r="GW108"/>
      <c r="GX108"/>
      <c r="GY108"/>
      <c r="GZ108"/>
      <c r="HA108"/>
      <c r="HB108"/>
      <c r="HC108"/>
      <c r="HD108"/>
      <c r="HE108"/>
      <c r="HF108"/>
      <c r="HG108"/>
      <c r="HH108"/>
      <c r="HI108"/>
      <c r="HJ108"/>
      <c r="HK108"/>
      <c r="HL108"/>
      <c r="HM108"/>
      <c r="HN108"/>
      <c r="HO108"/>
      <c r="HP108"/>
      <c r="HQ108"/>
      <c r="HR108"/>
      <c r="HS108"/>
      <c r="HT108"/>
      <c r="HU108"/>
      <c r="HV108"/>
      <c r="HW108"/>
      <c r="HX108"/>
      <c r="HY108"/>
      <c r="HZ108"/>
      <c r="IA108"/>
      <c r="IB108"/>
      <c r="IC108"/>
      <c r="ID108"/>
      <c r="IE108"/>
      <c r="IF108"/>
      <c r="IG108"/>
      <c r="IH108"/>
      <c r="II108"/>
      <c r="IJ108"/>
      <c r="IK108"/>
      <c r="IL108"/>
      <c r="IM108"/>
      <c r="IN108"/>
      <c r="IO108"/>
      <c r="IP108"/>
      <c r="IQ108"/>
      <c r="IR108"/>
      <c r="IS108"/>
      <c r="IT108"/>
      <c r="IU108"/>
      <c r="IV108"/>
      <c r="IW108"/>
      <c r="IX108"/>
      <c r="IY108"/>
      <c r="IZ108"/>
      <c r="JA108"/>
      <c r="JB108"/>
      <c r="JC108"/>
      <c r="JD108"/>
      <c r="JE108"/>
      <c r="JF108"/>
      <c r="JG108"/>
      <c r="JH108"/>
      <c r="JI108"/>
      <c r="JJ108"/>
      <c r="JK108"/>
      <c r="JL108"/>
      <c r="JM108"/>
      <c r="JN108"/>
      <c r="JO108"/>
      <c r="JP108"/>
      <c r="JQ108"/>
      <c r="JR108"/>
      <c r="JS108"/>
      <c r="JT108"/>
      <c r="JU108"/>
      <c r="JV108"/>
      <c r="JW108"/>
      <c r="JX108"/>
      <c r="JY108"/>
      <c r="JZ108"/>
      <c r="KA108"/>
      <c r="KB108"/>
      <c r="KC108"/>
      <c r="KD108"/>
      <c r="KE108"/>
      <c r="KF108"/>
      <c r="KG108"/>
      <c r="KH108"/>
      <c r="KI108"/>
      <c r="KJ108"/>
      <c r="KK108"/>
      <c r="KL108"/>
      <c r="KM108"/>
      <c r="KN108"/>
      <c r="KO108"/>
      <c r="KP108"/>
      <c r="KQ108"/>
      <c r="KR108"/>
      <c r="KS108"/>
      <c r="KT108"/>
      <c r="KU108"/>
      <c r="KV108"/>
      <c r="KW108"/>
      <c r="KX108"/>
      <c r="KY108"/>
      <c r="KZ108"/>
      <c r="LA108"/>
      <c r="LB108"/>
      <c r="LC108"/>
      <c r="LD108"/>
      <c r="LE108"/>
      <c r="LF108"/>
      <c r="LG108"/>
      <c r="LH108"/>
      <c r="LI108"/>
      <c r="LJ108"/>
      <c r="LK108"/>
      <c r="LL108"/>
      <c r="LM108"/>
      <c r="LN108"/>
      <c r="LO108"/>
      <c r="LP108"/>
      <c r="LQ108"/>
      <c r="LR108"/>
      <c r="LS108"/>
      <c r="LT108"/>
      <c r="LU108"/>
      <c r="LV108"/>
      <c r="LW108"/>
      <c r="LX108"/>
      <c r="LY108"/>
      <c r="LZ108"/>
      <c r="MA108"/>
      <c r="MB108"/>
      <c r="MC108"/>
      <c r="MD108"/>
      <c r="ME108"/>
      <c r="MF108"/>
      <c r="MG108"/>
      <c r="MH108"/>
      <c r="MI108"/>
      <c r="MJ108"/>
      <c r="MK108"/>
      <c r="ML108"/>
      <c r="MM108"/>
      <c r="MN108"/>
      <c r="MO108"/>
      <c r="MP108"/>
      <c r="MQ108"/>
      <c r="MR108"/>
      <c r="MS108"/>
      <c r="MT108"/>
      <c r="MU108"/>
      <c r="MV108"/>
      <c r="MW108"/>
      <c r="MX108"/>
      <c r="MY108"/>
      <c r="MZ108"/>
      <c r="NA108"/>
      <c r="NB108"/>
      <c r="NC108"/>
      <c r="ND108"/>
      <c r="NE108"/>
      <c r="NF108"/>
      <c r="NG108"/>
      <c r="NH108"/>
      <c r="NI108"/>
      <c r="NJ108"/>
      <c r="NK108"/>
      <c r="NL108"/>
      <c r="NM108"/>
      <c r="NN108"/>
      <c r="NO108"/>
      <c r="NP108"/>
      <c r="NQ108"/>
      <c r="NR108"/>
      <c r="NS108"/>
      <c r="NT108"/>
      <c r="NU108"/>
      <c r="NV108"/>
      <c r="NW108"/>
      <c r="NX108"/>
      <c r="NY108"/>
      <c r="NZ108"/>
      <c r="OA108"/>
      <c r="OB108"/>
      <c r="OC108"/>
      <c r="OD108"/>
      <c r="OE108"/>
      <c r="OF108"/>
      <c r="OG108"/>
      <c r="OH108"/>
      <c r="OI108"/>
      <c r="OJ108"/>
      <c r="OK108"/>
      <c r="OL108"/>
      <c r="OM108"/>
      <c r="ON108"/>
      <c r="OO108"/>
      <c r="OP108"/>
      <c r="OQ108"/>
      <c r="OR108"/>
      <c r="OS108"/>
      <c r="OT108"/>
      <c r="OU108"/>
      <c r="OV108"/>
      <c r="OW108"/>
      <c r="OX108"/>
      <c r="OY108"/>
      <c r="OZ108"/>
      <c r="PA108"/>
      <c r="PB108"/>
      <c r="PC108"/>
      <c r="PD108"/>
      <c r="PE108"/>
      <c r="PF108"/>
      <c r="PG108"/>
      <c r="PH108"/>
      <c r="PI108"/>
      <c r="PJ108"/>
      <c r="PK108"/>
      <c r="PL108"/>
      <c r="PM108"/>
      <c r="PN108"/>
      <c r="PO108"/>
      <c r="PP108"/>
      <c r="PQ108"/>
      <c r="PR108"/>
      <c r="PS108"/>
      <c r="PT108"/>
      <c r="PU108"/>
      <c r="PV108"/>
      <c r="PW108"/>
      <c r="PX108"/>
      <c r="PY108"/>
      <c r="PZ108"/>
      <c r="QA108"/>
      <c r="QB108"/>
      <c r="QC108"/>
      <c r="QD108"/>
      <c r="QE108"/>
      <c r="QF108"/>
      <c r="QG108"/>
      <c r="QH108"/>
      <c r="QI108"/>
      <c r="QJ108"/>
      <c r="QK108"/>
      <c r="QL108"/>
      <c r="QM108"/>
      <c r="QN108"/>
      <c r="QO108"/>
      <c r="QP108"/>
      <c r="QQ108"/>
      <c r="QR108"/>
      <c r="QS108"/>
      <c r="QT108"/>
      <c r="QU108"/>
      <c r="QV108"/>
      <c r="QW108"/>
      <c r="QX108"/>
      <c r="QY108"/>
      <c r="QZ108"/>
      <c r="RA108"/>
      <c r="RB108"/>
      <c r="RC108"/>
      <c r="RD108"/>
      <c r="RE108"/>
      <c r="RF108"/>
    </row>
    <row r="109" spans="1:474">
      <c r="A109" s="252">
        <v>41</v>
      </c>
      <c r="B109" s="252" t="s">
        <v>190</v>
      </c>
      <c r="C109" s="252" t="s">
        <v>79</v>
      </c>
      <c r="D109" s="221">
        <v>33.875</v>
      </c>
      <c r="E109" s="221">
        <v>33</v>
      </c>
      <c r="F109" s="221">
        <v>34</v>
      </c>
      <c r="G109" s="221"/>
      <c r="H109" s="221"/>
      <c r="I109" s="221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  <c r="GE109"/>
      <c r="GF109"/>
      <c r="GG109"/>
      <c r="GH109"/>
      <c r="GI109"/>
      <c r="GJ109"/>
      <c r="GK109"/>
      <c r="GL109"/>
      <c r="GM109"/>
      <c r="GN109"/>
      <c r="GO109"/>
      <c r="GP109"/>
      <c r="GQ109"/>
      <c r="GR109"/>
      <c r="GS109"/>
      <c r="GT109"/>
      <c r="GU109"/>
      <c r="GV109"/>
      <c r="GW109"/>
      <c r="GX109"/>
      <c r="GY109"/>
      <c r="GZ109"/>
      <c r="HA109"/>
      <c r="HB109"/>
      <c r="HC109"/>
      <c r="HD109"/>
      <c r="HE109"/>
      <c r="HF109"/>
      <c r="HG109"/>
      <c r="HH109"/>
      <c r="HI109"/>
      <c r="HJ109"/>
      <c r="HK109"/>
      <c r="HL109"/>
      <c r="HM109"/>
      <c r="HN109"/>
      <c r="HO109"/>
      <c r="HP109"/>
      <c r="HQ109"/>
      <c r="HR109"/>
      <c r="HS109"/>
      <c r="HT109"/>
      <c r="HU109"/>
      <c r="HV109"/>
      <c r="HW109"/>
      <c r="HX109"/>
      <c r="HY109"/>
      <c r="HZ109"/>
      <c r="IA109"/>
      <c r="IB109"/>
      <c r="IC109"/>
      <c r="ID109"/>
      <c r="IE109"/>
      <c r="IF109"/>
      <c r="IG109"/>
      <c r="IH109"/>
      <c r="II109"/>
      <c r="IJ109"/>
      <c r="IK109"/>
      <c r="IL109"/>
      <c r="IM109"/>
      <c r="IN109"/>
      <c r="IO109"/>
      <c r="IP109"/>
      <c r="IQ109"/>
      <c r="IR109"/>
      <c r="IS109"/>
      <c r="IT109"/>
      <c r="IU109"/>
      <c r="IV109"/>
      <c r="IW109"/>
      <c r="IX109"/>
      <c r="IY109"/>
      <c r="IZ109"/>
      <c r="JA109"/>
      <c r="JB109"/>
      <c r="JC109"/>
      <c r="JD109"/>
      <c r="JE109"/>
      <c r="JF109"/>
      <c r="JG109"/>
      <c r="JH109"/>
      <c r="JI109"/>
      <c r="JJ109"/>
      <c r="JK109"/>
      <c r="JL109"/>
      <c r="JM109"/>
      <c r="JN109"/>
      <c r="JO109"/>
      <c r="JP109"/>
      <c r="JQ109"/>
      <c r="JR109"/>
      <c r="JS109"/>
      <c r="JT109"/>
      <c r="JU109"/>
      <c r="JV109"/>
      <c r="JW109"/>
      <c r="JX109"/>
      <c r="JY109"/>
      <c r="JZ109"/>
      <c r="KA109"/>
      <c r="KB109"/>
      <c r="KC109"/>
      <c r="KD109"/>
      <c r="KE109"/>
      <c r="KF109"/>
      <c r="KG109"/>
      <c r="KH109"/>
      <c r="KI109"/>
      <c r="KJ109"/>
      <c r="KK109"/>
      <c r="KL109"/>
      <c r="KM109"/>
      <c r="KN109"/>
      <c r="KO109"/>
      <c r="KP109"/>
      <c r="KQ109"/>
      <c r="KR109"/>
      <c r="KS109"/>
      <c r="KT109"/>
      <c r="KU109"/>
      <c r="KV109"/>
      <c r="KW109"/>
      <c r="KX109"/>
      <c r="KY109"/>
      <c r="KZ109"/>
      <c r="LA109"/>
      <c r="LB109"/>
      <c r="LC109"/>
      <c r="LD109"/>
      <c r="LE109"/>
      <c r="LF109"/>
      <c r="LG109"/>
      <c r="LH109"/>
      <c r="LI109"/>
      <c r="LJ109"/>
      <c r="LK109"/>
      <c r="LL109"/>
      <c r="LM109"/>
      <c r="LN109"/>
      <c r="LO109"/>
      <c r="LP109"/>
      <c r="LQ109"/>
      <c r="LR109"/>
      <c r="LS109"/>
      <c r="LT109"/>
      <c r="LU109"/>
      <c r="LV109"/>
      <c r="LW109"/>
      <c r="LX109"/>
      <c r="LY109"/>
      <c r="LZ109"/>
      <c r="MA109"/>
      <c r="MB109"/>
      <c r="MC109"/>
      <c r="MD109"/>
      <c r="ME109"/>
      <c r="MF109"/>
      <c r="MG109"/>
      <c r="MH109"/>
      <c r="MI109"/>
      <c r="MJ109"/>
      <c r="MK109"/>
      <c r="ML109"/>
      <c r="MM109"/>
      <c r="MN109"/>
      <c r="MO109"/>
      <c r="MP109"/>
      <c r="MQ109"/>
      <c r="MR109"/>
      <c r="MS109"/>
      <c r="MT109"/>
      <c r="MU109"/>
      <c r="MV109"/>
      <c r="MW109"/>
      <c r="MX109"/>
      <c r="MY109"/>
      <c r="MZ109"/>
      <c r="NA109"/>
      <c r="NB109"/>
      <c r="NC109"/>
      <c r="ND109"/>
      <c r="NE109"/>
      <c r="NF109"/>
      <c r="NG109"/>
      <c r="NH109"/>
      <c r="NI109"/>
      <c r="NJ109"/>
      <c r="NK109"/>
      <c r="NL109"/>
      <c r="NM109"/>
      <c r="NN109"/>
      <c r="NO109"/>
      <c r="NP109"/>
      <c r="NQ109"/>
      <c r="NR109"/>
      <c r="NS109"/>
      <c r="NT109"/>
      <c r="NU109"/>
      <c r="NV109"/>
      <c r="NW109"/>
      <c r="NX109"/>
      <c r="NY109"/>
      <c r="NZ109"/>
      <c r="OA109"/>
      <c r="OB109"/>
      <c r="OC109"/>
      <c r="OD109"/>
      <c r="OE109"/>
      <c r="OF109"/>
      <c r="OG109"/>
      <c r="OH109"/>
      <c r="OI109"/>
      <c r="OJ109"/>
      <c r="OK109"/>
      <c r="OL109"/>
      <c r="OM109"/>
      <c r="ON109"/>
      <c r="OO109"/>
      <c r="OP109"/>
      <c r="OQ109"/>
      <c r="OR109"/>
      <c r="OS109"/>
      <c r="OT109"/>
      <c r="OU109"/>
      <c r="OV109"/>
      <c r="OW109"/>
      <c r="OX109"/>
      <c r="OY109"/>
      <c r="OZ109"/>
      <c r="PA109"/>
      <c r="PB109"/>
      <c r="PC109"/>
      <c r="PD109"/>
      <c r="PE109"/>
      <c r="PF109"/>
      <c r="PG109"/>
      <c r="PH109"/>
      <c r="PI109"/>
      <c r="PJ109"/>
      <c r="PK109"/>
      <c r="PL109"/>
      <c r="PM109"/>
      <c r="PN109"/>
      <c r="PO109"/>
      <c r="PP109"/>
      <c r="PQ109"/>
      <c r="PR109"/>
      <c r="PS109"/>
      <c r="PT109"/>
      <c r="PU109"/>
      <c r="PV109"/>
      <c r="PW109"/>
      <c r="PX109"/>
      <c r="PY109"/>
      <c r="PZ109"/>
      <c r="QA109"/>
      <c r="QB109"/>
      <c r="QC109"/>
      <c r="QD109"/>
      <c r="QE109"/>
      <c r="QF109"/>
      <c r="QG109"/>
      <c r="QH109"/>
      <c r="QI109"/>
      <c r="QJ109"/>
      <c r="QK109"/>
      <c r="QL109"/>
      <c r="QM109"/>
      <c r="QN109"/>
      <c r="QO109"/>
      <c r="QP109"/>
      <c r="QQ109"/>
      <c r="QR109"/>
      <c r="QS109"/>
      <c r="QT109"/>
      <c r="QU109"/>
      <c r="QV109"/>
      <c r="QW109"/>
      <c r="QX109"/>
      <c r="QY109"/>
      <c r="QZ109"/>
      <c r="RA109"/>
      <c r="RB109"/>
      <c r="RC109"/>
      <c r="RD109"/>
      <c r="RE109"/>
      <c r="RF109"/>
    </row>
    <row r="110" spans="1:474">
      <c r="A110" s="252">
        <v>42</v>
      </c>
      <c r="B110" s="252" t="s">
        <v>190</v>
      </c>
      <c r="C110" s="252" t="s">
        <v>80</v>
      </c>
      <c r="D110" s="221">
        <v>30</v>
      </c>
      <c r="E110" s="221">
        <v>30</v>
      </c>
      <c r="F110" s="221">
        <v>30</v>
      </c>
      <c r="G110" s="221"/>
      <c r="H110" s="221"/>
      <c r="I110" s="221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  <c r="GE110"/>
      <c r="GF110"/>
      <c r="GG110"/>
      <c r="GH110"/>
      <c r="GI110"/>
      <c r="GJ110"/>
      <c r="GK110"/>
      <c r="GL110"/>
      <c r="GM110"/>
      <c r="GN110"/>
      <c r="GO110"/>
      <c r="GP110"/>
      <c r="GQ110"/>
      <c r="GR110"/>
      <c r="GS110"/>
      <c r="GT110"/>
      <c r="GU110"/>
      <c r="GV110"/>
      <c r="GW110"/>
      <c r="GX110"/>
      <c r="GY110"/>
      <c r="GZ110"/>
      <c r="HA110"/>
      <c r="HB110"/>
      <c r="HC110"/>
      <c r="HD110"/>
      <c r="HE110"/>
      <c r="HF110"/>
      <c r="HG110"/>
      <c r="HH110"/>
      <c r="HI110"/>
      <c r="HJ110"/>
      <c r="HK110"/>
      <c r="HL110"/>
      <c r="HM110"/>
      <c r="HN110"/>
      <c r="HO110"/>
      <c r="HP110"/>
      <c r="HQ110"/>
      <c r="HR110"/>
      <c r="HS110"/>
      <c r="HT110"/>
      <c r="HU110"/>
      <c r="HV110"/>
      <c r="HW110"/>
      <c r="HX110"/>
      <c r="HY110"/>
      <c r="HZ110"/>
      <c r="IA110"/>
      <c r="IB110"/>
      <c r="IC110"/>
      <c r="ID110"/>
      <c r="IE110"/>
      <c r="IF110"/>
      <c r="IG110"/>
      <c r="IH110"/>
      <c r="II110"/>
      <c r="IJ110"/>
      <c r="IK110"/>
      <c r="IL110"/>
      <c r="IM110"/>
      <c r="IN110"/>
      <c r="IO110"/>
      <c r="IP110"/>
      <c r="IQ110"/>
      <c r="IR110"/>
      <c r="IS110"/>
      <c r="IT110"/>
      <c r="IU110"/>
      <c r="IV110"/>
      <c r="IW110"/>
      <c r="IX110"/>
      <c r="IY110"/>
      <c r="IZ110"/>
      <c r="JA110"/>
      <c r="JB110"/>
      <c r="JC110"/>
      <c r="JD110"/>
      <c r="JE110"/>
      <c r="JF110"/>
      <c r="JG110"/>
      <c r="JH110"/>
      <c r="JI110"/>
      <c r="JJ110"/>
      <c r="JK110"/>
      <c r="JL110"/>
      <c r="JM110"/>
      <c r="JN110"/>
      <c r="JO110"/>
      <c r="JP110"/>
      <c r="JQ110"/>
      <c r="JR110"/>
      <c r="JS110"/>
      <c r="JT110"/>
      <c r="JU110"/>
      <c r="JV110"/>
      <c r="JW110"/>
      <c r="JX110"/>
      <c r="JY110"/>
      <c r="JZ110"/>
      <c r="KA110"/>
      <c r="KB110"/>
      <c r="KC110"/>
      <c r="KD110"/>
      <c r="KE110"/>
      <c r="KF110"/>
      <c r="KG110"/>
      <c r="KH110"/>
      <c r="KI110"/>
      <c r="KJ110"/>
      <c r="KK110"/>
      <c r="KL110"/>
      <c r="KM110"/>
      <c r="KN110"/>
      <c r="KO110"/>
      <c r="KP110"/>
      <c r="KQ110"/>
      <c r="KR110"/>
      <c r="KS110"/>
      <c r="KT110"/>
      <c r="KU110"/>
      <c r="KV110"/>
      <c r="KW110"/>
      <c r="KX110"/>
      <c r="KY110"/>
      <c r="KZ110"/>
      <c r="LA110"/>
      <c r="LB110"/>
      <c r="LC110"/>
      <c r="LD110"/>
      <c r="LE110"/>
      <c r="LF110"/>
      <c r="LG110"/>
      <c r="LH110"/>
      <c r="LI110"/>
      <c r="LJ110"/>
      <c r="LK110"/>
      <c r="LL110"/>
      <c r="LM110"/>
      <c r="LN110"/>
      <c r="LO110"/>
      <c r="LP110"/>
      <c r="LQ110"/>
      <c r="LR110"/>
      <c r="LS110"/>
      <c r="LT110"/>
      <c r="LU110"/>
      <c r="LV110"/>
      <c r="LW110"/>
      <c r="LX110"/>
      <c r="LY110"/>
      <c r="LZ110"/>
      <c r="MA110"/>
      <c r="MB110"/>
      <c r="MC110"/>
      <c r="MD110"/>
      <c r="ME110"/>
      <c r="MF110"/>
      <c r="MG110"/>
      <c r="MH110"/>
      <c r="MI110"/>
      <c r="MJ110"/>
      <c r="MK110"/>
      <c r="ML110"/>
      <c r="MM110"/>
      <c r="MN110"/>
      <c r="MO110"/>
      <c r="MP110"/>
      <c r="MQ110"/>
      <c r="MR110"/>
      <c r="MS110"/>
      <c r="MT110"/>
      <c r="MU110"/>
      <c r="MV110"/>
      <c r="MW110"/>
      <c r="MX110"/>
      <c r="MY110"/>
      <c r="MZ110"/>
      <c r="NA110"/>
      <c r="NB110"/>
      <c r="NC110"/>
      <c r="ND110"/>
      <c r="NE110"/>
      <c r="NF110"/>
      <c r="NG110"/>
      <c r="NH110"/>
      <c r="NI110"/>
      <c r="NJ110"/>
      <c r="NK110"/>
      <c r="NL110"/>
      <c r="NM110"/>
      <c r="NN110"/>
      <c r="NO110"/>
      <c r="NP110"/>
      <c r="NQ110"/>
      <c r="NR110"/>
      <c r="NS110"/>
      <c r="NT110"/>
      <c r="NU110"/>
      <c r="NV110"/>
      <c r="NW110"/>
      <c r="NX110"/>
      <c r="NY110"/>
      <c r="NZ110"/>
      <c r="OA110"/>
      <c r="OB110"/>
      <c r="OC110"/>
      <c r="OD110"/>
      <c r="OE110"/>
      <c r="OF110"/>
      <c r="OG110"/>
      <c r="OH110"/>
      <c r="OI110"/>
      <c r="OJ110"/>
      <c r="OK110"/>
      <c r="OL110"/>
      <c r="OM110"/>
      <c r="ON110"/>
      <c r="OO110"/>
      <c r="OP110"/>
      <c r="OQ110"/>
      <c r="OR110"/>
      <c r="OS110"/>
      <c r="OT110"/>
      <c r="OU110"/>
      <c r="OV110"/>
      <c r="OW110"/>
      <c r="OX110"/>
      <c r="OY110"/>
      <c r="OZ110"/>
      <c r="PA110"/>
      <c r="PB110"/>
      <c r="PC110"/>
      <c r="PD110"/>
      <c r="PE110"/>
      <c r="PF110"/>
      <c r="PG110"/>
      <c r="PH110"/>
      <c r="PI110"/>
      <c r="PJ110"/>
      <c r="PK110"/>
      <c r="PL110"/>
      <c r="PM110"/>
      <c r="PN110"/>
      <c r="PO110"/>
      <c r="PP110"/>
      <c r="PQ110"/>
      <c r="PR110"/>
      <c r="PS110"/>
      <c r="PT110"/>
      <c r="PU110"/>
      <c r="PV110"/>
      <c r="PW110"/>
      <c r="PX110"/>
      <c r="PY110"/>
      <c r="PZ110"/>
      <c r="QA110"/>
      <c r="QB110"/>
      <c r="QC110"/>
      <c r="QD110"/>
      <c r="QE110"/>
      <c r="QF110"/>
      <c r="QG110"/>
      <c r="QH110"/>
      <c r="QI110"/>
      <c r="QJ110"/>
      <c r="QK110"/>
      <c r="QL110"/>
      <c r="QM110"/>
      <c r="QN110"/>
      <c r="QO110"/>
      <c r="QP110"/>
      <c r="QQ110"/>
      <c r="QR110"/>
      <c r="QS110"/>
      <c r="QT110"/>
      <c r="QU110"/>
      <c r="QV110"/>
      <c r="QW110"/>
      <c r="QX110"/>
      <c r="QY110"/>
      <c r="QZ110"/>
      <c r="RA110"/>
      <c r="RB110"/>
      <c r="RC110"/>
      <c r="RD110"/>
      <c r="RE110"/>
      <c r="RF110"/>
    </row>
    <row r="111" spans="1:474">
      <c r="A111" s="252">
        <v>42</v>
      </c>
      <c r="B111" s="252" t="s">
        <v>182</v>
      </c>
      <c r="C111" s="252" t="s">
        <v>80</v>
      </c>
      <c r="D111" s="221">
        <v>21</v>
      </c>
      <c r="E111" s="221">
        <v>20</v>
      </c>
      <c r="F111" s="221">
        <v>22</v>
      </c>
      <c r="G111" s="221"/>
      <c r="H111" s="221"/>
      <c r="I111" s="22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  <c r="GE111"/>
      <c r="GF111"/>
      <c r="GG111"/>
      <c r="GH111"/>
      <c r="GI111"/>
      <c r="GJ111"/>
      <c r="GK111"/>
      <c r="GL111"/>
      <c r="GM111"/>
      <c r="GN111"/>
      <c r="GO111"/>
      <c r="GP111"/>
      <c r="GQ111"/>
      <c r="GR111"/>
      <c r="GS111"/>
      <c r="GT111"/>
      <c r="GU111"/>
      <c r="GV111"/>
      <c r="GW111"/>
      <c r="GX111"/>
      <c r="GY111"/>
      <c r="GZ111"/>
      <c r="HA111"/>
      <c r="HB111"/>
      <c r="HC111"/>
      <c r="HD111"/>
      <c r="HE111"/>
      <c r="HF111"/>
      <c r="HG111"/>
      <c r="HH111"/>
      <c r="HI111"/>
      <c r="HJ111"/>
      <c r="HK111"/>
      <c r="HL111"/>
      <c r="HM111"/>
      <c r="HN111"/>
      <c r="HO111"/>
      <c r="HP111"/>
      <c r="HQ111"/>
      <c r="HR111"/>
      <c r="HS111"/>
      <c r="HT111"/>
      <c r="HU111"/>
      <c r="HV111"/>
      <c r="HW111"/>
      <c r="HX111"/>
      <c r="HY111"/>
      <c r="HZ111"/>
      <c r="IA111"/>
      <c r="IB111"/>
      <c r="IC111"/>
      <c r="ID111"/>
      <c r="IE111"/>
      <c r="IF111"/>
      <c r="IG111"/>
      <c r="IH111"/>
      <c r="II111"/>
      <c r="IJ111"/>
      <c r="IK111"/>
      <c r="IL111"/>
      <c r="IM111"/>
      <c r="IN111"/>
      <c r="IO111"/>
      <c r="IP111"/>
      <c r="IQ111"/>
      <c r="IR111"/>
      <c r="IS111"/>
      <c r="IT111"/>
      <c r="IU111"/>
      <c r="IV111"/>
      <c r="IW111"/>
      <c r="IX111"/>
      <c r="IY111"/>
      <c r="IZ111"/>
      <c r="JA111"/>
      <c r="JB111"/>
      <c r="JC111"/>
      <c r="JD111"/>
      <c r="JE111"/>
      <c r="JF111"/>
      <c r="JG111"/>
      <c r="JH111"/>
      <c r="JI111"/>
      <c r="JJ111"/>
      <c r="JK111"/>
      <c r="JL111"/>
      <c r="JM111"/>
      <c r="JN111"/>
      <c r="JO111"/>
      <c r="JP111"/>
      <c r="JQ111"/>
      <c r="JR111"/>
      <c r="JS111"/>
      <c r="JT111"/>
      <c r="JU111"/>
      <c r="JV111"/>
      <c r="JW111"/>
      <c r="JX111"/>
      <c r="JY111"/>
      <c r="JZ111"/>
      <c r="KA111"/>
      <c r="KB111"/>
      <c r="KC111"/>
      <c r="KD111"/>
      <c r="KE111"/>
      <c r="KF111"/>
      <c r="KG111"/>
      <c r="KH111"/>
      <c r="KI111"/>
      <c r="KJ111"/>
      <c r="KK111"/>
      <c r="KL111"/>
      <c r="KM111"/>
      <c r="KN111"/>
      <c r="KO111"/>
      <c r="KP111"/>
      <c r="KQ111"/>
      <c r="KR111"/>
      <c r="KS111"/>
      <c r="KT111"/>
      <c r="KU111"/>
      <c r="KV111"/>
      <c r="KW111"/>
      <c r="KX111"/>
      <c r="KY111"/>
      <c r="KZ111"/>
      <c r="LA111"/>
      <c r="LB111"/>
      <c r="LC111"/>
      <c r="LD111"/>
      <c r="LE111"/>
      <c r="LF111"/>
      <c r="LG111"/>
      <c r="LH111"/>
      <c r="LI111"/>
      <c r="LJ111"/>
      <c r="LK111"/>
      <c r="LL111"/>
      <c r="LM111"/>
      <c r="LN111"/>
      <c r="LO111"/>
      <c r="LP111"/>
      <c r="LQ111"/>
      <c r="LR111"/>
      <c r="LS111"/>
      <c r="LT111"/>
      <c r="LU111"/>
      <c r="LV111"/>
      <c r="LW111"/>
      <c r="LX111"/>
      <c r="LY111"/>
      <c r="LZ111"/>
      <c r="MA111"/>
      <c r="MB111"/>
      <c r="MC111"/>
      <c r="MD111"/>
      <c r="ME111"/>
      <c r="MF111"/>
      <c r="MG111"/>
      <c r="MH111"/>
      <c r="MI111"/>
      <c r="MJ111"/>
      <c r="MK111"/>
      <c r="ML111"/>
      <c r="MM111"/>
      <c r="MN111"/>
      <c r="MO111"/>
      <c r="MP111"/>
      <c r="MQ111"/>
      <c r="MR111"/>
      <c r="MS111"/>
      <c r="MT111"/>
      <c r="MU111"/>
      <c r="MV111"/>
      <c r="MW111"/>
      <c r="MX111"/>
      <c r="MY111"/>
      <c r="MZ111"/>
      <c r="NA111"/>
      <c r="NB111"/>
      <c r="NC111"/>
      <c r="ND111"/>
      <c r="NE111"/>
      <c r="NF111"/>
      <c r="NG111"/>
      <c r="NH111"/>
      <c r="NI111"/>
      <c r="NJ111"/>
      <c r="NK111"/>
      <c r="NL111"/>
      <c r="NM111"/>
      <c r="NN111"/>
      <c r="NO111"/>
      <c r="NP111"/>
      <c r="NQ111"/>
      <c r="NR111"/>
      <c r="NS111"/>
      <c r="NT111"/>
      <c r="NU111"/>
      <c r="NV111"/>
      <c r="NW111"/>
      <c r="NX111"/>
      <c r="NY111"/>
      <c r="NZ111"/>
      <c r="OA111"/>
      <c r="OB111"/>
      <c r="OC111"/>
      <c r="OD111"/>
      <c r="OE111"/>
      <c r="OF111"/>
      <c r="OG111"/>
      <c r="OH111"/>
      <c r="OI111"/>
      <c r="OJ111"/>
      <c r="OK111"/>
      <c r="OL111"/>
      <c r="OM111"/>
      <c r="ON111"/>
      <c r="OO111"/>
      <c r="OP111"/>
      <c r="OQ111"/>
      <c r="OR111"/>
      <c r="OS111"/>
      <c r="OT111"/>
      <c r="OU111"/>
      <c r="OV111"/>
      <c r="OW111"/>
      <c r="OX111"/>
      <c r="OY111"/>
      <c r="OZ111"/>
      <c r="PA111"/>
      <c r="PB111"/>
      <c r="PC111"/>
      <c r="PD111"/>
      <c r="PE111"/>
      <c r="PF111"/>
      <c r="PG111"/>
      <c r="PH111"/>
      <c r="PI111"/>
      <c r="PJ111"/>
      <c r="PK111"/>
      <c r="PL111"/>
      <c r="PM111"/>
      <c r="PN111"/>
      <c r="PO111"/>
      <c r="PP111"/>
      <c r="PQ111"/>
      <c r="PR111"/>
      <c r="PS111"/>
      <c r="PT111"/>
      <c r="PU111"/>
      <c r="PV111"/>
      <c r="PW111"/>
      <c r="PX111"/>
      <c r="PY111"/>
      <c r="PZ111"/>
      <c r="QA111"/>
      <c r="QB111"/>
      <c r="QC111"/>
      <c r="QD111"/>
      <c r="QE111"/>
      <c r="QF111"/>
      <c r="QG111"/>
      <c r="QH111"/>
      <c r="QI111"/>
      <c r="QJ111"/>
      <c r="QK111"/>
      <c r="QL111"/>
      <c r="QM111"/>
      <c r="QN111"/>
      <c r="QO111"/>
      <c r="QP111"/>
      <c r="QQ111"/>
      <c r="QR111"/>
      <c r="QS111"/>
      <c r="QT111"/>
      <c r="QU111"/>
      <c r="QV111"/>
      <c r="QW111"/>
      <c r="QX111"/>
      <c r="QY111"/>
      <c r="QZ111"/>
      <c r="RA111"/>
      <c r="RB111"/>
      <c r="RC111"/>
      <c r="RD111"/>
      <c r="RE111"/>
      <c r="RF111"/>
    </row>
    <row r="112" spans="1:474">
      <c r="A112" s="252">
        <v>42</v>
      </c>
      <c r="B112" s="252" t="s">
        <v>259</v>
      </c>
      <c r="C112" s="252" t="s">
        <v>80</v>
      </c>
      <c r="D112" s="221">
        <v>26</v>
      </c>
      <c r="E112" s="221">
        <v>26</v>
      </c>
      <c r="F112" s="221">
        <v>26</v>
      </c>
      <c r="G112" s="221"/>
      <c r="H112" s="221"/>
      <c r="I112" s="221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  <c r="GE112"/>
      <c r="GF112"/>
      <c r="GG112"/>
      <c r="GH112"/>
      <c r="GI112"/>
      <c r="GJ112"/>
      <c r="GK112"/>
      <c r="GL112"/>
      <c r="GM112"/>
      <c r="GN112"/>
      <c r="GO112"/>
      <c r="GP112"/>
      <c r="GQ112"/>
      <c r="GR112"/>
      <c r="GS112"/>
      <c r="GT112"/>
      <c r="GU112"/>
      <c r="GV112"/>
      <c r="GW112"/>
      <c r="GX112"/>
      <c r="GY112"/>
      <c r="GZ112"/>
      <c r="HA112"/>
      <c r="HB112"/>
      <c r="HC112"/>
      <c r="HD112"/>
      <c r="HE112"/>
      <c r="HF112"/>
      <c r="HG112"/>
      <c r="HH112"/>
      <c r="HI112"/>
      <c r="HJ112"/>
      <c r="HK112"/>
      <c r="HL112"/>
      <c r="HM112"/>
      <c r="HN112"/>
      <c r="HO112"/>
      <c r="HP112"/>
      <c r="HQ112"/>
      <c r="HR112"/>
      <c r="HS112"/>
      <c r="HT112"/>
      <c r="HU112"/>
      <c r="HV112"/>
      <c r="HW112"/>
      <c r="HX112"/>
      <c r="HY112"/>
      <c r="HZ112"/>
      <c r="IA112"/>
      <c r="IB112"/>
      <c r="IC112"/>
      <c r="ID112"/>
      <c r="IE112"/>
      <c r="IF112"/>
      <c r="IG112"/>
      <c r="IH112"/>
      <c r="II112"/>
      <c r="IJ112"/>
      <c r="IK112"/>
      <c r="IL112"/>
      <c r="IM112"/>
      <c r="IN112"/>
      <c r="IO112"/>
      <c r="IP112"/>
      <c r="IQ112"/>
      <c r="IR112"/>
      <c r="IS112"/>
      <c r="IT112"/>
      <c r="IU112"/>
      <c r="IV112"/>
      <c r="IW112"/>
      <c r="IX112"/>
      <c r="IY112"/>
      <c r="IZ112"/>
      <c r="JA112"/>
      <c r="JB112"/>
      <c r="JC112"/>
      <c r="JD112"/>
      <c r="JE112"/>
      <c r="JF112"/>
      <c r="JG112"/>
      <c r="JH112"/>
      <c r="JI112"/>
      <c r="JJ112"/>
      <c r="JK112"/>
      <c r="JL112"/>
      <c r="JM112"/>
      <c r="JN112"/>
      <c r="JO112"/>
      <c r="JP112"/>
      <c r="JQ112"/>
      <c r="JR112"/>
      <c r="JS112"/>
      <c r="JT112"/>
      <c r="JU112"/>
      <c r="JV112"/>
      <c r="JW112"/>
      <c r="JX112"/>
      <c r="JY112"/>
      <c r="JZ112"/>
      <c r="KA112"/>
      <c r="KB112"/>
      <c r="KC112"/>
      <c r="KD112"/>
      <c r="KE112"/>
      <c r="KF112"/>
      <c r="KG112"/>
      <c r="KH112"/>
      <c r="KI112"/>
      <c r="KJ112"/>
      <c r="KK112"/>
      <c r="KL112"/>
      <c r="KM112"/>
      <c r="KN112"/>
      <c r="KO112"/>
      <c r="KP112"/>
      <c r="KQ112"/>
      <c r="KR112"/>
      <c r="KS112"/>
      <c r="KT112"/>
      <c r="KU112"/>
      <c r="KV112"/>
      <c r="KW112"/>
      <c r="KX112"/>
      <c r="KY112"/>
      <c r="KZ112"/>
      <c r="LA112"/>
      <c r="LB112"/>
      <c r="LC112"/>
      <c r="LD112"/>
      <c r="LE112"/>
      <c r="LF112"/>
      <c r="LG112"/>
      <c r="LH112"/>
      <c r="LI112"/>
      <c r="LJ112"/>
      <c r="LK112"/>
      <c r="LL112"/>
      <c r="LM112"/>
      <c r="LN112"/>
      <c r="LO112"/>
      <c r="LP112"/>
      <c r="LQ112"/>
      <c r="LR112"/>
      <c r="LS112"/>
      <c r="LT112"/>
      <c r="LU112"/>
      <c r="LV112"/>
      <c r="LW112"/>
      <c r="LX112"/>
      <c r="LY112"/>
      <c r="LZ112"/>
      <c r="MA112"/>
      <c r="MB112"/>
      <c r="MC112"/>
      <c r="MD112"/>
      <c r="ME112"/>
      <c r="MF112"/>
      <c r="MG112"/>
      <c r="MH112"/>
      <c r="MI112"/>
      <c r="MJ112"/>
      <c r="MK112"/>
      <c r="ML112"/>
      <c r="MM112"/>
      <c r="MN112"/>
      <c r="MO112"/>
      <c r="MP112"/>
      <c r="MQ112"/>
      <c r="MR112"/>
      <c r="MS112"/>
      <c r="MT112"/>
      <c r="MU112"/>
      <c r="MV112"/>
      <c r="MW112"/>
      <c r="MX112"/>
      <c r="MY112"/>
      <c r="MZ112"/>
      <c r="NA112"/>
      <c r="NB112"/>
      <c r="NC112"/>
      <c r="ND112"/>
      <c r="NE112"/>
      <c r="NF112"/>
      <c r="NG112"/>
      <c r="NH112"/>
      <c r="NI112"/>
      <c r="NJ112"/>
      <c r="NK112"/>
      <c r="NL112"/>
      <c r="NM112"/>
      <c r="NN112"/>
      <c r="NO112"/>
      <c r="NP112"/>
      <c r="NQ112"/>
      <c r="NR112"/>
      <c r="NS112"/>
      <c r="NT112"/>
      <c r="NU112"/>
      <c r="NV112"/>
      <c r="NW112"/>
      <c r="NX112"/>
      <c r="NY112"/>
      <c r="NZ112"/>
      <c r="OA112"/>
      <c r="OB112"/>
      <c r="OC112"/>
      <c r="OD112"/>
      <c r="OE112"/>
      <c r="OF112"/>
      <c r="OG112"/>
      <c r="OH112"/>
      <c r="OI112"/>
      <c r="OJ112"/>
      <c r="OK112"/>
      <c r="OL112"/>
      <c r="OM112"/>
      <c r="ON112"/>
      <c r="OO112"/>
      <c r="OP112"/>
      <c r="OQ112"/>
      <c r="OR112"/>
      <c r="OS112"/>
      <c r="OT112"/>
      <c r="OU112"/>
      <c r="OV112"/>
      <c r="OW112"/>
      <c r="OX112"/>
      <c r="OY112"/>
      <c r="OZ112"/>
      <c r="PA112"/>
      <c r="PB112"/>
      <c r="PC112"/>
      <c r="PD112"/>
      <c r="PE112"/>
      <c r="PF112"/>
      <c r="PG112"/>
      <c r="PH112"/>
      <c r="PI112"/>
      <c r="PJ112"/>
      <c r="PK112"/>
      <c r="PL112"/>
      <c r="PM112"/>
      <c r="PN112"/>
      <c r="PO112"/>
      <c r="PP112"/>
      <c r="PQ112"/>
      <c r="PR112"/>
      <c r="PS112"/>
      <c r="PT112"/>
      <c r="PU112"/>
      <c r="PV112"/>
      <c r="PW112"/>
      <c r="PX112"/>
      <c r="PY112"/>
      <c r="PZ112"/>
      <c r="QA112"/>
      <c r="QB112"/>
      <c r="QC112"/>
      <c r="QD112"/>
      <c r="QE112"/>
      <c r="QF112"/>
      <c r="QG112"/>
      <c r="QH112"/>
      <c r="QI112"/>
      <c r="QJ112"/>
      <c r="QK112"/>
      <c r="QL112"/>
      <c r="QM112"/>
      <c r="QN112"/>
      <c r="QO112"/>
      <c r="QP112"/>
      <c r="QQ112"/>
      <c r="QR112"/>
      <c r="QS112"/>
      <c r="QT112"/>
      <c r="QU112"/>
      <c r="QV112"/>
      <c r="QW112"/>
      <c r="QX112"/>
      <c r="QY112"/>
      <c r="QZ112"/>
      <c r="RA112"/>
      <c r="RB112"/>
      <c r="RC112"/>
      <c r="RD112"/>
      <c r="RE112"/>
      <c r="RF112"/>
    </row>
    <row r="113" spans="1:474">
      <c r="A113" s="252">
        <v>43</v>
      </c>
      <c r="B113" s="252" t="s">
        <v>190</v>
      </c>
      <c r="C113" s="252" t="s">
        <v>81</v>
      </c>
      <c r="D113" s="221">
        <v>28</v>
      </c>
      <c r="E113" s="221">
        <v>28</v>
      </c>
      <c r="F113" s="221">
        <v>28</v>
      </c>
      <c r="G113" s="221"/>
      <c r="H113" s="221"/>
      <c r="I113" s="221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  <c r="GE113"/>
      <c r="GF113"/>
      <c r="GG113"/>
      <c r="GH113"/>
      <c r="GI113"/>
      <c r="GJ113"/>
      <c r="GK113"/>
      <c r="GL113"/>
      <c r="GM113"/>
      <c r="GN113"/>
      <c r="GO113"/>
      <c r="GP113"/>
      <c r="GQ113"/>
      <c r="GR113"/>
      <c r="GS113"/>
      <c r="GT113"/>
      <c r="GU113"/>
      <c r="GV113"/>
      <c r="GW113"/>
      <c r="GX113"/>
      <c r="GY113"/>
      <c r="GZ113"/>
      <c r="HA113"/>
      <c r="HB113"/>
      <c r="HC113"/>
      <c r="HD113"/>
      <c r="HE113"/>
      <c r="HF113"/>
      <c r="HG113"/>
      <c r="HH113"/>
      <c r="HI113"/>
      <c r="HJ113"/>
      <c r="HK113"/>
      <c r="HL113"/>
      <c r="HM113"/>
      <c r="HN113"/>
      <c r="HO113"/>
      <c r="HP113"/>
      <c r="HQ113"/>
      <c r="HR113"/>
      <c r="HS113"/>
      <c r="HT113"/>
      <c r="HU113"/>
      <c r="HV113"/>
      <c r="HW113"/>
      <c r="HX113"/>
      <c r="HY113"/>
      <c r="HZ113"/>
      <c r="IA113"/>
      <c r="IB113"/>
      <c r="IC113"/>
      <c r="ID113"/>
      <c r="IE113"/>
      <c r="IF113"/>
      <c r="IG113"/>
      <c r="IH113"/>
      <c r="II113"/>
      <c r="IJ113"/>
      <c r="IK113"/>
      <c r="IL113"/>
      <c r="IM113"/>
      <c r="IN113"/>
      <c r="IO113"/>
      <c r="IP113"/>
      <c r="IQ113"/>
      <c r="IR113"/>
      <c r="IS113"/>
      <c r="IT113"/>
      <c r="IU113"/>
      <c r="IV113"/>
      <c r="IW113"/>
      <c r="IX113"/>
      <c r="IY113"/>
      <c r="IZ113"/>
      <c r="JA113"/>
      <c r="JB113"/>
      <c r="JC113"/>
      <c r="JD113"/>
      <c r="JE113"/>
      <c r="JF113"/>
      <c r="JG113"/>
      <c r="JH113"/>
      <c r="JI113"/>
      <c r="JJ113"/>
      <c r="JK113"/>
      <c r="JL113"/>
      <c r="JM113"/>
      <c r="JN113"/>
      <c r="JO113"/>
      <c r="JP113"/>
      <c r="JQ113"/>
      <c r="JR113"/>
      <c r="JS113"/>
      <c r="JT113"/>
      <c r="JU113"/>
      <c r="JV113"/>
      <c r="JW113"/>
      <c r="JX113"/>
      <c r="JY113"/>
      <c r="JZ113"/>
      <c r="KA113"/>
      <c r="KB113"/>
      <c r="KC113"/>
      <c r="KD113"/>
      <c r="KE113"/>
      <c r="KF113"/>
      <c r="KG113"/>
      <c r="KH113"/>
      <c r="KI113"/>
      <c r="KJ113"/>
      <c r="KK113"/>
      <c r="KL113"/>
      <c r="KM113"/>
      <c r="KN113"/>
      <c r="KO113"/>
      <c r="KP113"/>
      <c r="KQ113"/>
      <c r="KR113"/>
      <c r="KS113"/>
      <c r="KT113"/>
      <c r="KU113"/>
      <c r="KV113"/>
      <c r="KW113"/>
      <c r="KX113"/>
      <c r="KY113"/>
      <c r="KZ113"/>
      <c r="LA113"/>
      <c r="LB113"/>
      <c r="LC113"/>
      <c r="LD113"/>
      <c r="LE113"/>
      <c r="LF113"/>
      <c r="LG113"/>
      <c r="LH113"/>
      <c r="LI113"/>
      <c r="LJ113"/>
      <c r="LK113"/>
      <c r="LL113"/>
      <c r="LM113"/>
      <c r="LN113"/>
      <c r="LO113"/>
      <c r="LP113"/>
      <c r="LQ113"/>
      <c r="LR113"/>
      <c r="LS113"/>
      <c r="LT113"/>
      <c r="LU113"/>
      <c r="LV113"/>
      <c r="LW113"/>
      <c r="LX113"/>
      <c r="LY113"/>
      <c r="LZ113"/>
      <c r="MA113"/>
      <c r="MB113"/>
      <c r="MC113"/>
      <c r="MD113"/>
      <c r="ME113"/>
      <c r="MF113"/>
      <c r="MG113"/>
      <c r="MH113"/>
      <c r="MI113"/>
      <c r="MJ113"/>
      <c r="MK113"/>
      <c r="ML113"/>
      <c r="MM113"/>
      <c r="MN113"/>
      <c r="MO113"/>
      <c r="MP113"/>
      <c r="MQ113"/>
      <c r="MR113"/>
      <c r="MS113"/>
      <c r="MT113"/>
      <c r="MU113"/>
      <c r="MV113"/>
      <c r="MW113"/>
      <c r="MX113"/>
      <c r="MY113"/>
      <c r="MZ113"/>
      <c r="NA113"/>
      <c r="NB113"/>
      <c r="NC113"/>
      <c r="ND113"/>
      <c r="NE113"/>
      <c r="NF113"/>
      <c r="NG113"/>
      <c r="NH113"/>
      <c r="NI113"/>
      <c r="NJ113"/>
      <c r="NK113"/>
      <c r="NL113"/>
      <c r="NM113"/>
      <c r="NN113"/>
      <c r="NO113"/>
      <c r="NP113"/>
      <c r="NQ113"/>
      <c r="NR113"/>
      <c r="NS113"/>
      <c r="NT113"/>
      <c r="NU113"/>
      <c r="NV113"/>
      <c r="NW113"/>
      <c r="NX113"/>
      <c r="NY113"/>
      <c r="NZ113"/>
      <c r="OA113"/>
      <c r="OB113"/>
      <c r="OC113"/>
      <c r="OD113"/>
      <c r="OE113"/>
      <c r="OF113"/>
      <c r="OG113"/>
      <c r="OH113"/>
      <c r="OI113"/>
      <c r="OJ113"/>
      <c r="OK113"/>
      <c r="OL113"/>
      <c r="OM113"/>
      <c r="ON113"/>
      <c r="OO113"/>
      <c r="OP113"/>
      <c r="OQ113"/>
      <c r="OR113"/>
      <c r="OS113"/>
      <c r="OT113"/>
      <c r="OU113"/>
      <c r="OV113"/>
      <c r="OW113"/>
      <c r="OX113"/>
      <c r="OY113"/>
      <c r="OZ113"/>
      <c r="PA113"/>
      <c r="PB113"/>
      <c r="PC113"/>
      <c r="PD113"/>
      <c r="PE113"/>
      <c r="PF113"/>
      <c r="PG113"/>
      <c r="PH113"/>
      <c r="PI113"/>
      <c r="PJ113"/>
      <c r="PK113"/>
      <c r="PL113"/>
      <c r="PM113"/>
      <c r="PN113"/>
      <c r="PO113"/>
      <c r="PP113"/>
      <c r="PQ113"/>
      <c r="PR113"/>
      <c r="PS113"/>
      <c r="PT113"/>
      <c r="PU113"/>
      <c r="PV113"/>
      <c r="PW113"/>
      <c r="PX113"/>
      <c r="PY113"/>
      <c r="PZ113"/>
      <c r="QA113"/>
      <c r="QB113"/>
      <c r="QC113"/>
      <c r="QD113"/>
      <c r="QE113"/>
      <c r="QF113"/>
      <c r="QG113"/>
      <c r="QH113"/>
      <c r="QI113"/>
      <c r="QJ113"/>
      <c r="QK113"/>
      <c r="QL113"/>
      <c r="QM113"/>
      <c r="QN113"/>
      <c r="QO113"/>
      <c r="QP113"/>
      <c r="QQ113"/>
      <c r="QR113"/>
      <c r="QS113"/>
      <c r="QT113"/>
      <c r="QU113"/>
      <c r="QV113"/>
      <c r="QW113"/>
      <c r="QX113"/>
      <c r="QY113"/>
      <c r="QZ113"/>
      <c r="RA113"/>
      <c r="RB113"/>
      <c r="RC113"/>
      <c r="RD113"/>
      <c r="RE113"/>
      <c r="RF113"/>
    </row>
    <row r="114" spans="1:474">
      <c r="A114" s="252">
        <v>43</v>
      </c>
      <c r="B114" s="252" t="s">
        <v>182</v>
      </c>
      <c r="C114" s="252" t="s">
        <v>81</v>
      </c>
      <c r="D114" s="221">
        <v>16</v>
      </c>
      <c r="E114" s="221">
        <v>16</v>
      </c>
      <c r="F114" s="221">
        <v>16</v>
      </c>
      <c r="G114" s="221"/>
      <c r="H114" s="221"/>
      <c r="I114" s="221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  <c r="GE114"/>
      <c r="GF114"/>
      <c r="GG114"/>
      <c r="GH114"/>
      <c r="GI114"/>
      <c r="GJ114"/>
      <c r="GK114"/>
      <c r="GL114"/>
      <c r="GM114"/>
      <c r="GN114"/>
      <c r="GO114"/>
      <c r="GP114"/>
      <c r="GQ114"/>
      <c r="GR114"/>
      <c r="GS114"/>
      <c r="GT114"/>
      <c r="GU114"/>
      <c r="GV114"/>
      <c r="GW114"/>
      <c r="GX114"/>
      <c r="GY114"/>
      <c r="GZ114"/>
      <c r="HA114"/>
      <c r="HB114"/>
      <c r="HC114"/>
      <c r="HD114"/>
      <c r="HE114"/>
      <c r="HF114"/>
      <c r="HG114"/>
      <c r="HH114"/>
      <c r="HI114"/>
      <c r="HJ114"/>
      <c r="HK114"/>
      <c r="HL114"/>
      <c r="HM114"/>
      <c r="HN114"/>
      <c r="HO114"/>
      <c r="HP114"/>
      <c r="HQ114"/>
      <c r="HR114"/>
      <c r="HS114"/>
      <c r="HT114"/>
      <c r="HU114"/>
      <c r="HV114"/>
      <c r="HW114"/>
      <c r="HX114"/>
      <c r="HY114"/>
      <c r="HZ114"/>
      <c r="IA114"/>
      <c r="IB114"/>
      <c r="IC114"/>
      <c r="ID114"/>
      <c r="IE114"/>
      <c r="IF114"/>
      <c r="IG114"/>
      <c r="IH114"/>
      <c r="II114"/>
      <c r="IJ114"/>
      <c r="IK114"/>
      <c r="IL114"/>
      <c r="IM114"/>
      <c r="IN114"/>
      <c r="IO114"/>
      <c r="IP114"/>
      <c r="IQ114"/>
      <c r="IR114"/>
      <c r="IS114"/>
      <c r="IT114"/>
      <c r="IU114"/>
      <c r="IV114"/>
      <c r="IW114"/>
      <c r="IX114"/>
      <c r="IY114"/>
      <c r="IZ114"/>
      <c r="JA114"/>
      <c r="JB114"/>
      <c r="JC114"/>
      <c r="JD114"/>
      <c r="JE114"/>
      <c r="JF114"/>
      <c r="JG114"/>
      <c r="JH114"/>
      <c r="JI114"/>
      <c r="JJ114"/>
      <c r="JK114"/>
      <c r="JL114"/>
      <c r="JM114"/>
      <c r="JN114"/>
      <c r="JO114"/>
      <c r="JP114"/>
      <c r="JQ114"/>
      <c r="JR114"/>
      <c r="JS114"/>
      <c r="JT114"/>
      <c r="JU114"/>
      <c r="JV114"/>
      <c r="JW114"/>
      <c r="JX114"/>
      <c r="JY114"/>
      <c r="JZ114"/>
      <c r="KA114"/>
      <c r="KB114"/>
      <c r="KC114"/>
      <c r="KD114"/>
      <c r="KE114"/>
      <c r="KF114"/>
      <c r="KG114"/>
      <c r="KH114"/>
      <c r="KI114"/>
      <c r="KJ114"/>
      <c r="KK114"/>
      <c r="KL114"/>
      <c r="KM114"/>
      <c r="KN114"/>
      <c r="KO114"/>
      <c r="KP114"/>
      <c r="KQ114"/>
      <c r="KR114"/>
      <c r="KS114"/>
      <c r="KT114"/>
      <c r="KU114"/>
      <c r="KV114"/>
      <c r="KW114"/>
      <c r="KX114"/>
      <c r="KY114"/>
      <c r="KZ114"/>
      <c r="LA114"/>
      <c r="LB114"/>
      <c r="LC114"/>
      <c r="LD114"/>
      <c r="LE114"/>
      <c r="LF114"/>
      <c r="LG114"/>
      <c r="LH114"/>
      <c r="LI114"/>
      <c r="LJ114"/>
      <c r="LK114"/>
      <c r="LL114"/>
      <c r="LM114"/>
      <c r="LN114"/>
      <c r="LO114"/>
      <c r="LP114"/>
      <c r="LQ114"/>
      <c r="LR114"/>
      <c r="LS114"/>
      <c r="LT114"/>
      <c r="LU114"/>
      <c r="LV114"/>
      <c r="LW114"/>
      <c r="LX114"/>
      <c r="LY114"/>
      <c r="LZ114"/>
      <c r="MA114"/>
      <c r="MB114"/>
      <c r="MC114"/>
      <c r="MD114"/>
      <c r="ME114"/>
      <c r="MF114"/>
      <c r="MG114"/>
      <c r="MH114"/>
      <c r="MI114"/>
      <c r="MJ114"/>
      <c r="MK114"/>
      <c r="ML114"/>
      <c r="MM114"/>
      <c r="MN114"/>
      <c r="MO114"/>
      <c r="MP114"/>
      <c r="MQ114"/>
      <c r="MR114"/>
      <c r="MS114"/>
      <c r="MT114"/>
      <c r="MU114"/>
      <c r="MV114"/>
      <c r="MW114"/>
      <c r="MX114"/>
      <c r="MY114"/>
      <c r="MZ114"/>
      <c r="NA114"/>
      <c r="NB114"/>
      <c r="NC114"/>
      <c r="ND114"/>
      <c r="NE114"/>
      <c r="NF114"/>
      <c r="NG114"/>
      <c r="NH114"/>
      <c r="NI114"/>
      <c r="NJ114"/>
      <c r="NK114"/>
      <c r="NL114"/>
      <c r="NM114"/>
      <c r="NN114"/>
      <c r="NO114"/>
      <c r="NP114"/>
      <c r="NQ114"/>
      <c r="NR114"/>
      <c r="NS114"/>
      <c r="NT114"/>
      <c r="NU114"/>
      <c r="NV114"/>
      <c r="NW114"/>
      <c r="NX114"/>
      <c r="NY114"/>
      <c r="NZ114"/>
      <c r="OA114"/>
      <c r="OB114"/>
      <c r="OC114"/>
      <c r="OD114"/>
      <c r="OE114"/>
      <c r="OF114"/>
      <c r="OG114"/>
      <c r="OH114"/>
      <c r="OI114"/>
      <c r="OJ114"/>
      <c r="OK114"/>
      <c r="OL114"/>
      <c r="OM114"/>
      <c r="ON114"/>
      <c r="OO114"/>
      <c r="OP114"/>
      <c r="OQ114"/>
      <c r="OR114"/>
      <c r="OS114"/>
      <c r="OT114"/>
      <c r="OU114"/>
      <c r="OV114"/>
      <c r="OW114"/>
      <c r="OX114"/>
      <c r="OY114"/>
      <c r="OZ114"/>
      <c r="PA114"/>
      <c r="PB114"/>
      <c r="PC114"/>
      <c r="PD114"/>
      <c r="PE114"/>
      <c r="PF114"/>
      <c r="PG114"/>
      <c r="PH114"/>
      <c r="PI114"/>
      <c r="PJ114"/>
      <c r="PK114"/>
      <c r="PL114"/>
      <c r="PM114"/>
      <c r="PN114"/>
      <c r="PO114"/>
      <c r="PP114"/>
      <c r="PQ114"/>
      <c r="PR114"/>
      <c r="PS114"/>
      <c r="PT114"/>
      <c r="PU114"/>
      <c r="PV114"/>
      <c r="PW114"/>
      <c r="PX114"/>
      <c r="PY114"/>
      <c r="PZ114"/>
      <c r="QA114"/>
      <c r="QB114"/>
      <c r="QC114"/>
      <c r="QD114"/>
      <c r="QE114"/>
      <c r="QF114"/>
      <c r="QG114"/>
      <c r="QH114"/>
      <c r="QI114"/>
      <c r="QJ114"/>
      <c r="QK114"/>
      <c r="QL114"/>
      <c r="QM114"/>
      <c r="QN114"/>
      <c r="QO114"/>
      <c r="QP114"/>
      <c r="QQ114"/>
      <c r="QR114"/>
      <c r="QS114"/>
      <c r="QT114"/>
      <c r="QU114"/>
      <c r="QV114"/>
      <c r="QW114"/>
      <c r="QX114"/>
      <c r="QY114"/>
      <c r="QZ114"/>
      <c r="RA114"/>
      <c r="RB114"/>
      <c r="RC114"/>
      <c r="RD114"/>
      <c r="RE114"/>
      <c r="RF114"/>
    </row>
    <row r="115" spans="1:474">
      <c r="A115" s="252">
        <v>44</v>
      </c>
      <c r="B115" s="252" t="s">
        <v>190</v>
      </c>
      <c r="C115" s="252" t="s">
        <v>82</v>
      </c>
      <c r="D115" s="221">
        <v>12</v>
      </c>
      <c r="E115" s="221">
        <v>12</v>
      </c>
      <c r="F115" s="221">
        <v>12</v>
      </c>
      <c r="G115" s="221"/>
      <c r="H115" s="221"/>
      <c r="I115" s="221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  <c r="GE115"/>
      <c r="GF115"/>
      <c r="GG115"/>
      <c r="GH115"/>
      <c r="GI115"/>
      <c r="GJ115"/>
      <c r="GK115"/>
      <c r="GL115"/>
      <c r="GM115"/>
      <c r="GN115"/>
      <c r="GO115"/>
      <c r="GP115"/>
      <c r="GQ115"/>
      <c r="GR115"/>
      <c r="GS115"/>
      <c r="GT115"/>
      <c r="GU115"/>
      <c r="GV115"/>
      <c r="GW115"/>
      <c r="GX115"/>
      <c r="GY115"/>
      <c r="GZ115"/>
      <c r="HA115"/>
      <c r="HB115"/>
      <c r="HC115"/>
      <c r="HD115"/>
      <c r="HE115"/>
      <c r="HF115"/>
      <c r="HG115"/>
      <c r="HH115"/>
      <c r="HI115"/>
      <c r="HJ115"/>
      <c r="HK115"/>
      <c r="HL115"/>
      <c r="HM115"/>
      <c r="HN115"/>
      <c r="HO115"/>
      <c r="HP115"/>
      <c r="HQ115"/>
      <c r="HR115"/>
      <c r="HS115"/>
      <c r="HT115"/>
      <c r="HU115"/>
      <c r="HV115"/>
      <c r="HW115"/>
      <c r="HX115"/>
      <c r="HY115"/>
      <c r="HZ115"/>
      <c r="IA115"/>
      <c r="IB115"/>
      <c r="IC115"/>
      <c r="ID115"/>
      <c r="IE115"/>
      <c r="IF115"/>
      <c r="IG115"/>
      <c r="IH115"/>
      <c r="II115"/>
      <c r="IJ115"/>
      <c r="IK115"/>
      <c r="IL115"/>
      <c r="IM115"/>
      <c r="IN115"/>
      <c r="IO115"/>
      <c r="IP115"/>
      <c r="IQ115"/>
      <c r="IR115"/>
      <c r="IS115"/>
      <c r="IT115"/>
      <c r="IU115"/>
      <c r="IV115"/>
      <c r="IW115"/>
      <c r="IX115"/>
      <c r="IY115"/>
      <c r="IZ115"/>
      <c r="JA115"/>
      <c r="JB115"/>
      <c r="JC115"/>
      <c r="JD115"/>
      <c r="JE115"/>
      <c r="JF115"/>
      <c r="JG115"/>
      <c r="JH115"/>
      <c r="JI115"/>
      <c r="JJ115"/>
      <c r="JK115"/>
      <c r="JL115"/>
      <c r="JM115"/>
      <c r="JN115"/>
      <c r="JO115"/>
      <c r="JP115"/>
      <c r="JQ115"/>
      <c r="JR115"/>
      <c r="JS115"/>
      <c r="JT115"/>
      <c r="JU115"/>
      <c r="JV115"/>
      <c r="JW115"/>
      <c r="JX115"/>
      <c r="JY115"/>
      <c r="JZ115"/>
      <c r="KA115"/>
      <c r="KB115"/>
      <c r="KC115"/>
      <c r="KD115"/>
      <c r="KE115"/>
      <c r="KF115"/>
      <c r="KG115"/>
      <c r="KH115"/>
      <c r="KI115"/>
      <c r="KJ115"/>
      <c r="KK115"/>
      <c r="KL115"/>
      <c r="KM115"/>
      <c r="KN115"/>
      <c r="KO115"/>
      <c r="KP115"/>
      <c r="KQ115"/>
      <c r="KR115"/>
      <c r="KS115"/>
      <c r="KT115"/>
      <c r="KU115"/>
      <c r="KV115"/>
      <c r="KW115"/>
      <c r="KX115"/>
      <c r="KY115"/>
      <c r="KZ115"/>
      <c r="LA115"/>
      <c r="LB115"/>
      <c r="LC115"/>
      <c r="LD115"/>
      <c r="LE115"/>
      <c r="LF115"/>
      <c r="LG115"/>
      <c r="LH115"/>
      <c r="LI115"/>
      <c r="LJ115"/>
      <c r="LK115"/>
      <c r="LL115"/>
      <c r="LM115"/>
      <c r="LN115"/>
      <c r="LO115"/>
      <c r="LP115"/>
      <c r="LQ115"/>
      <c r="LR115"/>
      <c r="LS115"/>
      <c r="LT115"/>
      <c r="LU115"/>
      <c r="LV115"/>
      <c r="LW115"/>
      <c r="LX115"/>
      <c r="LY115"/>
      <c r="LZ115"/>
      <c r="MA115"/>
      <c r="MB115"/>
      <c r="MC115"/>
      <c r="MD115"/>
      <c r="ME115"/>
      <c r="MF115"/>
      <c r="MG115"/>
      <c r="MH115"/>
      <c r="MI115"/>
      <c r="MJ115"/>
      <c r="MK115"/>
      <c r="ML115"/>
      <c r="MM115"/>
      <c r="MN115"/>
      <c r="MO115"/>
      <c r="MP115"/>
      <c r="MQ115"/>
      <c r="MR115"/>
      <c r="MS115"/>
      <c r="MT115"/>
      <c r="MU115"/>
      <c r="MV115"/>
      <c r="MW115"/>
      <c r="MX115"/>
      <c r="MY115"/>
      <c r="MZ115"/>
      <c r="NA115"/>
      <c r="NB115"/>
      <c r="NC115"/>
      <c r="ND115"/>
      <c r="NE115"/>
      <c r="NF115"/>
      <c r="NG115"/>
      <c r="NH115"/>
      <c r="NI115"/>
      <c r="NJ115"/>
      <c r="NK115"/>
      <c r="NL115"/>
      <c r="NM115"/>
      <c r="NN115"/>
      <c r="NO115"/>
      <c r="NP115"/>
      <c r="NQ115"/>
      <c r="NR115"/>
      <c r="NS115"/>
      <c r="NT115"/>
      <c r="NU115"/>
      <c r="NV115"/>
      <c r="NW115"/>
      <c r="NX115"/>
      <c r="NY115"/>
      <c r="NZ115"/>
      <c r="OA115"/>
      <c r="OB115"/>
      <c r="OC115"/>
      <c r="OD115"/>
      <c r="OE115"/>
      <c r="OF115"/>
      <c r="OG115"/>
      <c r="OH115"/>
      <c r="OI115"/>
      <c r="OJ115"/>
      <c r="OK115"/>
      <c r="OL115"/>
      <c r="OM115"/>
      <c r="ON115"/>
      <c r="OO115"/>
      <c r="OP115"/>
      <c r="OQ115"/>
      <c r="OR115"/>
      <c r="OS115"/>
      <c r="OT115"/>
      <c r="OU115"/>
      <c r="OV115"/>
      <c r="OW115"/>
      <c r="OX115"/>
      <c r="OY115"/>
      <c r="OZ115"/>
      <c r="PA115"/>
      <c r="PB115"/>
      <c r="PC115"/>
      <c r="PD115"/>
      <c r="PE115"/>
      <c r="PF115"/>
      <c r="PG115"/>
      <c r="PH115"/>
      <c r="PI115"/>
      <c r="PJ115"/>
      <c r="PK115"/>
      <c r="PL115"/>
      <c r="PM115"/>
      <c r="PN115"/>
      <c r="PO115"/>
      <c r="PP115"/>
      <c r="PQ115"/>
      <c r="PR115"/>
      <c r="PS115"/>
      <c r="PT115"/>
      <c r="PU115"/>
      <c r="PV115"/>
      <c r="PW115"/>
      <c r="PX115"/>
      <c r="PY115"/>
      <c r="PZ115"/>
      <c r="QA115"/>
      <c r="QB115"/>
      <c r="QC115"/>
      <c r="QD115"/>
      <c r="QE115"/>
      <c r="QF115"/>
      <c r="QG115"/>
      <c r="QH115"/>
      <c r="QI115"/>
      <c r="QJ115"/>
      <c r="QK115"/>
      <c r="QL115"/>
      <c r="QM115"/>
      <c r="QN115"/>
      <c r="QO115"/>
      <c r="QP115"/>
      <c r="QQ115"/>
      <c r="QR115"/>
      <c r="QS115"/>
      <c r="QT115"/>
      <c r="QU115"/>
      <c r="QV115"/>
      <c r="QW115"/>
      <c r="QX115"/>
      <c r="QY115"/>
      <c r="QZ115"/>
      <c r="RA115"/>
      <c r="RB115"/>
      <c r="RC115"/>
      <c r="RD115"/>
      <c r="RE115"/>
      <c r="RF115"/>
    </row>
    <row r="116" spans="1:474">
      <c r="A116" s="252">
        <v>44</v>
      </c>
      <c r="B116" s="252" t="s">
        <v>182</v>
      </c>
      <c r="C116" s="252" t="s">
        <v>82</v>
      </c>
      <c r="D116" s="221">
        <v>8</v>
      </c>
      <c r="E116" s="221">
        <v>8</v>
      </c>
      <c r="F116" s="221">
        <v>8</v>
      </c>
      <c r="G116" s="221"/>
      <c r="H116" s="221"/>
      <c r="I116" s="221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  <c r="GE116"/>
      <c r="GF116"/>
      <c r="GG116"/>
      <c r="GH116"/>
      <c r="GI116"/>
      <c r="GJ116"/>
      <c r="GK116"/>
      <c r="GL116"/>
      <c r="GM116"/>
      <c r="GN116"/>
      <c r="GO116"/>
      <c r="GP116"/>
      <c r="GQ116"/>
      <c r="GR116"/>
      <c r="GS116"/>
      <c r="GT116"/>
      <c r="GU116"/>
      <c r="GV116"/>
      <c r="GW116"/>
      <c r="GX116"/>
      <c r="GY116"/>
      <c r="GZ116"/>
      <c r="HA116"/>
      <c r="HB116"/>
      <c r="HC116"/>
      <c r="HD116"/>
      <c r="HE116"/>
      <c r="HF116"/>
      <c r="HG116"/>
      <c r="HH116"/>
      <c r="HI116"/>
      <c r="HJ116"/>
      <c r="HK116"/>
      <c r="HL116"/>
      <c r="HM116"/>
      <c r="HN116"/>
      <c r="HO116"/>
      <c r="HP116"/>
      <c r="HQ116"/>
      <c r="HR116"/>
      <c r="HS116"/>
      <c r="HT116"/>
      <c r="HU116"/>
      <c r="HV116"/>
      <c r="HW116"/>
      <c r="HX116"/>
      <c r="HY116"/>
      <c r="HZ116"/>
      <c r="IA116"/>
      <c r="IB116"/>
      <c r="IC116"/>
      <c r="ID116"/>
      <c r="IE116"/>
      <c r="IF116"/>
      <c r="IG116"/>
      <c r="IH116"/>
      <c r="II116"/>
      <c r="IJ116"/>
      <c r="IK116"/>
      <c r="IL116"/>
      <c r="IM116"/>
      <c r="IN116"/>
      <c r="IO116"/>
      <c r="IP116"/>
      <c r="IQ116"/>
      <c r="IR116"/>
      <c r="IS116"/>
      <c r="IT116"/>
      <c r="IU116"/>
      <c r="IV116"/>
      <c r="IW116"/>
      <c r="IX116"/>
      <c r="IY116"/>
      <c r="IZ116"/>
      <c r="JA116"/>
      <c r="JB116"/>
      <c r="JC116"/>
      <c r="JD116"/>
      <c r="JE116"/>
      <c r="JF116"/>
      <c r="JG116"/>
      <c r="JH116"/>
      <c r="JI116"/>
      <c r="JJ116"/>
      <c r="JK116"/>
      <c r="JL116"/>
      <c r="JM116"/>
      <c r="JN116"/>
      <c r="JO116"/>
      <c r="JP116"/>
      <c r="JQ116"/>
      <c r="JR116"/>
      <c r="JS116"/>
      <c r="JT116"/>
      <c r="JU116"/>
      <c r="JV116"/>
      <c r="JW116"/>
      <c r="JX116"/>
      <c r="JY116"/>
      <c r="JZ116"/>
      <c r="KA116"/>
      <c r="KB116"/>
      <c r="KC116"/>
      <c r="KD116"/>
      <c r="KE116"/>
      <c r="KF116"/>
      <c r="KG116"/>
      <c r="KH116"/>
      <c r="KI116"/>
      <c r="KJ116"/>
      <c r="KK116"/>
      <c r="KL116"/>
      <c r="KM116"/>
      <c r="KN116"/>
      <c r="KO116"/>
      <c r="KP116"/>
      <c r="KQ116"/>
      <c r="KR116"/>
      <c r="KS116"/>
      <c r="KT116"/>
      <c r="KU116"/>
      <c r="KV116"/>
      <c r="KW116"/>
      <c r="KX116"/>
      <c r="KY116"/>
      <c r="KZ116"/>
      <c r="LA116"/>
      <c r="LB116"/>
      <c r="LC116"/>
      <c r="LD116"/>
      <c r="LE116"/>
      <c r="LF116"/>
      <c r="LG116"/>
      <c r="LH116"/>
      <c r="LI116"/>
      <c r="LJ116"/>
      <c r="LK116"/>
      <c r="LL116"/>
      <c r="LM116"/>
      <c r="LN116"/>
      <c r="LO116"/>
      <c r="LP116"/>
      <c r="LQ116"/>
      <c r="LR116"/>
      <c r="LS116"/>
      <c r="LT116"/>
      <c r="LU116"/>
      <c r="LV116"/>
      <c r="LW116"/>
      <c r="LX116"/>
      <c r="LY116"/>
      <c r="LZ116"/>
      <c r="MA116"/>
      <c r="MB116"/>
      <c r="MC116"/>
      <c r="MD116"/>
      <c r="ME116"/>
      <c r="MF116"/>
      <c r="MG116"/>
      <c r="MH116"/>
      <c r="MI116"/>
      <c r="MJ116"/>
      <c r="MK116"/>
      <c r="ML116"/>
      <c r="MM116"/>
      <c r="MN116"/>
      <c r="MO116"/>
      <c r="MP116"/>
      <c r="MQ116"/>
      <c r="MR116"/>
      <c r="MS116"/>
      <c r="MT116"/>
      <c r="MU116"/>
      <c r="MV116"/>
      <c r="MW116"/>
      <c r="MX116"/>
      <c r="MY116"/>
      <c r="MZ116"/>
      <c r="NA116"/>
      <c r="NB116"/>
      <c r="NC116"/>
      <c r="ND116"/>
      <c r="NE116"/>
      <c r="NF116"/>
      <c r="NG116"/>
      <c r="NH116"/>
      <c r="NI116"/>
      <c r="NJ116"/>
      <c r="NK116"/>
      <c r="NL116"/>
      <c r="NM116"/>
      <c r="NN116"/>
      <c r="NO116"/>
      <c r="NP116"/>
      <c r="NQ116"/>
      <c r="NR116"/>
      <c r="NS116"/>
      <c r="NT116"/>
      <c r="NU116"/>
      <c r="NV116"/>
      <c r="NW116"/>
      <c r="NX116"/>
      <c r="NY116"/>
      <c r="NZ116"/>
      <c r="OA116"/>
      <c r="OB116"/>
      <c r="OC116"/>
      <c r="OD116"/>
      <c r="OE116"/>
      <c r="OF116"/>
      <c r="OG116"/>
      <c r="OH116"/>
      <c r="OI116"/>
      <c r="OJ116"/>
      <c r="OK116"/>
      <c r="OL116"/>
      <c r="OM116"/>
      <c r="ON116"/>
      <c r="OO116"/>
      <c r="OP116"/>
      <c r="OQ116"/>
      <c r="OR116"/>
      <c r="OS116"/>
      <c r="OT116"/>
      <c r="OU116"/>
      <c r="OV116"/>
      <c r="OW116"/>
      <c r="OX116"/>
      <c r="OY116"/>
      <c r="OZ116"/>
      <c r="PA116"/>
      <c r="PB116"/>
      <c r="PC116"/>
      <c r="PD116"/>
      <c r="PE116"/>
      <c r="PF116"/>
      <c r="PG116"/>
      <c r="PH116"/>
      <c r="PI116"/>
      <c r="PJ116"/>
      <c r="PK116"/>
      <c r="PL116"/>
      <c r="PM116"/>
      <c r="PN116"/>
      <c r="PO116"/>
      <c r="PP116"/>
      <c r="PQ116"/>
      <c r="PR116"/>
      <c r="PS116"/>
      <c r="PT116"/>
      <c r="PU116"/>
      <c r="PV116"/>
      <c r="PW116"/>
      <c r="PX116"/>
      <c r="PY116"/>
      <c r="PZ116"/>
      <c r="QA116"/>
      <c r="QB116"/>
      <c r="QC116"/>
      <c r="QD116"/>
      <c r="QE116"/>
      <c r="QF116"/>
      <c r="QG116"/>
      <c r="QH116"/>
      <c r="QI116"/>
      <c r="QJ116"/>
      <c r="QK116"/>
      <c r="QL116"/>
      <c r="QM116"/>
      <c r="QN116"/>
      <c r="QO116"/>
      <c r="QP116"/>
      <c r="QQ116"/>
      <c r="QR116"/>
      <c r="QS116"/>
      <c r="QT116"/>
      <c r="QU116"/>
      <c r="QV116"/>
      <c r="QW116"/>
      <c r="QX116"/>
      <c r="QY116"/>
      <c r="QZ116"/>
      <c r="RA116"/>
      <c r="RB116"/>
      <c r="RC116"/>
      <c r="RD116"/>
      <c r="RE116"/>
      <c r="RF116"/>
    </row>
    <row r="117" spans="1:474">
      <c r="A117" s="252">
        <v>44</v>
      </c>
      <c r="B117" s="252" t="s">
        <v>175</v>
      </c>
      <c r="C117" s="252" t="s">
        <v>82</v>
      </c>
      <c r="D117" s="221">
        <v>20</v>
      </c>
      <c r="E117" s="221">
        <v>20</v>
      </c>
      <c r="F117" s="221">
        <v>20</v>
      </c>
      <c r="G117" s="221"/>
      <c r="H117" s="221"/>
      <c r="I117" s="221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  <c r="GE117"/>
      <c r="GF117"/>
      <c r="GG117"/>
      <c r="GH117"/>
      <c r="GI117"/>
      <c r="GJ117"/>
      <c r="GK117"/>
      <c r="GL117"/>
      <c r="GM117"/>
      <c r="GN117"/>
      <c r="GO117"/>
      <c r="GP117"/>
      <c r="GQ117"/>
      <c r="GR117"/>
      <c r="GS117"/>
      <c r="GT117"/>
      <c r="GU117"/>
      <c r="GV117"/>
      <c r="GW117"/>
      <c r="GX117"/>
      <c r="GY117"/>
      <c r="GZ117"/>
      <c r="HA117"/>
      <c r="HB117"/>
      <c r="HC117"/>
      <c r="HD117"/>
      <c r="HE117"/>
      <c r="HF117"/>
      <c r="HG117"/>
      <c r="HH117"/>
      <c r="HI117"/>
      <c r="HJ117"/>
      <c r="HK117"/>
      <c r="HL117"/>
      <c r="HM117"/>
      <c r="HN117"/>
      <c r="HO117"/>
      <c r="HP117"/>
      <c r="HQ117"/>
      <c r="HR117"/>
      <c r="HS117"/>
      <c r="HT117"/>
      <c r="HU117"/>
      <c r="HV117"/>
      <c r="HW117"/>
      <c r="HX117"/>
      <c r="HY117"/>
      <c r="HZ117"/>
      <c r="IA117"/>
      <c r="IB117"/>
      <c r="IC117"/>
      <c r="ID117"/>
      <c r="IE117"/>
      <c r="IF117"/>
      <c r="IG117"/>
      <c r="IH117"/>
      <c r="II117"/>
      <c r="IJ117"/>
      <c r="IK117"/>
      <c r="IL117"/>
      <c r="IM117"/>
      <c r="IN117"/>
      <c r="IO117"/>
      <c r="IP117"/>
      <c r="IQ117"/>
      <c r="IR117"/>
      <c r="IS117"/>
      <c r="IT117"/>
      <c r="IU117"/>
      <c r="IV117"/>
      <c r="IW117"/>
      <c r="IX117"/>
      <c r="IY117"/>
      <c r="IZ117"/>
      <c r="JA117"/>
      <c r="JB117"/>
      <c r="JC117"/>
      <c r="JD117"/>
      <c r="JE117"/>
      <c r="JF117"/>
      <c r="JG117"/>
      <c r="JH117"/>
      <c r="JI117"/>
      <c r="JJ117"/>
      <c r="JK117"/>
      <c r="JL117"/>
      <c r="JM117"/>
      <c r="JN117"/>
      <c r="JO117"/>
      <c r="JP117"/>
      <c r="JQ117"/>
      <c r="JR117"/>
      <c r="JS117"/>
      <c r="JT117"/>
      <c r="JU117"/>
      <c r="JV117"/>
      <c r="JW117"/>
      <c r="JX117"/>
      <c r="JY117"/>
      <c r="JZ117"/>
      <c r="KA117"/>
      <c r="KB117"/>
      <c r="KC117"/>
      <c r="KD117"/>
      <c r="KE117"/>
      <c r="KF117"/>
      <c r="KG117"/>
      <c r="KH117"/>
      <c r="KI117"/>
      <c r="KJ117"/>
      <c r="KK117"/>
      <c r="KL117"/>
      <c r="KM117"/>
      <c r="KN117"/>
      <c r="KO117"/>
      <c r="KP117"/>
      <c r="KQ117"/>
      <c r="KR117"/>
      <c r="KS117"/>
      <c r="KT117"/>
      <c r="KU117"/>
      <c r="KV117"/>
      <c r="KW117"/>
      <c r="KX117"/>
      <c r="KY117"/>
      <c r="KZ117"/>
      <c r="LA117"/>
      <c r="LB117"/>
      <c r="LC117"/>
      <c r="LD117"/>
      <c r="LE117"/>
      <c r="LF117"/>
      <c r="LG117"/>
      <c r="LH117"/>
      <c r="LI117"/>
      <c r="LJ117"/>
      <c r="LK117"/>
      <c r="LL117"/>
      <c r="LM117"/>
      <c r="LN117"/>
      <c r="LO117"/>
      <c r="LP117"/>
      <c r="LQ117"/>
      <c r="LR117"/>
      <c r="LS117"/>
      <c r="LT117"/>
      <c r="LU117"/>
      <c r="LV117"/>
      <c r="LW117"/>
      <c r="LX117"/>
      <c r="LY117"/>
      <c r="LZ117"/>
      <c r="MA117"/>
      <c r="MB117"/>
      <c r="MC117"/>
      <c r="MD117"/>
      <c r="ME117"/>
      <c r="MF117"/>
      <c r="MG117"/>
      <c r="MH117"/>
      <c r="MI117"/>
      <c r="MJ117"/>
      <c r="MK117"/>
      <c r="ML117"/>
      <c r="MM117"/>
      <c r="MN117"/>
      <c r="MO117"/>
      <c r="MP117"/>
      <c r="MQ117"/>
      <c r="MR117"/>
      <c r="MS117"/>
      <c r="MT117"/>
      <c r="MU117"/>
      <c r="MV117"/>
      <c r="MW117"/>
      <c r="MX117"/>
      <c r="MY117"/>
      <c r="MZ117"/>
      <c r="NA117"/>
      <c r="NB117"/>
      <c r="NC117"/>
      <c r="ND117"/>
      <c r="NE117"/>
      <c r="NF117"/>
      <c r="NG117"/>
      <c r="NH117"/>
      <c r="NI117"/>
      <c r="NJ117"/>
      <c r="NK117"/>
      <c r="NL117"/>
      <c r="NM117"/>
      <c r="NN117"/>
      <c r="NO117"/>
      <c r="NP117"/>
      <c r="NQ117"/>
      <c r="NR117"/>
      <c r="NS117"/>
      <c r="NT117"/>
      <c r="NU117"/>
      <c r="NV117"/>
      <c r="NW117"/>
      <c r="NX117"/>
      <c r="NY117"/>
      <c r="NZ117"/>
      <c r="OA117"/>
      <c r="OB117"/>
      <c r="OC117"/>
      <c r="OD117"/>
      <c r="OE117"/>
      <c r="OF117"/>
      <c r="OG117"/>
      <c r="OH117"/>
      <c r="OI117"/>
      <c r="OJ117"/>
      <c r="OK117"/>
      <c r="OL117"/>
      <c r="OM117"/>
      <c r="ON117"/>
      <c r="OO117"/>
      <c r="OP117"/>
      <c r="OQ117"/>
      <c r="OR117"/>
      <c r="OS117"/>
      <c r="OT117"/>
      <c r="OU117"/>
      <c r="OV117"/>
      <c r="OW117"/>
      <c r="OX117"/>
      <c r="OY117"/>
      <c r="OZ117"/>
      <c r="PA117"/>
      <c r="PB117"/>
      <c r="PC117"/>
      <c r="PD117"/>
      <c r="PE117"/>
      <c r="PF117"/>
      <c r="PG117"/>
      <c r="PH117"/>
      <c r="PI117"/>
      <c r="PJ117"/>
      <c r="PK117"/>
      <c r="PL117"/>
      <c r="PM117"/>
      <c r="PN117"/>
      <c r="PO117"/>
      <c r="PP117"/>
      <c r="PQ117"/>
      <c r="PR117"/>
      <c r="PS117"/>
      <c r="PT117"/>
      <c r="PU117"/>
      <c r="PV117"/>
      <c r="PW117"/>
      <c r="PX117"/>
      <c r="PY117"/>
      <c r="PZ117"/>
      <c r="QA117"/>
      <c r="QB117"/>
      <c r="QC117"/>
      <c r="QD117"/>
      <c r="QE117"/>
      <c r="QF117"/>
      <c r="QG117"/>
      <c r="QH117"/>
      <c r="QI117"/>
      <c r="QJ117"/>
      <c r="QK117"/>
      <c r="QL117"/>
      <c r="QM117"/>
      <c r="QN117"/>
      <c r="QO117"/>
      <c r="QP117"/>
      <c r="QQ117"/>
      <c r="QR117"/>
      <c r="QS117"/>
      <c r="QT117"/>
      <c r="QU117"/>
      <c r="QV117"/>
      <c r="QW117"/>
      <c r="QX117"/>
      <c r="QY117"/>
      <c r="QZ117"/>
      <c r="RA117"/>
      <c r="RB117"/>
      <c r="RC117"/>
      <c r="RD117"/>
      <c r="RE117"/>
      <c r="RF117"/>
    </row>
    <row r="118" spans="1:474">
      <c r="A118" s="252">
        <v>45</v>
      </c>
      <c r="B118" s="252" t="s">
        <v>190</v>
      </c>
      <c r="C118" s="252" t="s">
        <v>83</v>
      </c>
      <c r="D118" s="221">
        <v>10</v>
      </c>
      <c r="E118" s="221">
        <v>10</v>
      </c>
      <c r="F118" s="221">
        <v>10</v>
      </c>
      <c r="G118" s="221"/>
      <c r="H118" s="221"/>
      <c r="I118" s="221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  <c r="GE118"/>
      <c r="GF118"/>
      <c r="GG118"/>
      <c r="GH118"/>
      <c r="GI118"/>
      <c r="GJ118"/>
      <c r="GK118"/>
      <c r="GL118"/>
      <c r="GM118"/>
      <c r="GN118"/>
      <c r="GO118"/>
      <c r="GP118"/>
      <c r="GQ118"/>
      <c r="GR118"/>
      <c r="GS118"/>
      <c r="GT118"/>
      <c r="GU118"/>
      <c r="GV118"/>
      <c r="GW118"/>
      <c r="GX118"/>
      <c r="GY118"/>
      <c r="GZ118"/>
      <c r="HA118"/>
      <c r="HB118"/>
      <c r="HC118"/>
      <c r="HD118"/>
      <c r="HE118"/>
      <c r="HF118"/>
      <c r="HG118"/>
      <c r="HH118"/>
      <c r="HI118"/>
      <c r="HJ118"/>
      <c r="HK118"/>
      <c r="HL118"/>
      <c r="HM118"/>
      <c r="HN118"/>
      <c r="HO118"/>
      <c r="HP118"/>
      <c r="HQ118"/>
      <c r="HR118"/>
      <c r="HS118"/>
      <c r="HT118"/>
      <c r="HU118"/>
      <c r="HV118"/>
      <c r="HW118"/>
      <c r="HX118"/>
      <c r="HY118"/>
      <c r="HZ118"/>
      <c r="IA118"/>
      <c r="IB118"/>
      <c r="IC118"/>
      <c r="ID118"/>
      <c r="IE118"/>
      <c r="IF118"/>
      <c r="IG118"/>
      <c r="IH118"/>
      <c r="II118"/>
      <c r="IJ118"/>
      <c r="IK118"/>
      <c r="IL118"/>
      <c r="IM118"/>
      <c r="IN118"/>
      <c r="IO118"/>
      <c r="IP118"/>
      <c r="IQ118"/>
      <c r="IR118"/>
      <c r="IS118"/>
      <c r="IT118"/>
      <c r="IU118"/>
      <c r="IV118"/>
      <c r="IW118"/>
      <c r="IX118"/>
      <c r="IY118"/>
      <c r="IZ118"/>
      <c r="JA118"/>
      <c r="JB118"/>
      <c r="JC118"/>
      <c r="JD118"/>
      <c r="JE118"/>
      <c r="JF118"/>
      <c r="JG118"/>
      <c r="JH118"/>
      <c r="JI118"/>
      <c r="JJ118"/>
      <c r="JK118"/>
      <c r="JL118"/>
      <c r="JM118"/>
      <c r="JN118"/>
      <c r="JO118"/>
      <c r="JP118"/>
      <c r="JQ118"/>
      <c r="JR118"/>
      <c r="JS118"/>
      <c r="JT118"/>
      <c r="JU118"/>
      <c r="JV118"/>
      <c r="JW118"/>
      <c r="JX118"/>
      <c r="JY118"/>
      <c r="JZ118"/>
      <c r="KA118"/>
      <c r="KB118"/>
      <c r="KC118"/>
      <c r="KD118"/>
      <c r="KE118"/>
      <c r="KF118"/>
      <c r="KG118"/>
      <c r="KH118"/>
      <c r="KI118"/>
      <c r="KJ118"/>
      <c r="KK118"/>
      <c r="KL118"/>
      <c r="KM118"/>
      <c r="KN118"/>
      <c r="KO118"/>
      <c r="KP118"/>
      <c r="KQ118"/>
      <c r="KR118"/>
      <c r="KS118"/>
      <c r="KT118"/>
      <c r="KU118"/>
      <c r="KV118"/>
      <c r="KW118"/>
      <c r="KX118"/>
      <c r="KY118"/>
      <c r="KZ118"/>
      <c r="LA118"/>
      <c r="LB118"/>
      <c r="LC118"/>
      <c r="LD118"/>
      <c r="LE118"/>
      <c r="LF118"/>
      <c r="LG118"/>
      <c r="LH118"/>
      <c r="LI118"/>
      <c r="LJ118"/>
      <c r="LK118"/>
      <c r="LL118"/>
      <c r="LM118"/>
      <c r="LN118"/>
      <c r="LO118"/>
      <c r="LP118"/>
      <c r="LQ118"/>
      <c r="LR118"/>
      <c r="LS118"/>
      <c r="LT118"/>
      <c r="LU118"/>
      <c r="LV118"/>
      <c r="LW118"/>
      <c r="LX118"/>
      <c r="LY118"/>
      <c r="LZ118"/>
      <c r="MA118"/>
      <c r="MB118"/>
      <c r="MC118"/>
      <c r="MD118"/>
      <c r="ME118"/>
      <c r="MF118"/>
      <c r="MG118"/>
      <c r="MH118"/>
      <c r="MI118"/>
      <c r="MJ118"/>
      <c r="MK118"/>
      <c r="ML118"/>
      <c r="MM118"/>
      <c r="MN118"/>
      <c r="MO118"/>
      <c r="MP118"/>
      <c r="MQ118"/>
      <c r="MR118"/>
      <c r="MS118"/>
      <c r="MT118"/>
      <c r="MU118"/>
      <c r="MV118"/>
      <c r="MW118"/>
      <c r="MX118"/>
      <c r="MY118"/>
      <c r="MZ118"/>
      <c r="NA118"/>
      <c r="NB118"/>
      <c r="NC118"/>
      <c r="ND118"/>
      <c r="NE118"/>
      <c r="NF118"/>
      <c r="NG118"/>
      <c r="NH118"/>
      <c r="NI118"/>
      <c r="NJ118"/>
      <c r="NK118"/>
      <c r="NL118"/>
      <c r="NM118"/>
      <c r="NN118"/>
      <c r="NO118"/>
      <c r="NP118"/>
      <c r="NQ118"/>
      <c r="NR118"/>
      <c r="NS118"/>
      <c r="NT118"/>
      <c r="NU118"/>
      <c r="NV118"/>
      <c r="NW118"/>
      <c r="NX118"/>
      <c r="NY118"/>
      <c r="NZ118"/>
      <c r="OA118"/>
      <c r="OB118"/>
      <c r="OC118"/>
      <c r="OD118"/>
      <c r="OE118"/>
      <c r="OF118"/>
      <c r="OG118"/>
      <c r="OH118"/>
      <c r="OI118"/>
      <c r="OJ118"/>
      <c r="OK118"/>
      <c r="OL118"/>
      <c r="OM118"/>
      <c r="ON118"/>
      <c r="OO118"/>
      <c r="OP118"/>
      <c r="OQ118"/>
      <c r="OR118"/>
      <c r="OS118"/>
      <c r="OT118"/>
      <c r="OU118"/>
      <c r="OV118"/>
      <c r="OW118"/>
      <c r="OX118"/>
      <c r="OY118"/>
      <c r="OZ118"/>
      <c r="PA118"/>
      <c r="PB118"/>
      <c r="PC118"/>
      <c r="PD118"/>
      <c r="PE118"/>
      <c r="PF118"/>
      <c r="PG118"/>
      <c r="PH118"/>
      <c r="PI118"/>
      <c r="PJ118"/>
      <c r="PK118"/>
      <c r="PL118"/>
      <c r="PM118"/>
      <c r="PN118"/>
      <c r="PO118"/>
      <c r="PP118"/>
      <c r="PQ118"/>
      <c r="PR118"/>
      <c r="PS118"/>
      <c r="PT118"/>
      <c r="PU118"/>
      <c r="PV118"/>
      <c r="PW118"/>
      <c r="PX118"/>
      <c r="PY118"/>
      <c r="PZ118"/>
      <c r="QA118"/>
      <c r="QB118"/>
      <c r="QC118"/>
      <c r="QD118"/>
      <c r="QE118"/>
      <c r="QF118"/>
      <c r="QG118"/>
      <c r="QH118"/>
      <c r="QI118"/>
      <c r="QJ118"/>
      <c r="QK118"/>
      <c r="QL118"/>
      <c r="QM118"/>
      <c r="QN118"/>
      <c r="QO118"/>
      <c r="QP118"/>
      <c r="QQ118"/>
      <c r="QR118"/>
      <c r="QS118"/>
      <c r="QT118"/>
      <c r="QU118"/>
      <c r="QV118"/>
      <c r="QW118"/>
      <c r="QX118"/>
      <c r="QY118"/>
      <c r="QZ118"/>
      <c r="RA118"/>
      <c r="RB118"/>
      <c r="RC118"/>
      <c r="RD118"/>
      <c r="RE118"/>
      <c r="RF118"/>
    </row>
    <row r="119" spans="1:474">
      <c r="A119" s="252">
        <v>45</v>
      </c>
      <c r="B119" s="252" t="s">
        <v>182</v>
      </c>
      <c r="C119" s="252" t="s">
        <v>83</v>
      </c>
      <c r="D119" s="221">
        <v>12</v>
      </c>
      <c r="E119" s="221">
        <v>12</v>
      </c>
      <c r="F119" s="221">
        <v>12</v>
      </c>
      <c r="G119" s="221"/>
      <c r="H119" s="221"/>
      <c r="I119" s="221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  <c r="GE119"/>
      <c r="GF119"/>
      <c r="GG119"/>
      <c r="GH119"/>
      <c r="GI119"/>
      <c r="GJ119"/>
      <c r="GK119"/>
      <c r="GL119"/>
      <c r="GM119"/>
      <c r="GN119"/>
      <c r="GO119"/>
      <c r="GP119"/>
      <c r="GQ119"/>
      <c r="GR119"/>
      <c r="GS119"/>
      <c r="GT119"/>
      <c r="GU119"/>
      <c r="GV119"/>
      <c r="GW119"/>
      <c r="GX119"/>
      <c r="GY119"/>
      <c r="GZ119"/>
      <c r="HA119"/>
      <c r="HB119"/>
      <c r="HC119"/>
      <c r="HD119"/>
      <c r="HE119"/>
      <c r="HF119"/>
      <c r="HG119"/>
      <c r="HH119"/>
      <c r="HI119"/>
      <c r="HJ119"/>
      <c r="HK119"/>
      <c r="HL119"/>
      <c r="HM119"/>
      <c r="HN119"/>
      <c r="HO119"/>
      <c r="HP119"/>
      <c r="HQ119"/>
      <c r="HR119"/>
      <c r="HS119"/>
      <c r="HT119"/>
      <c r="HU119"/>
      <c r="HV119"/>
      <c r="HW119"/>
      <c r="HX119"/>
      <c r="HY119"/>
      <c r="HZ119"/>
      <c r="IA119"/>
      <c r="IB119"/>
      <c r="IC119"/>
      <c r="ID119"/>
      <c r="IE119"/>
      <c r="IF119"/>
      <c r="IG119"/>
      <c r="IH119"/>
      <c r="II119"/>
      <c r="IJ119"/>
      <c r="IK119"/>
      <c r="IL119"/>
      <c r="IM119"/>
      <c r="IN119"/>
      <c r="IO119"/>
      <c r="IP119"/>
      <c r="IQ119"/>
      <c r="IR119"/>
      <c r="IS119"/>
      <c r="IT119"/>
      <c r="IU119"/>
      <c r="IV119"/>
      <c r="IW119"/>
      <c r="IX119"/>
      <c r="IY119"/>
      <c r="IZ119"/>
      <c r="JA119"/>
      <c r="JB119"/>
      <c r="JC119"/>
      <c r="JD119"/>
      <c r="JE119"/>
      <c r="JF119"/>
      <c r="JG119"/>
      <c r="JH119"/>
      <c r="JI119"/>
      <c r="JJ119"/>
      <c r="JK119"/>
      <c r="JL119"/>
      <c r="JM119"/>
      <c r="JN119"/>
      <c r="JO119"/>
      <c r="JP119"/>
      <c r="JQ119"/>
      <c r="JR119"/>
      <c r="JS119"/>
      <c r="JT119"/>
      <c r="JU119"/>
      <c r="JV119"/>
      <c r="JW119"/>
      <c r="JX119"/>
      <c r="JY119"/>
      <c r="JZ119"/>
      <c r="KA119"/>
      <c r="KB119"/>
      <c r="KC119"/>
      <c r="KD119"/>
      <c r="KE119"/>
      <c r="KF119"/>
      <c r="KG119"/>
      <c r="KH119"/>
      <c r="KI119"/>
      <c r="KJ119"/>
      <c r="KK119"/>
      <c r="KL119"/>
      <c r="KM119"/>
      <c r="KN119"/>
      <c r="KO119"/>
      <c r="KP119"/>
      <c r="KQ119"/>
      <c r="KR119"/>
      <c r="KS119"/>
      <c r="KT119"/>
      <c r="KU119"/>
      <c r="KV119"/>
      <c r="KW119"/>
      <c r="KX119"/>
      <c r="KY119"/>
      <c r="KZ119"/>
      <c r="LA119"/>
      <c r="LB119"/>
      <c r="LC119"/>
      <c r="LD119"/>
      <c r="LE119"/>
      <c r="LF119"/>
      <c r="LG119"/>
      <c r="LH119"/>
      <c r="LI119"/>
      <c r="LJ119"/>
      <c r="LK119"/>
      <c r="LL119"/>
      <c r="LM119"/>
      <c r="LN119"/>
      <c r="LO119"/>
      <c r="LP119"/>
      <c r="LQ119"/>
      <c r="LR119"/>
      <c r="LS119"/>
      <c r="LT119"/>
      <c r="LU119"/>
      <c r="LV119"/>
      <c r="LW119"/>
      <c r="LX119"/>
      <c r="LY119"/>
      <c r="LZ119"/>
      <c r="MA119"/>
      <c r="MB119"/>
      <c r="MC119"/>
      <c r="MD119"/>
      <c r="ME119"/>
      <c r="MF119"/>
      <c r="MG119"/>
      <c r="MH119"/>
      <c r="MI119"/>
      <c r="MJ119"/>
      <c r="MK119"/>
      <c r="ML119"/>
      <c r="MM119"/>
      <c r="MN119"/>
      <c r="MO119"/>
      <c r="MP119"/>
      <c r="MQ119"/>
      <c r="MR119"/>
      <c r="MS119"/>
      <c r="MT119"/>
      <c r="MU119"/>
      <c r="MV119"/>
      <c r="MW119"/>
      <c r="MX119"/>
      <c r="MY119"/>
      <c r="MZ119"/>
      <c r="NA119"/>
      <c r="NB119"/>
      <c r="NC119"/>
      <c r="ND119"/>
      <c r="NE119"/>
      <c r="NF119"/>
      <c r="NG119"/>
      <c r="NH119"/>
      <c r="NI119"/>
      <c r="NJ119"/>
      <c r="NK119"/>
      <c r="NL119"/>
      <c r="NM119"/>
      <c r="NN119"/>
      <c r="NO119"/>
      <c r="NP119"/>
      <c r="NQ119"/>
      <c r="NR119"/>
      <c r="NS119"/>
      <c r="NT119"/>
      <c r="NU119"/>
      <c r="NV119"/>
      <c r="NW119"/>
      <c r="NX119"/>
      <c r="NY119"/>
      <c r="NZ119"/>
      <c r="OA119"/>
      <c r="OB119"/>
      <c r="OC119"/>
      <c r="OD119"/>
      <c r="OE119"/>
      <c r="OF119"/>
      <c r="OG119"/>
      <c r="OH119"/>
      <c r="OI119"/>
      <c r="OJ119"/>
      <c r="OK119"/>
      <c r="OL119"/>
      <c r="OM119"/>
      <c r="ON119"/>
      <c r="OO119"/>
      <c r="OP119"/>
      <c r="OQ119"/>
      <c r="OR119"/>
      <c r="OS119"/>
      <c r="OT119"/>
      <c r="OU119"/>
      <c r="OV119"/>
      <c r="OW119"/>
      <c r="OX119"/>
      <c r="OY119"/>
      <c r="OZ119"/>
      <c r="PA119"/>
      <c r="PB119"/>
      <c r="PC119"/>
      <c r="PD119"/>
      <c r="PE119"/>
      <c r="PF119"/>
      <c r="PG119"/>
      <c r="PH119"/>
      <c r="PI119"/>
      <c r="PJ119"/>
      <c r="PK119"/>
      <c r="PL119"/>
      <c r="PM119"/>
      <c r="PN119"/>
      <c r="PO119"/>
      <c r="PP119"/>
      <c r="PQ119"/>
      <c r="PR119"/>
      <c r="PS119"/>
      <c r="PT119"/>
      <c r="PU119"/>
      <c r="PV119"/>
      <c r="PW119"/>
      <c r="PX119"/>
      <c r="PY119"/>
      <c r="PZ119"/>
      <c r="QA119"/>
      <c r="QB119"/>
      <c r="QC119"/>
      <c r="QD119"/>
      <c r="QE119"/>
      <c r="QF119"/>
      <c r="QG119"/>
      <c r="QH119"/>
      <c r="QI119"/>
      <c r="QJ119"/>
      <c r="QK119"/>
      <c r="QL119"/>
      <c r="QM119"/>
      <c r="QN119"/>
      <c r="QO119"/>
      <c r="QP119"/>
      <c r="QQ119"/>
      <c r="QR119"/>
      <c r="QS119"/>
      <c r="QT119"/>
      <c r="QU119"/>
      <c r="QV119"/>
      <c r="QW119"/>
      <c r="QX119"/>
      <c r="QY119"/>
      <c r="QZ119"/>
      <c r="RA119"/>
      <c r="RB119"/>
      <c r="RC119"/>
      <c r="RD119"/>
      <c r="RE119"/>
      <c r="RF119"/>
    </row>
    <row r="120" spans="1:474">
      <c r="A120" s="252">
        <v>45</v>
      </c>
      <c r="B120" s="252" t="s">
        <v>175</v>
      </c>
      <c r="C120" s="252" t="s">
        <v>83</v>
      </c>
      <c r="D120" s="221">
        <v>17</v>
      </c>
      <c r="E120" s="221">
        <v>17</v>
      </c>
      <c r="F120" s="221">
        <v>17</v>
      </c>
      <c r="G120" s="221"/>
      <c r="H120" s="221"/>
      <c r="I120" s="221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  <c r="GE120"/>
      <c r="GF120"/>
      <c r="GG120"/>
      <c r="GH120"/>
      <c r="GI120"/>
      <c r="GJ120"/>
      <c r="GK120"/>
      <c r="GL120"/>
      <c r="GM120"/>
      <c r="GN120"/>
      <c r="GO120"/>
      <c r="GP120"/>
      <c r="GQ120"/>
      <c r="GR120"/>
      <c r="GS120"/>
      <c r="GT120"/>
      <c r="GU120"/>
      <c r="GV120"/>
      <c r="GW120"/>
      <c r="GX120"/>
      <c r="GY120"/>
      <c r="GZ120"/>
      <c r="HA120"/>
      <c r="HB120"/>
      <c r="HC120"/>
      <c r="HD120"/>
      <c r="HE120"/>
      <c r="HF120"/>
      <c r="HG120"/>
      <c r="HH120"/>
      <c r="HI120"/>
      <c r="HJ120"/>
      <c r="HK120"/>
      <c r="HL120"/>
      <c r="HM120"/>
      <c r="HN120"/>
      <c r="HO120"/>
      <c r="HP120"/>
      <c r="HQ120"/>
      <c r="HR120"/>
      <c r="HS120"/>
      <c r="HT120"/>
      <c r="HU120"/>
      <c r="HV120"/>
      <c r="HW120"/>
      <c r="HX120"/>
      <c r="HY120"/>
      <c r="HZ120"/>
      <c r="IA120"/>
      <c r="IB120"/>
      <c r="IC120"/>
      <c r="ID120"/>
      <c r="IE120"/>
      <c r="IF120"/>
      <c r="IG120"/>
      <c r="IH120"/>
      <c r="II120"/>
      <c r="IJ120"/>
      <c r="IK120"/>
      <c r="IL120"/>
      <c r="IM120"/>
      <c r="IN120"/>
      <c r="IO120"/>
      <c r="IP120"/>
      <c r="IQ120"/>
      <c r="IR120"/>
      <c r="IS120"/>
      <c r="IT120"/>
      <c r="IU120"/>
      <c r="IV120"/>
      <c r="IW120"/>
      <c r="IX120"/>
      <c r="IY120"/>
      <c r="IZ120"/>
      <c r="JA120"/>
      <c r="JB120"/>
      <c r="JC120"/>
      <c r="JD120"/>
      <c r="JE120"/>
      <c r="JF120"/>
      <c r="JG120"/>
      <c r="JH120"/>
      <c r="JI120"/>
      <c r="JJ120"/>
      <c r="JK120"/>
      <c r="JL120"/>
      <c r="JM120"/>
      <c r="JN120"/>
      <c r="JO120"/>
      <c r="JP120"/>
      <c r="JQ120"/>
      <c r="JR120"/>
      <c r="JS120"/>
      <c r="JT120"/>
      <c r="JU120"/>
      <c r="JV120"/>
      <c r="JW120"/>
      <c r="JX120"/>
      <c r="JY120"/>
      <c r="JZ120"/>
      <c r="KA120"/>
      <c r="KB120"/>
      <c r="KC120"/>
      <c r="KD120"/>
      <c r="KE120"/>
      <c r="KF120"/>
      <c r="KG120"/>
      <c r="KH120"/>
      <c r="KI120"/>
      <c r="KJ120"/>
      <c r="KK120"/>
      <c r="KL120"/>
      <c r="KM120"/>
      <c r="KN120"/>
      <c r="KO120"/>
      <c r="KP120"/>
      <c r="KQ120"/>
      <c r="KR120"/>
      <c r="KS120"/>
      <c r="KT120"/>
      <c r="KU120"/>
      <c r="KV120"/>
      <c r="KW120"/>
      <c r="KX120"/>
      <c r="KY120"/>
      <c r="KZ120"/>
      <c r="LA120"/>
      <c r="LB120"/>
      <c r="LC120"/>
      <c r="LD120"/>
      <c r="LE120"/>
      <c r="LF120"/>
      <c r="LG120"/>
      <c r="LH120"/>
      <c r="LI120"/>
      <c r="LJ120"/>
      <c r="LK120"/>
      <c r="LL120"/>
      <c r="LM120"/>
      <c r="LN120"/>
      <c r="LO120"/>
      <c r="LP120"/>
      <c r="LQ120"/>
      <c r="LR120"/>
      <c r="LS120"/>
      <c r="LT120"/>
      <c r="LU120"/>
      <c r="LV120"/>
      <c r="LW120"/>
      <c r="LX120"/>
      <c r="LY120"/>
      <c r="LZ120"/>
      <c r="MA120"/>
      <c r="MB120"/>
      <c r="MC120"/>
      <c r="MD120"/>
      <c r="ME120"/>
      <c r="MF120"/>
      <c r="MG120"/>
      <c r="MH120"/>
      <c r="MI120"/>
      <c r="MJ120"/>
      <c r="MK120"/>
      <c r="ML120"/>
      <c r="MM120"/>
      <c r="MN120"/>
      <c r="MO120"/>
      <c r="MP120"/>
      <c r="MQ120"/>
      <c r="MR120"/>
      <c r="MS120"/>
      <c r="MT120"/>
      <c r="MU120"/>
      <c r="MV120"/>
      <c r="MW120"/>
      <c r="MX120"/>
      <c r="MY120"/>
      <c r="MZ120"/>
      <c r="NA120"/>
      <c r="NB120"/>
      <c r="NC120"/>
      <c r="ND120"/>
      <c r="NE120"/>
      <c r="NF120"/>
      <c r="NG120"/>
      <c r="NH120"/>
      <c r="NI120"/>
      <c r="NJ120"/>
      <c r="NK120"/>
      <c r="NL120"/>
      <c r="NM120"/>
      <c r="NN120"/>
      <c r="NO120"/>
      <c r="NP120"/>
      <c r="NQ120"/>
      <c r="NR120"/>
      <c r="NS120"/>
      <c r="NT120"/>
      <c r="NU120"/>
      <c r="NV120"/>
      <c r="NW120"/>
      <c r="NX120"/>
      <c r="NY120"/>
      <c r="NZ120"/>
      <c r="OA120"/>
      <c r="OB120"/>
      <c r="OC120"/>
      <c r="OD120"/>
      <c r="OE120"/>
      <c r="OF120"/>
      <c r="OG120"/>
      <c r="OH120"/>
      <c r="OI120"/>
      <c r="OJ120"/>
      <c r="OK120"/>
      <c r="OL120"/>
      <c r="OM120"/>
      <c r="ON120"/>
      <c r="OO120"/>
      <c r="OP120"/>
      <c r="OQ120"/>
      <c r="OR120"/>
      <c r="OS120"/>
      <c r="OT120"/>
      <c r="OU120"/>
      <c r="OV120"/>
      <c r="OW120"/>
      <c r="OX120"/>
      <c r="OY120"/>
      <c r="OZ120"/>
      <c r="PA120"/>
      <c r="PB120"/>
      <c r="PC120"/>
      <c r="PD120"/>
      <c r="PE120"/>
      <c r="PF120"/>
      <c r="PG120"/>
      <c r="PH120"/>
      <c r="PI120"/>
      <c r="PJ120"/>
      <c r="PK120"/>
      <c r="PL120"/>
      <c r="PM120"/>
      <c r="PN120"/>
      <c r="PO120"/>
      <c r="PP120"/>
      <c r="PQ120"/>
      <c r="PR120"/>
      <c r="PS120"/>
      <c r="PT120"/>
      <c r="PU120"/>
      <c r="PV120"/>
      <c r="PW120"/>
      <c r="PX120"/>
      <c r="PY120"/>
      <c r="PZ120"/>
      <c r="QA120"/>
      <c r="QB120"/>
      <c r="QC120"/>
      <c r="QD120"/>
      <c r="QE120"/>
      <c r="QF120"/>
      <c r="QG120"/>
      <c r="QH120"/>
      <c r="QI120"/>
      <c r="QJ120"/>
      <c r="QK120"/>
      <c r="QL120"/>
      <c r="QM120"/>
      <c r="QN120"/>
      <c r="QO120"/>
      <c r="QP120"/>
      <c r="QQ120"/>
      <c r="QR120"/>
      <c r="QS120"/>
      <c r="QT120"/>
      <c r="QU120"/>
      <c r="QV120"/>
      <c r="QW120"/>
      <c r="QX120"/>
      <c r="QY120"/>
      <c r="QZ120"/>
      <c r="RA120"/>
      <c r="RB120"/>
      <c r="RC120"/>
      <c r="RD120"/>
      <c r="RE120"/>
      <c r="RF120"/>
    </row>
    <row r="121" spans="1:474">
      <c r="A121" s="252">
        <v>45</v>
      </c>
      <c r="B121" s="252" t="s">
        <v>259</v>
      </c>
      <c r="C121" s="252" t="s">
        <v>83</v>
      </c>
      <c r="D121" s="221">
        <v>8</v>
      </c>
      <c r="E121" s="221">
        <v>8</v>
      </c>
      <c r="F121" s="221">
        <v>8</v>
      </c>
      <c r="G121" s="221"/>
      <c r="H121" s="221"/>
      <c r="I121" s="2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/>
      <c r="KC121"/>
      <c r="KD121"/>
      <c r="KE121"/>
      <c r="KF121"/>
      <c r="KG121"/>
      <c r="KH121"/>
      <c r="KI121"/>
      <c r="KJ121"/>
      <c r="KK121"/>
      <c r="KL121"/>
      <c r="KM121"/>
      <c r="KN121"/>
      <c r="KO121"/>
      <c r="KP121"/>
      <c r="KQ121"/>
      <c r="KR121"/>
      <c r="KS121"/>
      <c r="KT121"/>
      <c r="KU121"/>
      <c r="KV121"/>
      <c r="KW121"/>
      <c r="KX121"/>
      <c r="KY121"/>
      <c r="KZ121"/>
      <c r="LA121"/>
      <c r="LB121"/>
      <c r="LC121"/>
      <c r="LD121"/>
      <c r="LE121"/>
      <c r="LF121"/>
      <c r="LG121"/>
      <c r="LH121"/>
      <c r="LI121"/>
      <c r="LJ121"/>
      <c r="LK121"/>
      <c r="LL121"/>
      <c r="LM121"/>
      <c r="LN121"/>
      <c r="LO121"/>
      <c r="LP121"/>
      <c r="LQ121"/>
      <c r="LR121"/>
      <c r="LS121"/>
      <c r="LT121"/>
      <c r="LU121"/>
      <c r="LV121"/>
      <c r="LW121"/>
      <c r="LX121"/>
      <c r="LY121"/>
      <c r="LZ121"/>
      <c r="MA121"/>
      <c r="MB121"/>
      <c r="MC121"/>
      <c r="MD121"/>
      <c r="ME121"/>
      <c r="MF121"/>
      <c r="MG121"/>
      <c r="MH121"/>
      <c r="MI121"/>
      <c r="MJ121"/>
      <c r="MK121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/>
      <c r="NM121"/>
      <c r="NN121"/>
      <c r="NO121"/>
      <c r="NP121"/>
      <c r="NQ121"/>
      <c r="NR121"/>
      <c r="NS121"/>
      <c r="NT121"/>
      <c r="NU121"/>
      <c r="NV121"/>
      <c r="NW121"/>
      <c r="NX121"/>
      <c r="NY121"/>
      <c r="NZ121"/>
      <c r="OA121"/>
      <c r="OB121"/>
      <c r="OC121"/>
      <c r="OD121"/>
      <c r="OE121"/>
      <c r="OF121"/>
      <c r="OG121"/>
      <c r="OH121"/>
      <c r="OI121"/>
      <c r="OJ121"/>
      <c r="OK121"/>
      <c r="OL121"/>
      <c r="OM121"/>
      <c r="ON121"/>
      <c r="OO121"/>
      <c r="OP121"/>
      <c r="OQ121"/>
      <c r="OR121"/>
      <c r="OS121"/>
      <c r="OT121"/>
      <c r="OU121"/>
      <c r="OV121"/>
      <c r="OW121"/>
      <c r="OX121"/>
      <c r="OY121"/>
      <c r="OZ121"/>
      <c r="PA121"/>
      <c r="PB121"/>
      <c r="PC121"/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</row>
    <row r="122" spans="1:474">
      <c r="A122" s="252">
        <v>46</v>
      </c>
      <c r="B122" s="252" t="s">
        <v>190</v>
      </c>
      <c r="C122" s="252" t="s">
        <v>84</v>
      </c>
      <c r="D122" s="221">
        <v>9</v>
      </c>
      <c r="E122" s="221">
        <v>9</v>
      </c>
      <c r="F122" s="221">
        <v>9</v>
      </c>
      <c r="G122" s="221"/>
      <c r="H122" s="221"/>
      <c r="I122" s="221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  <c r="GE122"/>
      <c r="GF122"/>
      <c r="GG122"/>
      <c r="GH122"/>
      <c r="GI122"/>
      <c r="GJ122"/>
      <c r="GK122"/>
      <c r="GL122"/>
      <c r="GM122"/>
      <c r="GN122"/>
      <c r="GO122"/>
      <c r="GP122"/>
      <c r="GQ122"/>
      <c r="GR122"/>
      <c r="GS122"/>
      <c r="GT122"/>
      <c r="GU122"/>
      <c r="GV122"/>
      <c r="GW122"/>
      <c r="GX122"/>
      <c r="GY122"/>
      <c r="GZ122"/>
      <c r="HA122"/>
      <c r="HB122"/>
      <c r="HC122"/>
      <c r="HD122"/>
      <c r="HE122"/>
      <c r="HF122"/>
      <c r="HG122"/>
      <c r="HH122"/>
      <c r="HI122"/>
      <c r="HJ122"/>
      <c r="HK122"/>
      <c r="HL122"/>
      <c r="HM122"/>
      <c r="HN122"/>
      <c r="HO122"/>
      <c r="HP122"/>
      <c r="HQ122"/>
      <c r="HR122"/>
      <c r="HS122"/>
      <c r="HT122"/>
      <c r="HU122"/>
      <c r="HV122"/>
      <c r="HW122"/>
      <c r="HX122"/>
      <c r="HY122"/>
      <c r="HZ122"/>
      <c r="IA122"/>
      <c r="IB122"/>
      <c r="IC122"/>
      <c r="ID122"/>
      <c r="IE122"/>
      <c r="IF122"/>
      <c r="IG122"/>
      <c r="IH122"/>
      <c r="II122"/>
      <c r="IJ122"/>
      <c r="IK122"/>
      <c r="IL122"/>
      <c r="IM122"/>
      <c r="IN122"/>
      <c r="IO122"/>
      <c r="IP122"/>
      <c r="IQ122"/>
      <c r="IR122"/>
      <c r="IS122"/>
      <c r="IT122"/>
      <c r="IU122"/>
      <c r="IV122"/>
      <c r="IW122"/>
      <c r="IX122"/>
      <c r="IY122"/>
      <c r="IZ122"/>
      <c r="JA122"/>
      <c r="JB122"/>
      <c r="JC122"/>
      <c r="JD122"/>
      <c r="JE122"/>
      <c r="JF122"/>
      <c r="JG122"/>
      <c r="JH122"/>
      <c r="JI122"/>
      <c r="JJ122"/>
      <c r="JK122"/>
      <c r="JL122"/>
      <c r="JM122"/>
      <c r="JN122"/>
      <c r="JO122"/>
      <c r="JP122"/>
      <c r="JQ122"/>
      <c r="JR122"/>
      <c r="JS122"/>
      <c r="JT122"/>
      <c r="JU122"/>
      <c r="JV122"/>
      <c r="JW122"/>
      <c r="JX122"/>
      <c r="JY122"/>
      <c r="JZ122"/>
      <c r="KA122"/>
      <c r="KB122"/>
      <c r="KC122"/>
      <c r="KD122"/>
      <c r="KE122"/>
      <c r="KF122"/>
      <c r="KG122"/>
      <c r="KH122"/>
      <c r="KI122"/>
      <c r="KJ122"/>
      <c r="KK122"/>
      <c r="KL122"/>
      <c r="KM122"/>
      <c r="KN122"/>
      <c r="KO122"/>
      <c r="KP122"/>
      <c r="KQ122"/>
      <c r="KR122"/>
      <c r="KS122"/>
      <c r="KT122"/>
      <c r="KU122"/>
      <c r="KV122"/>
      <c r="KW122"/>
      <c r="KX122"/>
      <c r="KY122"/>
      <c r="KZ122"/>
      <c r="LA122"/>
      <c r="LB122"/>
      <c r="LC122"/>
      <c r="LD122"/>
      <c r="LE122"/>
      <c r="LF122"/>
      <c r="LG122"/>
      <c r="LH122"/>
      <c r="LI122"/>
      <c r="LJ122"/>
      <c r="LK122"/>
      <c r="LL122"/>
      <c r="LM122"/>
      <c r="LN122"/>
      <c r="LO122"/>
      <c r="LP122"/>
      <c r="LQ122"/>
      <c r="LR122"/>
      <c r="LS122"/>
      <c r="LT122"/>
      <c r="LU122"/>
      <c r="LV122"/>
      <c r="LW122"/>
      <c r="LX122"/>
      <c r="LY122"/>
      <c r="LZ122"/>
      <c r="MA122"/>
      <c r="MB122"/>
      <c r="MC122"/>
      <c r="MD122"/>
      <c r="ME122"/>
      <c r="MF122"/>
      <c r="MG122"/>
      <c r="MH122"/>
      <c r="MI122"/>
      <c r="MJ122"/>
      <c r="MK122"/>
      <c r="ML122"/>
      <c r="MM122"/>
      <c r="MN122"/>
      <c r="MO122"/>
      <c r="MP122"/>
      <c r="MQ122"/>
      <c r="MR122"/>
      <c r="MS122"/>
      <c r="MT122"/>
      <c r="MU122"/>
      <c r="MV122"/>
      <c r="MW122"/>
      <c r="MX122"/>
      <c r="MY122"/>
      <c r="MZ122"/>
      <c r="NA122"/>
      <c r="NB122"/>
      <c r="NC122"/>
      <c r="ND122"/>
      <c r="NE122"/>
      <c r="NF122"/>
      <c r="NG122"/>
      <c r="NH122"/>
      <c r="NI122"/>
      <c r="NJ122"/>
      <c r="NK122"/>
      <c r="NL122"/>
      <c r="NM122"/>
      <c r="NN122"/>
      <c r="NO122"/>
      <c r="NP122"/>
      <c r="NQ122"/>
      <c r="NR122"/>
      <c r="NS122"/>
      <c r="NT122"/>
      <c r="NU122"/>
      <c r="NV122"/>
      <c r="NW122"/>
      <c r="NX122"/>
      <c r="NY122"/>
      <c r="NZ122"/>
      <c r="OA122"/>
      <c r="OB122"/>
      <c r="OC122"/>
      <c r="OD122"/>
      <c r="OE122"/>
      <c r="OF122"/>
      <c r="OG122"/>
      <c r="OH122"/>
      <c r="OI122"/>
      <c r="OJ122"/>
      <c r="OK122"/>
      <c r="OL122"/>
      <c r="OM122"/>
      <c r="ON122"/>
      <c r="OO122"/>
      <c r="OP122"/>
      <c r="OQ122"/>
      <c r="OR122"/>
      <c r="OS122"/>
      <c r="OT122"/>
      <c r="OU122"/>
      <c r="OV122"/>
      <c r="OW122"/>
      <c r="OX122"/>
      <c r="OY122"/>
      <c r="OZ122"/>
      <c r="PA122"/>
      <c r="PB122"/>
      <c r="PC122"/>
      <c r="PD122"/>
      <c r="PE122"/>
      <c r="PF122"/>
      <c r="PG122"/>
      <c r="PH122"/>
      <c r="PI122"/>
      <c r="PJ122"/>
      <c r="PK122"/>
      <c r="PL122"/>
      <c r="PM122"/>
      <c r="PN122"/>
      <c r="PO122"/>
      <c r="PP122"/>
      <c r="PQ122"/>
      <c r="PR122"/>
      <c r="PS122"/>
      <c r="PT122"/>
      <c r="PU122"/>
      <c r="PV122"/>
      <c r="PW122"/>
      <c r="PX122"/>
      <c r="PY122"/>
      <c r="PZ122"/>
      <c r="QA122"/>
      <c r="QB122"/>
      <c r="QC122"/>
      <c r="QD122"/>
      <c r="QE122"/>
      <c r="QF122"/>
      <c r="QG122"/>
      <c r="QH122"/>
      <c r="QI122"/>
      <c r="QJ122"/>
      <c r="QK122"/>
      <c r="QL122"/>
      <c r="QM122"/>
      <c r="QN122"/>
      <c r="QO122"/>
      <c r="QP122"/>
      <c r="QQ122"/>
      <c r="QR122"/>
      <c r="QS122"/>
      <c r="QT122"/>
      <c r="QU122"/>
      <c r="QV122"/>
      <c r="QW122"/>
      <c r="QX122"/>
      <c r="QY122"/>
      <c r="QZ122"/>
      <c r="RA122"/>
      <c r="RB122"/>
      <c r="RC122"/>
      <c r="RD122"/>
      <c r="RE122"/>
      <c r="RF122"/>
    </row>
    <row r="123" spans="1:474">
      <c r="A123" s="252">
        <v>46</v>
      </c>
      <c r="B123" s="252" t="s">
        <v>182</v>
      </c>
      <c r="C123" s="252" t="s">
        <v>84</v>
      </c>
      <c r="D123" s="221">
        <v>9.5</v>
      </c>
      <c r="E123" s="221">
        <v>9</v>
      </c>
      <c r="F123" s="221">
        <v>10</v>
      </c>
      <c r="G123" s="221"/>
      <c r="H123" s="221"/>
      <c r="I123" s="221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  <c r="GE123"/>
      <c r="GF123"/>
      <c r="GG123"/>
      <c r="GH123"/>
      <c r="GI123"/>
      <c r="GJ123"/>
      <c r="GK123"/>
      <c r="GL123"/>
      <c r="GM123"/>
      <c r="GN123"/>
      <c r="GO123"/>
      <c r="GP123"/>
      <c r="GQ123"/>
      <c r="GR123"/>
      <c r="GS123"/>
      <c r="GT123"/>
      <c r="GU123"/>
      <c r="GV123"/>
      <c r="GW123"/>
      <c r="GX123"/>
      <c r="GY123"/>
      <c r="GZ123"/>
      <c r="HA123"/>
      <c r="HB123"/>
      <c r="HC123"/>
      <c r="HD123"/>
      <c r="HE123"/>
      <c r="HF123"/>
      <c r="HG123"/>
      <c r="HH123"/>
      <c r="HI123"/>
      <c r="HJ123"/>
      <c r="HK123"/>
      <c r="HL123"/>
      <c r="HM123"/>
      <c r="HN123"/>
      <c r="HO123"/>
      <c r="HP123"/>
      <c r="HQ123"/>
      <c r="HR123"/>
      <c r="HS123"/>
      <c r="HT123"/>
      <c r="HU123"/>
      <c r="HV123"/>
      <c r="HW123"/>
      <c r="HX123"/>
      <c r="HY123"/>
      <c r="HZ123"/>
      <c r="IA123"/>
      <c r="IB123"/>
      <c r="IC123"/>
      <c r="ID123"/>
      <c r="IE123"/>
      <c r="IF123"/>
      <c r="IG123"/>
      <c r="IH123"/>
      <c r="II123"/>
      <c r="IJ123"/>
      <c r="IK123"/>
      <c r="IL123"/>
      <c r="IM123"/>
      <c r="IN123"/>
      <c r="IO123"/>
      <c r="IP123"/>
      <c r="IQ123"/>
      <c r="IR123"/>
      <c r="IS123"/>
      <c r="IT123"/>
      <c r="IU123"/>
      <c r="IV123"/>
      <c r="IW123"/>
      <c r="IX123"/>
      <c r="IY123"/>
      <c r="IZ123"/>
      <c r="JA123"/>
      <c r="JB123"/>
      <c r="JC123"/>
      <c r="JD123"/>
      <c r="JE123"/>
      <c r="JF123"/>
      <c r="JG123"/>
      <c r="JH123"/>
      <c r="JI123"/>
      <c r="JJ123"/>
      <c r="JK123"/>
      <c r="JL123"/>
      <c r="JM123"/>
      <c r="JN123"/>
      <c r="JO123"/>
      <c r="JP123"/>
      <c r="JQ123"/>
      <c r="JR123"/>
      <c r="JS123"/>
      <c r="JT123"/>
      <c r="JU123"/>
      <c r="JV123"/>
      <c r="JW123"/>
      <c r="JX123"/>
      <c r="JY123"/>
      <c r="JZ123"/>
      <c r="KA123"/>
      <c r="KB123"/>
      <c r="KC123"/>
      <c r="KD123"/>
      <c r="KE123"/>
      <c r="KF123"/>
      <c r="KG123"/>
      <c r="KH123"/>
      <c r="KI123"/>
      <c r="KJ123"/>
      <c r="KK123"/>
      <c r="KL123"/>
      <c r="KM123"/>
      <c r="KN123"/>
      <c r="KO123"/>
      <c r="KP123"/>
      <c r="KQ123"/>
      <c r="KR123"/>
      <c r="KS123"/>
      <c r="KT123"/>
      <c r="KU123"/>
      <c r="KV123"/>
      <c r="KW123"/>
      <c r="KX123"/>
      <c r="KY123"/>
      <c r="KZ123"/>
      <c r="LA123"/>
      <c r="LB123"/>
      <c r="LC123"/>
      <c r="LD123"/>
      <c r="LE123"/>
      <c r="LF123"/>
      <c r="LG123"/>
      <c r="LH123"/>
      <c r="LI123"/>
      <c r="LJ123"/>
      <c r="LK123"/>
      <c r="LL123"/>
      <c r="LM123"/>
      <c r="LN123"/>
      <c r="LO123"/>
      <c r="LP123"/>
      <c r="LQ123"/>
      <c r="LR123"/>
      <c r="LS123"/>
      <c r="LT123"/>
      <c r="LU123"/>
      <c r="LV123"/>
      <c r="LW123"/>
      <c r="LX123"/>
      <c r="LY123"/>
      <c r="LZ123"/>
      <c r="MA123"/>
      <c r="MB123"/>
      <c r="MC123"/>
      <c r="MD123"/>
      <c r="ME123"/>
      <c r="MF123"/>
      <c r="MG123"/>
      <c r="MH123"/>
      <c r="MI123"/>
      <c r="MJ123"/>
      <c r="MK123"/>
      <c r="ML123"/>
      <c r="MM123"/>
      <c r="MN123"/>
      <c r="MO123"/>
      <c r="MP123"/>
      <c r="MQ123"/>
      <c r="MR123"/>
      <c r="MS123"/>
      <c r="MT123"/>
      <c r="MU123"/>
      <c r="MV123"/>
      <c r="MW123"/>
      <c r="MX123"/>
      <c r="MY123"/>
      <c r="MZ123"/>
      <c r="NA123"/>
      <c r="NB123"/>
      <c r="NC123"/>
      <c r="ND123"/>
      <c r="NE123"/>
      <c r="NF123"/>
      <c r="NG123"/>
      <c r="NH123"/>
      <c r="NI123"/>
      <c r="NJ123"/>
      <c r="NK123"/>
      <c r="NL123"/>
      <c r="NM123"/>
      <c r="NN123"/>
      <c r="NO123"/>
      <c r="NP123"/>
      <c r="NQ123"/>
      <c r="NR123"/>
      <c r="NS123"/>
      <c r="NT123"/>
      <c r="NU123"/>
      <c r="NV123"/>
      <c r="NW123"/>
      <c r="NX123"/>
      <c r="NY123"/>
      <c r="NZ123"/>
      <c r="OA123"/>
      <c r="OB123"/>
      <c r="OC123"/>
      <c r="OD123"/>
      <c r="OE123"/>
      <c r="OF123"/>
      <c r="OG123"/>
      <c r="OH123"/>
      <c r="OI123"/>
      <c r="OJ123"/>
      <c r="OK123"/>
      <c r="OL123"/>
      <c r="OM123"/>
      <c r="ON123"/>
      <c r="OO123"/>
      <c r="OP123"/>
      <c r="OQ123"/>
      <c r="OR123"/>
      <c r="OS123"/>
      <c r="OT123"/>
      <c r="OU123"/>
      <c r="OV123"/>
      <c r="OW123"/>
      <c r="OX123"/>
      <c r="OY123"/>
      <c r="OZ123"/>
      <c r="PA123"/>
      <c r="PB123"/>
      <c r="PC123"/>
      <c r="PD123"/>
      <c r="PE123"/>
      <c r="PF123"/>
      <c r="PG123"/>
      <c r="PH123"/>
      <c r="PI123"/>
      <c r="PJ123"/>
      <c r="PK123"/>
      <c r="PL123"/>
      <c r="PM123"/>
      <c r="PN123"/>
      <c r="PO123"/>
      <c r="PP123"/>
      <c r="PQ123"/>
      <c r="PR123"/>
      <c r="PS123"/>
      <c r="PT123"/>
      <c r="PU123"/>
      <c r="PV123"/>
      <c r="PW123"/>
      <c r="PX123"/>
      <c r="PY123"/>
      <c r="PZ123"/>
      <c r="QA123"/>
      <c r="QB123"/>
      <c r="QC123"/>
      <c r="QD123"/>
      <c r="QE123"/>
      <c r="QF123"/>
      <c r="QG123"/>
      <c r="QH123"/>
      <c r="QI123"/>
      <c r="QJ123"/>
      <c r="QK123"/>
      <c r="QL123"/>
      <c r="QM123"/>
      <c r="QN123"/>
      <c r="QO123"/>
      <c r="QP123"/>
      <c r="QQ123"/>
      <c r="QR123"/>
      <c r="QS123"/>
      <c r="QT123"/>
      <c r="QU123"/>
      <c r="QV123"/>
      <c r="QW123"/>
      <c r="QX123"/>
      <c r="QY123"/>
      <c r="QZ123"/>
      <c r="RA123"/>
      <c r="RB123"/>
      <c r="RC123"/>
      <c r="RD123"/>
      <c r="RE123"/>
      <c r="RF123"/>
    </row>
    <row r="124" spans="1:474">
      <c r="A124" s="252">
        <v>46</v>
      </c>
      <c r="B124" s="252" t="s">
        <v>259</v>
      </c>
      <c r="C124" s="252" t="s">
        <v>84</v>
      </c>
      <c r="D124" s="221">
        <v>10</v>
      </c>
      <c r="E124" s="221">
        <v>10</v>
      </c>
      <c r="F124" s="221">
        <v>10</v>
      </c>
      <c r="G124" s="221"/>
      <c r="H124" s="221"/>
      <c r="I124" s="221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  <c r="GE124"/>
      <c r="GF124"/>
      <c r="GG124"/>
      <c r="GH124"/>
      <c r="GI124"/>
      <c r="GJ124"/>
      <c r="GK124"/>
      <c r="GL124"/>
      <c r="GM124"/>
      <c r="GN124"/>
      <c r="GO124"/>
      <c r="GP124"/>
      <c r="GQ124"/>
      <c r="GR124"/>
      <c r="GS124"/>
      <c r="GT124"/>
      <c r="GU124"/>
      <c r="GV124"/>
      <c r="GW124"/>
      <c r="GX124"/>
      <c r="GY124"/>
      <c r="GZ124"/>
      <c r="HA124"/>
      <c r="HB124"/>
      <c r="HC124"/>
      <c r="HD124"/>
      <c r="HE124"/>
      <c r="HF124"/>
      <c r="HG124"/>
      <c r="HH124"/>
      <c r="HI124"/>
      <c r="HJ124"/>
      <c r="HK124"/>
      <c r="HL124"/>
      <c r="HM124"/>
      <c r="HN124"/>
      <c r="HO124"/>
      <c r="HP124"/>
      <c r="HQ124"/>
      <c r="HR124"/>
      <c r="HS124"/>
      <c r="HT124"/>
      <c r="HU124"/>
      <c r="HV124"/>
      <c r="HW124"/>
      <c r="HX124"/>
      <c r="HY124"/>
      <c r="HZ124"/>
      <c r="IA124"/>
      <c r="IB124"/>
      <c r="IC124"/>
      <c r="ID124"/>
      <c r="IE124"/>
      <c r="IF124"/>
      <c r="IG124"/>
      <c r="IH124"/>
      <c r="II124"/>
      <c r="IJ124"/>
      <c r="IK124"/>
      <c r="IL124"/>
      <c r="IM124"/>
      <c r="IN124"/>
      <c r="IO124"/>
      <c r="IP124"/>
      <c r="IQ124"/>
      <c r="IR124"/>
      <c r="IS124"/>
      <c r="IT124"/>
      <c r="IU124"/>
      <c r="IV124"/>
      <c r="IW124"/>
      <c r="IX124"/>
      <c r="IY124"/>
      <c r="IZ124"/>
      <c r="JA124"/>
      <c r="JB124"/>
      <c r="JC124"/>
      <c r="JD124"/>
      <c r="JE124"/>
      <c r="JF124"/>
      <c r="JG124"/>
      <c r="JH124"/>
      <c r="JI124"/>
      <c r="JJ124"/>
      <c r="JK124"/>
      <c r="JL124"/>
      <c r="JM124"/>
      <c r="JN124"/>
      <c r="JO124"/>
      <c r="JP124"/>
      <c r="JQ124"/>
      <c r="JR124"/>
      <c r="JS124"/>
      <c r="JT124"/>
      <c r="JU124"/>
      <c r="JV124"/>
      <c r="JW124"/>
      <c r="JX124"/>
      <c r="JY124"/>
      <c r="JZ124"/>
      <c r="KA124"/>
      <c r="KB124"/>
      <c r="KC124"/>
      <c r="KD124"/>
      <c r="KE124"/>
      <c r="KF124"/>
      <c r="KG124"/>
      <c r="KH124"/>
      <c r="KI124"/>
      <c r="KJ124"/>
      <c r="KK124"/>
      <c r="KL124"/>
      <c r="KM124"/>
      <c r="KN124"/>
      <c r="KO124"/>
      <c r="KP124"/>
      <c r="KQ124"/>
      <c r="KR124"/>
      <c r="KS124"/>
      <c r="KT124"/>
      <c r="KU124"/>
      <c r="KV124"/>
      <c r="KW124"/>
      <c r="KX124"/>
      <c r="KY124"/>
      <c r="KZ124"/>
      <c r="LA124"/>
      <c r="LB124"/>
      <c r="LC124"/>
      <c r="LD124"/>
      <c r="LE124"/>
      <c r="LF124"/>
      <c r="LG124"/>
      <c r="LH124"/>
      <c r="LI124"/>
      <c r="LJ124"/>
      <c r="LK124"/>
      <c r="LL124"/>
      <c r="LM124"/>
      <c r="LN124"/>
      <c r="LO124"/>
      <c r="LP124"/>
      <c r="LQ124"/>
      <c r="LR124"/>
      <c r="LS124"/>
      <c r="LT124"/>
      <c r="LU124"/>
      <c r="LV124"/>
      <c r="LW124"/>
      <c r="LX124"/>
      <c r="LY124"/>
      <c r="LZ124"/>
      <c r="MA124"/>
      <c r="MB124"/>
      <c r="MC124"/>
      <c r="MD124"/>
      <c r="ME124"/>
      <c r="MF124"/>
      <c r="MG124"/>
      <c r="MH124"/>
      <c r="MI124"/>
      <c r="MJ124"/>
      <c r="MK124"/>
      <c r="ML124"/>
      <c r="MM124"/>
      <c r="MN124"/>
      <c r="MO124"/>
      <c r="MP124"/>
      <c r="MQ124"/>
      <c r="MR124"/>
      <c r="MS124"/>
      <c r="MT124"/>
      <c r="MU124"/>
      <c r="MV124"/>
      <c r="MW124"/>
      <c r="MX124"/>
      <c r="MY124"/>
      <c r="MZ124"/>
      <c r="NA124"/>
      <c r="NB124"/>
      <c r="NC124"/>
      <c r="ND124"/>
      <c r="NE124"/>
      <c r="NF124"/>
      <c r="NG124"/>
      <c r="NH124"/>
      <c r="NI124"/>
      <c r="NJ124"/>
      <c r="NK124"/>
      <c r="NL124"/>
      <c r="NM124"/>
      <c r="NN124"/>
      <c r="NO124"/>
      <c r="NP124"/>
      <c r="NQ124"/>
      <c r="NR124"/>
      <c r="NS124"/>
      <c r="NT124"/>
      <c r="NU124"/>
      <c r="NV124"/>
      <c r="NW124"/>
      <c r="NX124"/>
      <c r="NY124"/>
      <c r="NZ124"/>
      <c r="OA124"/>
      <c r="OB124"/>
      <c r="OC124"/>
      <c r="OD124"/>
      <c r="OE124"/>
      <c r="OF124"/>
      <c r="OG124"/>
      <c r="OH124"/>
      <c r="OI124"/>
      <c r="OJ124"/>
      <c r="OK124"/>
      <c r="OL124"/>
      <c r="OM124"/>
      <c r="ON124"/>
      <c r="OO124"/>
      <c r="OP124"/>
      <c r="OQ124"/>
      <c r="OR124"/>
      <c r="OS124"/>
      <c r="OT124"/>
      <c r="OU124"/>
      <c r="OV124"/>
      <c r="OW124"/>
      <c r="OX124"/>
      <c r="OY124"/>
      <c r="OZ124"/>
      <c r="PA124"/>
      <c r="PB124"/>
      <c r="PC124"/>
      <c r="PD124"/>
      <c r="PE124"/>
      <c r="PF124"/>
      <c r="PG124"/>
      <c r="PH124"/>
      <c r="PI124"/>
      <c r="PJ124"/>
      <c r="PK124"/>
      <c r="PL124"/>
      <c r="PM124"/>
      <c r="PN124"/>
      <c r="PO124"/>
      <c r="PP124"/>
      <c r="PQ124"/>
      <c r="PR124"/>
      <c r="PS124"/>
      <c r="PT124"/>
      <c r="PU124"/>
      <c r="PV124"/>
      <c r="PW124"/>
      <c r="PX124"/>
      <c r="PY124"/>
      <c r="PZ124"/>
      <c r="QA124"/>
      <c r="QB124"/>
      <c r="QC124"/>
      <c r="QD124"/>
      <c r="QE124"/>
      <c r="QF124"/>
      <c r="QG124"/>
      <c r="QH124"/>
      <c r="QI124"/>
      <c r="QJ124"/>
      <c r="QK124"/>
      <c r="QL124"/>
      <c r="QM124"/>
      <c r="QN124"/>
      <c r="QO124"/>
      <c r="QP124"/>
      <c r="QQ124"/>
      <c r="QR124"/>
      <c r="QS124"/>
      <c r="QT124"/>
      <c r="QU124"/>
      <c r="QV124"/>
      <c r="QW124"/>
      <c r="QX124"/>
      <c r="QY124"/>
      <c r="QZ124"/>
      <c r="RA124"/>
      <c r="RB124"/>
      <c r="RC124"/>
      <c r="RD124"/>
      <c r="RE124"/>
      <c r="RF124"/>
    </row>
    <row r="125" spans="1:474">
      <c r="A125" s="252">
        <v>47</v>
      </c>
      <c r="B125" s="252" t="s">
        <v>190</v>
      </c>
      <c r="C125" s="252" t="s">
        <v>85</v>
      </c>
      <c r="D125" s="221">
        <v>14</v>
      </c>
      <c r="E125" s="221">
        <v>14</v>
      </c>
      <c r="F125" s="221">
        <v>14</v>
      </c>
      <c r="G125" s="221"/>
      <c r="H125" s="221"/>
      <c r="I125" s="221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  <c r="GE125"/>
      <c r="GF125"/>
      <c r="GG125"/>
      <c r="GH125"/>
      <c r="GI125"/>
      <c r="GJ125"/>
      <c r="GK125"/>
      <c r="GL125"/>
      <c r="GM125"/>
      <c r="GN125"/>
      <c r="GO125"/>
      <c r="GP125"/>
      <c r="GQ125"/>
      <c r="GR125"/>
      <c r="GS125"/>
      <c r="GT125"/>
      <c r="GU125"/>
      <c r="GV125"/>
      <c r="GW125"/>
      <c r="GX125"/>
      <c r="GY125"/>
      <c r="GZ125"/>
      <c r="HA125"/>
      <c r="HB125"/>
      <c r="HC125"/>
      <c r="HD125"/>
      <c r="HE125"/>
      <c r="HF125"/>
      <c r="HG125"/>
      <c r="HH125"/>
      <c r="HI125"/>
      <c r="HJ125"/>
      <c r="HK125"/>
      <c r="HL125"/>
      <c r="HM125"/>
      <c r="HN125"/>
      <c r="HO125"/>
      <c r="HP125"/>
      <c r="HQ125"/>
      <c r="HR125"/>
      <c r="HS125"/>
      <c r="HT125"/>
      <c r="HU125"/>
      <c r="HV125"/>
      <c r="HW125"/>
      <c r="HX125"/>
      <c r="HY125"/>
      <c r="HZ125"/>
      <c r="IA125"/>
      <c r="IB125"/>
      <c r="IC125"/>
      <c r="ID125"/>
      <c r="IE125"/>
      <c r="IF125"/>
      <c r="IG125"/>
      <c r="IH125"/>
      <c r="II125"/>
      <c r="IJ125"/>
      <c r="IK125"/>
      <c r="IL125"/>
      <c r="IM125"/>
      <c r="IN125"/>
      <c r="IO125"/>
      <c r="IP125"/>
      <c r="IQ125"/>
      <c r="IR125"/>
      <c r="IS125"/>
      <c r="IT125"/>
      <c r="IU125"/>
      <c r="IV125"/>
      <c r="IW125"/>
      <c r="IX125"/>
      <c r="IY125"/>
      <c r="IZ125"/>
      <c r="JA125"/>
      <c r="JB125"/>
      <c r="JC125"/>
      <c r="JD125"/>
      <c r="JE125"/>
      <c r="JF125"/>
      <c r="JG125"/>
      <c r="JH125"/>
      <c r="JI125"/>
      <c r="JJ125"/>
      <c r="JK125"/>
      <c r="JL125"/>
      <c r="JM125"/>
      <c r="JN125"/>
      <c r="JO125"/>
      <c r="JP125"/>
      <c r="JQ125"/>
      <c r="JR125"/>
      <c r="JS125"/>
      <c r="JT125"/>
      <c r="JU125"/>
      <c r="JV125"/>
      <c r="JW125"/>
      <c r="JX125"/>
      <c r="JY125"/>
      <c r="JZ125"/>
      <c r="KA125"/>
      <c r="KB125"/>
      <c r="KC125"/>
      <c r="KD125"/>
      <c r="KE125"/>
      <c r="KF125"/>
      <c r="KG125"/>
      <c r="KH125"/>
      <c r="KI125"/>
      <c r="KJ125"/>
      <c r="KK125"/>
      <c r="KL125"/>
      <c r="KM125"/>
      <c r="KN125"/>
      <c r="KO125"/>
      <c r="KP125"/>
      <c r="KQ125"/>
      <c r="KR125"/>
      <c r="KS125"/>
      <c r="KT125"/>
      <c r="KU125"/>
      <c r="KV125"/>
      <c r="KW125"/>
      <c r="KX125"/>
      <c r="KY125"/>
      <c r="KZ125"/>
      <c r="LA125"/>
      <c r="LB125"/>
      <c r="LC125"/>
      <c r="LD125"/>
      <c r="LE125"/>
      <c r="LF125"/>
      <c r="LG125"/>
      <c r="LH125"/>
      <c r="LI125"/>
      <c r="LJ125"/>
      <c r="LK125"/>
      <c r="LL125"/>
      <c r="LM125"/>
      <c r="LN125"/>
      <c r="LO125"/>
      <c r="LP125"/>
      <c r="LQ125"/>
      <c r="LR125"/>
      <c r="LS125"/>
      <c r="LT125"/>
      <c r="LU125"/>
      <c r="LV125"/>
      <c r="LW125"/>
      <c r="LX125"/>
      <c r="LY125"/>
      <c r="LZ125"/>
      <c r="MA125"/>
      <c r="MB125"/>
      <c r="MC125"/>
      <c r="MD125"/>
      <c r="ME125"/>
      <c r="MF125"/>
      <c r="MG125"/>
      <c r="MH125"/>
      <c r="MI125"/>
      <c r="MJ125"/>
      <c r="MK125"/>
      <c r="ML125"/>
      <c r="MM125"/>
      <c r="MN125"/>
      <c r="MO125"/>
      <c r="MP125"/>
      <c r="MQ125"/>
      <c r="MR125"/>
      <c r="MS125"/>
      <c r="MT125"/>
      <c r="MU125"/>
      <c r="MV125"/>
      <c r="MW125"/>
      <c r="MX125"/>
      <c r="MY125"/>
      <c r="MZ125"/>
      <c r="NA125"/>
      <c r="NB125"/>
      <c r="NC125"/>
      <c r="ND125"/>
      <c r="NE125"/>
      <c r="NF125"/>
      <c r="NG125"/>
      <c r="NH125"/>
      <c r="NI125"/>
      <c r="NJ125"/>
      <c r="NK125"/>
      <c r="NL125"/>
      <c r="NM125"/>
      <c r="NN125"/>
      <c r="NO125"/>
      <c r="NP125"/>
      <c r="NQ125"/>
      <c r="NR125"/>
      <c r="NS125"/>
      <c r="NT125"/>
      <c r="NU125"/>
      <c r="NV125"/>
      <c r="NW125"/>
      <c r="NX125"/>
      <c r="NY125"/>
      <c r="NZ125"/>
      <c r="OA125"/>
      <c r="OB125"/>
      <c r="OC125"/>
      <c r="OD125"/>
      <c r="OE125"/>
      <c r="OF125"/>
      <c r="OG125"/>
      <c r="OH125"/>
      <c r="OI125"/>
      <c r="OJ125"/>
      <c r="OK125"/>
      <c r="OL125"/>
      <c r="OM125"/>
      <c r="ON125"/>
      <c r="OO125"/>
      <c r="OP125"/>
      <c r="OQ125"/>
      <c r="OR125"/>
      <c r="OS125"/>
      <c r="OT125"/>
      <c r="OU125"/>
      <c r="OV125"/>
      <c r="OW125"/>
      <c r="OX125"/>
      <c r="OY125"/>
      <c r="OZ125"/>
      <c r="PA125"/>
      <c r="PB125"/>
      <c r="PC125"/>
      <c r="PD125"/>
      <c r="PE125"/>
      <c r="PF125"/>
      <c r="PG125"/>
      <c r="PH125"/>
      <c r="PI125"/>
      <c r="PJ125"/>
      <c r="PK125"/>
      <c r="PL125"/>
      <c r="PM125"/>
      <c r="PN125"/>
      <c r="PO125"/>
      <c r="PP125"/>
      <c r="PQ125"/>
      <c r="PR125"/>
      <c r="PS125"/>
      <c r="PT125"/>
      <c r="PU125"/>
      <c r="PV125"/>
      <c r="PW125"/>
      <c r="PX125"/>
      <c r="PY125"/>
      <c r="PZ125"/>
      <c r="QA125"/>
      <c r="QB125"/>
      <c r="QC125"/>
      <c r="QD125"/>
      <c r="QE125"/>
      <c r="QF125"/>
      <c r="QG125"/>
      <c r="QH125"/>
      <c r="QI125"/>
      <c r="QJ125"/>
      <c r="QK125"/>
      <c r="QL125"/>
      <c r="QM125"/>
      <c r="QN125"/>
      <c r="QO125"/>
      <c r="QP125"/>
      <c r="QQ125"/>
      <c r="QR125"/>
      <c r="QS125"/>
      <c r="QT125"/>
      <c r="QU125"/>
      <c r="QV125"/>
      <c r="QW125"/>
      <c r="QX125"/>
      <c r="QY125"/>
      <c r="QZ125"/>
      <c r="RA125"/>
      <c r="RB125"/>
      <c r="RC125"/>
      <c r="RD125"/>
      <c r="RE125"/>
      <c r="RF125"/>
    </row>
    <row r="126" spans="1:474">
      <c r="A126" s="252">
        <v>47</v>
      </c>
      <c r="B126" s="252" t="s">
        <v>175</v>
      </c>
      <c r="C126" s="252" t="s">
        <v>85</v>
      </c>
      <c r="D126" s="221">
        <v>22</v>
      </c>
      <c r="E126" s="221">
        <v>22</v>
      </c>
      <c r="F126" s="221">
        <v>22</v>
      </c>
      <c r="G126" s="221"/>
      <c r="H126" s="221"/>
      <c r="I126" s="221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  <c r="GE126"/>
      <c r="GF126"/>
      <c r="GG126"/>
      <c r="GH126"/>
      <c r="GI126"/>
      <c r="GJ126"/>
      <c r="GK126"/>
      <c r="GL126"/>
      <c r="GM126"/>
      <c r="GN126"/>
      <c r="GO126"/>
      <c r="GP126"/>
      <c r="GQ126"/>
      <c r="GR126"/>
      <c r="GS126"/>
      <c r="GT126"/>
      <c r="GU126"/>
      <c r="GV126"/>
      <c r="GW126"/>
      <c r="GX126"/>
      <c r="GY126"/>
      <c r="GZ126"/>
      <c r="HA126"/>
      <c r="HB126"/>
      <c r="HC126"/>
      <c r="HD126"/>
      <c r="HE126"/>
      <c r="HF126"/>
      <c r="HG126"/>
      <c r="HH126"/>
      <c r="HI126"/>
      <c r="HJ126"/>
      <c r="HK126"/>
      <c r="HL126"/>
      <c r="HM126"/>
      <c r="HN126"/>
      <c r="HO126"/>
      <c r="HP126"/>
      <c r="HQ126"/>
      <c r="HR126"/>
      <c r="HS126"/>
      <c r="HT126"/>
      <c r="HU126"/>
      <c r="HV126"/>
      <c r="HW126"/>
      <c r="HX126"/>
      <c r="HY126"/>
      <c r="HZ126"/>
      <c r="IA126"/>
      <c r="IB126"/>
      <c r="IC126"/>
      <c r="ID126"/>
      <c r="IE126"/>
      <c r="IF126"/>
      <c r="IG126"/>
      <c r="IH126"/>
      <c r="II126"/>
      <c r="IJ126"/>
      <c r="IK126"/>
      <c r="IL126"/>
      <c r="IM126"/>
      <c r="IN126"/>
      <c r="IO126"/>
      <c r="IP126"/>
      <c r="IQ126"/>
      <c r="IR126"/>
      <c r="IS126"/>
      <c r="IT126"/>
      <c r="IU126"/>
      <c r="IV126"/>
      <c r="IW126"/>
      <c r="IX126"/>
      <c r="IY126"/>
      <c r="IZ126"/>
      <c r="JA126"/>
      <c r="JB126"/>
      <c r="JC126"/>
      <c r="JD126"/>
      <c r="JE126"/>
      <c r="JF126"/>
      <c r="JG126"/>
      <c r="JH126"/>
      <c r="JI126"/>
      <c r="JJ126"/>
      <c r="JK126"/>
      <c r="JL126"/>
      <c r="JM126"/>
      <c r="JN126"/>
      <c r="JO126"/>
      <c r="JP126"/>
      <c r="JQ126"/>
      <c r="JR126"/>
      <c r="JS126"/>
      <c r="JT126"/>
      <c r="JU126"/>
      <c r="JV126"/>
      <c r="JW126"/>
      <c r="JX126"/>
      <c r="JY126"/>
      <c r="JZ126"/>
      <c r="KA126"/>
      <c r="KB126"/>
      <c r="KC126"/>
      <c r="KD126"/>
      <c r="KE126"/>
      <c r="KF126"/>
      <c r="KG126"/>
      <c r="KH126"/>
      <c r="KI126"/>
      <c r="KJ126"/>
      <c r="KK126"/>
      <c r="KL126"/>
      <c r="KM126"/>
      <c r="KN126"/>
      <c r="KO126"/>
      <c r="KP126"/>
      <c r="KQ126"/>
      <c r="KR126"/>
      <c r="KS126"/>
      <c r="KT126"/>
      <c r="KU126"/>
      <c r="KV126"/>
      <c r="KW126"/>
      <c r="KX126"/>
      <c r="KY126"/>
      <c r="KZ126"/>
      <c r="LA126"/>
      <c r="LB126"/>
      <c r="LC126"/>
      <c r="LD126"/>
      <c r="LE126"/>
      <c r="LF126"/>
      <c r="LG126"/>
      <c r="LH126"/>
      <c r="LI126"/>
      <c r="LJ126"/>
      <c r="LK126"/>
      <c r="LL126"/>
      <c r="LM126"/>
      <c r="LN126"/>
      <c r="LO126"/>
      <c r="LP126"/>
      <c r="LQ126"/>
      <c r="LR126"/>
      <c r="LS126"/>
      <c r="LT126"/>
      <c r="LU126"/>
      <c r="LV126"/>
      <c r="LW126"/>
      <c r="LX126"/>
      <c r="LY126"/>
      <c r="LZ126"/>
      <c r="MA126"/>
      <c r="MB126"/>
      <c r="MC126"/>
      <c r="MD126"/>
      <c r="ME126"/>
      <c r="MF126"/>
      <c r="MG126"/>
      <c r="MH126"/>
      <c r="MI126"/>
      <c r="MJ126"/>
      <c r="MK126"/>
      <c r="ML126"/>
      <c r="MM126"/>
      <c r="MN126"/>
      <c r="MO126"/>
      <c r="MP126"/>
      <c r="MQ126"/>
      <c r="MR126"/>
      <c r="MS126"/>
      <c r="MT126"/>
      <c r="MU126"/>
      <c r="MV126"/>
      <c r="MW126"/>
      <c r="MX126"/>
      <c r="MY126"/>
      <c r="MZ126"/>
      <c r="NA126"/>
      <c r="NB126"/>
      <c r="NC126"/>
      <c r="ND126"/>
      <c r="NE126"/>
      <c r="NF126"/>
      <c r="NG126"/>
      <c r="NH126"/>
      <c r="NI126"/>
      <c r="NJ126"/>
      <c r="NK126"/>
      <c r="NL126"/>
      <c r="NM126"/>
      <c r="NN126"/>
      <c r="NO126"/>
      <c r="NP126"/>
      <c r="NQ126"/>
      <c r="NR126"/>
      <c r="NS126"/>
      <c r="NT126"/>
      <c r="NU126"/>
      <c r="NV126"/>
      <c r="NW126"/>
      <c r="NX126"/>
      <c r="NY126"/>
      <c r="NZ126"/>
      <c r="OA126"/>
      <c r="OB126"/>
      <c r="OC126"/>
      <c r="OD126"/>
      <c r="OE126"/>
      <c r="OF126"/>
      <c r="OG126"/>
      <c r="OH126"/>
      <c r="OI126"/>
      <c r="OJ126"/>
      <c r="OK126"/>
      <c r="OL126"/>
      <c r="OM126"/>
      <c r="ON126"/>
      <c r="OO126"/>
      <c r="OP126"/>
      <c r="OQ126"/>
      <c r="OR126"/>
      <c r="OS126"/>
      <c r="OT126"/>
      <c r="OU126"/>
      <c r="OV126"/>
      <c r="OW126"/>
      <c r="OX126"/>
      <c r="OY126"/>
      <c r="OZ126"/>
      <c r="PA126"/>
      <c r="PB126"/>
      <c r="PC126"/>
      <c r="PD126"/>
      <c r="PE126"/>
      <c r="PF126"/>
      <c r="PG126"/>
      <c r="PH126"/>
      <c r="PI126"/>
      <c r="PJ126"/>
      <c r="PK126"/>
      <c r="PL126"/>
      <c r="PM126"/>
      <c r="PN126"/>
      <c r="PO126"/>
      <c r="PP126"/>
      <c r="PQ126"/>
      <c r="PR126"/>
      <c r="PS126"/>
      <c r="PT126"/>
      <c r="PU126"/>
      <c r="PV126"/>
      <c r="PW126"/>
      <c r="PX126"/>
      <c r="PY126"/>
      <c r="PZ126"/>
      <c r="QA126"/>
      <c r="QB126"/>
      <c r="QC126"/>
      <c r="QD126"/>
      <c r="QE126"/>
      <c r="QF126"/>
      <c r="QG126"/>
      <c r="QH126"/>
      <c r="QI126"/>
      <c r="QJ126"/>
      <c r="QK126"/>
      <c r="QL126"/>
      <c r="QM126"/>
      <c r="QN126"/>
      <c r="QO126"/>
      <c r="QP126"/>
      <c r="QQ126"/>
      <c r="QR126"/>
      <c r="QS126"/>
      <c r="QT126"/>
      <c r="QU126"/>
      <c r="QV126"/>
      <c r="QW126"/>
      <c r="QX126"/>
      <c r="QY126"/>
      <c r="QZ126"/>
      <c r="RA126"/>
      <c r="RB126"/>
      <c r="RC126"/>
      <c r="RD126"/>
      <c r="RE126"/>
      <c r="RF126"/>
    </row>
    <row r="127" spans="1:474">
      <c r="A127" s="252">
        <v>49</v>
      </c>
      <c r="B127" s="252" t="s">
        <v>190</v>
      </c>
      <c r="C127" s="252" t="s">
        <v>86</v>
      </c>
      <c r="D127" s="221">
        <v>18</v>
      </c>
      <c r="E127" s="221">
        <v>18</v>
      </c>
      <c r="F127" s="221">
        <v>18</v>
      </c>
      <c r="G127" s="221"/>
      <c r="H127" s="221"/>
      <c r="I127" s="221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  <c r="GE127"/>
      <c r="GF127"/>
      <c r="GG127"/>
      <c r="GH127"/>
      <c r="GI127"/>
      <c r="GJ127"/>
      <c r="GK127"/>
      <c r="GL127"/>
      <c r="GM127"/>
      <c r="GN127"/>
      <c r="GO127"/>
      <c r="GP127"/>
      <c r="GQ127"/>
      <c r="GR127"/>
      <c r="GS127"/>
      <c r="GT127"/>
      <c r="GU127"/>
      <c r="GV127"/>
      <c r="GW127"/>
      <c r="GX127"/>
      <c r="GY127"/>
      <c r="GZ127"/>
      <c r="HA127"/>
      <c r="HB127"/>
      <c r="HC127"/>
      <c r="HD127"/>
      <c r="HE127"/>
      <c r="HF127"/>
      <c r="HG127"/>
      <c r="HH127"/>
      <c r="HI127"/>
      <c r="HJ127"/>
      <c r="HK127"/>
      <c r="HL127"/>
      <c r="HM127"/>
      <c r="HN127"/>
      <c r="HO127"/>
      <c r="HP127"/>
      <c r="HQ127"/>
      <c r="HR127"/>
      <c r="HS127"/>
      <c r="HT127"/>
      <c r="HU127"/>
      <c r="HV127"/>
      <c r="HW127"/>
      <c r="HX127"/>
      <c r="HY127"/>
      <c r="HZ127"/>
      <c r="IA127"/>
      <c r="IB127"/>
      <c r="IC127"/>
      <c r="ID127"/>
      <c r="IE127"/>
      <c r="IF127"/>
      <c r="IG127"/>
      <c r="IH127"/>
      <c r="II127"/>
      <c r="IJ127"/>
      <c r="IK127"/>
      <c r="IL127"/>
      <c r="IM127"/>
      <c r="IN127"/>
      <c r="IO127"/>
      <c r="IP127"/>
      <c r="IQ127"/>
      <c r="IR127"/>
      <c r="IS127"/>
      <c r="IT127"/>
      <c r="IU127"/>
      <c r="IV127"/>
      <c r="IW127"/>
      <c r="IX127"/>
      <c r="IY127"/>
      <c r="IZ127"/>
      <c r="JA127"/>
      <c r="JB127"/>
      <c r="JC127"/>
      <c r="JD127"/>
      <c r="JE127"/>
      <c r="JF127"/>
      <c r="JG127"/>
      <c r="JH127"/>
      <c r="JI127"/>
      <c r="JJ127"/>
      <c r="JK127"/>
      <c r="JL127"/>
      <c r="JM127"/>
      <c r="JN127"/>
      <c r="JO127"/>
      <c r="JP127"/>
      <c r="JQ127"/>
      <c r="JR127"/>
      <c r="JS127"/>
      <c r="JT127"/>
      <c r="JU127"/>
      <c r="JV127"/>
      <c r="JW127"/>
      <c r="JX127"/>
      <c r="JY127"/>
      <c r="JZ127"/>
      <c r="KA127"/>
      <c r="KB127"/>
      <c r="KC127"/>
      <c r="KD127"/>
      <c r="KE127"/>
      <c r="KF127"/>
      <c r="KG127"/>
      <c r="KH127"/>
      <c r="KI127"/>
      <c r="KJ127"/>
      <c r="KK127"/>
      <c r="KL127"/>
      <c r="KM127"/>
      <c r="KN127"/>
      <c r="KO127"/>
      <c r="KP127"/>
      <c r="KQ127"/>
      <c r="KR127"/>
      <c r="KS127"/>
      <c r="KT127"/>
      <c r="KU127"/>
      <c r="KV127"/>
      <c r="KW127"/>
      <c r="KX127"/>
      <c r="KY127"/>
      <c r="KZ127"/>
      <c r="LA127"/>
      <c r="LB127"/>
      <c r="LC127"/>
      <c r="LD127"/>
      <c r="LE127"/>
      <c r="LF127"/>
      <c r="LG127"/>
      <c r="LH127"/>
      <c r="LI127"/>
      <c r="LJ127"/>
      <c r="LK127"/>
      <c r="LL127"/>
      <c r="LM127"/>
      <c r="LN127"/>
      <c r="LO127"/>
      <c r="LP127"/>
      <c r="LQ127"/>
      <c r="LR127"/>
      <c r="LS127"/>
      <c r="LT127"/>
      <c r="LU127"/>
      <c r="LV127"/>
      <c r="LW127"/>
      <c r="LX127"/>
      <c r="LY127"/>
      <c r="LZ127"/>
      <c r="MA127"/>
      <c r="MB127"/>
      <c r="MC127"/>
      <c r="MD127"/>
      <c r="ME127"/>
      <c r="MF127"/>
      <c r="MG127"/>
      <c r="MH127"/>
      <c r="MI127"/>
      <c r="MJ127"/>
      <c r="MK127"/>
      <c r="ML127"/>
      <c r="MM127"/>
      <c r="MN127"/>
      <c r="MO127"/>
      <c r="MP127"/>
      <c r="MQ127"/>
      <c r="MR127"/>
      <c r="MS127"/>
      <c r="MT127"/>
      <c r="MU127"/>
      <c r="MV127"/>
      <c r="MW127"/>
      <c r="MX127"/>
      <c r="MY127"/>
      <c r="MZ127"/>
      <c r="NA127"/>
      <c r="NB127"/>
      <c r="NC127"/>
      <c r="ND127"/>
      <c r="NE127"/>
      <c r="NF127"/>
      <c r="NG127"/>
      <c r="NH127"/>
      <c r="NI127"/>
      <c r="NJ127"/>
      <c r="NK127"/>
      <c r="NL127"/>
      <c r="NM127"/>
      <c r="NN127"/>
      <c r="NO127"/>
      <c r="NP127"/>
      <c r="NQ127"/>
      <c r="NR127"/>
      <c r="NS127"/>
      <c r="NT127"/>
      <c r="NU127"/>
      <c r="NV127"/>
      <c r="NW127"/>
      <c r="NX127"/>
      <c r="NY127"/>
      <c r="NZ127"/>
      <c r="OA127"/>
      <c r="OB127"/>
      <c r="OC127"/>
      <c r="OD127"/>
      <c r="OE127"/>
      <c r="OF127"/>
      <c r="OG127"/>
      <c r="OH127"/>
      <c r="OI127"/>
      <c r="OJ127"/>
      <c r="OK127"/>
      <c r="OL127"/>
      <c r="OM127"/>
      <c r="ON127"/>
      <c r="OO127"/>
      <c r="OP127"/>
      <c r="OQ127"/>
      <c r="OR127"/>
      <c r="OS127"/>
      <c r="OT127"/>
      <c r="OU127"/>
      <c r="OV127"/>
      <c r="OW127"/>
      <c r="OX127"/>
      <c r="OY127"/>
      <c r="OZ127"/>
      <c r="PA127"/>
      <c r="PB127"/>
      <c r="PC127"/>
      <c r="PD127"/>
      <c r="PE127"/>
      <c r="PF127"/>
      <c r="PG127"/>
      <c r="PH127"/>
      <c r="PI127"/>
      <c r="PJ127"/>
      <c r="PK127"/>
      <c r="PL127"/>
      <c r="PM127"/>
      <c r="PN127"/>
      <c r="PO127"/>
      <c r="PP127"/>
      <c r="PQ127"/>
      <c r="PR127"/>
      <c r="PS127"/>
      <c r="PT127"/>
      <c r="PU127"/>
      <c r="PV127"/>
      <c r="PW127"/>
      <c r="PX127"/>
      <c r="PY127"/>
      <c r="PZ127"/>
      <c r="QA127"/>
      <c r="QB127"/>
      <c r="QC127"/>
      <c r="QD127"/>
      <c r="QE127"/>
      <c r="QF127"/>
      <c r="QG127"/>
      <c r="QH127"/>
      <c r="QI127"/>
      <c r="QJ127"/>
      <c r="QK127"/>
      <c r="QL127"/>
      <c r="QM127"/>
      <c r="QN127"/>
      <c r="QO127"/>
      <c r="QP127"/>
      <c r="QQ127"/>
      <c r="QR127"/>
      <c r="QS127"/>
      <c r="QT127"/>
      <c r="QU127"/>
      <c r="QV127"/>
      <c r="QW127"/>
      <c r="QX127"/>
      <c r="QY127"/>
      <c r="QZ127"/>
      <c r="RA127"/>
      <c r="RB127"/>
      <c r="RC127"/>
      <c r="RD127"/>
      <c r="RE127"/>
      <c r="RF127"/>
    </row>
    <row r="128" spans="1:474">
      <c r="A128" s="252">
        <v>49</v>
      </c>
      <c r="B128" s="252" t="s">
        <v>182</v>
      </c>
      <c r="C128" s="252" t="s">
        <v>86</v>
      </c>
      <c r="D128" s="221">
        <v>19</v>
      </c>
      <c r="E128" s="221">
        <v>18</v>
      </c>
      <c r="F128" s="221">
        <v>20</v>
      </c>
      <c r="G128" s="221"/>
      <c r="H128" s="221"/>
      <c r="I128" s="221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  <c r="GE128"/>
      <c r="GF128"/>
      <c r="GG128"/>
      <c r="GH128"/>
      <c r="GI128"/>
      <c r="GJ128"/>
      <c r="GK128"/>
      <c r="GL128"/>
      <c r="GM128"/>
      <c r="GN128"/>
      <c r="GO128"/>
      <c r="GP128"/>
      <c r="GQ128"/>
      <c r="GR128"/>
      <c r="GS128"/>
      <c r="GT128"/>
      <c r="GU128"/>
      <c r="GV128"/>
      <c r="GW128"/>
      <c r="GX128"/>
      <c r="GY128"/>
      <c r="GZ128"/>
      <c r="HA128"/>
      <c r="HB128"/>
      <c r="HC128"/>
      <c r="HD128"/>
      <c r="HE128"/>
      <c r="HF128"/>
      <c r="HG128"/>
      <c r="HH128"/>
      <c r="HI128"/>
      <c r="HJ128"/>
      <c r="HK128"/>
      <c r="HL128"/>
      <c r="HM128"/>
      <c r="HN128"/>
      <c r="HO128"/>
      <c r="HP128"/>
      <c r="HQ128"/>
      <c r="HR128"/>
      <c r="HS128"/>
      <c r="HT128"/>
      <c r="HU128"/>
      <c r="HV128"/>
      <c r="HW128"/>
      <c r="HX128"/>
      <c r="HY128"/>
      <c r="HZ128"/>
      <c r="IA128"/>
      <c r="IB128"/>
      <c r="IC128"/>
      <c r="ID128"/>
      <c r="IE128"/>
      <c r="IF128"/>
      <c r="IG128"/>
      <c r="IH128"/>
      <c r="II128"/>
      <c r="IJ128"/>
      <c r="IK128"/>
      <c r="IL128"/>
      <c r="IM128"/>
      <c r="IN128"/>
      <c r="IO128"/>
      <c r="IP128"/>
      <c r="IQ128"/>
      <c r="IR128"/>
      <c r="IS128"/>
      <c r="IT128"/>
      <c r="IU128"/>
      <c r="IV128"/>
      <c r="IW128"/>
      <c r="IX128"/>
      <c r="IY128"/>
      <c r="IZ128"/>
      <c r="JA128"/>
      <c r="JB128"/>
      <c r="JC128"/>
      <c r="JD128"/>
      <c r="JE128"/>
      <c r="JF128"/>
      <c r="JG128"/>
      <c r="JH128"/>
      <c r="JI128"/>
      <c r="JJ128"/>
      <c r="JK128"/>
      <c r="JL128"/>
      <c r="JM128"/>
      <c r="JN128"/>
      <c r="JO128"/>
      <c r="JP128"/>
      <c r="JQ128"/>
      <c r="JR128"/>
      <c r="JS128"/>
      <c r="JT128"/>
      <c r="JU128"/>
      <c r="JV128"/>
      <c r="JW128"/>
      <c r="JX128"/>
      <c r="JY128"/>
      <c r="JZ128"/>
      <c r="KA128"/>
      <c r="KB128"/>
      <c r="KC128"/>
      <c r="KD128"/>
      <c r="KE128"/>
      <c r="KF128"/>
      <c r="KG128"/>
      <c r="KH128"/>
      <c r="KI128"/>
      <c r="KJ128"/>
      <c r="KK128"/>
      <c r="KL128"/>
      <c r="KM128"/>
      <c r="KN128"/>
      <c r="KO128"/>
      <c r="KP128"/>
      <c r="KQ128"/>
      <c r="KR128"/>
      <c r="KS128"/>
      <c r="KT128"/>
      <c r="KU128"/>
      <c r="KV128"/>
      <c r="KW128"/>
      <c r="KX128"/>
      <c r="KY128"/>
      <c r="KZ128"/>
      <c r="LA128"/>
      <c r="LB128"/>
      <c r="LC128"/>
      <c r="LD128"/>
      <c r="LE128"/>
      <c r="LF128"/>
      <c r="LG128"/>
      <c r="LH128"/>
      <c r="LI128"/>
      <c r="LJ128"/>
      <c r="LK128"/>
      <c r="LL128"/>
      <c r="LM128"/>
      <c r="LN128"/>
      <c r="LO128"/>
      <c r="LP128"/>
      <c r="LQ128"/>
      <c r="LR128"/>
      <c r="LS128"/>
      <c r="LT128"/>
      <c r="LU128"/>
      <c r="LV128"/>
      <c r="LW128"/>
      <c r="LX128"/>
      <c r="LY128"/>
      <c r="LZ128"/>
      <c r="MA128"/>
      <c r="MB128"/>
      <c r="MC128"/>
      <c r="MD128"/>
      <c r="ME128"/>
      <c r="MF128"/>
      <c r="MG128"/>
      <c r="MH128"/>
      <c r="MI128"/>
      <c r="MJ128"/>
      <c r="MK128"/>
      <c r="ML128"/>
      <c r="MM128"/>
      <c r="MN128"/>
      <c r="MO128"/>
      <c r="MP128"/>
      <c r="MQ128"/>
      <c r="MR128"/>
      <c r="MS128"/>
      <c r="MT128"/>
      <c r="MU128"/>
      <c r="MV128"/>
      <c r="MW128"/>
      <c r="MX128"/>
      <c r="MY128"/>
      <c r="MZ128"/>
      <c r="NA128"/>
      <c r="NB128"/>
      <c r="NC128"/>
      <c r="ND128"/>
      <c r="NE128"/>
      <c r="NF128"/>
      <c r="NG128"/>
      <c r="NH128"/>
      <c r="NI128"/>
      <c r="NJ128"/>
      <c r="NK128"/>
      <c r="NL128"/>
      <c r="NM128"/>
      <c r="NN128"/>
      <c r="NO128"/>
      <c r="NP128"/>
      <c r="NQ128"/>
      <c r="NR128"/>
      <c r="NS128"/>
      <c r="NT128"/>
      <c r="NU128"/>
      <c r="NV128"/>
      <c r="NW128"/>
      <c r="NX128"/>
      <c r="NY128"/>
      <c r="NZ128"/>
      <c r="OA128"/>
      <c r="OB128"/>
      <c r="OC128"/>
      <c r="OD128"/>
      <c r="OE128"/>
      <c r="OF128"/>
      <c r="OG128"/>
      <c r="OH128"/>
      <c r="OI128"/>
      <c r="OJ128"/>
      <c r="OK128"/>
      <c r="OL128"/>
      <c r="OM128"/>
      <c r="ON128"/>
      <c r="OO128"/>
      <c r="OP128"/>
      <c r="OQ128"/>
      <c r="OR128"/>
      <c r="OS128"/>
      <c r="OT128"/>
      <c r="OU128"/>
      <c r="OV128"/>
      <c r="OW128"/>
      <c r="OX128"/>
      <c r="OY128"/>
      <c r="OZ128"/>
      <c r="PA128"/>
      <c r="PB128"/>
      <c r="PC128"/>
      <c r="PD128"/>
      <c r="PE128"/>
      <c r="PF128"/>
      <c r="PG128"/>
      <c r="PH128"/>
      <c r="PI128"/>
      <c r="PJ128"/>
      <c r="PK128"/>
      <c r="PL128"/>
      <c r="PM128"/>
      <c r="PN128"/>
      <c r="PO128"/>
      <c r="PP128"/>
      <c r="PQ128"/>
      <c r="PR128"/>
      <c r="PS128"/>
      <c r="PT128"/>
      <c r="PU128"/>
      <c r="PV128"/>
      <c r="PW128"/>
      <c r="PX128"/>
      <c r="PY128"/>
      <c r="PZ128"/>
      <c r="QA128"/>
      <c r="QB128"/>
      <c r="QC128"/>
      <c r="QD128"/>
      <c r="QE128"/>
      <c r="QF128"/>
      <c r="QG128"/>
      <c r="QH128"/>
      <c r="QI128"/>
      <c r="QJ128"/>
      <c r="QK128"/>
      <c r="QL128"/>
      <c r="QM128"/>
      <c r="QN128"/>
      <c r="QO128"/>
      <c r="QP128"/>
      <c r="QQ128"/>
      <c r="QR128"/>
      <c r="QS128"/>
      <c r="QT128"/>
      <c r="QU128"/>
      <c r="QV128"/>
      <c r="QW128"/>
      <c r="QX128"/>
      <c r="QY128"/>
      <c r="QZ128"/>
      <c r="RA128"/>
      <c r="RB128"/>
      <c r="RC128"/>
      <c r="RD128"/>
      <c r="RE128"/>
      <c r="RF128"/>
    </row>
    <row r="129" spans="1:474">
      <c r="A129" s="252">
        <v>49</v>
      </c>
      <c r="B129" s="252" t="s">
        <v>175</v>
      </c>
      <c r="C129" s="252" t="s">
        <v>86</v>
      </c>
      <c r="D129" s="221">
        <v>18.5</v>
      </c>
      <c r="E129" s="221">
        <v>18</v>
      </c>
      <c r="F129" s="221">
        <v>19</v>
      </c>
      <c r="G129" s="221"/>
      <c r="H129" s="221"/>
      <c r="I129" s="221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  <c r="GE129"/>
      <c r="GF129"/>
      <c r="GG129"/>
      <c r="GH129"/>
      <c r="GI129"/>
      <c r="GJ129"/>
      <c r="GK129"/>
      <c r="GL129"/>
      <c r="GM129"/>
      <c r="GN129"/>
      <c r="GO129"/>
      <c r="GP129"/>
      <c r="GQ129"/>
      <c r="GR129"/>
      <c r="GS129"/>
      <c r="GT129"/>
      <c r="GU129"/>
      <c r="GV129"/>
      <c r="GW129"/>
      <c r="GX129"/>
      <c r="GY129"/>
      <c r="GZ129"/>
      <c r="HA129"/>
      <c r="HB129"/>
      <c r="HC129"/>
      <c r="HD129"/>
      <c r="HE129"/>
      <c r="HF129"/>
      <c r="HG129"/>
      <c r="HH129"/>
      <c r="HI129"/>
      <c r="HJ129"/>
      <c r="HK129"/>
      <c r="HL129"/>
      <c r="HM129"/>
      <c r="HN129"/>
      <c r="HO129"/>
      <c r="HP129"/>
      <c r="HQ129"/>
      <c r="HR129"/>
      <c r="HS129"/>
      <c r="HT129"/>
      <c r="HU129"/>
      <c r="HV129"/>
      <c r="HW129"/>
      <c r="HX129"/>
      <c r="HY129"/>
      <c r="HZ129"/>
      <c r="IA129"/>
      <c r="IB129"/>
      <c r="IC129"/>
      <c r="ID129"/>
      <c r="IE129"/>
      <c r="IF129"/>
      <c r="IG129"/>
      <c r="IH129"/>
      <c r="II129"/>
      <c r="IJ129"/>
      <c r="IK129"/>
      <c r="IL129"/>
      <c r="IM129"/>
      <c r="IN129"/>
      <c r="IO129"/>
      <c r="IP129"/>
      <c r="IQ129"/>
      <c r="IR129"/>
      <c r="IS129"/>
      <c r="IT129"/>
      <c r="IU129"/>
      <c r="IV129"/>
      <c r="IW129"/>
      <c r="IX129"/>
      <c r="IY129"/>
      <c r="IZ129"/>
      <c r="JA129"/>
      <c r="JB129"/>
      <c r="JC129"/>
      <c r="JD129"/>
      <c r="JE129"/>
      <c r="JF129"/>
      <c r="JG129"/>
      <c r="JH129"/>
      <c r="JI129"/>
      <c r="JJ129"/>
      <c r="JK129"/>
      <c r="JL129"/>
      <c r="JM129"/>
      <c r="JN129"/>
      <c r="JO129"/>
      <c r="JP129"/>
      <c r="JQ129"/>
      <c r="JR129"/>
      <c r="JS129"/>
      <c r="JT129"/>
      <c r="JU129"/>
      <c r="JV129"/>
      <c r="JW129"/>
      <c r="JX129"/>
      <c r="JY129"/>
      <c r="JZ129"/>
      <c r="KA129"/>
      <c r="KB129"/>
      <c r="KC129"/>
      <c r="KD129"/>
      <c r="KE129"/>
      <c r="KF129"/>
      <c r="KG129"/>
      <c r="KH129"/>
      <c r="KI129"/>
      <c r="KJ129"/>
      <c r="KK129"/>
      <c r="KL129"/>
      <c r="KM129"/>
      <c r="KN129"/>
      <c r="KO129"/>
      <c r="KP129"/>
      <c r="KQ129"/>
      <c r="KR129"/>
      <c r="KS129"/>
      <c r="KT129"/>
      <c r="KU129"/>
      <c r="KV129"/>
      <c r="KW129"/>
      <c r="KX129"/>
      <c r="KY129"/>
      <c r="KZ129"/>
      <c r="LA129"/>
      <c r="LB129"/>
      <c r="LC129"/>
      <c r="LD129"/>
      <c r="LE129"/>
      <c r="LF129"/>
      <c r="LG129"/>
      <c r="LH129"/>
      <c r="LI129"/>
      <c r="LJ129"/>
      <c r="LK129"/>
      <c r="LL129"/>
      <c r="LM129"/>
      <c r="LN129"/>
      <c r="LO129"/>
      <c r="LP129"/>
      <c r="LQ129"/>
      <c r="LR129"/>
      <c r="LS129"/>
      <c r="LT129"/>
      <c r="LU129"/>
      <c r="LV129"/>
      <c r="LW129"/>
      <c r="LX129"/>
      <c r="LY129"/>
      <c r="LZ129"/>
      <c r="MA129"/>
      <c r="MB129"/>
      <c r="MC129"/>
      <c r="MD129"/>
      <c r="ME129"/>
      <c r="MF129"/>
      <c r="MG129"/>
      <c r="MH129"/>
      <c r="MI129"/>
      <c r="MJ129"/>
      <c r="MK129"/>
      <c r="ML129"/>
      <c r="MM129"/>
      <c r="MN129"/>
      <c r="MO129"/>
      <c r="MP129"/>
      <c r="MQ129"/>
      <c r="MR129"/>
      <c r="MS129"/>
      <c r="MT129"/>
      <c r="MU129"/>
      <c r="MV129"/>
      <c r="MW129"/>
      <c r="MX129"/>
      <c r="MY129"/>
      <c r="MZ129"/>
      <c r="NA129"/>
      <c r="NB129"/>
      <c r="NC129"/>
      <c r="ND129"/>
      <c r="NE129"/>
      <c r="NF129"/>
      <c r="NG129"/>
      <c r="NH129"/>
      <c r="NI129"/>
      <c r="NJ129"/>
      <c r="NK129"/>
      <c r="NL129"/>
      <c r="NM129"/>
      <c r="NN129"/>
      <c r="NO129"/>
      <c r="NP129"/>
      <c r="NQ129"/>
      <c r="NR129"/>
      <c r="NS129"/>
      <c r="NT129"/>
      <c r="NU129"/>
      <c r="NV129"/>
      <c r="NW129"/>
      <c r="NX129"/>
      <c r="NY129"/>
      <c r="NZ129"/>
      <c r="OA129"/>
      <c r="OB129"/>
      <c r="OC129"/>
      <c r="OD129"/>
      <c r="OE129"/>
      <c r="OF129"/>
      <c r="OG129"/>
      <c r="OH129"/>
      <c r="OI129"/>
      <c r="OJ129"/>
      <c r="OK129"/>
      <c r="OL129"/>
      <c r="OM129"/>
      <c r="ON129"/>
      <c r="OO129"/>
      <c r="OP129"/>
      <c r="OQ129"/>
      <c r="OR129"/>
      <c r="OS129"/>
      <c r="OT129"/>
      <c r="OU129"/>
      <c r="OV129"/>
      <c r="OW129"/>
      <c r="OX129"/>
      <c r="OY129"/>
      <c r="OZ129"/>
      <c r="PA129"/>
      <c r="PB129"/>
      <c r="PC129"/>
      <c r="PD129"/>
      <c r="PE129"/>
      <c r="PF129"/>
      <c r="PG129"/>
      <c r="PH129"/>
      <c r="PI129"/>
      <c r="PJ129"/>
      <c r="PK129"/>
      <c r="PL129"/>
      <c r="PM129"/>
      <c r="PN129"/>
      <c r="PO129"/>
      <c r="PP129"/>
      <c r="PQ129"/>
      <c r="PR129"/>
      <c r="PS129"/>
      <c r="PT129"/>
      <c r="PU129"/>
      <c r="PV129"/>
      <c r="PW129"/>
      <c r="PX129"/>
      <c r="PY129"/>
      <c r="PZ129"/>
      <c r="QA129"/>
      <c r="QB129"/>
      <c r="QC129"/>
      <c r="QD129"/>
      <c r="QE129"/>
      <c r="QF129"/>
      <c r="QG129"/>
      <c r="QH129"/>
      <c r="QI129"/>
      <c r="QJ129"/>
      <c r="QK129"/>
      <c r="QL129"/>
      <c r="QM129"/>
      <c r="QN129"/>
      <c r="QO129"/>
      <c r="QP129"/>
      <c r="QQ129"/>
      <c r="QR129"/>
      <c r="QS129"/>
      <c r="QT129"/>
      <c r="QU129"/>
      <c r="QV129"/>
      <c r="QW129"/>
      <c r="QX129"/>
      <c r="QY129"/>
      <c r="QZ129"/>
      <c r="RA129"/>
      <c r="RB129"/>
      <c r="RC129"/>
      <c r="RD129"/>
      <c r="RE129"/>
      <c r="RF129"/>
    </row>
    <row r="130" spans="1:474">
      <c r="A130" s="252">
        <v>49</v>
      </c>
      <c r="B130" s="252" t="s">
        <v>259</v>
      </c>
      <c r="C130" s="252" t="s">
        <v>86</v>
      </c>
      <c r="D130" s="221">
        <v>18.5</v>
      </c>
      <c r="E130" s="221">
        <v>17</v>
      </c>
      <c r="F130" s="221">
        <v>20</v>
      </c>
      <c r="G130" s="221"/>
      <c r="H130" s="221"/>
      <c r="I130" s="221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  <c r="GE130"/>
      <c r="GF130"/>
      <c r="GG130"/>
      <c r="GH130"/>
      <c r="GI130"/>
      <c r="GJ130"/>
      <c r="GK130"/>
      <c r="GL130"/>
      <c r="GM130"/>
      <c r="GN130"/>
      <c r="GO130"/>
      <c r="GP130"/>
      <c r="GQ130"/>
      <c r="GR130"/>
      <c r="GS130"/>
      <c r="GT130"/>
      <c r="GU130"/>
      <c r="GV130"/>
      <c r="GW130"/>
      <c r="GX130"/>
      <c r="GY130"/>
      <c r="GZ130"/>
      <c r="HA130"/>
      <c r="HB130"/>
      <c r="HC130"/>
      <c r="HD130"/>
      <c r="HE130"/>
      <c r="HF130"/>
      <c r="HG130"/>
      <c r="HH130"/>
      <c r="HI130"/>
      <c r="HJ130"/>
      <c r="HK130"/>
      <c r="HL130"/>
      <c r="HM130"/>
      <c r="HN130"/>
      <c r="HO130"/>
      <c r="HP130"/>
      <c r="HQ130"/>
      <c r="HR130"/>
      <c r="HS130"/>
      <c r="HT130"/>
      <c r="HU130"/>
      <c r="HV130"/>
      <c r="HW130"/>
      <c r="HX130"/>
      <c r="HY130"/>
      <c r="HZ130"/>
      <c r="IA130"/>
      <c r="IB130"/>
      <c r="IC130"/>
      <c r="ID130"/>
      <c r="IE130"/>
      <c r="IF130"/>
      <c r="IG130"/>
      <c r="IH130"/>
      <c r="II130"/>
      <c r="IJ130"/>
      <c r="IK130"/>
      <c r="IL130"/>
      <c r="IM130"/>
      <c r="IN130"/>
      <c r="IO130"/>
      <c r="IP130"/>
      <c r="IQ130"/>
      <c r="IR130"/>
      <c r="IS130"/>
      <c r="IT130"/>
      <c r="IU130"/>
      <c r="IV130"/>
      <c r="IW130"/>
      <c r="IX130"/>
      <c r="IY130"/>
      <c r="IZ130"/>
      <c r="JA130"/>
      <c r="JB130"/>
      <c r="JC130"/>
      <c r="JD130"/>
      <c r="JE130"/>
      <c r="JF130"/>
      <c r="JG130"/>
      <c r="JH130"/>
      <c r="JI130"/>
      <c r="JJ130"/>
      <c r="JK130"/>
      <c r="JL130"/>
      <c r="JM130"/>
      <c r="JN130"/>
      <c r="JO130"/>
      <c r="JP130"/>
      <c r="JQ130"/>
      <c r="JR130"/>
      <c r="JS130"/>
      <c r="JT130"/>
      <c r="JU130"/>
      <c r="JV130"/>
      <c r="JW130"/>
      <c r="JX130"/>
      <c r="JY130"/>
      <c r="JZ130"/>
      <c r="KA130"/>
      <c r="KB130"/>
      <c r="KC130"/>
      <c r="KD130"/>
      <c r="KE130"/>
      <c r="KF130"/>
      <c r="KG130"/>
      <c r="KH130"/>
      <c r="KI130"/>
      <c r="KJ130"/>
      <c r="KK130"/>
      <c r="KL130"/>
      <c r="KM130"/>
      <c r="KN130"/>
      <c r="KO130"/>
      <c r="KP130"/>
      <c r="KQ130"/>
      <c r="KR130"/>
      <c r="KS130"/>
      <c r="KT130"/>
      <c r="KU130"/>
      <c r="KV130"/>
      <c r="KW130"/>
      <c r="KX130"/>
      <c r="KY130"/>
      <c r="KZ130"/>
      <c r="LA130"/>
      <c r="LB130"/>
      <c r="LC130"/>
      <c r="LD130"/>
      <c r="LE130"/>
      <c r="LF130"/>
      <c r="LG130"/>
      <c r="LH130"/>
      <c r="LI130"/>
      <c r="LJ130"/>
      <c r="LK130"/>
      <c r="LL130"/>
      <c r="LM130"/>
      <c r="LN130"/>
      <c r="LO130"/>
      <c r="LP130"/>
      <c r="LQ130"/>
      <c r="LR130"/>
      <c r="LS130"/>
      <c r="LT130"/>
      <c r="LU130"/>
      <c r="LV130"/>
      <c r="LW130"/>
      <c r="LX130"/>
      <c r="LY130"/>
      <c r="LZ130"/>
      <c r="MA130"/>
      <c r="MB130"/>
      <c r="MC130"/>
      <c r="MD130"/>
      <c r="ME130"/>
      <c r="MF130"/>
      <c r="MG130"/>
      <c r="MH130"/>
      <c r="MI130"/>
      <c r="MJ130"/>
      <c r="MK130"/>
      <c r="ML130"/>
      <c r="MM130"/>
      <c r="MN130"/>
      <c r="MO130"/>
      <c r="MP130"/>
      <c r="MQ130"/>
      <c r="MR130"/>
      <c r="MS130"/>
      <c r="MT130"/>
      <c r="MU130"/>
      <c r="MV130"/>
      <c r="MW130"/>
      <c r="MX130"/>
      <c r="MY130"/>
      <c r="MZ130"/>
      <c r="NA130"/>
      <c r="NB130"/>
      <c r="NC130"/>
      <c r="ND130"/>
      <c r="NE130"/>
      <c r="NF130"/>
      <c r="NG130"/>
      <c r="NH130"/>
      <c r="NI130"/>
      <c r="NJ130"/>
      <c r="NK130"/>
      <c r="NL130"/>
      <c r="NM130"/>
      <c r="NN130"/>
      <c r="NO130"/>
      <c r="NP130"/>
      <c r="NQ130"/>
      <c r="NR130"/>
      <c r="NS130"/>
      <c r="NT130"/>
      <c r="NU130"/>
      <c r="NV130"/>
      <c r="NW130"/>
      <c r="NX130"/>
      <c r="NY130"/>
      <c r="NZ130"/>
      <c r="OA130"/>
      <c r="OB130"/>
      <c r="OC130"/>
      <c r="OD130"/>
      <c r="OE130"/>
      <c r="OF130"/>
      <c r="OG130"/>
      <c r="OH130"/>
      <c r="OI130"/>
      <c r="OJ130"/>
      <c r="OK130"/>
      <c r="OL130"/>
      <c r="OM130"/>
      <c r="ON130"/>
      <c r="OO130"/>
      <c r="OP130"/>
      <c r="OQ130"/>
      <c r="OR130"/>
      <c r="OS130"/>
      <c r="OT130"/>
      <c r="OU130"/>
      <c r="OV130"/>
      <c r="OW130"/>
      <c r="OX130"/>
      <c r="OY130"/>
      <c r="OZ130"/>
      <c r="PA130"/>
      <c r="PB130"/>
      <c r="PC130"/>
      <c r="PD130"/>
      <c r="PE130"/>
      <c r="PF130"/>
      <c r="PG130"/>
      <c r="PH130"/>
      <c r="PI130"/>
      <c r="PJ130"/>
      <c r="PK130"/>
      <c r="PL130"/>
      <c r="PM130"/>
      <c r="PN130"/>
      <c r="PO130"/>
      <c r="PP130"/>
      <c r="PQ130"/>
      <c r="PR130"/>
      <c r="PS130"/>
      <c r="PT130"/>
      <c r="PU130"/>
      <c r="PV130"/>
      <c r="PW130"/>
      <c r="PX130"/>
      <c r="PY130"/>
      <c r="PZ130"/>
      <c r="QA130"/>
      <c r="QB130"/>
      <c r="QC130"/>
      <c r="QD130"/>
      <c r="QE130"/>
      <c r="QF130"/>
      <c r="QG130"/>
      <c r="QH130"/>
      <c r="QI130"/>
      <c r="QJ130"/>
      <c r="QK130"/>
      <c r="QL130"/>
      <c r="QM130"/>
      <c r="QN130"/>
      <c r="QO130"/>
      <c r="QP130"/>
      <c r="QQ130"/>
      <c r="QR130"/>
      <c r="QS130"/>
      <c r="QT130"/>
      <c r="QU130"/>
      <c r="QV130"/>
      <c r="QW130"/>
      <c r="QX130"/>
      <c r="QY130"/>
      <c r="QZ130"/>
      <c r="RA130"/>
      <c r="RB130"/>
      <c r="RC130"/>
      <c r="RD130"/>
      <c r="RE130"/>
      <c r="RF130"/>
    </row>
    <row r="131" spans="1:474">
      <c r="A131" s="252">
        <v>50</v>
      </c>
      <c r="B131" s="252" t="s">
        <v>190</v>
      </c>
      <c r="C131" s="252" t="s">
        <v>87</v>
      </c>
      <c r="D131" s="221">
        <v>125</v>
      </c>
      <c r="E131" s="221">
        <v>125</v>
      </c>
      <c r="F131" s="221">
        <v>125</v>
      </c>
      <c r="G131" s="221"/>
      <c r="H131" s="221"/>
      <c r="I131" s="22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  <c r="GE131"/>
      <c r="GF131"/>
      <c r="GG131"/>
      <c r="GH131"/>
      <c r="GI131"/>
      <c r="GJ131"/>
      <c r="GK131"/>
      <c r="GL131"/>
      <c r="GM131"/>
      <c r="GN131"/>
      <c r="GO131"/>
      <c r="GP131"/>
      <c r="GQ131"/>
      <c r="GR131"/>
      <c r="GS131"/>
      <c r="GT131"/>
      <c r="GU131"/>
      <c r="GV131"/>
      <c r="GW131"/>
      <c r="GX131"/>
      <c r="GY131"/>
      <c r="GZ131"/>
      <c r="HA131"/>
      <c r="HB131"/>
      <c r="HC131"/>
      <c r="HD131"/>
      <c r="HE131"/>
      <c r="HF131"/>
      <c r="HG131"/>
      <c r="HH131"/>
      <c r="HI131"/>
      <c r="HJ131"/>
      <c r="HK131"/>
      <c r="HL131"/>
      <c r="HM131"/>
      <c r="HN131"/>
      <c r="HO131"/>
      <c r="HP131"/>
      <c r="HQ131"/>
      <c r="HR131"/>
      <c r="HS131"/>
      <c r="HT131"/>
      <c r="HU131"/>
      <c r="HV131"/>
      <c r="HW131"/>
      <c r="HX131"/>
      <c r="HY131"/>
      <c r="HZ131"/>
      <c r="IA131"/>
      <c r="IB131"/>
      <c r="IC131"/>
      <c r="ID131"/>
      <c r="IE131"/>
      <c r="IF131"/>
      <c r="IG131"/>
      <c r="IH131"/>
      <c r="II131"/>
      <c r="IJ131"/>
      <c r="IK131"/>
      <c r="IL131"/>
      <c r="IM131"/>
      <c r="IN131"/>
      <c r="IO131"/>
      <c r="IP131"/>
      <c r="IQ131"/>
      <c r="IR131"/>
      <c r="IS131"/>
      <c r="IT131"/>
      <c r="IU131"/>
      <c r="IV131"/>
      <c r="IW131"/>
      <c r="IX131"/>
      <c r="IY131"/>
      <c r="IZ131"/>
      <c r="JA131"/>
      <c r="JB131"/>
      <c r="JC131"/>
      <c r="JD131"/>
      <c r="JE131"/>
      <c r="JF131"/>
      <c r="JG131"/>
      <c r="JH131"/>
      <c r="JI131"/>
      <c r="JJ131"/>
      <c r="JK131"/>
      <c r="JL131"/>
      <c r="JM131"/>
      <c r="JN131"/>
      <c r="JO131"/>
      <c r="JP131"/>
      <c r="JQ131"/>
      <c r="JR131"/>
      <c r="JS131"/>
      <c r="JT131"/>
      <c r="JU131"/>
      <c r="JV131"/>
      <c r="JW131"/>
      <c r="JX131"/>
      <c r="JY131"/>
      <c r="JZ131"/>
      <c r="KA131"/>
      <c r="KB131"/>
      <c r="KC131"/>
      <c r="KD131"/>
      <c r="KE131"/>
      <c r="KF131"/>
      <c r="KG131"/>
      <c r="KH131"/>
      <c r="KI131"/>
      <c r="KJ131"/>
      <c r="KK131"/>
      <c r="KL131"/>
      <c r="KM131"/>
      <c r="KN131"/>
      <c r="KO131"/>
      <c r="KP131"/>
      <c r="KQ131"/>
      <c r="KR131"/>
      <c r="KS131"/>
      <c r="KT131"/>
      <c r="KU131"/>
      <c r="KV131"/>
      <c r="KW131"/>
      <c r="KX131"/>
      <c r="KY131"/>
      <c r="KZ131"/>
      <c r="LA131"/>
      <c r="LB131"/>
      <c r="LC131"/>
      <c r="LD131"/>
      <c r="LE131"/>
      <c r="LF131"/>
      <c r="LG131"/>
      <c r="LH131"/>
      <c r="LI131"/>
      <c r="LJ131"/>
      <c r="LK131"/>
      <c r="LL131"/>
      <c r="LM131"/>
      <c r="LN131"/>
      <c r="LO131"/>
      <c r="LP131"/>
      <c r="LQ131"/>
      <c r="LR131"/>
      <c r="LS131"/>
      <c r="LT131"/>
      <c r="LU131"/>
      <c r="LV131"/>
      <c r="LW131"/>
      <c r="LX131"/>
      <c r="LY131"/>
      <c r="LZ131"/>
      <c r="MA131"/>
      <c r="MB131"/>
      <c r="MC131"/>
      <c r="MD131"/>
      <c r="ME131"/>
      <c r="MF131"/>
      <c r="MG131"/>
      <c r="MH131"/>
      <c r="MI131"/>
      <c r="MJ131"/>
      <c r="MK131"/>
      <c r="ML131"/>
      <c r="MM131"/>
      <c r="MN131"/>
      <c r="MO131"/>
      <c r="MP131"/>
      <c r="MQ131"/>
      <c r="MR131"/>
      <c r="MS131"/>
      <c r="MT131"/>
      <c r="MU131"/>
      <c r="MV131"/>
      <c r="MW131"/>
      <c r="MX131"/>
      <c r="MY131"/>
      <c r="MZ131"/>
      <c r="NA131"/>
      <c r="NB131"/>
      <c r="NC131"/>
      <c r="ND131"/>
      <c r="NE131"/>
      <c r="NF131"/>
      <c r="NG131"/>
      <c r="NH131"/>
      <c r="NI131"/>
      <c r="NJ131"/>
      <c r="NK131"/>
      <c r="NL131"/>
      <c r="NM131"/>
      <c r="NN131"/>
      <c r="NO131"/>
      <c r="NP131"/>
      <c r="NQ131"/>
      <c r="NR131"/>
      <c r="NS131"/>
      <c r="NT131"/>
      <c r="NU131"/>
      <c r="NV131"/>
      <c r="NW131"/>
      <c r="NX131"/>
      <c r="NY131"/>
      <c r="NZ131"/>
      <c r="OA131"/>
      <c r="OB131"/>
      <c r="OC131"/>
      <c r="OD131"/>
      <c r="OE131"/>
      <c r="OF131"/>
      <c r="OG131"/>
      <c r="OH131"/>
      <c r="OI131"/>
      <c r="OJ131"/>
      <c r="OK131"/>
      <c r="OL131"/>
      <c r="OM131"/>
      <c r="ON131"/>
      <c r="OO131"/>
      <c r="OP131"/>
      <c r="OQ131"/>
      <c r="OR131"/>
      <c r="OS131"/>
      <c r="OT131"/>
      <c r="OU131"/>
      <c r="OV131"/>
      <c r="OW131"/>
      <c r="OX131"/>
      <c r="OY131"/>
      <c r="OZ131"/>
      <c r="PA131"/>
      <c r="PB131"/>
      <c r="PC131"/>
      <c r="PD131"/>
      <c r="PE131"/>
      <c r="PF131"/>
      <c r="PG131"/>
      <c r="PH131"/>
      <c r="PI131"/>
      <c r="PJ131"/>
      <c r="PK131"/>
      <c r="PL131"/>
      <c r="PM131"/>
      <c r="PN131"/>
      <c r="PO131"/>
      <c r="PP131"/>
      <c r="PQ131"/>
      <c r="PR131"/>
      <c r="PS131"/>
      <c r="PT131"/>
      <c r="PU131"/>
      <c r="PV131"/>
      <c r="PW131"/>
      <c r="PX131"/>
      <c r="PY131"/>
      <c r="PZ131"/>
      <c r="QA131"/>
      <c r="QB131"/>
      <c r="QC131"/>
      <c r="QD131"/>
      <c r="QE131"/>
      <c r="QF131"/>
      <c r="QG131"/>
      <c r="QH131"/>
      <c r="QI131"/>
      <c r="QJ131"/>
      <c r="QK131"/>
      <c r="QL131"/>
      <c r="QM131"/>
      <c r="QN131"/>
      <c r="QO131"/>
      <c r="QP131"/>
      <c r="QQ131"/>
      <c r="QR131"/>
      <c r="QS131"/>
      <c r="QT131"/>
      <c r="QU131"/>
      <c r="QV131"/>
      <c r="QW131"/>
      <c r="QX131"/>
      <c r="QY131"/>
      <c r="QZ131"/>
      <c r="RA131"/>
      <c r="RB131"/>
      <c r="RC131"/>
      <c r="RD131"/>
      <c r="RE131"/>
      <c r="RF131"/>
    </row>
    <row r="132" spans="1:474">
      <c r="A132" s="252">
        <v>51</v>
      </c>
      <c r="B132" s="252" t="s">
        <v>190</v>
      </c>
      <c r="C132" s="252" t="s">
        <v>87</v>
      </c>
      <c r="D132" s="221">
        <v>15.2</v>
      </c>
      <c r="E132" s="221">
        <v>15</v>
      </c>
      <c r="F132" s="221">
        <v>16</v>
      </c>
      <c r="G132" s="221"/>
      <c r="H132" s="221"/>
      <c r="I132" s="221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  <c r="GE132"/>
      <c r="GF132"/>
      <c r="GG132"/>
      <c r="GH132"/>
      <c r="GI132"/>
      <c r="GJ132"/>
      <c r="GK132"/>
      <c r="GL132"/>
      <c r="GM132"/>
      <c r="GN132"/>
      <c r="GO132"/>
      <c r="GP132"/>
      <c r="GQ132"/>
      <c r="GR132"/>
      <c r="GS132"/>
      <c r="GT132"/>
      <c r="GU132"/>
      <c r="GV132"/>
      <c r="GW132"/>
      <c r="GX132"/>
      <c r="GY132"/>
      <c r="GZ132"/>
      <c r="HA132"/>
      <c r="HB132"/>
      <c r="HC132"/>
      <c r="HD132"/>
      <c r="HE132"/>
      <c r="HF132"/>
      <c r="HG132"/>
      <c r="HH132"/>
      <c r="HI132"/>
      <c r="HJ132"/>
      <c r="HK132"/>
      <c r="HL132"/>
      <c r="HM132"/>
      <c r="HN132"/>
      <c r="HO132"/>
      <c r="HP132"/>
      <c r="HQ132"/>
      <c r="HR132"/>
      <c r="HS132"/>
      <c r="HT132"/>
      <c r="HU132"/>
      <c r="HV132"/>
      <c r="HW132"/>
      <c r="HX132"/>
      <c r="HY132"/>
      <c r="HZ132"/>
      <c r="IA132"/>
      <c r="IB132"/>
      <c r="IC132"/>
      <c r="ID132"/>
      <c r="IE132"/>
      <c r="IF132"/>
      <c r="IG132"/>
      <c r="IH132"/>
      <c r="II132"/>
      <c r="IJ132"/>
      <c r="IK132"/>
      <c r="IL132"/>
      <c r="IM132"/>
      <c r="IN132"/>
      <c r="IO132"/>
      <c r="IP132"/>
      <c r="IQ132"/>
      <c r="IR132"/>
      <c r="IS132"/>
      <c r="IT132"/>
      <c r="IU132"/>
      <c r="IV132"/>
      <c r="IW132"/>
      <c r="IX132"/>
      <c r="IY132"/>
      <c r="IZ132"/>
      <c r="JA132"/>
      <c r="JB132"/>
      <c r="JC132"/>
      <c r="JD132"/>
      <c r="JE132"/>
      <c r="JF132"/>
      <c r="JG132"/>
      <c r="JH132"/>
      <c r="JI132"/>
      <c r="JJ132"/>
      <c r="JK132"/>
      <c r="JL132"/>
      <c r="JM132"/>
      <c r="JN132"/>
      <c r="JO132"/>
      <c r="JP132"/>
      <c r="JQ132"/>
      <c r="JR132"/>
      <c r="JS132"/>
      <c r="JT132"/>
      <c r="JU132"/>
      <c r="JV132"/>
      <c r="JW132"/>
      <c r="JX132"/>
      <c r="JY132"/>
      <c r="JZ132"/>
      <c r="KA132"/>
      <c r="KB132"/>
      <c r="KC132"/>
      <c r="KD132"/>
      <c r="KE132"/>
      <c r="KF132"/>
      <c r="KG132"/>
      <c r="KH132"/>
      <c r="KI132"/>
      <c r="KJ132"/>
      <c r="KK132"/>
      <c r="KL132"/>
      <c r="KM132"/>
      <c r="KN132"/>
      <c r="KO132"/>
      <c r="KP132"/>
      <c r="KQ132"/>
      <c r="KR132"/>
      <c r="KS132"/>
      <c r="KT132"/>
      <c r="KU132"/>
      <c r="KV132"/>
      <c r="KW132"/>
      <c r="KX132"/>
      <c r="KY132"/>
      <c r="KZ132"/>
      <c r="LA132"/>
      <c r="LB132"/>
      <c r="LC132"/>
      <c r="LD132"/>
      <c r="LE132"/>
      <c r="LF132"/>
      <c r="LG132"/>
      <c r="LH132"/>
      <c r="LI132"/>
      <c r="LJ132"/>
      <c r="LK132"/>
      <c r="LL132"/>
      <c r="LM132"/>
      <c r="LN132"/>
      <c r="LO132"/>
      <c r="LP132"/>
      <c r="LQ132"/>
      <c r="LR132"/>
      <c r="LS132"/>
      <c r="LT132"/>
      <c r="LU132"/>
      <c r="LV132"/>
      <c r="LW132"/>
      <c r="LX132"/>
      <c r="LY132"/>
      <c r="LZ132"/>
      <c r="MA132"/>
      <c r="MB132"/>
      <c r="MC132"/>
      <c r="MD132"/>
      <c r="ME132"/>
      <c r="MF132"/>
      <c r="MG132"/>
      <c r="MH132"/>
      <c r="MI132"/>
      <c r="MJ132"/>
      <c r="MK132"/>
      <c r="ML132"/>
      <c r="MM132"/>
      <c r="MN132"/>
      <c r="MO132"/>
      <c r="MP132"/>
      <c r="MQ132"/>
      <c r="MR132"/>
      <c r="MS132"/>
      <c r="MT132"/>
      <c r="MU132"/>
      <c r="MV132"/>
      <c r="MW132"/>
      <c r="MX132"/>
      <c r="MY132"/>
      <c r="MZ132"/>
      <c r="NA132"/>
      <c r="NB132"/>
      <c r="NC132"/>
      <c r="ND132"/>
      <c r="NE132"/>
      <c r="NF132"/>
      <c r="NG132"/>
      <c r="NH132"/>
      <c r="NI132"/>
      <c r="NJ132"/>
      <c r="NK132"/>
      <c r="NL132"/>
      <c r="NM132"/>
      <c r="NN132"/>
      <c r="NO132"/>
      <c r="NP132"/>
      <c r="NQ132"/>
      <c r="NR132"/>
      <c r="NS132"/>
      <c r="NT132"/>
      <c r="NU132"/>
      <c r="NV132"/>
      <c r="NW132"/>
      <c r="NX132"/>
      <c r="NY132"/>
      <c r="NZ132"/>
      <c r="OA132"/>
      <c r="OB132"/>
      <c r="OC132"/>
      <c r="OD132"/>
      <c r="OE132"/>
      <c r="OF132"/>
      <c r="OG132"/>
      <c r="OH132"/>
      <c r="OI132"/>
      <c r="OJ132"/>
      <c r="OK132"/>
      <c r="OL132"/>
      <c r="OM132"/>
      <c r="ON132"/>
      <c r="OO132"/>
      <c r="OP132"/>
      <c r="OQ132"/>
      <c r="OR132"/>
      <c r="OS132"/>
      <c r="OT132"/>
      <c r="OU132"/>
      <c r="OV132"/>
      <c r="OW132"/>
      <c r="OX132"/>
      <c r="OY132"/>
      <c r="OZ132"/>
      <c r="PA132"/>
      <c r="PB132"/>
      <c r="PC132"/>
      <c r="PD132"/>
      <c r="PE132"/>
      <c r="PF132"/>
      <c r="PG132"/>
      <c r="PH132"/>
      <c r="PI132"/>
      <c r="PJ132"/>
      <c r="PK132"/>
      <c r="PL132"/>
      <c r="PM132"/>
      <c r="PN132"/>
      <c r="PO132"/>
      <c r="PP132"/>
      <c r="PQ132"/>
      <c r="PR132"/>
      <c r="PS132"/>
      <c r="PT132"/>
      <c r="PU132"/>
      <c r="PV132"/>
      <c r="PW132"/>
      <c r="PX132"/>
      <c r="PY132"/>
      <c r="PZ132"/>
      <c r="QA132"/>
      <c r="QB132"/>
      <c r="QC132"/>
      <c r="QD132"/>
      <c r="QE132"/>
      <c r="QF132"/>
      <c r="QG132"/>
      <c r="QH132"/>
      <c r="QI132"/>
      <c r="QJ132"/>
      <c r="QK132"/>
      <c r="QL132"/>
      <c r="QM132"/>
      <c r="QN132"/>
      <c r="QO132"/>
      <c r="QP132"/>
      <c r="QQ132"/>
      <c r="QR132"/>
      <c r="QS132"/>
      <c r="QT132"/>
      <c r="QU132"/>
      <c r="QV132"/>
      <c r="QW132"/>
      <c r="QX132"/>
      <c r="QY132"/>
      <c r="QZ132"/>
      <c r="RA132"/>
      <c r="RB132"/>
      <c r="RC132"/>
      <c r="RD132"/>
      <c r="RE132"/>
      <c r="RF132"/>
    </row>
    <row r="133" spans="1:474">
      <c r="A133" s="252">
        <v>52</v>
      </c>
      <c r="B133" s="252" t="s">
        <v>190</v>
      </c>
      <c r="C133" s="252" t="s">
        <v>88</v>
      </c>
      <c r="D133" s="221">
        <v>275</v>
      </c>
      <c r="E133" s="221">
        <v>275</v>
      </c>
      <c r="F133" s="221">
        <v>275</v>
      </c>
      <c r="G133" s="221"/>
      <c r="H133" s="221"/>
      <c r="I133" s="221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/>
      <c r="JV133"/>
      <c r="JW133"/>
      <c r="JX133"/>
      <c r="JY133"/>
      <c r="JZ133"/>
      <c r="KA133"/>
      <c r="KB133"/>
      <c r="KC133"/>
      <c r="KD133"/>
      <c r="KE133"/>
      <c r="KF133"/>
      <c r="KG133"/>
      <c r="KH133"/>
      <c r="KI133"/>
      <c r="KJ133"/>
      <c r="KK133"/>
      <c r="KL133"/>
      <c r="KM133"/>
      <c r="KN133"/>
      <c r="KO133"/>
      <c r="KP133"/>
      <c r="KQ133"/>
      <c r="KR133"/>
      <c r="KS133"/>
      <c r="KT133"/>
      <c r="KU133"/>
      <c r="KV133"/>
      <c r="KW133"/>
      <c r="KX133"/>
      <c r="KY133"/>
      <c r="KZ133"/>
      <c r="LA133"/>
      <c r="LB133"/>
      <c r="LC133"/>
      <c r="LD133"/>
      <c r="LE133"/>
      <c r="LF133"/>
      <c r="LG133"/>
      <c r="LH133"/>
      <c r="LI133"/>
      <c r="LJ133"/>
      <c r="LK133"/>
      <c r="LL133"/>
      <c r="LM133"/>
      <c r="LN133"/>
      <c r="LO133"/>
      <c r="LP133"/>
      <c r="LQ133"/>
      <c r="LR133"/>
      <c r="LS133"/>
      <c r="LT133"/>
      <c r="LU133"/>
      <c r="LV133"/>
      <c r="LW133"/>
      <c r="LX133"/>
      <c r="LY133"/>
      <c r="LZ133"/>
      <c r="MA133"/>
      <c r="MB133"/>
      <c r="MC133"/>
      <c r="MD133"/>
      <c r="ME133"/>
      <c r="MF133"/>
      <c r="MG133"/>
      <c r="MH133"/>
      <c r="MI133"/>
      <c r="MJ133"/>
      <c r="MK133"/>
      <c r="ML133"/>
      <c r="MM133"/>
      <c r="MN133"/>
      <c r="MO133"/>
      <c r="MP133"/>
      <c r="MQ133"/>
      <c r="MR133"/>
      <c r="MS133"/>
      <c r="MT133"/>
      <c r="MU133"/>
      <c r="MV133"/>
      <c r="MW133"/>
      <c r="MX133"/>
      <c r="MY133"/>
      <c r="MZ133"/>
      <c r="NA133"/>
      <c r="NB133"/>
      <c r="NC133"/>
      <c r="ND133"/>
      <c r="NE133"/>
      <c r="NF133"/>
      <c r="NG133"/>
      <c r="NH133"/>
      <c r="NI133"/>
      <c r="NJ133"/>
      <c r="NK133"/>
      <c r="NL133"/>
      <c r="NM133"/>
      <c r="NN133"/>
      <c r="NO133"/>
      <c r="NP133"/>
      <c r="NQ133"/>
      <c r="NR133"/>
      <c r="NS133"/>
      <c r="NT133"/>
      <c r="NU133"/>
      <c r="NV133"/>
      <c r="NW133"/>
      <c r="NX133"/>
      <c r="NY133"/>
      <c r="NZ133"/>
      <c r="OA133"/>
      <c r="OB133"/>
      <c r="OC133"/>
      <c r="OD133"/>
      <c r="OE133"/>
      <c r="OF133"/>
      <c r="OG133"/>
      <c r="OH133"/>
      <c r="OI133"/>
      <c r="OJ133"/>
      <c r="OK133"/>
      <c r="OL133"/>
      <c r="OM133"/>
      <c r="ON133"/>
      <c r="OO133"/>
      <c r="OP133"/>
      <c r="OQ133"/>
      <c r="OR133"/>
      <c r="OS133"/>
      <c r="OT133"/>
      <c r="OU133"/>
      <c r="OV133"/>
      <c r="OW133"/>
      <c r="OX133"/>
      <c r="OY133"/>
      <c r="OZ133"/>
      <c r="PA133"/>
      <c r="PB133"/>
      <c r="PC13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</row>
    <row r="134" spans="1:474">
      <c r="A134" s="252">
        <v>52</v>
      </c>
      <c r="B134" s="252" t="s">
        <v>182</v>
      </c>
      <c r="C134" s="252" t="s">
        <v>88</v>
      </c>
      <c r="D134" s="221">
        <v>285</v>
      </c>
      <c r="E134" s="221">
        <v>285</v>
      </c>
      <c r="F134" s="221">
        <v>285</v>
      </c>
      <c r="G134" s="221"/>
      <c r="H134" s="221"/>
      <c r="I134" s="221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  <c r="GE134"/>
      <c r="GF134"/>
      <c r="GG134"/>
      <c r="GH134"/>
      <c r="GI134"/>
      <c r="GJ134"/>
      <c r="GK134"/>
      <c r="GL134"/>
      <c r="GM134"/>
      <c r="GN134"/>
      <c r="GO134"/>
      <c r="GP134"/>
      <c r="GQ134"/>
      <c r="GR134"/>
      <c r="GS134"/>
      <c r="GT134"/>
      <c r="GU134"/>
      <c r="GV134"/>
      <c r="GW134"/>
      <c r="GX134"/>
      <c r="GY134"/>
      <c r="GZ134"/>
      <c r="HA134"/>
      <c r="HB134"/>
      <c r="HC134"/>
      <c r="HD134"/>
      <c r="HE134"/>
      <c r="HF134"/>
      <c r="HG134"/>
      <c r="HH134"/>
      <c r="HI134"/>
      <c r="HJ134"/>
      <c r="HK134"/>
      <c r="HL134"/>
      <c r="HM134"/>
      <c r="HN134"/>
      <c r="HO134"/>
      <c r="HP134"/>
      <c r="HQ134"/>
      <c r="HR134"/>
      <c r="HS134"/>
      <c r="HT134"/>
      <c r="HU134"/>
      <c r="HV134"/>
      <c r="HW134"/>
      <c r="HX134"/>
      <c r="HY134"/>
      <c r="HZ134"/>
      <c r="IA134"/>
      <c r="IB134"/>
      <c r="IC134"/>
      <c r="ID134"/>
      <c r="IE134"/>
      <c r="IF134"/>
      <c r="IG134"/>
      <c r="IH134"/>
      <c r="II134"/>
      <c r="IJ134"/>
      <c r="IK134"/>
      <c r="IL134"/>
      <c r="IM134"/>
      <c r="IN134"/>
      <c r="IO134"/>
      <c r="IP134"/>
      <c r="IQ134"/>
      <c r="IR134"/>
      <c r="IS134"/>
      <c r="IT134"/>
      <c r="IU134"/>
      <c r="IV134"/>
      <c r="IW134"/>
      <c r="IX134"/>
      <c r="IY134"/>
      <c r="IZ134"/>
      <c r="JA134"/>
      <c r="JB134"/>
      <c r="JC134"/>
      <c r="JD134"/>
      <c r="JE134"/>
      <c r="JF134"/>
      <c r="JG134"/>
      <c r="JH134"/>
      <c r="JI134"/>
      <c r="JJ134"/>
      <c r="JK134"/>
      <c r="JL134"/>
      <c r="JM134"/>
      <c r="JN134"/>
      <c r="JO134"/>
      <c r="JP134"/>
      <c r="JQ134"/>
      <c r="JR134"/>
      <c r="JS134"/>
      <c r="JT134"/>
      <c r="JU134"/>
      <c r="JV134"/>
      <c r="JW134"/>
      <c r="JX134"/>
      <c r="JY134"/>
      <c r="JZ134"/>
      <c r="KA134"/>
      <c r="KB134"/>
      <c r="KC134"/>
      <c r="KD134"/>
      <c r="KE134"/>
      <c r="KF134"/>
      <c r="KG134"/>
      <c r="KH134"/>
      <c r="KI134"/>
      <c r="KJ134"/>
      <c r="KK134"/>
      <c r="KL134"/>
      <c r="KM134"/>
      <c r="KN134"/>
      <c r="KO134"/>
      <c r="KP134"/>
      <c r="KQ134"/>
      <c r="KR134"/>
      <c r="KS134"/>
      <c r="KT134"/>
      <c r="KU134"/>
      <c r="KV134"/>
      <c r="KW134"/>
      <c r="KX134"/>
      <c r="KY134"/>
      <c r="KZ134"/>
      <c r="LA134"/>
      <c r="LB134"/>
      <c r="LC134"/>
      <c r="LD134"/>
      <c r="LE134"/>
      <c r="LF134"/>
      <c r="LG134"/>
      <c r="LH134"/>
      <c r="LI134"/>
      <c r="LJ134"/>
      <c r="LK134"/>
      <c r="LL134"/>
      <c r="LM134"/>
      <c r="LN134"/>
      <c r="LO134"/>
      <c r="LP134"/>
      <c r="LQ134"/>
      <c r="LR134"/>
      <c r="LS134"/>
      <c r="LT134"/>
      <c r="LU134"/>
      <c r="LV134"/>
      <c r="LW134"/>
      <c r="LX134"/>
      <c r="LY134"/>
      <c r="LZ134"/>
      <c r="MA134"/>
      <c r="MB134"/>
      <c r="MC134"/>
      <c r="MD134"/>
      <c r="ME134"/>
      <c r="MF134"/>
      <c r="MG134"/>
      <c r="MH134"/>
      <c r="MI134"/>
      <c r="MJ134"/>
      <c r="MK134"/>
      <c r="ML134"/>
      <c r="MM134"/>
      <c r="MN134"/>
      <c r="MO134"/>
      <c r="MP134"/>
      <c r="MQ134"/>
      <c r="MR134"/>
      <c r="MS134"/>
      <c r="MT134"/>
      <c r="MU134"/>
      <c r="MV134"/>
      <c r="MW134"/>
      <c r="MX134"/>
      <c r="MY134"/>
      <c r="MZ134"/>
      <c r="NA134"/>
      <c r="NB134"/>
      <c r="NC134"/>
      <c r="ND134"/>
      <c r="NE134"/>
      <c r="NF134"/>
      <c r="NG134"/>
      <c r="NH134"/>
      <c r="NI134"/>
      <c r="NJ134"/>
      <c r="NK134"/>
      <c r="NL134"/>
      <c r="NM134"/>
      <c r="NN134"/>
      <c r="NO134"/>
      <c r="NP134"/>
      <c r="NQ134"/>
      <c r="NR134"/>
      <c r="NS134"/>
      <c r="NT134"/>
      <c r="NU134"/>
      <c r="NV134"/>
      <c r="NW134"/>
      <c r="NX134"/>
      <c r="NY134"/>
      <c r="NZ134"/>
      <c r="OA134"/>
      <c r="OB134"/>
      <c r="OC134"/>
      <c r="OD134"/>
      <c r="OE134"/>
      <c r="OF134"/>
      <c r="OG134"/>
      <c r="OH134"/>
      <c r="OI134"/>
      <c r="OJ134"/>
      <c r="OK134"/>
      <c r="OL134"/>
      <c r="OM134"/>
      <c r="ON134"/>
      <c r="OO134"/>
      <c r="OP134"/>
      <c r="OQ134"/>
      <c r="OR134"/>
      <c r="OS134"/>
      <c r="OT134"/>
      <c r="OU134"/>
      <c r="OV134"/>
      <c r="OW134"/>
      <c r="OX134"/>
      <c r="OY134"/>
      <c r="OZ134"/>
      <c r="PA134"/>
      <c r="PB134"/>
      <c r="PC134"/>
      <c r="PD134"/>
      <c r="PE134"/>
      <c r="PF134"/>
      <c r="PG134"/>
      <c r="PH134"/>
      <c r="PI134"/>
      <c r="PJ134"/>
      <c r="PK134"/>
      <c r="PL134"/>
      <c r="PM134"/>
      <c r="PN134"/>
      <c r="PO134"/>
      <c r="PP134"/>
      <c r="PQ134"/>
      <c r="PR134"/>
      <c r="PS134"/>
      <c r="PT134"/>
      <c r="PU134"/>
      <c r="PV134"/>
      <c r="PW134"/>
      <c r="PX134"/>
      <c r="PY134"/>
      <c r="PZ134"/>
      <c r="QA134"/>
      <c r="QB134"/>
      <c r="QC134"/>
      <c r="QD134"/>
      <c r="QE134"/>
      <c r="QF134"/>
      <c r="QG134"/>
      <c r="QH134"/>
      <c r="QI134"/>
      <c r="QJ134"/>
      <c r="QK134"/>
      <c r="QL134"/>
      <c r="QM134"/>
      <c r="QN134"/>
      <c r="QO134"/>
      <c r="QP134"/>
      <c r="QQ134"/>
      <c r="QR134"/>
      <c r="QS134"/>
      <c r="QT134"/>
      <c r="QU134"/>
      <c r="QV134"/>
      <c r="QW134"/>
      <c r="QX134"/>
      <c r="QY134"/>
      <c r="QZ134"/>
      <c r="RA134"/>
      <c r="RB134"/>
      <c r="RC134"/>
      <c r="RD134"/>
      <c r="RE134"/>
      <c r="RF134"/>
    </row>
    <row r="135" spans="1:474">
      <c r="A135" s="252">
        <v>52</v>
      </c>
      <c r="B135" s="252" t="s">
        <v>259</v>
      </c>
      <c r="C135" s="252" t="s">
        <v>88</v>
      </c>
      <c r="D135" s="221">
        <v>200</v>
      </c>
      <c r="E135" s="221">
        <v>200</v>
      </c>
      <c r="F135" s="221">
        <v>200</v>
      </c>
      <c r="G135" s="221"/>
      <c r="H135" s="221"/>
      <c r="I135" s="221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  <c r="GE135"/>
      <c r="GF135"/>
      <c r="GG135"/>
      <c r="GH135"/>
      <c r="GI135"/>
      <c r="GJ135"/>
      <c r="GK135"/>
      <c r="GL135"/>
      <c r="GM135"/>
      <c r="GN135"/>
      <c r="GO135"/>
      <c r="GP135"/>
      <c r="GQ135"/>
      <c r="GR135"/>
      <c r="GS135"/>
      <c r="GT135"/>
      <c r="GU135"/>
      <c r="GV135"/>
      <c r="GW135"/>
      <c r="GX135"/>
      <c r="GY135"/>
      <c r="GZ135"/>
      <c r="HA135"/>
      <c r="HB135"/>
      <c r="HC135"/>
      <c r="HD135"/>
      <c r="HE135"/>
      <c r="HF135"/>
      <c r="HG135"/>
      <c r="HH135"/>
      <c r="HI135"/>
      <c r="HJ135"/>
      <c r="HK135"/>
      <c r="HL135"/>
      <c r="HM135"/>
      <c r="HN135"/>
      <c r="HO135"/>
      <c r="HP135"/>
      <c r="HQ135"/>
      <c r="HR135"/>
      <c r="HS135"/>
      <c r="HT135"/>
      <c r="HU135"/>
      <c r="HV135"/>
      <c r="HW135"/>
      <c r="HX135"/>
      <c r="HY135"/>
      <c r="HZ135"/>
      <c r="IA135"/>
      <c r="IB135"/>
      <c r="IC135"/>
      <c r="ID135"/>
      <c r="IE135"/>
      <c r="IF135"/>
      <c r="IG135"/>
      <c r="IH135"/>
      <c r="II135"/>
      <c r="IJ135"/>
      <c r="IK135"/>
      <c r="IL135"/>
      <c r="IM135"/>
      <c r="IN135"/>
      <c r="IO135"/>
      <c r="IP135"/>
      <c r="IQ135"/>
      <c r="IR135"/>
      <c r="IS135"/>
      <c r="IT135"/>
      <c r="IU135"/>
      <c r="IV135"/>
      <c r="IW135"/>
      <c r="IX135"/>
      <c r="IY135"/>
      <c r="IZ135"/>
      <c r="JA135"/>
      <c r="JB135"/>
      <c r="JC135"/>
      <c r="JD135"/>
      <c r="JE135"/>
      <c r="JF135"/>
      <c r="JG135"/>
      <c r="JH135"/>
      <c r="JI135"/>
      <c r="JJ135"/>
      <c r="JK135"/>
      <c r="JL135"/>
      <c r="JM135"/>
      <c r="JN135"/>
      <c r="JO135"/>
      <c r="JP135"/>
      <c r="JQ135"/>
      <c r="JR135"/>
      <c r="JS135"/>
      <c r="JT135"/>
      <c r="JU135"/>
      <c r="JV135"/>
      <c r="JW135"/>
      <c r="JX135"/>
      <c r="JY135"/>
      <c r="JZ135"/>
      <c r="KA135"/>
      <c r="KB135"/>
      <c r="KC135"/>
      <c r="KD135"/>
      <c r="KE135"/>
      <c r="KF135"/>
      <c r="KG135"/>
      <c r="KH135"/>
      <c r="KI135"/>
      <c r="KJ135"/>
      <c r="KK135"/>
      <c r="KL135"/>
      <c r="KM135"/>
      <c r="KN135"/>
      <c r="KO135"/>
      <c r="KP135"/>
      <c r="KQ135"/>
      <c r="KR135"/>
      <c r="KS135"/>
      <c r="KT135"/>
      <c r="KU135"/>
      <c r="KV135"/>
      <c r="KW135"/>
      <c r="KX135"/>
      <c r="KY135"/>
      <c r="KZ135"/>
      <c r="LA135"/>
      <c r="LB135"/>
      <c r="LC135"/>
      <c r="LD135"/>
      <c r="LE135"/>
      <c r="LF135"/>
      <c r="LG135"/>
      <c r="LH135"/>
      <c r="LI135"/>
      <c r="LJ135"/>
      <c r="LK135"/>
      <c r="LL135"/>
      <c r="LM135"/>
      <c r="LN135"/>
      <c r="LO135"/>
      <c r="LP135"/>
      <c r="LQ135"/>
      <c r="LR135"/>
      <c r="LS135"/>
      <c r="LT135"/>
      <c r="LU135"/>
      <c r="LV135"/>
      <c r="LW135"/>
      <c r="LX135"/>
      <c r="LY135"/>
      <c r="LZ135"/>
      <c r="MA135"/>
      <c r="MB135"/>
      <c r="MC135"/>
      <c r="MD135"/>
      <c r="ME135"/>
      <c r="MF135"/>
      <c r="MG135"/>
      <c r="MH135"/>
      <c r="MI135"/>
      <c r="MJ135"/>
      <c r="MK135"/>
      <c r="ML135"/>
      <c r="MM135"/>
      <c r="MN135"/>
      <c r="MO135"/>
      <c r="MP135"/>
      <c r="MQ135"/>
      <c r="MR135"/>
      <c r="MS135"/>
      <c r="MT135"/>
      <c r="MU135"/>
      <c r="MV135"/>
      <c r="MW135"/>
      <c r="MX135"/>
      <c r="MY135"/>
      <c r="MZ135"/>
      <c r="NA135"/>
      <c r="NB135"/>
      <c r="NC135"/>
      <c r="ND135"/>
      <c r="NE135"/>
      <c r="NF135"/>
      <c r="NG135"/>
      <c r="NH135"/>
      <c r="NI135"/>
      <c r="NJ135"/>
      <c r="NK135"/>
      <c r="NL135"/>
      <c r="NM135"/>
      <c r="NN135"/>
      <c r="NO135"/>
      <c r="NP135"/>
      <c r="NQ135"/>
      <c r="NR135"/>
      <c r="NS135"/>
      <c r="NT135"/>
      <c r="NU135"/>
      <c r="NV135"/>
      <c r="NW135"/>
      <c r="NX135"/>
      <c r="NY135"/>
      <c r="NZ135"/>
      <c r="OA135"/>
      <c r="OB135"/>
      <c r="OC135"/>
      <c r="OD135"/>
      <c r="OE135"/>
      <c r="OF135"/>
      <c r="OG135"/>
      <c r="OH135"/>
      <c r="OI135"/>
      <c r="OJ135"/>
      <c r="OK135"/>
      <c r="OL135"/>
      <c r="OM135"/>
      <c r="ON135"/>
      <c r="OO135"/>
      <c r="OP135"/>
      <c r="OQ135"/>
      <c r="OR135"/>
      <c r="OS135"/>
      <c r="OT135"/>
      <c r="OU135"/>
      <c r="OV135"/>
      <c r="OW135"/>
      <c r="OX135"/>
      <c r="OY135"/>
      <c r="OZ135"/>
      <c r="PA135"/>
      <c r="PB135"/>
      <c r="PC135"/>
      <c r="PD135"/>
      <c r="PE135"/>
      <c r="PF135"/>
      <c r="PG135"/>
      <c r="PH135"/>
      <c r="PI135"/>
      <c r="PJ135"/>
      <c r="PK135"/>
      <c r="PL135"/>
      <c r="PM135"/>
      <c r="PN135"/>
      <c r="PO135"/>
      <c r="PP135"/>
      <c r="PQ135"/>
      <c r="PR135"/>
      <c r="PS135"/>
      <c r="PT135"/>
      <c r="PU135"/>
      <c r="PV135"/>
      <c r="PW135"/>
      <c r="PX135"/>
      <c r="PY135"/>
      <c r="PZ135"/>
      <c r="QA135"/>
      <c r="QB135"/>
      <c r="QC135"/>
      <c r="QD135"/>
      <c r="QE135"/>
      <c r="QF135"/>
      <c r="QG135"/>
      <c r="QH135"/>
      <c r="QI135"/>
      <c r="QJ135"/>
      <c r="QK135"/>
      <c r="QL135"/>
      <c r="QM135"/>
      <c r="QN135"/>
      <c r="QO135"/>
      <c r="QP135"/>
      <c r="QQ135"/>
      <c r="QR135"/>
      <c r="QS135"/>
      <c r="QT135"/>
      <c r="QU135"/>
      <c r="QV135"/>
      <c r="QW135"/>
      <c r="QX135"/>
      <c r="QY135"/>
      <c r="QZ135"/>
      <c r="RA135"/>
      <c r="RB135"/>
      <c r="RC135"/>
      <c r="RD135"/>
      <c r="RE135"/>
      <c r="RF135"/>
    </row>
    <row r="136" spans="1:474">
      <c r="A136" s="252">
        <v>53</v>
      </c>
      <c r="B136" s="252" t="s">
        <v>190</v>
      </c>
      <c r="C136" s="252" t="s">
        <v>89</v>
      </c>
      <c r="D136" s="221">
        <v>150</v>
      </c>
      <c r="E136" s="221">
        <v>150</v>
      </c>
      <c r="F136" s="221">
        <v>150</v>
      </c>
      <c r="G136" s="221"/>
      <c r="H136" s="221"/>
      <c r="I136" s="221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  <c r="GE136"/>
      <c r="GF136"/>
      <c r="GG136"/>
      <c r="GH136"/>
      <c r="GI136"/>
      <c r="GJ136"/>
      <c r="GK136"/>
      <c r="GL136"/>
      <c r="GM136"/>
      <c r="GN136"/>
      <c r="GO136"/>
      <c r="GP136"/>
      <c r="GQ136"/>
      <c r="GR136"/>
      <c r="GS136"/>
      <c r="GT136"/>
      <c r="GU136"/>
      <c r="GV136"/>
      <c r="GW136"/>
      <c r="GX136"/>
      <c r="GY136"/>
      <c r="GZ136"/>
      <c r="HA136"/>
      <c r="HB136"/>
      <c r="HC136"/>
      <c r="HD136"/>
      <c r="HE136"/>
      <c r="HF136"/>
      <c r="HG136"/>
      <c r="HH136"/>
      <c r="HI136"/>
      <c r="HJ136"/>
      <c r="HK136"/>
      <c r="HL136"/>
      <c r="HM136"/>
      <c r="HN136"/>
      <c r="HO136"/>
      <c r="HP136"/>
      <c r="HQ136"/>
      <c r="HR136"/>
      <c r="HS136"/>
      <c r="HT136"/>
      <c r="HU136"/>
      <c r="HV136"/>
      <c r="HW136"/>
      <c r="HX136"/>
      <c r="HY136"/>
      <c r="HZ136"/>
      <c r="IA136"/>
      <c r="IB136"/>
      <c r="IC136"/>
      <c r="ID136"/>
      <c r="IE136"/>
      <c r="IF136"/>
      <c r="IG136"/>
      <c r="IH136"/>
      <c r="II136"/>
      <c r="IJ136"/>
      <c r="IK136"/>
      <c r="IL136"/>
      <c r="IM136"/>
      <c r="IN136"/>
      <c r="IO136"/>
      <c r="IP136"/>
      <c r="IQ136"/>
      <c r="IR136"/>
      <c r="IS136"/>
      <c r="IT136"/>
      <c r="IU136"/>
      <c r="IV136"/>
      <c r="IW136"/>
      <c r="IX136"/>
      <c r="IY136"/>
      <c r="IZ136"/>
      <c r="JA136"/>
      <c r="JB136"/>
      <c r="JC136"/>
      <c r="JD136"/>
      <c r="JE136"/>
      <c r="JF136"/>
      <c r="JG136"/>
      <c r="JH136"/>
      <c r="JI136"/>
      <c r="JJ136"/>
      <c r="JK136"/>
      <c r="JL136"/>
      <c r="JM136"/>
      <c r="JN136"/>
      <c r="JO136"/>
      <c r="JP136"/>
      <c r="JQ136"/>
      <c r="JR136"/>
      <c r="JS136"/>
      <c r="JT136"/>
      <c r="JU136"/>
      <c r="JV136"/>
      <c r="JW136"/>
      <c r="JX136"/>
      <c r="JY136"/>
      <c r="JZ136"/>
      <c r="KA136"/>
      <c r="KB136"/>
      <c r="KC136"/>
      <c r="KD136"/>
      <c r="KE136"/>
      <c r="KF136"/>
      <c r="KG136"/>
      <c r="KH136"/>
      <c r="KI136"/>
      <c r="KJ136"/>
      <c r="KK136"/>
      <c r="KL136"/>
      <c r="KM136"/>
      <c r="KN136"/>
      <c r="KO136"/>
      <c r="KP136"/>
      <c r="KQ136"/>
      <c r="KR136"/>
      <c r="KS136"/>
      <c r="KT136"/>
      <c r="KU136"/>
      <c r="KV136"/>
      <c r="KW136"/>
      <c r="KX136"/>
      <c r="KY136"/>
      <c r="KZ136"/>
      <c r="LA136"/>
      <c r="LB136"/>
      <c r="LC136"/>
      <c r="LD136"/>
      <c r="LE136"/>
      <c r="LF136"/>
      <c r="LG136"/>
      <c r="LH136"/>
      <c r="LI136"/>
      <c r="LJ136"/>
      <c r="LK136"/>
      <c r="LL136"/>
      <c r="LM136"/>
      <c r="LN136"/>
      <c r="LO136"/>
      <c r="LP136"/>
      <c r="LQ136"/>
      <c r="LR136"/>
      <c r="LS136"/>
      <c r="LT136"/>
      <c r="LU136"/>
      <c r="LV136"/>
      <c r="LW136"/>
      <c r="LX136"/>
      <c r="LY136"/>
      <c r="LZ136"/>
      <c r="MA136"/>
      <c r="MB136"/>
      <c r="MC136"/>
      <c r="MD136"/>
      <c r="ME136"/>
      <c r="MF136"/>
      <c r="MG136"/>
      <c r="MH136"/>
      <c r="MI136"/>
      <c r="MJ136"/>
      <c r="MK136"/>
      <c r="ML136"/>
      <c r="MM136"/>
      <c r="MN136"/>
      <c r="MO136"/>
      <c r="MP136"/>
      <c r="MQ136"/>
      <c r="MR136"/>
      <c r="MS136"/>
      <c r="MT136"/>
      <c r="MU136"/>
      <c r="MV136"/>
      <c r="MW136"/>
      <c r="MX136"/>
      <c r="MY136"/>
      <c r="MZ136"/>
      <c r="NA136"/>
      <c r="NB136"/>
      <c r="NC136"/>
      <c r="ND136"/>
      <c r="NE136"/>
      <c r="NF136"/>
      <c r="NG136"/>
      <c r="NH136"/>
      <c r="NI136"/>
      <c r="NJ136"/>
      <c r="NK136"/>
      <c r="NL136"/>
      <c r="NM136"/>
      <c r="NN136"/>
      <c r="NO136"/>
      <c r="NP136"/>
      <c r="NQ136"/>
      <c r="NR136"/>
      <c r="NS136"/>
      <c r="NT136"/>
      <c r="NU136"/>
      <c r="NV136"/>
      <c r="NW136"/>
      <c r="NX136"/>
      <c r="NY136"/>
      <c r="NZ136"/>
      <c r="OA136"/>
      <c r="OB136"/>
      <c r="OC136"/>
      <c r="OD136"/>
      <c r="OE136"/>
      <c r="OF136"/>
      <c r="OG136"/>
      <c r="OH136"/>
      <c r="OI136"/>
      <c r="OJ136"/>
      <c r="OK136"/>
      <c r="OL136"/>
      <c r="OM136"/>
      <c r="ON136"/>
      <c r="OO136"/>
      <c r="OP136"/>
      <c r="OQ136"/>
      <c r="OR136"/>
      <c r="OS136"/>
      <c r="OT136"/>
      <c r="OU136"/>
      <c r="OV136"/>
      <c r="OW136"/>
      <c r="OX136"/>
      <c r="OY136"/>
      <c r="OZ136"/>
      <c r="PA136"/>
      <c r="PB136"/>
      <c r="PC136"/>
      <c r="PD136"/>
      <c r="PE136"/>
      <c r="PF136"/>
      <c r="PG136"/>
      <c r="PH136"/>
      <c r="PI136"/>
      <c r="PJ136"/>
      <c r="PK136"/>
      <c r="PL136"/>
      <c r="PM136"/>
      <c r="PN136"/>
      <c r="PO136"/>
      <c r="PP136"/>
      <c r="PQ136"/>
      <c r="PR136"/>
      <c r="PS136"/>
      <c r="PT136"/>
      <c r="PU136"/>
      <c r="PV136"/>
      <c r="PW136"/>
      <c r="PX136"/>
      <c r="PY136"/>
      <c r="PZ136"/>
      <c r="QA136"/>
      <c r="QB136"/>
      <c r="QC136"/>
      <c r="QD136"/>
      <c r="QE136"/>
      <c r="QF136"/>
      <c r="QG136"/>
      <c r="QH136"/>
      <c r="QI136"/>
      <c r="QJ136"/>
      <c r="QK136"/>
      <c r="QL136"/>
      <c r="QM136"/>
      <c r="QN136"/>
      <c r="QO136"/>
      <c r="QP136"/>
      <c r="QQ136"/>
      <c r="QR136"/>
      <c r="QS136"/>
      <c r="QT136"/>
      <c r="QU136"/>
      <c r="QV136"/>
      <c r="QW136"/>
      <c r="QX136"/>
      <c r="QY136"/>
      <c r="QZ136"/>
      <c r="RA136"/>
      <c r="RB136"/>
      <c r="RC136"/>
      <c r="RD136"/>
      <c r="RE136"/>
      <c r="RF136"/>
    </row>
    <row r="137" spans="1:474">
      <c r="A137" s="252">
        <v>53</v>
      </c>
      <c r="B137" s="252" t="s">
        <v>182</v>
      </c>
      <c r="C137" s="252" t="s">
        <v>89</v>
      </c>
      <c r="D137" s="221">
        <v>182.5</v>
      </c>
      <c r="E137" s="221">
        <v>180</v>
      </c>
      <c r="F137" s="221">
        <v>185</v>
      </c>
      <c r="G137" s="221"/>
      <c r="H137" s="221"/>
      <c r="I137" s="221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  <c r="GE137"/>
      <c r="GF137"/>
      <c r="GG137"/>
      <c r="GH137"/>
      <c r="GI137"/>
      <c r="GJ137"/>
      <c r="GK137"/>
      <c r="GL137"/>
      <c r="GM137"/>
      <c r="GN137"/>
      <c r="GO137"/>
      <c r="GP137"/>
      <c r="GQ137"/>
      <c r="GR137"/>
      <c r="GS137"/>
      <c r="GT137"/>
      <c r="GU137"/>
      <c r="GV137"/>
      <c r="GW137"/>
      <c r="GX137"/>
      <c r="GY137"/>
      <c r="GZ137"/>
      <c r="HA137"/>
      <c r="HB137"/>
      <c r="HC137"/>
      <c r="HD137"/>
      <c r="HE137"/>
      <c r="HF137"/>
      <c r="HG137"/>
      <c r="HH137"/>
      <c r="HI137"/>
      <c r="HJ137"/>
      <c r="HK137"/>
      <c r="HL137"/>
      <c r="HM137"/>
      <c r="HN137"/>
      <c r="HO137"/>
      <c r="HP137"/>
      <c r="HQ137"/>
      <c r="HR137"/>
      <c r="HS137"/>
      <c r="HT137"/>
      <c r="HU137"/>
      <c r="HV137"/>
      <c r="HW137"/>
      <c r="HX137"/>
      <c r="HY137"/>
      <c r="HZ137"/>
      <c r="IA137"/>
      <c r="IB137"/>
      <c r="IC137"/>
      <c r="ID137"/>
      <c r="IE137"/>
      <c r="IF137"/>
      <c r="IG137"/>
      <c r="IH137"/>
      <c r="II137"/>
      <c r="IJ137"/>
      <c r="IK137"/>
      <c r="IL137"/>
      <c r="IM137"/>
      <c r="IN137"/>
      <c r="IO137"/>
      <c r="IP137"/>
      <c r="IQ137"/>
      <c r="IR137"/>
      <c r="IS137"/>
      <c r="IT137"/>
      <c r="IU137"/>
      <c r="IV137"/>
      <c r="IW137"/>
      <c r="IX137"/>
      <c r="IY137"/>
      <c r="IZ137"/>
      <c r="JA137"/>
      <c r="JB137"/>
      <c r="JC137"/>
      <c r="JD137"/>
      <c r="JE137"/>
      <c r="JF137"/>
      <c r="JG137"/>
      <c r="JH137"/>
      <c r="JI137"/>
      <c r="JJ137"/>
      <c r="JK137"/>
      <c r="JL137"/>
      <c r="JM137"/>
      <c r="JN137"/>
      <c r="JO137"/>
      <c r="JP137"/>
      <c r="JQ137"/>
      <c r="JR137"/>
      <c r="JS137"/>
      <c r="JT137"/>
      <c r="JU137"/>
      <c r="JV137"/>
      <c r="JW137"/>
      <c r="JX137"/>
      <c r="JY137"/>
      <c r="JZ137"/>
      <c r="KA137"/>
      <c r="KB137"/>
      <c r="KC137"/>
      <c r="KD137"/>
      <c r="KE137"/>
      <c r="KF137"/>
      <c r="KG137"/>
      <c r="KH137"/>
      <c r="KI137"/>
      <c r="KJ137"/>
      <c r="KK137"/>
      <c r="KL137"/>
      <c r="KM137"/>
      <c r="KN137"/>
      <c r="KO137"/>
      <c r="KP137"/>
      <c r="KQ137"/>
      <c r="KR137"/>
      <c r="KS137"/>
      <c r="KT137"/>
      <c r="KU137"/>
      <c r="KV137"/>
      <c r="KW137"/>
      <c r="KX137"/>
      <c r="KY137"/>
      <c r="KZ137"/>
      <c r="LA137"/>
      <c r="LB137"/>
      <c r="LC137"/>
      <c r="LD137"/>
      <c r="LE137"/>
      <c r="LF137"/>
      <c r="LG137"/>
      <c r="LH137"/>
      <c r="LI137"/>
      <c r="LJ137"/>
      <c r="LK137"/>
      <c r="LL137"/>
      <c r="LM137"/>
      <c r="LN137"/>
      <c r="LO137"/>
      <c r="LP137"/>
      <c r="LQ137"/>
      <c r="LR137"/>
      <c r="LS137"/>
      <c r="LT137"/>
      <c r="LU137"/>
      <c r="LV137"/>
      <c r="LW137"/>
      <c r="LX137"/>
      <c r="LY137"/>
      <c r="LZ137"/>
      <c r="MA137"/>
      <c r="MB137"/>
      <c r="MC137"/>
      <c r="MD137"/>
      <c r="ME137"/>
      <c r="MF137"/>
      <c r="MG137"/>
      <c r="MH137"/>
      <c r="MI137"/>
      <c r="MJ137"/>
      <c r="MK137"/>
      <c r="ML137"/>
      <c r="MM137"/>
      <c r="MN137"/>
      <c r="MO137"/>
      <c r="MP137"/>
      <c r="MQ137"/>
      <c r="MR137"/>
      <c r="MS137"/>
      <c r="MT137"/>
      <c r="MU137"/>
      <c r="MV137"/>
      <c r="MW137"/>
      <c r="MX137"/>
      <c r="MY137"/>
      <c r="MZ137"/>
      <c r="NA137"/>
      <c r="NB137"/>
      <c r="NC137"/>
      <c r="ND137"/>
      <c r="NE137"/>
      <c r="NF137"/>
      <c r="NG137"/>
      <c r="NH137"/>
      <c r="NI137"/>
      <c r="NJ137"/>
      <c r="NK137"/>
      <c r="NL137"/>
      <c r="NM137"/>
      <c r="NN137"/>
      <c r="NO137"/>
      <c r="NP137"/>
      <c r="NQ137"/>
      <c r="NR137"/>
      <c r="NS137"/>
      <c r="NT137"/>
      <c r="NU137"/>
      <c r="NV137"/>
      <c r="NW137"/>
      <c r="NX137"/>
      <c r="NY137"/>
      <c r="NZ137"/>
      <c r="OA137"/>
      <c r="OB137"/>
      <c r="OC137"/>
      <c r="OD137"/>
      <c r="OE137"/>
      <c r="OF137"/>
      <c r="OG137"/>
      <c r="OH137"/>
      <c r="OI137"/>
      <c r="OJ137"/>
      <c r="OK137"/>
      <c r="OL137"/>
      <c r="OM137"/>
      <c r="ON137"/>
      <c r="OO137"/>
      <c r="OP137"/>
      <c r="OQ137"/>
      <c r="OR137"/>
      <c r="OS137"/>
      <c r="OT137"/>
      <c r="OU137"/>
      <c r="OV137"/>
      <c r="OW137"/>
      <c r="OX137"/>
      <c r="OY137"/>
      <c r="OZ137"/>
      <c r="PA137"/>
      <c r="PB137"/>
      <c r="PC137"/>
      <c r="PD137"/>
      <c r="PE137"/>
      <c r="PF137"/>
      <c r="PG137"/>
      <c r="PH137"/>
      <c r="PI137"/>
      <c r="PJ137"/>
      <c r="PK137"/>
      <c r="PL137"/>
      <c r="PM137"/>
      <c r="PN137"/>
      <c r="PO137"/>
      <c r="PP137"/>
      <c r="PQ137"/>
      <c r="PR137"/>
      <c r="PS137"/>
      <c r="PT137"/>
      <c r="PU137"/>
      <c r="PV137"/>
      <c r="PW137"/>
      <c r="PX137"/>
      <c r="PY137"/>
      <c r="PZ137"/>
      <c r="QA137"/>
      <c r="QB137"/>
      <c r="QC137"/>
      <c r="QD137"/>
      <c r="QE137"/>
      <c r="QF137"/>
      <c r="QG137"/>
      <c r="QH137"/>
      <c r="QI137"/>
      <c r="QJ137"/>
      <c r="QK137"/>
      <c r="QL137"/>
      <c r="QM137"/>
      <c r="QN137"/>
      <c r="QO137"/>
      <c r="QP137"/>
      <c r="QQ137"/>
      <c r="QR137"/>
      <c r="QS137"/>
      <c r="QT137"/>
      <c r="QU137"/>
      <c r="QV137"/>
      <c r="QW137"/>
      <c r="QX137"/>
      <c r="QY137"/>
      <c r="QZ137"/>
      <c r="RA137"/>
      <c r="RB137"/>
      <c r="RC137"/>
      <c r="RD137"/>
      <c r="RE137"/>
      <c r="RF137"/>
    </row>
    <row r="138" spans="1:474">
      <c r="A138" s="252">
        <v>53</v>
      </c>
      <c r="B138" s="252" t="s">
        <v>259</v>
      </c>
      <c r="C138" s="252" t="s">
        <v>89</v>
      </c>
      <c r="D138" s="221">
        <v>168.33333333333334</v>
      </c>
      <c r="E138" s="221">
        <v>160</v>
      </c>
      <c r="F138" s="221">
        <v>175</v>
      </c>
      <c r="G138" s="221"/>
      <c r="H138" s="221"/>
      <c r="I138" s="221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  <c r="GE138"/>
      <c r="GF138"/>
      <c r="GG138"/>
      <c r="GH138"/>
      <c r="GI138"/>
      <c r="GJ138"/>
      <c r="GK138"/>
      <c r="GL138"/>
      <c r="GM138"/>
      <c r="GN138"/>
      <c r="GO138"/>
      <c r="GP138"/>
      <c r="GQ138"/>
      <c r="GR138"/>
      <c r="GS138"/>
      <c r="GT138"/>
      <c r="GU138"/>
      <c r="GV138"/>
      <c r="GW138"/>
      <c r="GX138"/>
      <c r="GY138"/>
      <c r="GZ138"/>
      <c r="HA138"/>
      <c r="HB138"/>
      <c r="HC138"/>
      <c r="HD138"/>
      <c r="HE138"/>
      <c r="HF138"/>
      <c r="HG138"/>
      <c r="HH138"/>
      <c r="HI138"/>
      <c r="HJ138"/>
      <c r="HK138"/>
      <c r="HL138"/>
      <c r="HM138"/>
      <c r="HN138"/>
      <c r="HO138"/>
      <c r="HP138"/>
      <c r="HQ138"/>
      <c r="HR138"/>
      <c r="HS138"/>
      <c r="HT138"/>
      <c r="HU138"/>
      <c r="HV138"/>
      <c r="HW138"/>
      <c r="HX138"/>
      <c r="HY138"/>
      <c r="HZ138"/>
      <c r="IA138"/>
      <c r="IB138"/>
      <c r="IC138"/>
      <c r="ID138"/>
      <c r="IE138"/>
      <c r="IF138"/>
      <c r="IG138"/>
      <c r="IH138"/>
      <c r="II138"/>
      <c r="IJ138"/>
      <c r="IK138"/>
      <c r="IL138"/>
      <c r="IM138"/>
      <c r="IN138"/>
      <c r="IO138"/>
      <c r="IP138"/>
      <c r="IQ138"/>
      <c r="IR138"/>
      <c r="IS138"/>
      <c r="IT138"/>
      <c r="IU138"/>
      <c r="IV138"/>
      <c r="IW138"/>
      <c r="IX138"/>
      <c r="IY138"/>
      <c r="IZ138"/>
      <c r="JA138"/>
      <c r="JB138"/>
      <c r="JC138"/>
      <c r="JD138"/>
      <c r="JE138"/>
      <c r="JF138"/>
      <c r="JG138"/>
      <c r="JH138"/>
      <c r="JI138"/>
      <c r="JJ138"/>
      <c r="JK138"/>
      <c r="JL138"/>
      <c r="JM138"/>
      <c r="JN138"/>
      <c r="JO138"/>
      <c r="JP138"/>
      <c r="JQ138"/>
      <c r="JR138"/>
      <c r="JS138"/>
      <c r="JT138"/>
      <c r="JU138"/>
      <c r="JV138"/>
      <c r="JW138"/>
      <c r="JX138"/>
      <c r="JY138"/>
      <c r="JZ138"/>
      <c r="KA138"/>
      <c r="KB138"/>
      <c r="KC138"/>
      <c r="KD138"/>
      <c r="KE138"/>
      <c r="KF138"/>
      <c r="KG138"/>
      <c r="KH138"/>
      <c r="KI138"/>
      <c r="KJ138"/>
      <c r="KK138"/>
      <c r="KL138"/>
      <c r="KM138"/>
      <c r="KN138"/>
      <c r="KO138"/>
      <c r="KP138"/>
      <c r="KQ138"/>
      <c r="KR138"/>
      <c r="KS138"/>
      <c r="KT138"/>
      <c r="KU138"/>
      <c r="KV138"/>
      <c r="KW138"/>
      <c r="KX138"/>
      <c r="KY138"/>
      <c r="KZ138"/>
      <c r="LA138"/>
      <c r="LB138"/>
      <c r="LC138"/>
      <c r="LD138"/>
      <c r="LE138"/>
      <c r="LF138"/>
      <c r="LG138"/>
      <c r="LH138"/>
      <c r="LI138"/>
      <c r="LJ138"/>
      <c r="LK138"/>
      <c r="LL138"/>
      <c r="LM138"/>
      <c r="LN138"/>
      <c r="LO138"/>
      <c r="LP138"/>
      <c r="LQ138"/>
      <c r="LR138"/>
      <c r="LS138"/>
      <c r="LT138"/>
      <c r="LU138"/>
      <c r="LV138"/>
      <c r="LW138"/>
      <c r="LX138"/>
      <c r="LY138"/>
      <c r="LZ138"/>
      <c r="MA138"/>
      <c r="MB138"/>
      <c r="MC138"/>
      <c r="MD138"/>
      <c r="ME138"/>
      <c r="MF138"/>
      <c r="MG138"/>
      <c r="MH138"/>
      <c r="MI138"/>
      <c r="MJ138"/>
      <c r="MK138"/>
      <c r="ML138"/>
      <c r="MM138"/>
      <c r="MN138"/>
      <c r="MO138"/>
      <c r="MP138"/>
      <c r="MQ138"/>
      <c r="MR138"/>
      <c r="MS138"/>
      <c r="MT138"/>
      <c r="MU138"/>
      <c r="MV138"/>
      <c r="MW138"/>
      <c r="MX138"/>
      <c r="MY138"/>
      <c r="MZ138"/>
      <c r="NA138"/>
      <c r="NB138"/>
      <c r="NC138"/>
      <c r="ND138"/>
      <c r="NE138"/>
      <c r="NF138"/>
      <c r="NG138"/>
      <c r="NH138"/>
      <c r="NI138"/>
      <c r="NJ138"/>
      <c r="NK138"/>
      <c r="NL138"/>
      <c r="NM138"/>
      <c r="NN138"/>
      <c r="NO138"/>
      <c r="NP138"/>
      <c r="NQ138"/>
      <c r="NR138"/>
      <c r="NS138"/>
      <c r="NT138"/>
      <c r="NU138"/>
      <c r="NV138"/>
      <c r="NW138"/>
      <c r="NX138"/>
      <c r="NY138"/>
      <c r="NZ138"/>
      <c r="OA138"/>
      <c r="OB138"/>
      <c r="OC138"/>
      <c r="OD138"/>
      <c r="OE138"/>
      <c r="OF138"/>
      <c r="OG138"/>
      <c r="OH138"/>
      <c r="OI138"/>
      <c r="OJ138"/>
      <c r="OK138"/>
      <c r="OL138"/>
      <c r="OM138"/>
      <c r="ON138"/>
      <c r="OO138"/>
      <c r="OP138"/>
      <c r="OQ138"/>
      <c r="OR138"/>
      <c r="OS138"/>
      <c r="OT138"/>
      <c r="OU138"/>
      <c r="OV138"/>
      <c r="OW138"/>
      <c r="OX138"/>
      <c r="OY138"/>
      <c r="OZ138"/>
      <c r="PA138"/>
      <c r="PB138"/>
      <c r="PC138"/>
      <c r="PD138"/>
      <c r="PE138"/>
      <c r="PF138"/>
      <c r="PG138"/>
      <c r="PH138"/>
      <c r="PI138"/>
      <c r="PJ138"/>
      <c r="PK138"/>
      <c r="PL138"/>
      <c r="PM138"/>
      <c r="PN138"/>
      <c r="PO138"/>
      <c r="PP138"/>
      <c r="PQ138"/>
      <c r="PR138"/>
      <c r="PS138"/>
      <c r="PT138"/>
      <c r="PU138"/>
      <c r="PV138"/>
      <c r="PW138"/>
      <c r="PX138"/>
      <c r="PY138"/>
      <c r="PZ138"/>
      <c r="QA138"/>
      <c r="QB138"/>
      <c r="QC138"/>
      <c r="QD138"/>
      <c r="QE138"/>
      <c r="QF138"/>
      <c r="QG138"/>
      <c r="QH138"/>
      <c r="QI138"/>
      <c r="QJ138"/>
      <c r="QK138"/>
      <c r="QL138"/>
      <c r="QM138"/>
      <c r="QN138"/>
      <c r="QO138"/>
      <c r="QP138"/>
      <c r="QQ138"/>
      <c r="QR138"/>
      <c r="QS138"/>
      <c r="QT138"/>
      <c r="QU138"/>
      <c r="QV138"/>
      <c r="QW138"/>
      <c r="QX138"/>
      <c r="QY138"/>
      <c r="QZ138"/>
      <c r="RA138"/>
      <c r="RB138"/>
      <c r="RC138"/>
      <c r="RD138"/>
      <c r="RE138"/>
      <c r="RF138"/>
    </row>
    <row r="139" spans="1:474">
      <c r="A139" s="252">
        <v>54</v>
      </c>
      <c r="B139" s="252" t="s">
        <v>190</v>
      </c>
      <c r="C139" s="252" t="s">
        <v>90</v>
      </c>
      <c r="D139" s="221">
        <v>12.416666666666666</v>
      </c>
      <c r="E139" s="221">
        <v>11</v>
      </c>
      <c r="F139" s="221">
        <v>14</v>
      </c>
      <c r="G139" s="221"/>
      <c r="H139" s="221"/>
      <c r="I139" s="221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  <c r="GE139"/>
      <c r="GF139"/>
      <c r="GG139"/>
      <c r="GH139"/>
      <c r="GI139"/>
      <c r="GJ139"/>
      <c r="GK139"/>
      <c r="GL139"/>
      <c r="GM139"/>
      <c r="GN139"/>
      <c r="GO139"/>
      <c r="GP139"/>
      <c r="GQ139"/>
      <c r="GR139"/>
      <c r="GS139"/>
      <c r="GT139"/>
      <c r="GU139"/>
      <c r="GV139"/>
      <c r="GW139"/>
      <c r="GX139"/>
      <c r="GY139"/>
      <c r="GZ139"/>
      <c r="HA139"/>
      <c r="HB139"/>
      <c r="HC139"/>
      <c r="HD139"/>
      <c r="HE139"/>
      <c r="HF139"/>
      <c r="HG139"/>
      <c r="HH139"/>
      <c r="HI139"/>
      <c r="HJ139"/>
      <c r="HK139"/>
      <c r="HL139"/>
      <c r="HM139"/>
      <c r="HN139"/>
      <c r="HO139"/>
      <c r="HP139"/>
      <c r="HQ139"/>
      <c r="HR139"/>
      <c r="HS139"/>
      <c r="HT139"/>
      <c r="HU139"/>
      <c r="HV139"/>
      <c r="HW139"/>
      <c r="HX139"/>
      <c r="HY139"/>
      <c r="HZ139"/>
      <c r="IA139"/>
      <c r="IB139"/>
      <c r="IC139"/>
      <c r="ID139"/>
      <c r="IE139"/>
      <c r="IF139"/>
      <c r="IG139"/>
      <c r="IH139"/>
      <c r="II139"/>
      <c r="IJ139"/>
      <c r="IK139"/>
      <c r="IL139"/>
      <c r="IM139"/>
      <c r="IN139"/>
      <c r="IO139"/>
      <c r="IP139"/>
      <c r="IQ139"/>
      <c r="IR139"/>
      <c r="IS139"/>
      <c r="IT139"/>
      <c r="IU139"/>
      <c r="IV139"/>
      <c r="IW139"/>
      <c r="IX139"/>
      <c r="IY139"/>
      <c r="IZ139"/>
      <c r="JA139"/>
      <c r="JB139"/>
      <c r="JC139"/>
      <c r="JD139"/>
      <c r="JE139"/>
      <c r="JF139"/>
      <c r="JG139"/>
      <c r="JH139"/>
      <c r="JI139"/>
      <c r="JJ139"/>
      <c r="JK139"/>
      <c r="JL139"/>
      <c r="JM139"/>
      <c r="JN139"/>
      <c r="JO139"/>
      <c r="JP139"/>
      <c r="JQ139"/>
      <c r="JR139"/>
      <c r="JS139"/>
      <c r="JT139"/>
      <c r="JU139"/>
      <c r="JV139"/>
      <c r="JW139"/>
      <c r="JX139"/>
      <c r="JY139"/>
      <c r="JZ139"/>
      <c r="KA139"/>
      <c r="KB139"/>
      <c r="KC139"/>
      <c r="KD139"/>
      <c r="KE139"/>
      <c r="KF139"/>
      <c r="KG139"/>
      <c r="KH139"/>
      <c r="KI139"/>
      <c r="KJ139"/>
      <c r="KK139"/>
      <c r="KL139"/>
      <c r="KM139"/>
      <c r="KN139"/>
      <c r="KO139"/>
      <c r="KP139"/>
      <c r="KQ139"/>
      <c r="KR139"/>
      <c r="KS139"/>
      <c r="KT139"/>
      <c r="KU139"/>
      <c r="KV139"/>
      <c r="KW139"/>
      <c r="KX139"/>
      <c r="KY139"/>
      <c r="KZ139"/>
      <c r="LA139"/>
      <c r="LB139"/>
      <c r="LC139"/>
      <c r="LD139"/>
      <c r="LE139"/>
      <c r="LF139"/>
      <c r="LG139"/>
      <c r="LH139"/>
      <c r="LI139"/>
      <c r="LJ139"/>
      <c r="LK139"/>
      <c r="LL139"/>
      <c r="LM139"/>
      <c r="LN139"/>
      <c r="LO139"/>
      <c r="LP139"/>
      <c r="LQ139"/>
      <c r="LR139"/>
      <c r="LS139"/>
      <c r="LT139"/>
      <c r="LU139"/>
      <c r="LV139"/>
      <c r="LW139"/>
      <c r="LX139"/>
      <c r="LY139"/>
      <c r="LZ139"/>
      <c r="MA139"/>
      <c r="MB139"/>
      <c r="MC139"/>
      <c r="MD139"/>
      <c r="ME139"/>
      <c r="MF139"/>
      <c r="MG139"/>
      <c r="MH139"/>
      <c r="MI139"/>
      <c r="MJ139"/>
      <c r="MK139"/>
      <c r="ML139"/>
      <c r="MM139"/>
      <c r="MN139"/>
      <c r="MO139"/>
      <c r="MP139"/>
      <c r="MQ139"/>
      <c r="MR139"/>
      <c r="MS139"/>
      <c r="MT139"/>
      <c r="MU139"/>
      <c r="MV139"/>
      <c r="MW139"/>
      <c r="MX139"/>
      <c r="MY139"/>
      <c r="MZ139"/>
      <c r="NA139"/>
      <c r="NB139"/>
      <c r="NC139"/>
      <c r="ND139"/>
      <c r="NE139"/>
      <c r="NF139"/>
      <c r="NG139"/>
      <c r="NH139"/>
      <c r="NI139"/>
      <c r="NJ139"/>
      <c r="NK139"/>
      <c r="NL139"/>
      <c r="NM139"/>
      <c r="NN139"/>
      <c r="NO139"/>
      <c r="NP139"/>
      <c r="NQ139"/>
      <c r="NR139"/>
      <c r="NS139"/>
      <c r="NT139"/>
      <c r="NU139"/>
      <c r="NV139"/>
      <c r="NW139"/>
      <c r="NX139"/>
      <c r="NY139"/>
      <c r="NZ139"/>
      <c r="OA139"/>
      <c r="OB139"/>
      <c r="OC139"/>
      <c r="OD139"/>
      <c r="OE139"/>
      <c r="OF139"/>
      <c r="OG139"/>
      <c r="OH139"/>
      <c r="OI139"/>
      <c r="OJ139"/>
      <c r="OK139"/>
      <c r="OL139"/>
      <c r="OM139"/>
      <c r="ON139"/>
      <c r="OO139"/>
      <c r="OP139"/>
      <c r="OQ139"/>
      <c r="OR139"/>
      <c r="OS139"/>
      <c r="OT139"/>
      <c r="OU139"/>
      <c r="OV139"/>
      <c r="OW139"/>
      <c r="OX139"/>
      <c r="OY139"/>
      <c r="OZ139"/>
      <c r="PA139"/>
      <c r="PB139"/>
      <c r="PC139"/>
      <c r="PD139"/>
      <c r="PE139"/>
      <c r="PF139"/>
      <c r="PG139"/>
      <c r="PH139"/>
      <c r="PI139"/>
      <c r="PJ139"/>
      <c r="PK139"/>
      <c r="PL139"/>
      <c r="PM139"/>
      <c r="PN139"/>
      <c r="PO139"/>
      <c r="PP139"/>
      <c r="PQ139"/>
      <c r="PR139"/>
      <c r="PS139"/>
      <c r="PT139"/>
      <c r="PU139"/>
      <c r="PV139"/>
      <c r="PW139"/>
      <c r="PX139"/>
      <c r="PY139"/>
      <c r="PZ139"/>
      <c r="QA139"/>
      <c r="QB139"/>
      <c r="QC139"/>
      <c r="QD139"/>
      <c r="QE139"/>
      <c r="QF139"/>
      <c r="QG139"/>
      <c r="QH139"/>
      <c r="QI139"/>
      <c r="QJ139"/>
      <c r="QK139"/>
      <c r="QL139"/>
      <c r="QM139"/>
      <c r="QN139"/>
      <c r="QO139"/>
      <c r="QP139"/>
      <c r="QQ139"/>
      <c r="QR139"/>
      <c r="QS139"/>
      <c r="QT139"/>
      <c r="QU139"/>
      <c r="QV139"/>
      <c r="QW139"/>
      <c r="QX139"/>
      <c r="QY139"/>
      <c r="QZ139"/>
      <c r="RA139"/>
      <c r="RB139"/>
      <c r="RC139"/>
      <c r="RD139"/>
      <c r="RE139"/>
      <c r="RF139"/>
    </row>
    <row r="140" spans="1:474">
      <c r="A140" s="252">
        <v>54</v>
      </c>
      <c r="B140" s="252" t="s">
        <v>259</v>
      </c>
      <c r="C140" s="252" t="s">
        <v>90</v>
      </c>
      <c r="D140" s="221">
        <v>14</v>
      </c>
      <c r="E140" s="221">
        <v>14</v>
      </c>
      <c r="F140" s="221">
        <v>14</v>
      </c>
      <c r="G140" s="221"/>
      <c r="H140" s="221"/>
      <c r="I140" s="221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  <c r="GE140"/>
      <c r="GF140"/>
      <c r="GG140"/>
      <c r="GH140"/>
      <c r="GI140"/>
      <c r="GJ140"/>
      <c r="GK140"/>
      <c r="GL140"/>
      <c r="GM140"/>
      <c r="GN140"/>
      <c r="GO140"/>
      <c r="GP140"/>
      <c r="GQ140"/>
      <c r="GR140"/>
      <c r="GS140"/>
      <c r="GT140"/>
      <c r="GU140"/>
      <c r="GV140"/>
      <c r="GW140"/>
      <c r="GX140"/>
      <c r="GY140"/>
      <c r="GZ140"/>
      <c r="HA140"/>
      <c r="HB140"/>
      <c r="HC140"/>
      <c r="HD140"/>
      <c r="HE140"/>
      <c r="HF140"/>
      <c r="HG140"/>
      <c r="HH140"/>
      <c r="HI140"/>
      <c r="HJ140"/>
      <c r="HK140"/>
      <c r="HL140"/>
      <c r="HM140"/>
      <c r="HN140"/>
      <c r="HO140"/>
      <c r="HP140"/>
      <c r="HQ140"/>
      <c r="HR140"/>
      <c r="HS140"/>
      <c r="HT140"/>
      <c r="HU140"/>
      <c r="HV140"/>
      <c r="HW140"/>
      <c r="HX140"/>
      <c r="HY140"/>
      <c r="HZ140"/>
      <c r="IA140"/>
      <c r="IB140"/>
      <c r="IC140"/>
      <c r="ID140"/>
      <c r="IE140"/>
      <c r="IF140"/>
      <c r="IG140"/>
      <c r="IH140"/>
      <c r="II140"/>
      <c r="IJ140"/>
      <c r="IK140"/>
      <c r="IL140"/>
      <c r="IM140"/>
      <c r="IN140"/>
      <c r="IO140"/>
      <c r="IP140"/>
      <c r="IQ140"/>
      <c r="IR140"/>
      <c r="IS140"/>
      <c r="IT140"/>
      <c r="IU140"/>
      <c r="IV140"/>
      <c r="IW140"/>
      <c r="IX140"/>
      <c r="IY140"/>
      <c r="IZ140"/>
      <c r="JA140"/>
      <c r="JB140"/>
      <c r="JC140"/>
      <c r="JD140"/>
      <c r="JE140"/>
      <c r="JF140"/>
      <c r="JG140"/>
      <c r="JH140"/>
      <c r="JI140"/>
      <c r="JJ140"/>
      <c r="JK140"/>
      <c r="JL140"/>
      <c r="JM140"/>
      <c r="JN140"/>
      <c r="JO140"/>
      <c r="JP140"/>
      <c r="JQ140"/>
      <c r="JR140"/>
      <c r="JS140"/>
      <c r="JT140"/>
      <c r="JU140"/>
      <c r="JV140"/>
      <c r="JW140"/>
      <c r="JX140"/>
      <c r="JY140"/>
      <c r="JZ140"/>
      <c r="KA140"/>
      <c r="KB140"/>
      <c r="KC140"/>
      <c r="KD140"/>
      <c r="KE140"/>
      <c r="KF140"/>
      <c r="KG140"/>
      <c r="KH140"/>
      <c r="KI140"/>
      <c r="KJ140"/>
      <c r="KK140"/>
      <c r="KL140"/>
      <c r="KM140"/>
      <c r="KN140"/>
      <c r="KO140"/>
      <c r="KP140"/>
      <c r="KQ140"/>
      <c r="KR140"/>
      <c r="KS140"/>
      <c r="KT140"/>
      <c r="KU140"/>
      <c r="KV140"/>
      <c r="KW140"/>
      <c r="KX140"/>
      <c r="KY140"/>
      <c r="KZ140"/>
      <c r="LA140"/>
      <c r="LB140"/>
      <c r="LC140"/>
      <c r="LD140"/>
      <c r="LE140"/>
      <c r="LF140"/>
      <c r="LG140"/>
      <c r="LH140"/>
      <c r="LI140"/>
      <c r="LJ140"/>
      <c r="LK140"/>
      <c r="LL140"/>
      <c r="LM140"/>
      <c r="LN140"/>
      <c r="LO140"/>
      <c r="LP140"/>
      <c r="LQ140"/>
      <c r="LR140"/>
      <c r="LS140"/>
      <c r="LT140"/>
      <c r="LU140"/>
      <c r="LV140"/>
      <c r="LW140"/>
      <c r="LX140"/>
      <c r="LY140"/>
      <c r="LZ140"/>
      <c r="MA140"/>
      <c r="MB140"/>
      <c r="MC140"/>
      <c r="MD140"/>
      <c r="ME140"/>
      <c r="MF140"/>
      <c r="MG140"/>
      <c r="MH140"/>
      <c r="MI140"/>
      <c r="MJ140"/>
      <c r="MK140"/>
      <c r="ML140"/>
      <c r="MM140"/>
      <c r="MN140"/>
      <c r="MO140"/>
      <c r="MP140"/>
      <c r="MQ140"/>
      <c r="MR140"/>
      <c r="MS140"/>
      <c r="MT140"/>
      <c r="MU140"/>
      <c r="MV140"/>
      <c r="MW140"/>
      <c r="MX140"/>
      <c r="MY140"/>
      <c r="MZ140"/>
      <c r="NA140"/>
      <c r="NB140"/>
      <c r="NC140"/>
      <c r="ND140"/>
      <c r="NE140"/>
      <c r="NF140"/>
      <c r="NG140"/>
      <c r="NH140"/>
      <c r="NI140"/>
      <c r="NJ140"/>
      <c r="NK140"/>
      <c r="NL140"/>
      <c r="NM140"/>
      <c r="NN140"/>
      <c r="NO140"/>
      <c r="NP140"/>
      <c r="NQ140"/>
      <c r="NR140"/>
      <c r="NS140"/>
      <c r="NT140"/>
      <c r="NU140"/>
      <c r="NV140"/>
      <c r="NW140"/>
      <c r="NX140"/>
      <c r="NY140"/>
      <c r="NZ140"/>
      <c r="OA140"/>
      <c r="OB140"/>
      <c r="OC140"/>
      <c r="OD140"/>
      <c r="OE140"/>
      <c r="OF140"/>
      <c r="OG140"/>
      <c r="OH140"/>
      <c r="OI140"/>
      <c r="OJ140"/>
      <c r="OK140"/>
      <c r="OL140"/>
      <c r="OM140"/>
      <c r="ON140"/>
      <c r="OO140"/>
      <c r="OP140"/>
      <c r="OQ140"/>
      <c r="OR140"/>
      <c r="OS140"/>
      <c r="OT140"/>
      <c r="OU140"/>
      <c r="OV140"/>
      <c r="OW140"/>
      <c r="OX140"/>
      <c r="OY140"/>
      <c r="OZ140"/>
      <c r="PA140"/>
      <c r="PB140"/>
      <c r="PC140"/>
      <c r="PD140"/>
      <c r="PE140"/>
      <c r="PF140"/>
      <c r="PG140"/>
      <c r="PH140"/>
      <c r="PI140"/>
      <c r="PJ140"/>
      <c r="PK140"/>
      <c r="PL140"/>
      <c r="PM140"/>
      <c r="PN140"/>
      <c r="PO140"/>
      <c r="PP140"/>
      <c r="PQ140"/>
      <c r="PR140"/>
      <c r="PS140"/>
      <c r="PT140"/>
      <c r="PU140"/>
      <c r="PV140"/>
      <c r="PW140"/>
      <c r="PX140"/>
      <c r="PY140"/>
      <c r="PZ140"/>
      <c r="QA140"/>
      <c r="QB140"/>
      <c r="QC140"/>
      <c r="QD140"/>
      <c r="QE140"/>
      <c r="QF140"/>
      <c r="QG140"/>
      <c r="QH140"/>
      <c r="QI140"/>
      <c r="QJ140"/>
      <c r="QK140"/>
      <c r="QL140"/>
      <c r="QM140"/>
      <c r="QN140"/>
      <c r="QO140"/>
      <c r="QP140"/>
      <c r="QQ140"/>
      <c r="QR140"/>
      <c r="QS140"/>
      <c r="QT140"/>
      <c r="QU140"/>
      <c r="QV140"/>
      <c r="QW140"/>
      <c r="QX140"/>
      <c r="QY140"/>
      <c r="QZ140"/>
      <c r="RA140"/>
      <c r="RB140"/>
      <c r="RC140"/>
      <c r="RD140"/>
      <c r="RE140"/>
      <c r="RF140"/>
    </row>
    <row r="141" spans="1:474">
      <c r="A141" s="252">
        <v>56</v>
      </c>
      <c r="B141" s="252" t="s">
        <v>229</v>
      </c>
      <c r="C141" s="252" t="s">
        <v>91</v>
      </c>
      <c r="D141" s="221">
        <v>15</v>
      </c>
      <c r="E141" s="221">
        <v>15</v>
      </c>
      <c r="F141" s="221">
        <v>15</v>
      </c>
      <c r="G141" s="221"/>
      <c r="H141" s="221"/>
      <c r="I141" s="22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  <c r="GE141"/>
      <c r="GF141"/>
      <c r="GG141"/>
      <c r="GH141"/>
      <c r="GI141"/>
      <c r="GJ141"/>
      <c r="GK141"/>
      <c r="GL141"/>
      <c r="GM141"/>
      <c r="GN141"/>
      <c r="GO141"/>
      <c r="GP141"/>
      <c r="GQ141"/>
      <c r="GR141"/>
      <c r="GS141"/>
      <c r="GT141"/>
      <c r="GU141"/>
      <c r="GV141"/>
      <c r="GW141"/>
      <c r="GX141"/>
      <c r="GY141"/>
      <c r="GZ141"/>
      <c r="HA141"/>
      <c r="HB141"/>
      <c r="HC141"/>
      <c r="HD141"/>
      <c r="HE141"/>
      <c r="HF141"/>
      <c r="HG141"/>
      <c r="HH141"/>
      <c r="HI141"/>
      <c r="HJ141"/>
      <c r="HK141"/>
      <c r="HL141"/>
      <c r="HM141"/>
      <c r="HN141"/>
      <c r="HO141"/>
      <c r="HP141"/>
      <c r="HQ141"/>
      <c r="HR141"/>
      <c r="HS141"/>
      <c r="HT141"/>
      <c r="HU141"/>
      <c r="HV141"/>
      <c r="HW141"/>
      <c r="HX141"/>
      <c r="HY141"/>
      <c r="HZ141"/>
      <c r="IA141"/>
      <c r="IB141"/>
      <c r="IC141"/>
      <c r="ID141"/>
      <c r="IE141"/>
      <c r="IF141"/>
      <c r="IG141"/>
      <c r="IH141"/>
      <c r="II141"/>
      <c r="IJ141"/>
      <c r="IK141"/>
      <c r="IL141"/>
      <c r="IM141"/>
      <c r="IN141"/>
      <c r="IO141"/>
      <c r="IP141"/>
      <c r="IQ141"/>
      <c r="IR141"/>
      <c r="IS141"/>
      <c r="IT141"/>
      <c r="IU141"/>
      <c r="IV141"/>
      <c r="IW141"/>
      <c r="IX141"/>
      <c r="IY141"/>
      <c r="IZ141"/>
      <c r="JA141"/>
      <c r="JB141"/>
      <c r="JC141"/>
      <c r="JD141"/>
      <c r="JE141"/>
      <c r="JF141"/>
      <c r="JG141"/>
      <c r="JH141"/>
      <c r="JI141"/>
      <c r="JJ141"/>
      <c r="JK141"/>
      <c r="JL141"/>
      <c r="JM141"/>
      <c r="JN141"/>
      <c r="JO141"/>
      <c r="JP141"/>
      <c r="JQ141"/>
      <c r="JR141"/>
      <c r="JS141"/>
      <c r="JT141"/>
      <c r="JU141"/>
      <c r="JV141"/>
      <c r="JW141"/>
      <c r="JX141"/>
      <c r="JY141"/>
      <c r="JZ141"/>
      <c r="KA141"/>
      <c r="KB141"/>
      <c r="KC141"/>
      <c r="KD141"/>
      <c r="KE141"/>
      <c r="KF141"/>
      <c r="KG141"/>
      <c r="KH141"/>
      <c r="KI141"/>
      <c r="KJ141"/>
      <c r="KK141"/>
      <c r="KL141"/>
      <c r="KM141"/>
      <c r="KN141"/>
      <c r="KO141"/>
      <c r="KP141"/>
      <c r="KQ141"/>
      <c r="KR141"/>
      <c r="KS141"/>
      <c r="KT141"/>
      <c r="KU141"/>
      <c r="KV141"/>
      <c r="KW141"/>
      <c r="KX141"/>
      <c r="KY141"/>
      <c r="KZ141"/>
      <c r="LA141"/>
      <c r="LB141"/>
      <c r="LC141"/>
      <c r="LD141"/>
      <c r="LE141"/>
      <c r="LF141"/>
      <c r="LG141"/>
      <c r="LH141"/>
      <c r="LI141"/>
      <c r="LJ141"/>
      <c r="LK141"/>
      <c r="LL141"/>
      <c r="LM141"/>
      <c r="LN141"/>
      <c r="LO141"/>
      <c r="LP141"/>
      <c r="LQ141"/>
      <c r="LR141"/>
      <c r="LS141"/>
      <c r="LT141"/>
      <c r="LU141"/>
      <c r="LV141"/>
      <c r="LW141"/>
      <c r="LX141"/>
      <c r="LY141"/>
      <c r="LZ141"/>
      <c r="MA141"/>
      <c r="MB141"/>
      <c r="MC141"/>
      <c r="MD141"/>
      <c r="ME141"/>
      <c r="MF141"/>
      <c r="MG141"/>
      <c r="MH141"/>
      <c r="MI141"/>
      <c r="MJ141"/>
      <c r="MK141"/>
      <c r="ML141"/>
      <c r="MM141"/>
      <c r="MN141"/>
      <c r="MO141"/>
      <c r="MP141"/>
      <c r="MQ141"/>
      <c r="MR141"/>
      <c r="MS141"/>
      <c r="MT141"/>
      <c r="MU141"/>
      <c r="MV141"/>
      <c r="MW141"/>
      <c r="MX141"/>
      <c r="MY141"/>
      <c r="MZ141"/>
      <c r="NA141"/>
      <c r="NB141"/>
      <c r="NC141"/>
      <c r="ND141"/>
      <c r="NE141"/>
      <c r="NF141"/>
      <c r="NG141"/>
      <c r="NH141"/>
      <c r="NI141"/>
      <c r="NJ141"/>
      <c r="NK141"/>
      <c r="NL141"/>
      <c r="NM141"/>
      <c r="NN141"/>
      <c r="NO141"/>
      <c r="NP141"/>
      <c r="NQ141"/>
      <c r="NR141"/>
      <c r="NS141"/>
      <c r="NT141"/>
      <c r="NU141"/>
      <c r="NV141"/>
      <c r="NW141"/>
      <c r="NX141"/>
      <c r="NY141"/>
      <c r="NZ141"/>
      <c r="OA141"/>
      <c r="OB141"/>
      <c r="OC141"/>
      <c r="OD141"/>
      <c r="OE141"/>
      <c r="OF141"/>
      <c r="OG141"/>
      <c r="OH141"/>
      <c r="OI141"/>
      <c r="OJ141"/>
      <c r="OK141"/>
      <c r="OL141"/>
      <c r="OM141"/>
      <c r="ON141"/>
      <c r="OO141"/>
      <c r="OP141"/>
      <c r="OQ141"/>
      <c r="OR141"/>
      <c r="OS141"/>
      <c r="OT141"/>
      <c r="OU141"/>
      <c r="OV141"/>
      <c r="OW141"/>
      <c r="OX141"/>
      <c r="OY141"/>
      <c r="OZ141"/>
      <c r="PA141"/>
      <c r="PB141"/>
      <c r="PC141"/>
      <c r="PD141"/>
      <c r="PE141"/>
      <c r="PF141"/>
      <c r="PG141"/>
      <c r="PH141"/>
      <c r="PI141"/>
      <c r="PJ141"/>
      <c r="PK141"/>
      <c r="PL141"/>
      <c r="PM141"/>
      <c r="PN141"/>
      <c r="PO141"/>
      <c r="PP141"/>
      <c r="PQ141"/>
      <c r="PR141"/>
      <c r="PS141"/>
      <c r="PT141"/>
      <c r="PU141"/>
      <c r="PV141"/>
      <c r="PW141"/>
      <c r="PX141"/>
      <c r="PY141"/>
      <c r="PZ141"/>
      <c r="QA141"/>
      <c r="QB141"/>
      <c r="QC141"/>
      <c r="QD141"/>
      <c r="QE141"/>
      <c r="QF141"/>
      <c r="QG141"/>
      <c r="QH141"/>
      <c r="QI141"/>
      <c r="QJ141"/>
      <c r="QK141"/>
      <c r="QL141"/>
      <c r="QM141"/>
      <c r="QN141"/>
      <c r="QO141"/>
      <c r="QP141"/>
      <c r="QQ141"/>
      <c r="QR141"/>
      <c r="QS141"/>
      <c r="QT141"/>
      <c r="QU141"/>
      <c r="QV141"/>
      <c r="QW141"/>
      <c r="QX141"/>
      <c r="QY141"/>
      <c r="QZ141"/>
      <c r="RA141"/>
      <c r="RB141"/>
      <c r="RC141"/>
      <c r="RD141"/>
      <c r="RE141"/>
      <c r="RF141"/>
    </row>
    <row r="142" spans="1:474">
      <c r="A142" s="252">
        <v>56</v>
      </c>
      <c r="B142" s="252" t="s">
        <v>190</v>
      </c>
      <c r="C142" s="252" t="s">
        <v>91</v>
      </c>
      <c r="D142" s="221">
        <v>14.416666666666666</v>
      </c>
      <c r="E142" s="221">
        <v>13</v>
      </c>
      <c r="F142" s="221">
        <v>16</v>
      </c>
      <c r="G142" s="221"/>
      <c r="H142" s="221"/>
      <c r="I142" s="221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  <c r="GE142"/>
      <c r="GF142"/>
      <c r="GG142"/>
      <c r="GH142"/>
      <c r="GI142"/>
      <c r="GJ142"/>
      <c r="GK142"/>
      <c r="GL142"/>
      <c r="GM142"/>
      <c r="GN142"/>
      <c r="GO142"/>
      <c r="GP142"/>
      <c r="GQ142"/>
      <c r="GR142"/>
      <c r="GS142"/>
      <c r="GT142"/>
      <c r="GU142"/>
      <c r="GV142"/>
      <c r="GW142"/>
      <c r="GX142"/>
      <c r="GY142"/>
      <c r="GZ142"/>
      <c r="HA142"/>
      <c r="HB142"/>
      <c r="HC142"/>
      <c r="HD142"/>
      <c r="HE142"/>
      <c r="HF142"/>
      <c r="HG142"/>
      <c r="HH142"/>
      <c r="HI142"/>
      <c r="HJ142"/>
      <c r="HK142"/>
      <c r="HL142"/>
      <c r="HM142"/>
      <c r="HN142"/>
      <c r="HO142"/>
      <c r="HP142"/>
      <c r="HQ142"/>
      <c r="HR142"/>
      <c r="HS142"/>
      <c r="HT142"/>
      <c r="HU142"/>
      <c r="HV142"/>
      <c r="HW142"/>
      <c r="HX142"/>
      <c r="HY142"/>
      <c r="HZ142"/>
      <c r="IA142"/>
      <c r="IB142"/>
      <c r="IC142"/>
      <c r="ID142"/>
      <c r="IE142"/>
      <c r="IF142"/>
      <c r="IG142"/>
      <c r="IH142"/>
      <c r="II142"/>
      <c r="IJ142"/>
      <c r="IK142"/>
      <c r="IL142"/>
      <c r="IM142"/>
      <c r="IN142"/>
      <c r="IO142"/>
      <c r="IP142"/>
      <c r="IQ142"/>
      <c r="IR142"/>
      <c r="IS142"/>
      <c r="IT142"/>
      <c r="IU142"/>
      <c r="IV142"/>
      <c r="IW142"/>
      <c r="IX142"/>
      <c r="IY142"/>
      <c r="IZ142"/>
      <c r="JA142"/>
      <c r="JB142"/>
      <c r="JC142"/>
      <c r="JD142"/>
      <c r="JE142"/>
      <c r="JF142"/>
      <c r="JG142"/>
      <c r="JH142"/>
      <c r="JI142"/>
      <c r="JJ142"/>
      <c r="JK142"/>
      <c r="JL142"/>
      <c r="JM142"/>
      <c r="JN142"/>
      <c r="JO142"/>
      <c r="JP142"/>
      <c r="JQ142"/>
      <c r="JR142"/>
      <c r="JS142"/>
      <c r="JT142"/>
      <c r="JU142"/>
      <c r="JV142"/>
      <c r="JW142"/>
      <c r="JX142"/>
      <c r="JY142"/>
      <c r="JZ142"/>
      <c r="KA142"/>
      <c r="KB142"/>
      <c r="KC142"/>
      <c r="KD142"/>
      <c r="KE142"/>
      <c r="KF142"/>
      <c r="KG142"/>
      <c r="KH142"/>
      <c r="KI142"/>
      <c r="KJ142"/>
      <c r="KK142"/>
      <c r="KL142"/>
      <c r="KM142"/>
      <c r="KN142"/>
      <c r="KO142"/>
      <c r="KP142"/>
      <c r="KQ142"/>
      <c r="KR142"/>
      <c r="KS142"/>
      <c r="KT142"/>
      <c r="KU142"/>
      <c r="KV142"/>
      <c r="KW142"/>
      <c r="KX142"/>
      <c r="KY142"/>
      <c r="KZ142"/>
      <c r="LA142"/>
      <c r="LB142"/>
      <c r="LC142"/>
      <c r="LD142"/>
      <c r="LE142"/>
      <c r="LF142"/>
      <c r="LG142"/>
      <c r="LH142"/>
      <c r="LI142"/>
      <c r="LJ142"/>
      <c r="LK142"/>
      <c r="LL142"/>
      <c r="LM142"/>
      <c r="LN142"/>
      <c r="LO142"/>
      <c r="LP142"/>
      <c r="LQ142"/>
      <c r="LR142"/>
      <c r="LS142"/>
      <c r="LT142"/>
      <c r="LU142"/>
      <c r="LV142"/>
      <c r="LW142"/>
      <c r="LX142"/>
      <c r="LY142"/>
      <c r="LZ142"/>
      <c r="MA142"/>
      <c r="MB142"/>
      <c r="MC142"/>
      <c r="MD142"/>
      <c r="ME142"/>
      <c r="MF142"/>
      <c r="MG142"/>
      <c r="MH142"/>
      <c r="MI142"/>
      <c r="MJ142"/>
      <c r="MK142"/>
      <c r="ML142"/>
      <c r="MM142"/>
      <c r="MN142"/>
      <c r="MO142"/>
      <c r="MP142"/>
      <c r="MQ142"/>
      <c r="MR142"/>
      <c r="MS142"/>
      <c r="MT142"/>
      <c r="MU142"/>
      <c r="MV142"/>
      <c r="MW142"/>
      <c r="MX142"/>
      <c r="MY142"/>
      <c r="MZ142"/>
      <c r="NA142"/>
      <c r="NB142"/>
      <c r="NC142"/>
      <c r="ND142"/>
      <c r="NE142"/>
      <c r="NF142"/>
      <c r="NG142"/>
      <c r="NH142"/>
      <c r="NI142"/>
      <c r="NJ142"/>
      <c r="NK142"/>
      <c r="NL142"/>
      <c r="NM142"/>
      <c r="NN142"/>
      <c r="NO142"/>
      <c r="NP142"/>
      <c r="NQ142"/>
      <c r="NR142"/>
      <c r="NS142"/>
      <c r="NT142"/>
      <c r="NU142"/>
      <c r="NV142"/>
      <c r="NW142"/>
      <c r="NX142"/>
      <c r="NY142"/>
      <c r="NZ142"/>
      <c r="OA142"/>
      <c r="OB142"/>
      <c r="OC142"/>
      <c r="OD142"/>
      <c r="OE142"/>
      <c r="OF142"/>
      <c r="OG142"/>
      <c r="OH142"/>
      <c r="OI142"/>
      <c r="OJ142"/>
      <c r="OK142"/>
      <c r="OL142"/>
      <c r="OM142"/>
      <c r="ON142"/>
      <c r="OO142"/>
      <c r="OP142"/>
      <c r="OQ142"/>
      <c r="OR142"/>
      <c r="OS142"/>
      <c r="OT142"/>
      <c r="OU142"/>
      <c r="OV142"/>
      <c r="OW142"/>
      <c r="OX142"/>
      <c r="OY142"/>
      <c r="OZ142"/>
      <c r="PA142"/>
      <c r="PB142"/>
      <c r="PC142"/>
      <c r="PD142"/>
      <c r="PE142"/>
      <c r="PF142"/>
      <c r="PG142"/>
      <c r="PH142"/>
      <c r="PI142"/>
      <c r="PJ142"/>
      <c r="PK142"/>
      <c r="PL142"/>
      <c r="PM142"/>
      <c r="PN142"/>
      <c r="PO142"/>
      <c r="PP142"/>
      <c r="PQ142"/>
      <c r="PR142"/>
      <c r="PS142"/>
      <c r="PT142"/>
      <c r="PU142"/>
      <c r="PV142"/>
      <c r="PW142"/>
      <c r="PX142"/>
      <c r="PY142"/>
      <c r="PZ142"/>
      <c r="QA142"/>
      <c r="QB142"/>
      <c r="QC142"/>
      <c r="QD142"/>
      <c r="QE142"/>
      <c r="QF142"/>
      <c r="QG142"/>
      <c r="QH142"/>
      <c r="QI142"/>
      <c r="QJ142"/>
      <c r="QK142"/>
      <c r="QL142"/>
      <c r="QM142"/>
      <c r="QN142"/>
      <c r="QO142"/>
      <c r="QP142"/>
      <c r="QQ142"/>
      <c r="QR142"/>
      <c r="QS142"/>
      <c r="QT142"/>
      <c r="QU142"/>
      <c r="QV142"/>
      <c r="QW142"/>
      <c r="QX142"/>
      <c r="QY142"/>
      <c r="QZ142"/>
      <c r="RA142"/>
      <c r="RB142"/>
      <c r="RC142"/>
      <c r="RD142"/>
      <c r="RE142"/>
      <c r="RF142"/>
    </row>
    <row r="143" spans="1:474">
      <c r="A143" s="252">
        <v>56</v>
      </c>
      <c r="B143" s="252" t="s">
        <v>182</v>
      </c>
      <c r="C143" s="252" t="s">
        <v>91</v>
      </c>
      <c r="D143" s="221">
        <v>22</v>
      </c>
      <c r="E143" s="221">
        <v>22</v>
      </c>
      <c r="F143" s="221">
        <v>22</v>
      </c>
      <c r="G143" s="221"/>
      <c r="H143" s="221"/>
      <c r="I143" s="221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  <c r="GE143"/>
      <c r="GF143"/>
      <c r="GG143"/>
      <c r="GH143"/>
      <c r="GI143"/>
      <c r="GJ143"/>
      <c r="GK143"/>
      <c r="GL143"/>
      <c r="GM143"/>
      <c r="GN143"/>
      <c r="GO143"/>
      <c r="GP143"/>
      <c r="GQ143"/>
      <c r="GR143"/>
      <c r="GS143"/>
      <c r="GT143"/>
      <c r="GU143"/>
      <c r="GV143"/>
      <c r="GW143"/>
      <c r="GX143"/>
      <c r="GY143"/>
      <c r="GZ143"/>
      <c r="HA143"/>
      <c r="HB143"/>
      <c r="HC143"/>
      <c r="HD143"/>
      <c r="HE143"/>
      <c r="HF143"/>
      <c r="HG143"/>
      <c r="HH143"/>
      <c r="HI143"/>
      <c r="HJ143"/>
      <c r="HK143"/>
      <c r="HL143"/>
      <c r="HM143"/>
      <c r="HN143"/>
      <c r="HO143"/>
      <c r="HP143"/>
      <c r="HQ143"/>
      <c r="HR143"/>
      <c r="HS143"/>
      <c r="HT143"/>
      <c r="HU143"/>
      <c r="HV143"/>
      <c r="HW143"/>
      <c r="HX143"/>
      <c r="HY143"/>
      <c r="HZ143"/>
      <c r="IA143"/>
      <c r="IB143"/>
      <c r="IC143"/>
      <c r="ID143"/>
      <c r="IE143"/>
      <c r="IF143"/>
      <c r="IG143"/>
      <c r="IH143"/>
      <c r="II143"/>
      <c r="IJ143"/>
      <c r="IK143"/>
      <c r="IL143"/>
      <c r="IM143"/>
      <c r="IN143"/>
      <c r="IO143"/>
      <c r="IP143"/>
      <c r="IQ143"/>
      <c r="IR143"/>
      <c r="IS143"/>
      <c r="IT143"/>
      <c r="IU143"/>
      <c r="IV143"/>
      <c r="IW143"/>
      <c r="IX143"/>
      <c r="IY143"/>
      <c r="IZ143"/>
      <c r="JA143"/>
      <c r="JB143"/>
      <c r="JC143"/>
      <c r="JD143"/>
      <c r="JE143"/>
      <c r="JF143"/>
      <c r="JG143"/>
      <c r="JH143"/>
      <c r="JI143"/>
      <c r="JJ143"/>
      <c r="JK143"/>
      <c r="JL143"/>
      <c r="JM143"/>
      <c r="JN143"/>
      <c r="JO143"/>
      <c r="JP143"/>
      <c r="JQ143"/>
      <c r="JR143"/>
      <c r="JS143"/>
      <c r="JT143"/>
      <c r="JU143"/>
      <c r="JV143"/>
      <c r="JW143"/>
      <c r="JX143"/>
      <c r="JY143"/>
      <c r="JZ143"/>
      <c r="KA143"/>
      <c r="KB143"/>
      <c r="KC143"/>
      <c r="KD143"/>
      <c r="KE143"/>
      <c r="KF143"/>
      <c r="KG143"/>
      <c r="KH143"/>
      <c r="KI143"/>
      <c r="KJ143"/>
      <c r="KK143"/>
      <c r="KL143"/>
      <c r="KM143"/>
      <c r="KN143"/>
      <c r="KO143"/>
      <c r="KP143"/>
      <c r="KQ143"/>
      <c r="KR143"/>
      <c r="KS143"/>
      <c r="KT143"/>
      <c r="KU143"/>
      <c r="KV143"/>
      <c r="KW143"/>
      <c r="KX143"/>
      <c r="KY143"/>
      <c r="KZ143"/>
      <c r="LA143"/>
      <c r="LB143"/>
      <c r="LC143"/>
      <c r="LD143"/>
      <c r="LE143"/>
      <c r="LF143"/>
      <c r="LG143"/>
      <c r="LH143"/>
      <c r="LI143"/>
      <c r="LJ143"/>
      <c r="LK143"/>
      <c r="LL143"/>
      <c r="LM143"/>
      <c r="LN143"/>
      <c r="LO143"/>
      <c r="LP143"/>
      <c r="LQ143"/>
      <c r="LR143"/>
      <c r="LS143"/>
      <c r="LT143"/>
      <c r="LU143"/>
      <c r="LV143"/>
      <c r="LW143"/>
      <c r="LX143"/>
      <c r="LY143"/>
      <c r="LZ143"/>
      <c r="MA143"/>
      <c r="MB143"/>
      <c r="MC143"/>
      <c r="MD143"/>
      <c r="ME143"/>
      <c r="MF143"/>
      <c r="MG143"/>
      <c r="MH143"/>
      <c r="MI143"/>
      <c r="MJ143"/>
      <c r="MK143"/>
      <c r="ML143"/>
      <c r="MM143"/>
      <c r="MN143"/>
      <c r="MO143"/>
      <c r="MP143"/>
      <c r="MQ143"/>
      <c r="MR143"/>
      <c r="MS143"/>
      <c r="MT143"/>
      <c r="MU143"/>
      <c r="MV143"/>
      <c r="MW143"/>
      <c r="MX143"/>
      <c r="MY143"/>
      <c r="MZ143"/>
      <c r="NA143"/>
      <c r="NB143"/>
      <c r="NC143"/>
      <c r="ND143"/>
      <c r="NE143"/>
      <c r="NF143"/>
      <c r="NG143"/>
      <c r="NH143"/>
      <c r="NI143"/>
      <c r="NJ143"/>
      <c r="NK143"/>
      <c r="NL143"/>
      <c r="NM143"/>
      <c r="NN143"/>
      <c r="NO143"/>
      <c r="NP143"/>
      <c r="NQ143"/>
      <c r="NR143"/>
      <c r="NS143"/>
      <c r="NT143"/>
      <c r="NU143"/>
      <c r="NV143"/>
      <c r="NW143"/>
      <c r="NX143"/>
      <c r="NY143"/>
      <c r="NZ143"/>
      <c r="OA143"/>
      <c r="OB143"/>
      <c r="OC143"/>
      <c r="OD143"/>
      <c r="OE143"/>
      <c r="OF143"/>
      <c r="OG143"/>
      <c r="OH143"/>
      <c r="OI143"/>
      <c r="OJ143"/>
      <c r="OK143"/>
      <c r="OL143"/>
      <c r="OM143"/>
      <c r="ON143"/>
      <c r="OO143"/>
      <c r="OP143"/>
      <c r="OQ143"/>
      <c r="OR143"/>
      <c r="OS143"/>
      <c r="OT143"/>
      <c r="OU143"/>
      <c r="OV143"/>
      <c r="OW143"/>
      <c r="OX143"/>
      <c r="OY143"/>
      <c r="OZ143"/>
      <c r="PA143"/>
      <c r="PB143"/>
      <c r="PC143"/>
      <c r="PD143"/>
      <c r="PE143"/>
      <c r="PF143"/>
      <c r="PG143"/>
      <c r="PH143"/>
      <c r="PI143"/>
      <c r="PJ143"/>
      <c r="PK143"/>
      <c r="PL143"/>
      <c r="PM143"/>
      <c r="PN143"/>
      <c r="PO143"/>
      <c r="PP143"/>
      <c r="PQ143"/>
      <c r="PR143"/>
      <c r="PS143"/>
      <c r="PT143"/>
      <c r="PU143"/>
      <c r="PV143"/>
      <c r="PW143"/>
      <c r="PX143"/>
      <c r="PY143"/>
      <c r="PZ143"/>
      <c r="QA143"/>
      <c r="QB143"/>
      <c r="QC143"/>
      <c r="QD143"/>
      <c r="QE143"/>
      <c r="QF143"/>
      <c r="QG143"/>
      <c r="QH143"/>
      <c r="QI143"/>
      <c r="QJ143"/>
      <c r="QK143"/>
      <c r="QL143"/>
      <c r="QM143"/>
      <c r="QN143"/>
      <c r="QO143"/>
      <c r="QP143"/>
      <c r="QQ143"/>
      <c r="QR143"/>
      <c r="QS143"/>
      <c r="QT143"/>
      <c r="QU143"/>
      <c r="QV143"/>
      <c r="QW143"/>
      <c r="QX143"/>
      <c r="QY143"/>
      <c r="QZ143"/>
      <c r="RA143"/>
      <c r="RB143"/>
      <c r="RC143"/>
      <c r="RD143"/>
      <c r="RE143"/>
      <c r="RF143"/>
    </row>
    <row r="144" spans="1:474">
      <c r="A144" s="252">
        <v>56</v>
      </c>
      <c r="B144" s="252" t="s">
        <v>175</v>
      </c>
      <c r="C144" s="252" t="s">
        <v>91</v>
      </c>
      <c r="D144" s="221">
        <v>18.5</v>
      </c>
      <c r="E144" s="221">
        <v>18</v>
      </c>
      <c r="F144" s="221">
        <v>19</v>
      </c>
      <c r="G144" s="221"/>
      <c r="H144" s="221"/>
      <c r="I144" s="221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  <c r="GE144"/>
      <c r="GF144"/>
      <c r="GG144"/>
      <c r="GH144"/>
      <c r="GI144"/>
      <c r="GJ144"/>
      <c r="GK144"/>
      <c r="GL144"/>
      <c r="GM144"/>
      <c r="GN144"/>
      <c r="GO144"/>
      <c r="GP144"/>
      <c r="GQ144"/>
      <c r="GR144"/>
      <c r="GS144"/>
      <c r="GT144"/>
      <c r="GU144"/>
      <c r="GV144"/>
      <c r="GW144"/>
      <c r="GX144"/>
      <c r="GY144"/>
      <c r="GZ144"/>
      <c r="HA144"/>
      <c r="HB144"/>
      <c r="HC144"/>
      <c r="HD144"/>
      <c r="HE144"/>
      <c r="HF144"/>
      <c r="HG144"/>
      <c r="HH144"/>
      <c r="HI144"/>
      <c r="HJ144"/>
      <c r="HK144"/>
      <c r="HL144"/>
      <c r="HM144"/>
      <c r="HN144"/>
      <c r="HO144"/>
      <c r="HP144"/>
      <c r="HQ144"/>
      <c r="HR144"/>
      <c r="HS144"/>
      <c r="HT144"/>
      <c r="HU144"/>
      <c r="HV144"/>
      <c r="HW144"/>
      <c r="HX144"/>
      <c r="HY144"/>
      <c r="HZ144"/>
      <c r="IA144"/>
      <c r="IB144"/>
      <c r="IC144"/>
      <c r="ID144"/>
      <c r="IE144"/>
      <c r="IF144"/>
      <c r="IG144"/>
      <c r="IH144"/>
      <c r="II144"/>
      <c r="IJ144"/>
      <c r="IK144"/>
      <c r="IL144"/>
      <c r="IM144"/>
      <c r="IN144"/>
      <c r="IO144"/>
      <c r="IP144"/>
      <c r="IQ144"/>
      <c r="IR144"/>
      <c r="IS144"/>
      <c r="IT144"/>
      <c r="IU144"/>
      <c r="IV144"/>
      <c r="IW144"/>
      <c r="IX144"/>
      <c r="IY144"/>
      <c r="IZ144"/>
      <c r="JA144"/>
      <c r="JB144"/>
      <c r="JC144"/>
      <c r="JD144"/>
      <c r="JE144"/>
      <c r="JF144"/>
      <c r="JG144"/>
      <c r="JH144"/>
      <c r="JI144"/>
      <c r="JJ144"/>
      <c r="JK144"/>
      <c r="JL144"/>
      <c r="JM144"/>
      <c r="JN144"/>
      <c r="JO144"/>
      <c r="JP144"/>
      <c r="JQ144"/>
      <c r="JR144"/>
      <c r="JS144"/>
      <c r="JT144"/>
      <c r="JU144"/>
      <c r="JV144"/>
      <c r="JW144"/>
      <c r="JX144"/>
      <c r="JY144"/>
      <c r="JZ144"/>
      <c r="KA144"/>
      <c r="KB144"/>
      <c r="KC144"/>
      <c r="KD144"/>
      <c r="KE144"/>
      <c r="KF144"/>
      <c r="KG144"/>
      <c r="KH144"/>
      <c r="KI144"/>
      <c r="KJ144"/>
      <c r="KK144"/>
      <c r="KL144"/>
      <c r="KM144"/>
      <c r="KN144"/>
      <c r="KO144"/>
      <c r="KP144"/>
      <c r="KQ144"/>
      <c r="KR144"/>
      <c r="KS144"/>
      <c r="KT144"/>
      <c r="KU144"/>
      <c r="KV144"/>
      <c r="KW144"/>
      <c r="KX144"/>
      <c r="KY144"/>
      <c r="KZ144"/>
      <c r="LA144"/>
      <c r="LB144"/>
      <c r="LC144"/>
      <c r="LD144"/>
      <c r="LE144"/>
      <c r="LF144"/>
      <c r="LG144"/>
      <c r="LH144"/>
      <c r="LI144"/>
      <c r="LJ144"/>
      <c r="LK144"/>
      <c r="LL144"/>
      <c r="LM144"/>
      <c r="LN144"/>
      <c r="LO144"/>
      <c r="LP144"/>
      <c r="LQ144"/>
      <c r="LR144"/>
      <c r="LS144"/>
      <c r="LT144"/>
      <c r="LU144"/>
      <c r="LV144"/>
      <c r="LW144"/>
      <c r="LX144"/>
      <c r="LY144"/>
      <c r="LZ144"/>
      <c r="MA144"/>
      <c r="MB144"/>
      <c r="MC144"/>
      <c r="MD144"/>
      <c r="ME144"/>
      <c r="MF144"/>
      <c r="MG144"/>
      <c r="MH144"/>
      <c r="MI144"/>
      <c r="MJ144"/>
      <c r="MK144"/>
      <c r="ML144"/>
      <c r="MM144"/>
      <c r="MN144"/>
      <c r="MO144"/>
      <c r="MP144"/>
      <c r="MQ144"/>
      <c r="MR144"/>
      <c r="MS144"/>
      <c r="MT144"/>
      <c r="MU144"/>
      <c r="MV144"/>
      <c r="MW144"/>
      <c r="MX144"/>
      <c r="MY144"/>
      <c r="MZ144"/>
      <c r="NA144"/>
      <c r="NB144"/>
      <c r="NC144"/>
      <c r="ND144"/>
      <c r="NE144"/>
      <c r="NF144"/>
      <c r="NG144"/>
      <c r="NH144"/>
      <c r="NI144"/>
      <c r="NJ144"/>
      <c r="NK144"/>
      <c r="NL144"/>
      <c r="NM144"/>
      <c r="NN144"/>
      <c r="NO144"/>
      <c r="NP144"/>
      <c r="NQ144"/>
      <c r="NR144"/>
      <c r="NS144"/>
      <c r="NT144"/>
      <c r="NU144"/>
      <c r="NV144"/>
      <c r="NW144"/>
      <c r="NX144"/>
      <c r="NY144"/>
      <c r="NZ144"/>
      <c r="OA144"/>
      <c r="OB144"/>
      <c r="OC144"/>
      <c r="OD144"/>
      <c r="OE144"/>
      <c r="OF144"/>
      <c r="OG144"/>
      <c r="OH144"/>
      <c r="OI144"/>
      <c r="OJ144"/>
      <c r="OK144"/>
      <c r="OL144"/>
      <c r="OM144"/>
      <c r="ON144"/>
      <c r="OO144"/>
      <c r="OP144"/>
      <c r="OQ144"/>
      <c r="OR144"/>
      <c r="OS144"/>
      <c r="OT144"/>
      <c r="OU144"/>
      <c r="OV144"/>
      <c r="OW144"/>
      <c r="OX144"/>
      <c r="OY144"/>
      <c r="OZ144"/>
      <c r="PA144"/>
      <c r="PB144"/>
      <c r="PC144"/>
      <c r="PD144"/>
      <c r="PE144"/>
      <c r="PF144"/>
      <c r="PG144"/>
      <c r="PH144"/>
      <c r="PI144"/>
      <c r="PJ144"/>
      <c r="PK144"/>
      <c r="PL144"/>
      <c r="PM144"/>
      <c r="PN144"/>
      <c r="PO144"/>
      <c r="PP144"/>
      <c r="PQ144"/>
      <c r="PR144"/>
      <c r="PS144"/>
      <c r="PT144"/>
      <c r="PU144"/>
      <c r="PV144"/>
      <c r="PW144"/>
      <c r="PX144"/>
      <c r="PY144"/>
      <c r="PZ144"/>
      <c r="QA144"/>
      <c r="QB144"/>
      <c r="QC144"/>
      <c r="QD144"/>
      <c r="QE144"/>
      <c r="QF144"/>
      <c r="QG144"/>
      <c r="QH144"/>
      <c r="QI144"/>
      <c r="QJ144"/>
      <c r="QK144"/>
      <c r="QL144"/>
      <c r="QM144"/>
      <c r="QN144"/>
      <c r="QO144"/>
      <c r="QP144"/>
      <c r="QQ144"/>
      <c r="QR144"/>
      <c r="QS144"/>
      <c r="QT144"/>
      <c r="QU144"/>
      <c r="QV144"/>
      <c r="QW144"/>
      <c r="QX144"/>
      <c r="QY144"/>
      <c r="QZ144"/>
      <c r="RA144"/>
      <c r="RB144"/>
      <c r="RC144"/>
      <c r="RD144"/>
      <c r="RE144"/>
      <c r="RF144"/>
    </row>
    <row r="145" spans="1:474">
      <c r="A145" s="252">
        <v>56</v>
      </c>
      <c r="B145" s="252" t="s">
        <v>259</v>
      </c>
      <c r="C145" s="252" t="s">
        <v>91</v>
      </c>
      <c r="D145" s="221">
        <v>15.666666666666666</v>
      </c>
      <c r="E145" s="221">
        <v>15</v>
      </c>
      <c r="F145" s="221">
        <v>17</v>
      </c>
      <c r="G145" s="221"/>
      <c r="H145" s="221"/>
      <c r="I145" s="221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  <c r="GE145"/>
      <c r="GF145"/>
      <c r="GG145"/>
      <c r="GH145"/>
      <c r="GI145"/>
      <c r="GJ145"/>
      <c r="GK145"/>
      <c r="GL145"/>
      <c r="GM145"/>
      <c r="GN145"/>
      <c r="GO145"/>
      <c r="GP145"/>
      <c r="GQ145"/>
      <c r="GR145"/>
      <c r="GS145"/>
      <c r="GT145"/>
      <c r="GU145"/>
      <c r="GV145"/>
      <c r="GW145"/>
      <c r="GX145"/>
      <c r="GY145"/>
      <c r="GZ145"/>
      <c r="HA145"/>
      <c r="HB145"/>
      <c r="HC145"/>
      <c r="HD145"/>
      <c r="HE145"/>
      <c r="HF145"/>
      <c r="HG145"/>
      <c r="HH145"/>
      <c r="HI145"/>
      <c r="HJ145"/>
      <c r="HK145"/>
      <c r="HL145"/>
      <c r="HM145"/>
      <c r="HN145"/>
      <c r="HO145"/>
      <c r="HP145"/>
      <c r="HQ145"/>
      <c r="HR145"/>
      <c r="HS145"/>
      <c r="HT145"/>
      <c r="HU145"/>
      <c r="HV145"/>
      <c r="HW145"/>
      <c r="HX145"/>
      <c r="HY145"/>
      <c r="HZ145"/>
      <c r="IA145"/>
      <c r="IB145"/>
      <c r="IC145"/>
      <c r="ID145"/>
      <c r="IE145"/>
      <c r="IF145"/>
      <c r="IG145"/>
      <c r="IH145"/>
      <c r="II145"/>
      <c r="IJ145"/>
      <c r="IK145"/>
      <c r="IL145"/>
      <c r="IM145"/>
      <c r="IN145"/>
      <c r="IO145"/>
      <c r="IP145"/>
      <c r="IQ145"/>
      <c r="IR145"/>
      <c r="IS145"/>
      <c r="IT145"/>
      <c r="IU145"/>
      <c r="IV145"/>
      <c r="IW145"/>
      <c r="IX145"/>
      <c r="IY145"/>
      <c r="IZ145"/>
      <c r="JA145"/>
      <c r="JB145"/>
      <c r="JC145"/>
      <c r="JD145"/>
      <c r="JE145"/>
      <c r="JF145"/>
      <c r="JG145"/>
      <c r="JH145"/>
      <c r="JI145"/>
      <c r="JJ145"/>
      <c r="JK145"/>
      <c r="JL145"/>
      <c r="JM145"/>
      <c r="JN145"/>
      <c r="JO145"/>
      <c r="JP145"/>
      <c r="JQ145"/>
      <c r="JR145"/>
      <c r="JS145"/>
      <c r="JT145"/>
      <c r="JU145"/>
      <c r="JV145"/>
      <c r="JW145"/>
      <c r="JX145"/>
      <c r="JY145"/>
      <c r="JZ145"/>
      <c r="KA145"/>
      <c r="KB145"/>
      <c r="KC145"/>
      <c r="KD145"/>
      <c r="KE145"/>
      <c r="KF145"/>
      <c r="KG145"/>
      <c r="KH145"/>
      <c r="KI145"/>
      <c r="KJ145"/>
      <c r="KK145"/>
      <c r="KL145"/>
      <c r="KM145"/>
      <c r="KN145"/>
      <c r="KO145"/>
      <c r="KP145"/>
      <c r="KQ145"/>
      <c r="KR145"/>
      <c r="KS145"/>
      <c r="KT145"/>
      <c r="KU145"/>
      <c r="KV145"/>
      <c r="KW145"/>
      <c r="KX145"/>
      <c r="KY145"/>
      <c r="KZ145"/>
      <c r="LA145"/>
      <c r="LB145"/>
      <c r="LC145"/>
      <c r="LD145"/>
      <c r="LE145"/>
      <c r="LF145"/>
      <c r="LG145"/>
      <c r="LH145"/>
      <c r="LI145"/>
      <c r="LJ145"/>
      <c r="LK145"/>
      <c r="LL145"/>
      <c r="LM145"/>
      <c r="LN145"/>
      <c r="LO145"/>
      <c r="LP145"/>
      <c r="LQ145"/>
      <c r="LR145"/>
      <c r="LS145"/>
      <c r="LT145"/>
      <c r="LU145"/>
      <c r="LV145"/>
      <c r="LW145"/>
      <c r="LX145"/>
      <c r="LY145"/>
      <c r="LZ145"/>
      <c r="MA145"/>
      <c r="MB145"/>
      <c r="MC145"/>
      <c r="MD145"/>
      <c r="ME145"/>
      <c r="MF145"/>
      <c r="MG145"/>
      <c r="MH145"/>
      <c r="MI145"/>
      <c r="MJ145"/>
      <c r="MK145"/>
      <c r="ML145"/>
      <c r="MM145"/>
      <c r="MN145"/>
      <c r="MO145"/>
      <c r="MP145"/>
      <c r="MQ145"/>
      <c r="MR145"/>
      <c r="MS145"/>
      <c r="MT145"/>
      <c r="MU145"/>
      <c r="MV145"/>
      <c r="MW145"/>
      <c r="MX145"/>
      <c r="MY145"/>
      <c r="MZ145"/>
      <c r="NA145"/>
      <c r="NB145"/>
      <c r="NC145"/>
      <c r="ND145"/>
      <c r="NE145"/>
      <c r="NF145"/>
      <c r="NG145"/>
      <c r="NH145"/>
      <c r="NI145"/>
      <c r="NJ145"/>
      <c r="NK145"/>
      <c r="NL145"/>
      <c r="NM145"/>
      <c r="NN145"/>
      <c r="NO145"/>
      <c r="NP145"/>
      <c r="NQ145"/>
      <c r="NR145"/>
      <c r="NS145"/>
      <c r="NT145"/>
      <c r="NU145"/>
      <c r="NV145"/>
      <c r="NW145"/>
      <c r="NX145"/>
      <c r="NY145"/>
      <c r="NZ145"/>
      <c r="OA145"/>
      <c r="OB145"/>
      <c r="OC145"/>
      <c r="OD145"/>
      <c r="OE145"/>
      <c r="OF145"/>
      <c r="OG145"/>
      <c r="OH145"/>
      <c r="OI145"/>
      <c r="OJ145"/>
      <c r="OK145"/>
      <c r="OL145"/>
      <c r="OM145"/>
      <c r="ON145"/>
      <c r="OO145"/>
      <c r="OP145"/>
      <c r="OQ145"/>
      <c r="OR145"/>
      <c r="OS145"/>
      <c r="OT145"/>
      <c r="OU145"/>
      <c r="OV145"/>
      <c r="OW145"/>
      <c r="OX145"/>
      <c r="OY145"/>
      <c r="OZ145"/>
      <c r="PA145"/>
      <c r="PB145"/>
      <c r="PC145"/>
      <c r="PD145"/>
      <c r="PE145"/>
      <c r="PF145"/>
      <c r="PG145"/>
      <c r="PH145"/>
      <c r="PI145"/>
      <c r="PJ145"/>
      <c r="PK145"/>
      <c r="PL145"/>
      <c r="PM145"/>
      <c r="PN145"/>
      <c r="PO145"/>
      <c r="PP145"/>
      <c r="PQ145"/>
      <c r="PR145"/>
      <c r="PS145"/>
      <c r="PT145"/>
      <c r="PU145"/>
      <c r="PV145"/>
      <c r="PW145"/>
      <c r="PX145"/>
      <c r="PY145"/>
      <c r="PZ145"/>
      <c r="QA145"/>
      <c r="QB145"/>
      <c r="QC145"/>
      <c r="QD145"/>
      <c r="QE145"/>
      <c r="QF145"/>
      <c r="QG145"/>
      <c r="QH145"/>
      <c r="QI145"/>
      <c r="QJ145"/>
      <c r="QK145"/>
      <c r="QL145"/>
      <c r="QM145"/>
      <c r="QN145"/>
      <c r="QO145"/>
      <c r="QP145"/>
      <c r="QQ145"/>
      <c r="QR145"/>
      <c r="QS145"/>
      <c r="QT145"/>
      <c r="QU145"/>
      <c r="QV145"/>
      <c r="QW145"/>
      <c r="QX145"/>
      <c r="QY145"/>
      <c r="QZ145"/>
      <c r="RA145"/>
      <c r="RB145"/>
      <c r="RC145"/>
      <c r="RD145"/>
      <c r="RE145"/>
      <c r="RF145"/>
    </row>
    <row r="146" spans="1:474">
      <c r="A146" s="252">
        <v>57</v>
      </c>
      <c r="B146" s="252" t="s">
        <v>190</v>
      </c>
      <c r="C146" s="252" t="s">
        <v>92</v>
      </c>
      <c r="D146" s="221">
        <v>51</v>
      </c>
      <c r="E146" s="221">
        <v>50</v>
      </c>
      <c r="F146" s="221">
        <v>52</v>
      </c>
      <c r="G146" s="221"/>
      <c r="H146" s="221"/>
      <c r="I146" s="221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  <c r="GE146"/>
      <c r="GF146"/>
      <c r="GG146"/>
      <c r="GH146"/>
      <c r="GI146"/>
      <c r="GJ146"/>
      <c r="GK146"/>
      <c r="GL146"/>
      <c r="GM146"/>
      <c r="GN146"/>
      <c r="GO146"/>
      <c r="GP146"/>
      <c r="GQ146"/>
      <c r="GR146"/>
      <c r="GS146"/>
      <c r="GT146"/>
      <c r="GU146"/>
      <c r="GV146"/>
      <c r="GW146"/>
      <c r="GX146"/>
      <c r="GY146"/>
      <c r="GZ146"/>
      <c r="HA146"/>
      <c r="HB146"/>
      <c r="HC146"/>
      <c r="HD146"/>
      <c r="HE146"/>
      <c r="HF146"/>
      <c r="HG146"/>
      <c r="HH146"/>
      <c r="HI146"/>
      <c r="HJ146"/>
      <c r="HK146"/>
      <c r="HL146"/>
      <c r="HM146"/>
      <c r="HN146"/>
      <c r="HO146"/>
      <c r="HP146"/>
      <c r="HQ146"/>
      <c r="HR146"/>
      <c r="HS146"/>
      <c r="HT146"/>
      <c r="HU146"/>
      <c r="HV146"/>
      <c r="HW146"/>
      <c r="HX146"/>
      <c r="HY146"/>
      <c r="HZ146"/>
      <c r="IA146"/>
      <c r="IB146"/>
      <c r="IC146"/>
      <c r="ID146"/>
      <c r="IE146"/>
      <c r="IF146"/>
      <c r="IG146"/>
      <c r="IH146"/>
      <c r="II146"/>
      <c r="IJ146"/>
      <c r="IK146"/>
      <c r="IL146"/>
      <c r="IM146"/>
      <c r="IN146"/>
      <c r="IO146"/>
      <c r="IP146"/>
      <c r="IQ146"/>
      <c r="IR146"/>
      <c r="IS146"/>
      <c r="IT146"/>
      <c r="IU146"/>
      <c r="IV146"/>
      <c r="IW146"/>
      <c r="IX146"/>
      <c r="IY146"/>
      <c r="IZ146"/>
      <c r="JA146"/>
      <c r="JB146"/>
      <c r="JC146"/>
      <c r="JD146"/>
      <c r="JE146"/>
      <c r="JF146"/>
      <c r="JG146"/>
      <c r="JH146"/>
      <c r="JI146"/>
      <c r="JJ146"/>
      <c r="JK146"/>
      <c r="JL146"/>
      <c r="JM146"/>
      <c r="JN146"/>
      <c r="JO146"/>
      <c r="JP146"/>
      <c r="JQ146"/>
      <c r="JR146"/>
      <c r="JS146"/>
      <c r="JT146"/>
      <c r="JU146"/>
      <c r="JV146"/>
      <c r="JW146"/>
      <c r="JX146"/>
      <c r="JY146"/>
      <c r="JZ146"/>
      <c r="KA146"/>
      <c r="KB146"/>
      <c r="KC146"/>
      <c r="KD146"/>
      <c r="KE146"/>
      <c r="KF146"/>
      <c r="KG146"/>
      <c r="KH146"/>
      <c r="KI146"/>
      <c r="KJ146"/>
      <c r="KK146"/>
      <c r="KL146"/>
      <c r="KM146"/>
      <c r="KN146"/>
      <c r="KO146"/>
      <c r="KP146"/>
      <c r="KQ146"/>
      <c r="KR146"/>
      <c r="KS146"/>
      <c r="KT146"/>
      <c r="KU146"/>
      <c r="KV146"/>
      <c r="KW146"/>
      <c r="KX146"/>
      <c r="KY146"/>
      <c r="KZ146"/>
      <c r="LA146"/>
      <c r="LB146"/>
      <c r="LC146"/>
      <c r="LD146"/>
      <c r="LE146"/>
      <c r="LF146"/>
      <c r="LG146"/>
      <c r="LH146"/>
      <c r="LI146"/>
      <c r="LJ146"/>
      <c r="LK146"/>
      <c r="LL146"/>
      <c r="LM146"/>
      <c r="LN146"/>
      <c r="LO146"/>
      <c r="LP146"/>
      <c r="LQ146"/>
      <c r="LR146"/>
      <c r="LS146"/>
      <c r="LT146"/>
      <c r="LU146"/>
      <c r="LV146"/>
      <c r="LW146"/>
      <c r="LX146"/>
      <c r="LY146"/>
      <c r="LZ146"/>
      <c r="MA146"/>
      <c r="MB146"/>
      <c r="MC146"/>
      <c r="MD146"/>
      <c r="ME146"/>
      <c r="MF146"/>
      <c r="MG146"/>
      <c r="MH146"/>
      <c r="MI146"/>
      <c r="MJ146"/>
      <c r="MK146"/>
      <c r="ML146"/>
      <c r="MM146"/>
      <c r="MN146"/>
      <c r="MO146"/>
      <c r="MP146"/>
      <c r="MQ146"/>
      <c r="MR146"/>
      <c r="MS146"/>
      <c r="MT146"/>
      <c r="MU146"/>
      <c r="MV146"/>
      <c r="MW146"/>
      <c r="MX146"/>
      <c r="MY146"/>
      <c r="MZ146"/>
      <c r="NA146"/>
      <c r="NB146"/>
      <c r="NC146"/>
      <c r="ND146"/>
      <c r="NE146"/>
      <c r="NF146"/>
      <c r="NG146"/>
      <c r="NH146"/>
      <c r="NI146"/>
      <c r="NJ146"/>
      <c r="NK146"/>
      <c r="NL146"/>
      <c r="NM146"/>
      <c r="NN146"/>
      <c r="NO146"/>
      <c r="NP146"/>
      <c r="NQ146"/>
      <c r="NR146"/>
      <c r="NS146"/>
      <c r="NT146"/>
      <c r="NU146"/>
      <c r="NV146"/>
      <c r="NW146"/>
      <c r="NX146"/>
      <c r="NY146"/>
      <c r="NZ146"/>
      <c r="OA146"/>
      <c r="OB146"/>
      <c r="OC146"/>
      <c r="OD146"/>
      <c r="OE146"/>
      <c r="OF146"/>
      <c r="OG146"/>
      <c r="OH146"/>
      <c r="OI146"/>
      <c r="OJ146"/>
      <c r="OK146"/>
      <c r="OL146"/>
      <c r="OM146"/>
      <c r="ON146"/>
      <c r="OO146"/>
      <c r="OP146"/>
      <c r="OQ146"/>
      <c r="OR146"/>
      <c r="OS146"/>
      <c r="OT146"/>
      <c r="OU146"/>
      <c r="OV146"/>
      <c r="OW146"/>
      <c r="OX146"/>
      <c r="OY146"/>
      <c r="OZ146"/>
      <c r="PA146"/>
      <c r="PB146"/>
      <c r="PC146"/>
      <c r="PD146"/>
      <c r="PE146"/>
      <c r="PF146"/>
      <c r="PG146"/>
      <c r="PH146"/>
      <c r="PI146"/>
      <c r="PJ146"/>
      <c r="PK146"/>
      <c r="PL146"/>
      <c r="PM146"/>
      <c r="PN146"/>
      <c r="PO146"/>
      <c r="PP146"/>
      <c r="PQ146"/>
      <c r="PR146"/>
      <c r="PS146"/>
      <c r="PT146"/>
      <c r="PU146"/>
      <c r="PV146"/>
      <c r="PW146"/>
      <c r="PX146"/>
      <c r="PY146"/>
      <c r="PZ146"/>
      <c r="QA146"/>
      <c r="QB146"/>
      <c r="QC146"/>
      <c r="QD146"/>
      <c r="QE146"/>
      <c r="QF146"/>
      <c r="QG146"/>
      <c r="QH146"/>
      <c r="QI146"/>
      <c r="QJ146"/>
      <c r="QK146"/>
      <c r="QL146"/>
      <c r="QM146"/>
      <c r="QN146"/>
      <c r="QO146"/>
      <c r="QP146"/>
      <c r="QQ146"/>
      <c r="QR146"/>
      <c r="QS146"/>
      <c r="QT146"/>
      <c r="QU146"/>
      <c r="QV146"/>
      <c r="QW146"/>
      <c r="QX146"/>
      <c r="QY146"/>
      <c r="QZ146"/>
      <c r="RA146"/>
      <c r="RB146"/>
      <c r="RC146"/>
      <c r="RD146"/>
      <c r="RE146"/>
      <c r="RF146"/>
    </row>
    <row r="147" spans="1:474">
      <c r="A147" s="252">
        <v>57</v>
      </c>
      <c r="B147" s="252" t="s">
        <v>182</v>
      </c>
      <c r="C147" s="252" t="s">
        <v>92</v>
      </c>
      <c r="D147" s="221">
        <v>53.5</v>
      </c>
      <c r="E147" s="221">
        <v>52</v>
      </c>
      <c r="F147" s="221">
        <v>55</v>
      </c>
      <c r="G147" s="221"/>
      <c r="H147" s="221"/>
      <c r="I147" s="221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  <c r="GE147"/>
      <c r="GF147"/>
      <c r="GG147"/>
      <c r="GH147"/>
      <c r="GI147"/>
      <c r="GJ147"/>
      <c r="GK147"/>
      <c r="GL147"/>
      <c r="GM147"/>
      <c r="GN147"/>
      <c r="GO147"/>
      <c r="GP147"/>
      <c r="GQ147"/>
      <c r="GR147"/>
      <c r="GS147"/>
      <c r="GT147"/>
      <c r="GU147"/>
      <c r="GV147"/>
      <c r="GW147"/>
      <c r="GX147"/>
      <c r="GY147"/>
      <c r="GZ147"/>
      <c r="HA147"/>
      <c r="HB147"/>
      <c r="HC147"/>
      <c r="HD147"/>
      <c r="HE147"/>
      <c r="HF147"/>
      <c r="HG147"/>
      <c r="HH147"/>
      <c r="HI147"/>
      <c r="HJ147"/>
      <c r="HK147"/>
      <c r="HL147"/>
      <c r="HM147"/>
      <c r="HN147"/>
      <c r="HO147"/>
      <c r="HP147"/>
      <c r="HQ147"/>
      <c r="HR147"/>
      <c r="HS147"/>
      <c r="HT147"/>
      <c r="HU147"/>
      <c r="HV147"/>
      <c r="HW147"/>
      <c r="HX147"/>
      <c r="HY147"/>
      <c r="HZ147"/>
      <c r="IA147"/>
      <c r="IB147"/>
      <c r="IC147"/>
      <c r="ID147"/>
      <c r="IE147"/>
      <c r="IF147"/>
      <c r="IG147"/>
      <c r="IH147"/>
      <c r="II147"/>
      <c r="IJ147"/>
      <c r="IK147"/>
      <c r="IL147"/>
      <c r="IM147"/>
      <c r="IN147"/>
      <c r="IO147"/>
      <c r="IP147"/>
      <c r="IQ147"/>
      <c r="IR147"/>
      <c r="IS147"/>
      <c r="IT147"/>
      <c r="IU147"/>
      <c r="IV147"/>
      <c r="IW147"/>
      <c r="IX147"/>
      <c r="IY147"/>
      <c r="IZ147"/>
      <c r="JA147"/>
      <c r="JB147"/>
      <c r="JC147"/>
      <c r="JD147"/>
      <c r="JE147"/>
      <c r="JF147"/>
      <c r="JG147"/>
      <c r="JH147"/>
      <c r="JI147"/>
      <c r="JJ147"/>
      <c r="JK147"/>
      <c r="JL147"/>
      <c r="JM147"/>
      <c r="JN147"/>
      <c r="JO147"/>
      <c r="JP147"/>
      <c r="JQ147"/>
      <c r="JR147"/>
      <c r="JS147"/>
      <c r="JT147"/>
      <c r="JU147"/>
      <c r="JV147"/>
      <c r="JW147"/>
      <c r="JX147"/>
      <c r="JY147"/>
      <c r="JZ147"/>
      <c r="KA147"/>
      <c r="KB147"/>
      <c r="KC147"/>
      <c r="KD147"/>
      <c r="KE147"/>
      <c r="KF147"/>
      <c r="KG147"/>
      <c r="KH147"/>
      <c r="KI147"/>
      <c r="KJ147"/>
      <c r="KK147"/>
      <c r="KL147"/>
      <c r="KM147"/>
      <c r="KN147"/>
      <c r="KO147"/>
      <c r="KP147"/>
      <c r="KQ147"/>
      <c r="KR147"/>
      <c r="KS147"/>
      <c r="KT147"/>
      <c r="KU147"/>
      <c r="KV147"/>
      <c r="KW147"/>
      <c r="KX147"/>
      <c r="KY147"/>
      <c r="KZ147"/>
      <c r="LA147"/>
      <c r="LB147"/>
      <c r="LC147"/>
      <c r="LD147"/>
      <c r="LE147"/>
      <c r="LF147"/>
      <c r="LG147"/>
      <c r="LH147"/>
      <c r="LI147"/>
      <c r="LJ147"/>
      <c r="LK147"/>
      <c r="LL147"/>
      <c r="LM147"/>
      <c r="LN147"/>
      <c r="LO147"/>
      <c r="LP147"/>
      <c r="LQ147"/>
      <c r="LR147"/>
      <c r="LS147"/>
      <c r="LT147"/>
      <c r="LU147"/>
      <c r="LV147"/>
      <c r="LW147"/>
      <c r="LX147"/>
      <c r="LY147"/>
      <c r="LZ147"/>
      <c r="MA147"/>
      <c r="MB147"/>
      <c r="MC147"/>
      <c r="MD147"/>
      <c r="ME147"/>
      <c r="MF147"/>
      <c r="MG147"/>
      <c r="MH147"/>
      <c r="MI147"/>
      <c r="MJ147"/>
      <c r="MK147"/>
      <c r="ML147"/>
      <c r="MM147"/>
      <c r="MN147"/>
      <c r="MO147"/>
      <c r="MP147"/>
      <c r="MQ147"/>
      <c r="MR147"/>
      <c r="MS147"/>
      <c r="MT147"/>
      <c r="MU147"/>
      <c r="MV147"/>
      <c r="MW147"/>
      <c r="MX147"/>
      <c r="MY147"/>
      <c r="MZ147"/>
      <c r="NA147"/>
      <c r="NB147"/>
      <c r="NC147"/>
      <c r="ND147"/>
      <c r="NE147"/>
      <c r="NF147"/>
      <c r="NG147"/>
      <c r="NH147"/>
      <c r="NI147"/>
      <c r="NJ147"/>
      <c r="NK147"/>
      <c r="NL147"/>
      <c r="NM147"/>
      <c r="NN147"/>
      <c r="NO147"/>
      <c r="NP147"/>
      <c r="NQ147"/>
      <c r="NR147"/>
      <c r="NS147"/>
      <c r="NT147"/>
      <c r="NU147"/>
      <c r="NV147"/>
      <c r="NW147"/>
      <c r="NX147"/>
      <c r="NY147"/>
      <c r="NZ147"/>
      <c r="OA147"/>
      <c r="OB147"/>
      <c r="OC147"/>
      <c r="OD147"/>
      <c r="OE147"/>
      <c r="OF147"/>
      <c r="OG147"/>
      <c r="OH147"/>
      <c r="OI147"/>
      <c r="OJ147"/>
      <c r="OK147"/>
      <c r="OL147"/>
      <c r="OM147"/>
      <c r="ON147"/>
      <c r="OO147"/>
      <c r="OP147"/>
      <c r="OQ147"/>
      <c r="OR147"/>
      <c r="OS147"/>
      <c r="OT147"/>
      <c r="OU147"/>
      <c r="OV147"/>
      <c r="OW147"/>
      <c r="OX147"/>
      <c r="OY147"/>
      <c r="OZ147"/>
      <c r="PA147"/>
      <c r="PB147"/>
      <c r="PC147"/>
      <c r="PD147"/>
      <c r="PE147"/>
      <c r="PF147"/>
      <c r="PG147"/>
      <c r="PH147"/>
      <c r="PI147"/>
      <c r="PJ147"/>
      <c r="PK147"/>
      <c r="PL147"/>
      <c r="PM147"/>
      <c r="PN147"/>
      <c r="PO147"/>
      <c r="PP147"/>
      <c r="PQ147"/>
      <c r="PR147"/>
      <c r="PS147"/>
      <c r="PT147"/>
      <c r="PU147"/>
      <c r="PV147"/>
      <c r="PW147"/>
      <c r="PX147"/>
      <c r="PY147"/>
      <c r="PZ147"/>
      <c r="QA147"/>
      <c r="QB147"/>
      <c r="QC147"/>
      <c r="QD147"/>
      <c r="QE147"/>
      <c r="QF147"/>
      <c r="QG147"/>
      <c r="QH147"/>
      <c r="QI147"/>
      <c r="QJ147"/>
      <c r="QK147"/>
      <c r="QL147"/>
      <c r="QM147"/>
      <c r="QN147"/>
      <c r="QO147"/>
      <c r="QP147"/>
      <c r="QQ147"/>
      <c r="QR147"/>
      <c r="QS147"/>
      <c r="QT147"/>
      <c r="QU147"/>
      <c r="QV147"/>
      <c r="QW147"/>
      <c r="QX147"/>
      <c r="QY147"/>
      <c r="QZ147"/>
      <c r="RA147"/>
      <c r="RB147"/>
      <c r="RC147"/>
      <c r="RD147"/>
      <c r="RE147"/>
      <c r="RF147"/>
    </row>
    <row r="148" spans="1:474">
      <c r="A148" s="252">
        <v>57</v>
      </c>
      <c r="B148" s="252" t="s">
        <v>175</v>
      </c>
      <c r="C148" s="252" t="s">
        <v>92</v>
      </c>
      <c r="D148" s="221">
        <v>55</v>
      </c>
      <c r="E148" s="221">
        <v>55</v>
      </c>
      <c r="F148" s="221">
        <v>55</v>
      </c>
      <c r="G148" s="221"/>
      <c r="H148" s="221"/>
      <c r="I148" s="221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  <c r="GE148"/>
      <c r="GF148"/>
      <c r="GG148"/>
      <c r="GH148"/>
      <c r="GI148"/>
      <c r="GJ148"/>
      <c r="GK148"/>
      <c r="GL148"/>
      <c r="GM148"/>
      <c r="GN148"/>
      <c r="GO148"/>
      <c r="GP148"/>
      <c r="GQ148"/>
      <c r="GR148"/>
      <c r="GS148"/>
      <c r="GT148"/>
      <c r="GU148"/>
      <c r="GV148"/>
      <c r="GW148"/>
      <c r="GX148"/>
      <c r="GY148"/>
      <c r="GZ148"/>
      <c r="HA148"/>
      <c r="HB148"/>
      <c r="HC148"/>
      <c r="HD148"/>
      <c r="HE148"/>
      <c r="HF148"/>
      <c r="HG148"/>
      <c r="HH148"/>
      <c r="HI148"/>
      <c r="HJ148"/>
      <c r="HK148"/>
      <c r="HL148"/>
      <c r="HM148"/>
      <c r="HN148"/>
      <c r="HO148"/>
      <c r="HP148"/>
      <c r="HQ148"/>
      <c r="HR148"/>
      <c r="HS148"/>
      <c r="HT148"/>
      <c r="HU148"/>
      <c r="HV148"/>
      <c r="HW148"/>
      <c r="HX148"/>
      <c r="HY148"/>
      <c r="HZ148"/>
      <c r="IA148"/>
      <c r="IB148"/>
      <c r="IC148"/>
      <c r="ID148"/>
      <c r="IE148"/>
      <c r="IF148"/>
      <c r="IG148"/>
      <c r="IH148"/>
      <c r="II148"/>
      <c r="IJ148"/>
      <c r="IK148"/>
      <c r="IL148"/>
      <c r="IM148"/>
      <c r="IN148"/>
      <c r="IO148"/>
      <c r="IP148"/>
      <c r="IQ148"/>
      <c r="IR148"/>
      <c r="IS148"/>
      <c r="IT148"/>
      <c r="IU148"/>
      <c r="IV148"/>
      <c r="IW148"/>
      <c r="IX148"/>
      <c r="IY148"/>
      <c r="IZ148"/>
      <c r="JA148"/>
      <c r="JB148"/>
      <c r="JC148"/>
      <c r="JD148"/>
      <c r="JE148"/>
      <c r="JF148"/>
      <c r="JG148"/>
      <c r="JH148"/>
      <c r="JI148"/>
      <c r="JJ148"/>
      <c r="JK148"/>
      <c r="JL148"/>
      <c r="JM148"/>
      <c r="JN148"/>
      <c r="JO148"/>
      <c r="JP148"/>
      <c r="JQ148"/>
      <c r="JR148"/>
      <c r="JS148"/>
      <c r="JT148"/>
      <c r="JU148"/>
      <c r="JV148"/>
      <c r="JW148"/>
      <c r="JX148"/>
      <c r="JY148"/>
      <c r="JZ148"/>
      <c r="KA148"/>
      <c r="KB148"/>
      <c r="KC148"/>
      <c r="KD148"/>
      <c r="KE148"/>
      <c r="KF148"/>
      <c r="KG148"/>
      <c r="KH148"/>
      <c r="KI148"/>
      <c r="KJ148"/>
      <c r="KK148"/>
      <c r="KL148"/>
      <c r="KM148"/>
      <c r="KN148"/>
      <c r="KO148"/>
      <c r="KP148"/>
      <c r="KQ148"/>
      <c r="KR148"/>
      <c r="KS148"/>
      <c r="KT148"/>
      <c r="KU148"/>
      <c r="KV148"/>
      <c r="KW148"/>
      <c r="KX148"/>
      <c r="KY148"/>
      <c r="KZ148"/>
      <c r="LA148"/>
      <c r="LB148"/>
      <c r="LC148"/>
      <c r="LD148"/>
      <c r="LE148"/>
      <c r="LF148"/>
      <c r="LG148"/>
      <c r="LH148"/>
      <c r="LI148"/>
      <c r="LJ148"/>
      <c r="LK148"/>
      <c r="LL148"/>
      <c r="LM148"/>
      <c r="LN148"/>
      <c r="LO148"/>
      <c r="LP148"/>
      <c r="LQ148"/>
      <c r="LR148"/>
      <c r="LS148"/>
      <c r="LT148"/>
      <c r="LU148"/>
      <c r="LV148"/>
      <c r="LW148"/>
      <c r="LX148"/>
      <c r="LY148"/>
      <c r="LZ148"/>
      <c r="MA148"/>
      <c r="MB148"/>
      <c r="MC148"/>
      <c r="MD148"/>
      <c r="ME148"/>
      <c r="MF148"/>
      <c r="MG148"/>
      <c r="MH148"/>
      <c r="MI148"/>
      <c r="MJ148"/>
      <c r="MK148"/>
      <c r="ML148"/>
      <c r="MM148"/>
      <c r="MN148"/>
      <c r="MO148"/>
      <c r="MP148"/>
      <c r="MQ148"/>
      <c r="MR148"/>
      <c r="MS148"/>
      <c r="MT148"/>
      <c r="MU148"/>
      <c r="MV148"/>
      <c r="MW148"/>
      <c r="MX148"/>
      <c r="MY148"/>
      <c r="MZ148"/>
      <c r="NA148"/>
      <c r="NB148"/>
      <c r="NC148"/>
      <c r="ND148"/>
      <c r="NE148"/>
      <c r="NF148"/>
      <c r="NG148"/>
      <c r="NH148"/>
      <c r="NI148"/>
      <c r="NJ148"/>
      <c r="NK148"/>
      <c r="NL148"/>
      <c r="NM148"/>
      <c r="NN148"/>
      <c r="NO148"/>
      <c r="NP148"/>
      <c r="NQ148"/>
      <c r="NR148"/>
      <c r="NS148"/>
      <c r="NT148"/>
      <c r="NU148"/>
      <c r="NV148"/>
      <c r="NW148"/>
      <c r="NX148"/>
      <c r="NY148"/>
      <c r="NZ148"/>
      <c r="OA148"/>
      <c r="OB148"/>
      <c r="OC148"/>
      <c r="OD148"/>
      <c r="OE148"/>
      <c r="OF148"/>
      <c r="OG148"/>
      <c r="OH148"/>
      <c r="OI148"/>
      <c r="OJ148"/>
      <c r="OK148"/>
      <c r="OL148"/>
      <c r="OM148"/>
      <c r="ON148"/>
      <c r="OO148"/>
      <c r="OP148"/>
      <c r="OQ148"/>
      <c r="OR148"/>
      <c r="OS148"/>
      <c r="OT148"/>
      <c r="OU148"/>
      <c r="OV148"/>
      <c r="OW148"/>
      <c r="OX148"/>
      <c r="OY148"/>
      <c r="OZ148"/>
      <c r="PA148"/>
      <c r="PB148"/>
      <c r="PC148"/>
      <c r="PD148"/>
      <c r="PE148"/>
      <c r="PF148"/>
      <c r="PG148"/>
      <c r="PH148"/>
      <c r="PI148"/>
      <c r="PJ148"/>
      <c r="PK148"/>
      <c r="PL148"/>
      <c r="PM148"/>
      <c r="PN148"/>
      <c r="PO148"/>
      <c r="PP148"/>
      <c r="PQ148"/>
      <c r="PR148"/>
      <c r="PS148"/>
      <c r="PT148"/>
      <c r="PU148"/>
      <c r="PV148"/>
      <c r="PW148"/>
      <c r="PX148"/>
      <c r="PY148"/>
      <c r="PZ148"/>
      <c r="QA148"/>
      <c r="QB148"/>
      <c r="QC148"/>
      <c r="QD148"/>
      <c r="QE148"/>
      <c r="QF148"/>
      <c r="QG148"/>
      <c r="QH148"/>
      <c r="QI148"/>
      <c r="QJ148"/>
      <c r="QK148"/>
      <c r="QL148"/>
      <c r="QM148"/>
      <c r="QN148"/>
      <c r="QO148"/>
      <c r="QP148"/>
      <c r="QQ148"/>
      <c r="QR148"/>
      <c r="QS148"/>
      <c r="QT148"/>
      <c r="QU148"/>
      <c r="QV148"/>
      <c r="QW148"/>
      <c r="QX148"/>
      <c r="QY148"/>
      <c r="QZ148"/>
      <c r="RA148"/>
      <c r="RB148"/>
      <c r="RC148"/>
      <c r="RD148"/>
      <c r="RE148"/>
      <c r="RF148"/>
    </row>
    <row r="149" spans="1:474">
      <c r="A149" s="252">
        <v>57</v>
      </c>
      <c r="B149" s="252" t="s">
        <v>259</v>
      </c>
      <c r="C149" s="252" t="s">
        <v>92</v>
      </c>
      <c r="D149" s="221">
        <v>40</v>
      </c>
      <c r="E149" s="221">
        <v>40</v>
      </c>
      <c r="F149" s="221">
        <v>40</v>
      </c>
      <c r="G149" s="221"/>
      <c r="H149" s="221"/>
      <c r="I149" s="221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  <c r="GE149"/>
      <c r="GF149"/>
      <c r="GG149"/>
      <c r="GH149"/>
      <c r="GI149"/>
      <c r="GJ149"/>
      <c r="GK149"/>
      <c r="GL149"/>
      <c r="GM149"/>
      <c r="GN149"/>
      <c r="GO149"/>
      <c r="GP149"/>
      <c r="GQ149"/>
      <c r="GR149"/>
      <c r="GS149"/>
      <c r="GT149"/>
      <c r="GU149"/>
      <c r="GV149"/>
      <c r="GW149"/>
      <c r="GX149"/>
      <c r="GY149"/>
      <c r="GZ149"/>
      <c r="HA149"/>
      <c r="HB149"/>
      <c r="HC149"/>
      <c r="HD149"/>
      <c r="HE149"/>
      <c r="HF149"/>
      <c r="HG149"/>
      <c r="HH149"/>
      <c r="HI149"/>
      <c r="HJ149"/>
      <c r="HK149"/>
      <c r="HL149"/>
      <c r="HM149"/>
      <c r="HN149"/>
      <c r="HO149"/>
      <c r="HP149"/>
      <c r="HQ149"/>
      <c r="HR149"/>
      <c r="HS149"/>
      <c r="HT149"/>
      <c r="HU149"/>
      <c r="HV149"/>
      <c r="HW149"/>
      <c r="HX149"/>
      <c r="HY149"/>
      <c r="HZ149"/>
      <c r="IA149"/>
      <c r="IB149"/>
      <c r="IC149"/>
      <c r="ID149"/>
      <c r="IE149"/>
      <c r="IF149"/>
      <c r="IG149"/>
      <c r="IH149"/>
      <c r="II149"/>
      <c r="IJ149"/>
      <c r="IK149"/>
      <c r="IL149"/>
      <c r="IM149"/>
      <c r="IN149"/>
      <c r="IO149"/>
      <c r="IP149"/>
      <c r="IQ149"/>
      <c r="IR149"/>
      <c r="IS149"/>
      <c r="IT149"/>
      <c r="IU149"/>
      <c r="IV149"/>
      <c r="IW149"/>
      <c r="IX149"/>
      <c r="IY149"/>
      <c r="IZ149"/>
      <c r="JA149"/>
      <c r="JB149"/>
      <c r="JC149"/>
      <c r="JD149"/>
      <c r="JE149"/>
      <c r="JF149"/>
      <c r="JG149"/>
      <c r="JH149"/>
      <c r="JI149"/>
      <c r="JJ149"/>
      <c r="JK149"/>
      <c r="JL149"/>
      <c r="JM149"/>
      <c r="JN149"/>
      <c r="JO149"/>
      <c r="JP149"/>
      <c r="JQ149"/>
      <c r="JR149"/>
      <c r="JS149"/>
      <c r="JT149"/>
      <c r="JU149"/>
      <c r="JV149"/>
      <c r="JW149"/>
      <c r="JX149"/>
      <c r="JY149"/>
      <c r="JZ149"/>
      <c r="KA149"/>
      <c r="KB149"/>
      <c r="KC149"/>
      <c r="KD149"/>
      <c r="KE149"/>
      <c r="KF149"/>
      <c r="KG149"/>
      <c r="KH149"/>
      <c r="KI149"/>
      <c r="KJ149"/>
      <c r="KK149"/>
      <c r="KL149"/>
      <c r="KM149"/>
      <c r="KN149"/>
      <c r="KO149"/>
      <c r="KP149"/>
      <c r="KQ149"/>
      <c r="KR149"/>
      <c r="KS149"/>
      <c r="KT149"/>
      <c r="KU149"/>
      <c r="KV149"/>
      <c r="KW149"/>
      <c r="KX149"/>
      <c r="KY149"/>
      <c r="KZ149"/>
      <c r="LA149"/>
      <c r="LB149"/>
      <c r="LC149"/>
      <c r="LD149"/>
      <c r="LE149"/>
      <c r="LF149"/>
      <c r="LG149"/>
      <c r="LH149"/>
      <c r="LI149"/>
      <c r="LJ149"/>
      <c r="LK149"/>
      <c r="LL149"/>
      <c r="LM149"/>
      <c r="LN149"/>
      <c r="LO149"/>
      <c r="LP149"/>
      <c r="LQ149"/>
      <c r="LR149"/>
      <c r="LS149"/>
      <c r="LT149"/>
      <c r="LU149"/>
      <c r="LV149"/>
      <c r="LW149"/>
      <c r="LX149"/>
      <c r="LY149"/>
      <c r="LZ149"/>
      <c r="MA149"/>
      <c r="MB149"/>
      <c r="MC149"/>
      <c r="MD149"/>
      <c r="ME149"/>
      <c r="MF149"/>
      <c r="MG149"/>
      <c r="MH149"/>
      <c r="MI149"/>
      <c r="MJ149"/>
      <c r="MK149"/>
      <c r="ML149"/>
      <c r="MM149"/>
      <c r="MN149"/>
      <c r="MO149"/>
      <c r="MP149"/>
      <c r="MQ149"/>
      <c r="MR149"/>
      <c r="MS149"/>
      <c r="MT149"/>
      <c r="MU149"/>
      <c r="MV149"/>
      <c r="MW149"/>
      <c r="MX149"/>
      <c r="MY149"/>
      <c r="MZ149"/>
      <c r="NA149"/>
      <c r="NB149"/>
      <c r="NC149"/>
      <c r="ND149"/>
      <c r="NE149"/>
      <c r="NF149"/>
      <c r="NG149"/>
      <c r="NH149"/>
      <c r="NI149"/>
      <c r="NJ149"/>
      <c r="NK149"/>
      <c r="NL149"/>
      <c r="NM149"/>
      <c r="NN149"/>
      <c r="NO149"/>
      <c r="NP149"/>
      <c r="NQ149"/>
      <c r="NR149"/>
      <c r="NS149"/>
      <c r="NT149"/>
      <c r="NU149"/>
      <c r="NV149"/>
      <c r="NW149"/>
      <c r="NX149"/>
      <c r="NY149"/>
      <c r="NZ149"/>
      <c r="OA149"/>
      <c r="OB149"/>
      <c r="OC149"/>
      <c r="OD149"/>
      <c r="OE149"/>
      <c r="OF149"/>
      <c r="OG149"/>
      <c r="OH149"/>
      <c r="OI149"/>
      <c r="OJ149"/>
      <c r="OK149"/>
      <c r="OL149"/>
      <c r="OM149"/>
      <c r="ON149"/>
      <c r="OO149"/>
      <c r="OP149"/>
      <c r="OQ149"/>
      <c r="OR149"/>
      <c r="OS149"/>
      <c r="OT149"/>
      <c r="OU149"/>
      <c r="OV149"/>
      <c r="OW149"/>
      <c r="OX149"/>
      <c r="OY149"/>
      <c r="OZ149"/>
      <c r="PA149"/>
      <c r="PB149"/>
      <c r="PC149"/>
      <c r="PD149"/>
      <c r="PE149"/>
      <c r="PF149"/>
      <c r="PG149"/>
      <c r="PH149"/>
      <c r="PI149"/>
      <c r="PJ149"/>
      <c r="PK149"/>
      <c r="PL149"/>
      <c r="PM149"/>
      <c r="PN149"/>
      <c r="PO149"/>
      <c r="PP149"/>
      <c r="PQ149"/>
      <c r="PR149"/>
      <c r="PS149"/>
      <c r="PT149"/>
      <c r="PU149"/>
      <c r="PV149"/>
      <c r="PW149"/>
      <c r="PX149"/>
      <c r="PY149"/>
      <c r="PZ149"/>
      <c r="QA149"/>
      <c r="QB149"/>
      <c r="QC149"/>
      <c r="QD149"/>
      <c r="QE149"/>
      <c r="QF149"/>
      <c r="QG149"/>
      <c r="QH149"/>
      <c r="QI149"/>
      <c r="QJ149"/>
      <c r="QK149"/>
      <c r="QL149"/>
      <c r="QM149"/>
      <c r="QN149"/>
      <c r="QO149"/>
      <c r="QP149"/>
      <c r="QQ149"/>
      <c r="QR149"/>
      <c r="QS149"/>
      <c r="QT149"/>
      <c r="QU149"/>
      <c r="QV149"/>
      <c r="QW149"/>
      <c r="QX149"/>
      <c r="QY149"/>
      <c r="QZ149"/>
      <c r="RA149"/>
      <c r="RB149"/>
      <c r="RC149"/>
      <c r="RD149"/>
      <c r="RE149"/>
      <c r="RF149"/>
    </row>
    <row r="150" spans="1:474">
      <c r="A150" s="252">
        <v>58</v>
      </c>
      <c r="B150" s="252" t="s">
        <v>229</v>
      </c>
      <c r="C150" s="252" t="s">
        <v>93</v>
      </c>
      <c r="D150" s="221">
        <v>18</v>
      </c>
      <c r="E150" s="221">
        <v>18</v>
      </c>
      <c r="F150" s="221">
        <v>18</v>
      </c>
      <c r="G150" s="221"/>
      <c r="H150" s="221"/>
      <c r="I150" s="221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  <c r="GE150"/>
      <c r="GF150"/>
      <c r="GG150"/>
      <c r="GH150"/>
      <c r="GI150"/>
      <c r="GJ150"/>
      <c r="GK150"/>
      <c r="GL150"/>
      <c r="GM150"/>
      <c r="GN150"/>
      <c r="GO150"/>
      <c r="GP150"/>
      <c r="GQ150"/>
      <c r="GR150"/>
      <c r="GS150"/>
      <c r="GT150"/>
      <c r="GU150"/>
      <c r="GV150"/>
      <c r="GW150"/>
      <c r="GX150"/>
      <c r="GY150"/>
      <c r="GZ150"/>
      <c r="HA150"/>
      <c r="HB150"/>
      <c r="HC150"/>
      <c r="HD150"/>
      <c r="HE150"/>
      <c r="HF150"/>
      <c r="HG150"/>
      <c r="HH150"/>
      <c r="HI150"/>
      <c r="HJ150"/>
      <c r="HK150"/>
      <c r="HL150"/>
      <c r="HM150"/>
      <c r="HN150"/>
      <c r="HO150"/>
      <c r="HP150"/>
      <c r="HQ150"/>
      <c r="HR150"/>
      <c r="HS150"/>
      <c r="HT150"/>
      <c r="HU150"/>
      <c r="HV150"/>
      <c r="HW150"/>
      <c r="HX150"/>
      <c r="HY150"/>
      <c r="HZ150"/>
      <c r="IA150"/>
      <c r="IB150"/>
      <c r="IC150"/>
      <c r="ID150"/>
      <c r="IE150"/>
      <c r="IF150"/>
      <c r="IG150"/>
      <c r="IH150"/>
      <c r="II150"/>
      <c r="IJ150"/>
      <c r="IK150"/>
      <c r="IL150"/>
      <c r="IM150"/>
      <c r="IN150"/>
      <c r="IO150"/>
      <c r="IP150"/>
      <c r="IQ150"/>
      <c r="IR150"/>
      <c r="IS150"/>
      <c r="IT150"/>
      <c r="IU150"/>
      <c r="IV150"/>
      <c r="IW150"/>
      <c r="IX150"/>
      <c r="IY150"/>
      <c r="IZ150"/>
      <c r="JA150"/>
      <c r="JB150"/>
      <c r="JC150"/>
      <c r="JD150"/>
      <c r="JE150"/>
      <c r="JF150"/>
      <c r="JG150"/>
      <c r="JH150"/>
      <c r="JI150"/>
      <c r="JJ150"/>
      <c r="JK150"/>
      <c r="JL150"/>
      <c r="JM150"/>
      <c r="JN150"/>
      <c r="JO150"/>
      <c r="JP150"/>
      <c r="JQ150"/>
      <c r="JR150"/>
      <c r="JS150"/>
      <c r="JT150"/>
      <c r="JU150"/>
      <c r="JV150"/>
      <c r="JW150"/>
      <c r="JX150"/>
      <c r="JY150"/>
      <c r="JZ150"/>
      <c r="KA150"/>
      <c r="KB150"/>
      <c r="KC150"/>
      <c r="KD150"/>
      <c r="KE150"/>
      <c r="KF150"/>
      <c r="KG150"/>
      <c r="KH150"/>
      <c r="KI150"/>
      <c r="KJ150"/>
      <c r="KK150"/>
      <c r="KL150"/>
      <c r="KM150"/>
      <c r="KN150"/>
      <c r="KO150"/>
      <c r="KP150"/>
      <c r="KQ150"/>
      <c r="KR150"/>
      <c r="KS150"/>
      <c r="KT150"/>
      <c r="KU150"/>
      <c r="KV150"/>
      <c r="KW150"/>
      <c r="KX150"/>
      <c r="KY150"/>
      <c r="KZ150"/>
      <c r="LA150"/>
      <c r="LB150"/>
      <c r="LC150"/>
      <c r="LD150"/>
      <c r="LE150"/>
      <c r="LF150"/>
      <c r="LG150"/>
      <c r="LH150"/>
      <c r="LI150"/>
      <c r="LJ150"/>
      <c r="LK150"/>
      <c r="LL150"/>
      <c r="LM150"/>
      <c r="LN150"/>
      <c r="LO150"/>
      <c r="LP150"/>
      <c r="LQ150"/>
      <c r="LR150"/>
      <c r="LS150"/>
      <c r="LT150"/>
      <c r="LU150"/>
      <c r="LV150"/>
      <c r="LW150"/>
      <c r="LX150"/>
      <c r="LY150"/>
      <c r="LZ150"/>
      <c r="MA150"/>
      <c r="MB150"/>
      <c r="MC150"/>
      <c r="MD150"/>
      <c r="ME150"/>
      <c r="MF150"/>
      <c r="MG150"/>
      <c r="MH150"/>
      <c r="MI150"/>
      <c r="MJ150"/>
      <c r="MK150"/>
      <c r="ML150"/>
      <c r="MM150"/>
      <c r="MN150"/>
      <c r="MO150"/>
      <c r="MP150"/>
      <c r="MQ150"/>
      <c r="MR150"/>
      <c r="MS150"/>
      <c r="MT150"/>
      <c r="MU150"/>
      <c r="MV150"/>
      <c r="MW150"/>
      <c r="MX150"/>
      <c r="MY150"/>
      <c r="MZ150"/>
      <c r="NA150"/>
      <c r="NB150"/>
      <c r="NC150"/>
      <c r="ND150"/>
      <c r="NE150"/>
      <c r="NF150"/>
      <c r="NG150"/>
      <c r="NH150"/>
      <c r="NI150"/>
      <c r="NJ150"/>
      <c r="NK150"/>
      <c r="NL150"/>
      <c r="NM150"/>
      <c r="NN150"/>
      <c r="NO150"/>
      <c r="NP150"/>
      <c r="NQ150"/>
      <c r="NR150"/>
      <c r="NS150"/>
      <c r="NT150"/>
      <c r="NU150"/>
      <c r="NV150"/>
      <c r="NW150"/>
      <c r="NX150"/>
      <c r="NY150"/>
      <c r="NZ150"/>
      <c r="OA150"/>
      <c r="OB150"/>
      <c r="OC150"/>
      <c r="OD150"/>
      <c r="OE150"/>
      <c r="OF150"/>
      <c r="OG150"/>
      <c r="OH150"/>
      <c r="OI150"/>
      <c r="OJ150"/>
      <c r="OK150"/>
      <c r="OL150"/>
      <c r="OM150"/>
      <c r="ON150"/>
      <c r="OO150"/>
      <c r="OP150"/>
      <c r="OQ150"/>
      <c r="OR150"/>
      <c r="OS150"/>
      <c r="OT150"/>
      <c r="OU150"/>
      <c r="OV150"/>
      <c r="OW150"/>
      <c r="OX150"/>
      <c r="OY150"/>
      <c r="OZ150"/>
      <c r="PA150"/>
      <c r="PB150"/>
      <c r="PC150"/>
      <c r="PD150"/>
      <c r="PE150"/>
      <c r="PF150"/>
      <c r="PG150"/>
      <c r="PH150"/>
      <c r="PI150"/>
      <c r="PJ150"/>
      <c r="PK150"/>
      <c r="PL150"/>
      <c r="PM150"/>
      <c r="PN150"/>
      <c r="PO150"/>
      <c r="PP150"/>
      <c r="PQ150"/>
      <c r="PR150"/>
      <c r="PS150"/>
      <c r="PT150"/>
      <c r="PU150"/>
      <c r="PV150"/>
      <c r="PW150"/>
      <c r="PX150"/>
      <c r="PY150"/>
      <c r="PZ150"/>
      <c r="QA150"/>
      <c r="QB150"/>
      <c r="QC150"/>
      <c r="QD150"/>
      <c r="QE150"/>
      <c r="QF150"/>
      <c r="QG150"/>
      <c r="QH150"/>
      <c r="QI150"/>
      <c r="QJ150"/>
      <c r="QK150"/>
      <c r="QL150"/>
      <c r="QM150"/>
      <c r="QN150"/>
      <c r="QO150"/>
      <c r="QP150"/>
      <c r="QQ150"/>
      <c r="QR150"/>
      <c r="QS150"/>
      <c r="QT150"/>
      <c r="QU150"/>
      <c r="QV150"/>
      <c r="QW150"/>
      <c r="QX150"/>
      <c r="QY150"/>
      <c r="QZ150"/>
      <c r="RA150"/>
      <c r="RB150"/>
      <c r="RC150"/>
      <c r="RD150"/>
      <c r="RE150"/>
      <c r="RF150"/>
    </row>
    <row r="151" spans="1:474">
      <c r="A151" s="252">
        <v>58</v>
      </c>
      <c r="B151" s="252" t="s">
        <v>190</v>
      </c>
      <c r="C151" s="252" t="s">
        <v>93</v>
      </c>
      <c r="D151" s="221">
        <v>17.166666666666668</v>
      </c>
      <c r="E151" s="221">
        <v>17</v>
      </c>
      <c r="F151" s="221">
        <v>18</v>
      </c>
      <c r="G151" s="221"/>
      <c r="H151" s="221"/>
      <c r="I151" s="22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  <c r="GE151"/>
      <c r="GF151"/>
      <c r="GG151"/>
      <c r="GH151"/>
      <c r="GI151"/>
      <c r="GJ151"/>
      <c r="GK151"/>
      <c r="GL151"/>
      <c r="GM151"/>
      <c r="GN151"/>
      <c r="GO151"/>
      <c r="GP151"/>
      <c r="GQ151"/>
      <c r="GR151"/>
      <c r="GS151"/>
      <c r="GT151"/>
      <c r="GU151"/>
      <c r="GV151"/>
      <c r="GW151"/>
      <c r="GX151"/>
      <c r="GY151"/>
      <c r="GZ151"/>
      <c r="HA151"/>
      <c r="HB151"/>
      <c r="HC151"/>
      <c r="HD151"/>
      <c r="HE151"/>
      <c r="HF151"/>
      <c r="HG151"/>
      <c r="HH151"/>
      <c r="HI151"/>
      <c r="HJ151"/>
      <c r="HK151"/>
      <c r="HL151"/>
      <c r="HM151"/>
      <c r="HN151"/>
      <c r="HO151"/>
      <c r="HP151"/>
      <c r="HQ151"/>
      <c r="HR151"/>
      <c r="HS151"/>
      <c r="HT151"/>
      <c r="HU151"/>
      <c r="HV151"/>
      <c r="HW151"/>
      <c r="HX151"/>
      <c r="HY151"/>
      <c r="HZ151"/>
      <c r="IA151"/>
      <c r="IB151"/>
      <c r="IC151"/>
      <c r="ID151"/>
      <c r="IE151"/>
      <c r="IF151"/>
      <c r="IG151"/>
      <c r="IH151"/>
      <c r="II151"/>
      <c r="IJ151"/>
      <c r="IK151"/>
      <c r="IL151"/>
      <c r="IM151"/>
      <c r="IN151"/>
      <c r="IO151"/>
      <c r="IP151"/>
      <c r="IQ151"/>
      <c r="IR151"/>
      <c r="IS151"/>
      <c r="IT151"/>
      <c r="IU151"/>
      <c r="IV151"/>
      <c r="IW151"/>
      <c r="IX151"/>
      <c r="IY151"/>
      <c r="IZ151"/>
      <c r="JA151"/>
      <c r="JB151"/>
      <c r="JC151"/>
      <c r="JD151"/>
      <c r="JE151"/>
      <c r="JF151"/>
      <c r="JG151"/>
      <c r="JH151"/>
      <c r="JI151"/>
      <c r="JJ151"/>
      <c r="JK151"/>
      <c r="JL151"/>
      <c r="JM151"/>
      <c r="JN151"/>
      <c r="JO151"/>
      <c r="JP151"/>
      <c r="JQ151"/>
      <c r="JR151"/>
      <c r="JS151"/>
      <c r="JT151"/>
      <c r="JU151"/>
      <c r="JV151"/>
      <c r="JW151"/>
      <c r="JX151"/>
      <c r="JY151"/>
      <c r="JZ151"/>
      <c r="KA151"/>
      <c r="KB151"/>
      <c r="KC151"/>
      <c r="KD151"/>
      <c r="KE151"/>
      <c r="KF151"/>
      <c r="KG151"/>
      <c r="KH151"/>
      <c r="KI151"/>
      <c r="KJ151"/>
      <c r="KK151"/>
      <c r="KL151"/>
      <c r="KM151"/>
      <c r="KN151"/>
      <c r="KO151"/>
      <c r="KP151"/>
      <c r="KQ151"/>
      <c r="KR151"/>
      <c r="KS151"/>
      <c r="KT151"/>
      <c r="KU151"/>
      <c r="KV151"/>
      <c r="KW151"/>
      <c r="KX151"/>
      <c r="KY151"/>
      <c r="KZ151"/>
      <c r="LA151"/>
      <c r="LB151"/>
      <c r="LC151"/>
      <c r="LD151"/>
      <c r="LE151"/>
      <c r="LF151"/>
      <c r="LG151"/>
      <c r="LH151"/>
      <c r="LI151"/>
      <c r="LJ151"/>
      <c r="LK151"/>
      <c r="LL151"/>
      <c r="LM151"/>
      <c r="LN151"/>
      <c r="LO151"/>
      <c r="LP151"/>
      <c r="LQ151"/>
      <c r="LR151"/>
      <c r="LS151"/>
      <c r="LT151"/>
      <c r="LU151"/>
      <c r="LV151"/>
      <c r="LW151"/>
      <c r="LX151"/>
      <c r="LY151"/>
      <c r="LZ151"/>
      <c r="MA151"/>
      <c r="MB151"/>
      <c r="MC151"/>
      <c r="MD151"/>
      <c r="ME151"/>
      <c r="MF151"/>
      <c r="MG151"/>
      <c r="MH151"/>
      <c r="MI151"/>
      <c r="MJ151"/>
      <c r="MK151"/>
      <c r="ML151"/>
      <c r="MM151"/>
      <c r="MN151"/>
      <c r="MO151"/>
      <c r="MP151"/>
      <c r="MQ151"/>
      <c r="MR151"/>
      <c r="MS151"/>
      <c r="MT151"/>
      <c r="MU151"/>
      <c r="MV151"/>
      <c r="MW151"/>
      <c r="MX151"/>
      <c r="MY151"/>
      <c r="MZ151"/>
      <c r="NA151"/>
      <c r="NB151"/>
      <c r="NC151"/>
      <c r="ND151"/>
      <c r="NE151"/>
      <c r="NF151"/>
      <c r="NG151"/>
      <c r="NH151"/>
      <c r="NI151"/>
      <c r="NJ151"/>
      <c r="NK151"/>
      <c r="NL151"/>
      <c r="NM151"/>
      <c r="NN151"/>
      <c r="NO151"/>
      <c r="NP151"/>
      <c r="NQ151"/>
      <c r="NR151"/>
      <c r="NS151"/>
      <c r="NT151"/>
      <c r="NU151"/>
      <c r="NV151"/>
      <c r="NW151"/>
      <c r="NX151"/>
      <c r="NY151"/>
      <c r="NZ151"/>
      <c r="OA151"/>
      <c r="OB151"/>
      <c r="OC151"/>
      <c r="OD151"/>
      <c r="OE151"/>
      <c r="OF151"/>
      <c r="OG151"/>
      <c r="OH151"/>
      <c r="OI151"/>
      <c r="OJ151"/>
      <c r="OK151"/>
      <c r="OL151"/>
      <c r="OM151"/>
      <c r="ON151"/>
      <c r="OO151"/>
      <c r="OP151"/>
      <c r="OQ151"/>
      <c r="OR151"/>
      <c r="OS151"/>
      <c r="OT151"/>
      <c r="OU151"/>
      <c r="OV151"/>
      <c r="OW151"/>
      <c r="OX151"/>
      <c r="OY151"/>
      <c r="OZ151"/>
      <c r="PA151"/>
      <c r="PB151"/>
      <c r="PC151"/>
      <c r="PD151"/>
      <c r="PE151"/>
      <c r="PF151"/>
      <c r="PG151"/>
      <c r="PH151"/>
      <c r="PI151"/>
      <c r="PJ151"/>
      <c r="PK151"/>
      <c r="PL151"/>
      <c r="PM151"/>
      <c r="PN151"/>
      <c r="PO151"/>
      <c r="PP151"/>
      <c r="PQ151"/>
      <c r="PR151"/>
      <c r="PS151"/>
      <c r="PT151"/>
      <c r="PU151"/>
      <c r="PV151"/>
      <c r="PW151"/>
      <c r="PX151"/>
      <c r="PY151"/>
      <c r="PZ151"/>
      <c r="QA151"/>
      <c r="QB151"/>
      <c r="QC151"/>
      <c r="QD151"/>
      <c r="QE151"/>
      <c r="QF151"/>
      <c r="QG151"/>
      <c r="QH151"/>
      <c r="QI151"/>
      <c r="QJ151"/>
      <c r="QK151"/>
      <c r="QL151"/>
      <c r="QM151"/>
      <c r="QN151"/>
      <c r="QO151"/>
      <c r="QP151"/>
      <c r="QQ151"/>
      <c r="QR151"/>
      <c r="QS151"/>
      <c r="QT151"/>
      <c r="QU151"/>
      <c r="QV151"/>
      <c r="QW151"/>
      <c r="QX151"/>
      <c r="QY151"/>
      <c r="QZ151"/>
      <c r="RA151"/>
      <c r="RB151"/>
      <c r="RC151"/>
      <c r="RD151"/>
      <c r="RE151"/>
      <c r="RF151"/>
    </row>
    <row r="152" spans="1:474">
      <c r="A152" s="252">
        <v>58</v>
      </c>
      <c r="B152" s="252" t="s">
        <v>182</v>
      </c>
      <c r="C152" s="252" t="s">
        <v>93</v>
      </c>
      <c r="D152" s="221">
        <v>21</v>
      </c>
      <c r="E152" s="221">
        <v>20</v>
      </c>
      <c r="F152" s="221">
        <v>22</v>
      </c>
      <c r="G152" s="221"/>
      <c r="H152" s="221"/>
      <c r="I152" s="221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  <c r="GE152"/>
      <c r="GF152"/>
      <c r="GG152"/>
      <c r="GH152"/>
      <c r="GI152"/>
      <c r="GJ152"/>
      <c r="GK152"/>
      <c r="GL152"/>
      <c r="GM152"/>
      <c r="GN152"/>
      <c r="GO152"/>
      <c r="GP152"/>
      <c r="GQ152"/>
      <c r="GR152"/>
      <c r="GS152"/>
      <c r="GT152"/>
      <c r="GU152"/>
      <c r="GV152"/>
      <c r="GW152"/>
      <c r="GX152"/>
      <c r="GY152"/>
      <c r="GZ152"/>
      <c r="HA152"/>
      <c r="HB152"/>
      <c r="HC152"/>
      <c r="HD152"/>
      <c r="HE152"/>
      <c r="HF152"/>
      <c r="HG152"/>
      <c r="HH152"/>
      <c r="HI152"/>
      <c r="HJ152"/>
      <c r="HK152"/>
      <c r="HL152"/>
      <c r="HM152"/>
      <c r="HN152"/>
      <c r="HO152"/>
      <c r="HP152"/>
      <c r="HQ152"/>
      <c r="HR152"/>
      <c r="HS152"/>
      <c r="HT152"/>
      <c r="HU152"/>
      <c r="HV152"/>
      <c r="HW152"/>
      <c r="HX152"/>
      <c r="HY152"/>
      <c r="HZ152"/>
      <c r="IA152"/>
      <c r="IB152"/>
      <c r="IC152"/>
      <c r="ID152"/>
      <c r="IE152"/>
      <c r="IF152"/>
      <c r="IG152"/>
      <c r="IH152"/>
      <c r="II152"/>
      <c r="IJ152"/>
      <c r="IK152"/>
      <c r="IL152"/>
      <c r="IM152"/>
      <c r="IN152"/>
      <c r="IO152"/>
      <c r="IP152"/>
      <c r="IQ152"/>
      <c r="IR152"/>
      <c r="IS152"/>
      <c r="IT152"/>
      <c r="IU152"/>
      <c r="IV152"/>
      <c r="IW152"/>
      <c r="IX152"/>
      <c r="IY152"/>
      <c r="IZ152"/>
      <c r="JA152"/>
      <c r="JB152"/>
      <c r="JC152"/>
      <c r="JD152"/>
      <c r="JE152"/>
      <c r="JF152"/>
      <c r="JG152"/>
      <c r="JH152"/>
      <c r="JI152"/>
      <c r="JJ152"/>
      <c r="JK152"/>
      <c r="JL152"/>
      <c r="JM152"/>
      <c r="JN152"/>
      <c r="JO152"/>
      <c r="JP152"/>
      <c r="JQ152"/>
      <c r="JR152"/>
      <c r="JS152"/>
      <c r="JT152"/>
      <c r="JU152"/>
      <c r="JV152"/>
      <c r="JW152"/>
      <c r="JX152"/>
      <c r="JY152"/>
      <c r="JZ152"/>
      <c r="KA152"/>
      <c r="KB152"/>
      <c r="KC152"/>
      <c r="KD152"/>
      <c r="KE152"/>
      <c r="KF152"/>
      <c r="KG152"/>
      <c r="KH152"/>
      <c r="KI152"/>
      <c r="KJ152"/>
      <c r="KK152"/>
      <c r="KL152"/>
      <c r="KM152"/>
      <c r="KN152"/>
      <c r="KO152"/>
      <c r="KP152"/>
      <c r="KQ152"/>
      <c r="KR152"/>
      <c r="KS152"/>
      <c r="KT152"/>
      <c r="KU152"/>
      <c r="KV152"/>
      <c r="KW152"/>
      <c r="KX152"/>
      <c r="KY152"/>
      <c r="KZ152"/>
      <c r="LA152"/>
      <c r="LB152"/>
      <c r="LC152"/>
      <c r="LD152"/>
      <c r="LE152"/>
      <c r="LF152"/>
      <c r="LG152"/>
      <c r="LH152"/>
      <c r="LI152"/>
      <c r="LJ152"/>
      <c r="LK152"/>
      <c r="LL152"/>
      <c r="LM152"/>
      <c r="LN152"/>
      <c r="LO152"/>
      <c r="LP152"/>
      <c r="LQ152"/>
      <c r="LR152"/>
      <c r="LS152"/>
      <c r="LT152"/>
      <c r="LU152"/>
      <c r="LV152"/>
      <c r="LW152"/>
      <c r="LX152"/>
      <c r="LY152"/>
      <c r="LZ152"/>
      <c r="MA152"/>
      <c r="MB152"/>
      <c r="MC152"/>
      <c r="MD152"/>
      <c r="ME152"/>
      <c r="MF152"/>
      <c r="MG152"/>
      <c r="MH152"/>
      <c r="MI152"/>
      <c r="MJ152"/>
      <c r="MK152"/>
      <c r="ML152"/>
      <c r="MM152"/>
      <c r="MN152"/>
      <c r="MO152"/>
      <c r="MP152"/>
      <c r="MQ152"/>
      <c r="MR152"/>
      <c r="MS152"/>
      <c r="MT152"/>
      <c r="MU152"/>
      <c r="MV152"/>
      <c r="MW152"/>
      <c r="MX152"/>
      <c r="MY152"/>
      <c r="MZ152"/>
      <c r="NA152"/>
      <c r="NB152"/>
      <c r="NC152"/>
      <c r="ND152"/>
      <c r="NE152"/>
      <c r="NF152"/>
      <c r="NG152"/>
      <c r="NH152"/>
      <c r="NI152"/>
      <c r="NJ152"/>
      <c r="NK152"/>
      <c r="NL152"/>
      <c r="NM152"/>
      <c r="NN152"/>
      <c r="NO152"/>
      <c r="NP152"/>
      <c r="NQ152"/>
      <c r="NR152"/>
      <c r="NS152"/>
      <c r="NT152"/>
      <c r="NU152"/>
      <c r="NV152"/>
      <c r="NW152"/>
      <c r="NX152"/>
      <c r="NY152"/>
      <c r="NZ152"/>
      <c r="OA152"/>
      <c r="OB152"/>
      <c r="OC152"/>
      <c r="OD152"/>
      <c r="OE152"/>
      <c r="OF152"/>
      <c r="OG152"/>
      <c r="OH152"/>
      <c r="OI152"/>
      <c r="OJ152"/>
      <c r="OK152"/>
      <c r="OL152"/>
      <c r="OM152"/>
      <c r="ON152"/>
      <c r="OO152"/>
      <c r="OP152"/>
      <c r="OQ152"/>
      <c r="OR152"/>
      <c r="OS152"/>
      <c r="OT152"/>
      <c r="OU152"/>
      <c r="OV152"/>
      <c r="OW152"/>
      <c r="OX152"/>
      <c r="OY152"/>
      <c r="OZ152"/>
      <c r="PA152"/>
      <c r="PB152"/>
      <c r="PC152"/>
      <c r="PD152"/>
      <c r="PE152"/>
      <c r="PF152"/>
      <c r="PG152"/>
      <c r="PH152"/>
      <c r="PI152"/>
      <c r="PJ152"/>
      <c r="PK152"/>
      <c r="PL152"/>
      <c r="PM152"/>
      <c r="PN152"/>
      <c r="PO152"/>
      <c r="PP152"/>
      <c r="PQ152"/>
      <c r="PR152"/>
      <c r="PS152"/>
      <c r="PT152"/>
      <c r="PU152"/>
      <c r="PV152"/>
      <c r="PW152"/>
      <c r="PX152"/>
      <c r="PY152"/>
      <c r="PZ152"/>
      <c r="QA152"/>
      <c r="QB152"/>
      <c r="QC152"/>
      <c r="QD152"/>
      <c r="QE152"/>
      <c r="QF152"/>
      <c r="QG152"/>
      <c r="QH152"/>
      <c r="QI152"/>
      <c r="QJ152"/>
      <c r="QK152"/>
      <c r="QL152"/>
      <c r="QM152"/>
      <c r="QN152"/>
      <c r="QO152"/>
      <c r="QP152"/>
      <c r="QQ152"/>
      <c r="QR152"/>
      <c r="QS152"/>
      <c r="QT152"/>
      <c r="QU152"/>
      <c r="QV152"/>
      <c r="QW152"/>
      <c r="QX152"/>
      <c r="QY152"/>
      <c r="QZ152"/>
      <c r="RA152"/>
      <c r="RB152"/>
      <c r="RC152"/>
      <c r="RD152"/>
      <c r="RE152"/>
      <c r="RF152"/>
    </row>
    <row r="153" spans="1:474">
      <c r="A153" s="252">
        <v>58</v>
      </c>
      <c r="B153" s="252" t="s">
        <v>175</v>
      </c>
      <c r="C153" s="252" t="s">
        <v>93</v>
      </c>
      <c r="D153" s="221">
        <v>22</v>
      </c>
      <c r="E153" s="221">
        <v>22</v>
      </c>
      <c r="F153" s="221">
        <v>22</v>
      </c>
      <c r="G153" s="221"/>
      <c r="H153" s="221"/>
      <c r="I153" s="221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  <c r="GE153"/>
      <c r="GF153"/>
      <c r="GG153"/>
      <c r="GH153"/>
      <c r="GI153"/>
      <c r="GJ153"/>
      <c r="GK153"/>
      <c r="GL153"/>
      <c r="GM153"/>
      <c r="GN153"/>
      <c r="GO153"/>
      <c r="GP153"/>
      <c r="GQ153"/>
      <c r="GR153"/>
      <c r="GS153"/>
      <c r="GT153"/>
      <c r="GU153"/>
      <c r="GV153"/>
      <c r="GW153"/>
      <c r="GX153"/>
      <c r="GY153"/>
      <c r="GZ153"/>
      <c r="HA153"/>
      <c r="HB153"/>
      <c r="HC153"/>
      <c r="HD153"/>
      <c r="HE153"/>
      <c r="HF153"/>
      <c r="HG153"/>
      <c r="HH153"/>
      <c r="HI153"/>
      <c r="HJ153"/>
      <c r="HK153"/>
      <c r="HL153"/>
      <c r="HM153"/>
      <c r="HN153"/>
      <c r="HO153"/>
      <c r="HP153"/>
      <c r="HQ153"/>
      <c r="HR153"/>
      <c r="HS153"/>
      <c r="HT153"/>
      <c r="HU153"/>
      <c r="HV153"/>
      <c r="HW153"/>
      <c r="HX153"/>
      <c r="HY153"/>
      <c r="HZ153"/>
      <c r="IA153"/>
      <c r="IB153"/>
      <c r="IC153"/>
      <c r="ID153"/>
      <c r="IE153"/>
      <c r="IF153"/>
      <c r="IG153"/>
      <c r="IH153"/>
      <c r="II153"/>
      <c r="IJ153"/>
      <c r="IK153"/>
      <c r="IL153"/>
      <c r="IM153"/>
      <c r="IN153"/>
      <c r="IO153"/>
      <c r="IP153"/>
      <c r="IQ153"/>
      <c r="IR153"/>
      <c r="IS153"/>
      <c r="IT153"/>
      <c r="IU153"/>
      <c r="IV153"/>
      <c r="IW153"/>
      <c r="IX153"/>
      <c r="IY153"/>
      <c r="IZ153"/>
      <c r="JA153"/>
      <c r="JB153"/>
      <c r="JC153"/>
      <c r="JD153"/>
      <c r="JE153"/>
      <c r="JF153"/>
      <c r="JG153"/>
      <c r="JH153"/>
      <c r="JI153"/>
      <c r="JJ153"/>
      <c r="JK153"/>
      <c r="JL153"/>
      <c r="JM153"/>
      <c r="JN153"/>
      <c r="JO153"/>
      <c r="JP153"/>
      <c r="JQ153"/>
      <c r="JR153"/>
      <c r="JS153"/>
      <c r="JT153"/>
      <c r="JU153"/>
      <c r="JV153"/>
      <c r="JW153"/>
      <c r="JX153"/>
      <c r="JY153"/>
      <c r="JZ153"/>
      <c r="KA153"/>
      <c r="KB153"/>
      <c r="KC153"/>
      <c r="KD153"/>
      <c r="KE153"/>
      <c r="KF153"/>
      <c r="KG153"/>
      <c r="KH153"/>
      <c r="KI153"/>
      <c r="KJ153"/>
      <c r="KK153"/>
      <c r="KL153"/>
      <c r="KM153"/>
      <c r="KN153"/>
      <c r="KO153"/>
      <c r="KP153"/>
      <c r="KQ153"/>
      <c r="KR153"/>
      <c r="KS153"/>
      <c r="KT153"/>
      <c r="KU153"/>
      <c r="KV153"/>
      <c r="KW153"/>
      <c r="KX153"/>
      <c r="KY153"/>
      <c r="KZ153"/>
      <c r="LA153"/>
      <c r="LB153"/>
      <c r="LC153"/>
      <c r="LD153"/>
      <c r="LE153"/>
      <c r="LF153"/>
      <c r="LG153"/>
      <c r="LH153"/>
      <c r="LI153"/>
      <c r="LJ153"/>
      <c r="LK153"/>
      <c r="LL153"/>
      <c r="LM153"/>
      <c r="LN153"/>
      <c r="LO153"/>
      <c r="LP153"/>
      <c r="LQ153"/>
      <c r="LR153"/>
      <c r="LS153"/>
      <c r="LT153"/>
      <c r="LU153"/>
      <c r="LV153"/>
      <c r="LW153"/>
      <c r="LX153"/>
      <c r="LY153"/>
      <c r="LZ153"/>
      <c r="MA153"/>
      <c r="MB153"/>
      <c r="MC153"/>
      <c r="MD153"/>
      <c r="ME153"/>
      <c r="MF153"/>
      <c r="MG153"/>
      <c r="MH153"/>
      <c r="MI153"/>
      <c r="MJ153"/>
      <c r="MK153"/>
      <c r="ML153"/>
      <c r="MM153"/>
      <c r="MN153"/>
      <c r="MO153"/>
      <c r="MP153"/>
      <c r="MQ153"/>
      <c r="MR153"/>
      <c r="MS153"/>
      <c r="MT153"/>
      <c r="MU153"/>
      <c r="MV153"/>
      <c r="MW153"/>
      <c r="MX153"/>
      <c r="MY153"/>
      <c r="MZ153"/>
      <c r="NA153"/>
      <c r="NB153"/>
      <c r="NC153"/>
      <c r="ND153"/>
      <c r="NE153"/>
      <c r="NF153"/>
      <c r="NG153"/>
      <c r="NH153"/>
      <c r="NI153"/>
      <c r="NJ153"/>
      <c r="NK153"/>
      <c r="NL153"/>
      <c r="NM153"/>
      <c r="NN153"/>
      <c r="NO153"/>
      <c r="NP153"/>
      <c r="NQ153"/>
      <c r="NR153"/>
      <c r="NS153"/>
      <c r="NT153"/>
      <c r="NU153"/>
      <c r="NV153"/>
      <c r="NW153"/>
      <c r="NX153"/>
      <c r="NY153"/>
      <c r="NZ153"/>
      <c r="OA153"/>
      <c r="OB153"/>
      <c r="OC153"/>
      <c r="OD153"/>
      <c r="OE153"/>
      <c r="OF153"/>
      <c r="OG153"/>
      <c r="OH153"/>
      <c r="OI153"/>
      <c r="OJ153"/>
      <c r="OK153"/>
      <c r="OL153"/>
      <c r="OM153"/>
      <c r="ON153"/>
      <c r="OO153"/>
      <c r="OP153"/>
      <c r="OQ153"/>
      <c r="OR153"/>
      <c r="OS153"/>
      <c r="OT153"/>
      <c r="OU153"/>
      <c r="OV153"/>
      <c r="OW153"/>
      <c r="OX153"/>
      <c r="OY153"/>
      <c r="OZ153"/>
      <c r="PA153"/>
      <c r="PB153"/>
      <c r="PC153"/>
      <c r="PD153"/>
      <c r="PE153"/>
      <c r="PF153"/>
      <c r="PG153"/>
      <c r="PH153"/>
      <c r="PI153"/>
      <c r="PJ153"/>
      <c r="PK153"/>
      <c r="PL153"/>
      <c r="PM153"/>
      <c r="PN153"/>
      <c r="PO153"/>
      <c r="PP153"/>
      <c r="PQ153"/>
      <c r="PR153"/>
      <c r="PS153"/>
      <c r="PT153"/>
      <c r="PU153"/>
      <c r="PV153"/>
      <c r="PW153"/>
      <c r="PX153"/>
      <c r="PY153"/>
      <c r="PZ153"/>
      <c r="QA153"/>
      <c r="QB153"/>
      <c r="QC153"/>
      <c r="QD153"/>
      <c r="QE153"/>
      <c r="QF153"/>
      <c r="QG153"/>
      <c r="QH153"/>
      <c r="QI153"/>
      <c r="QJ153"/>
      <c r="QK153"/>
      <c r="QL153"/>
      <c r="QM153"/>
      <c r="QN153"/>
      <c r="QO153"/>
      <c r="QP153"/>
      <c r="QQ153"/>
      <c r="QR153"/>
      <c r="QS153"/>
      <c r="QT153"/>
      <c r="QU153"/>
      <c r="QV153"/>
      <c r="QW153"/>
      <c r="QX153"/>
      <c r="QY153"/>
      <c r="QZ153"/>
      <c r="RA153"/>
      <c r="RB153"/>
      <c r="RC153"/>
      <c r="RD153"/>
      <c r="RE153"/>
      <c r="RF153"/>
    </row>
    <row r="154" spans="1:474">
      <c r="A154" s="252">
        <v>58</v>
      </c>
      <c r="B154" s="252" t="s">
        <v>259</v>
      </c>
      <c r="C154" s="252" t="s">
        <v>93</v>
      </c>
      <c r="D154" s="221">
        <v>26</v>
      </c>
      <c r="E154" s="221">
        <v>26</v>
      </c>
      <c r="F154" s="221">
        <v>26</v>
      </c>
      <c r="G154" s="221"/>
      <c r="H154" s="221"/>
      <c r="I154" s="221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  <c r="GE154"/>
      <c r="GF154"/>
      <c r="GG154"/>
      <c r="GH154"/>
      <c r="GI154"/>
      <c r="GJ154"/>
      <c r="GK154"/>
      <c r="GL154"/>
      <c r="GM154"/>
      <c r="GN154"/>
      <c r="GO154"/>
      <c r="GP154"/>
      <c r="GQ154"/>
      <c r="GR154"/>
      <c r="GS154"/>
      <c r="GT154"/>
      <c r="GU154"/>
      <c r="GV154"/>
      <c r="GW154"/>
      <c r="GX154"/>
      <c r="GY154"/>
      <c r="GZ154"/>
      <c r="HA154"/>
      <c r="HB154"/>
      <c r="HC154"/>
      <c r="HD154"/>
      <c r="HE154"/>
      <c r="HF154"/>
      <c r="HG154"/>
      <c r="HH154"/>
      <c r="HI154"/>
      <c r="HJ154"/>
      <c r="HK154"/>
      <c r="HL154"/>
      <c r="HM154"/>
      <c r="HN154"/>
      <c r="HO154"/>
      <c r="HP154"/>
      <c r="HQ154"/>
      <c r="HR154"/>
      <c r="HS154"/>
      <c r="HT154"/>
      <c r="HU154"/>
      <c r="HV154"/>
      <c r="HW154"/>
      <c r="HX154"/>
      <c r="HY154"/>
      <c r="HZ154"/>
      <c r="IA154"/>
      <c r="IB154"/>
      <c r="IC154"/>
      <c r="ID154"/>
      <c r="IE154"/>
      <c r="IF154"/>
      <c r="IG154"/>
      <c r="IH154"/>
      <c r="II154"/>
      <c r="IJ154"/>
      <c r="IK154"/>
      <c r="IL154"/>
      <c r="IM154"/>
      <c r="IN154"/>
      <c r="IO154"/>
      <c r="IP154"/>
      <c r="IQ154"/>
      <c r="IR154"/>
      <c r="IS154"/>
      <c r="IT154"/>
      <c r="IU154"/>
      <c r="IV154"/>
      <c r="IW154"/>
      <c r="IX154"/>
      <c r="IY154"/>
      <c r="IZ154"/>
      <c r="JA154"/>
      <c r="JB154"/>
      <c r="JC154"/>
      <c r="JD154"/>
      <c r="JE154"/>
      <c r="JF154"/>
      <c r="JG154"/>
      <c r="JH154"/>
      <c r="JI154"/>
      <c r="JJ154"/>
      <c r="JK154"/>
      <c r="JL154"/>
      <c r="JM154"/>
      <c r="JN154"/>
      <c r="JO154"/>
      <c r="JP154"/>
      <c r="JQ154"/>
      <c r="JR154"/>
      <c r="JS154"/>
      <c r="JT154"/>
      <c r="JU154"/>
      <c r="JV154"/>
      <c r="JW154"/>
      <c r="JX154"/>
      <c r="JY154"/>
      <c r="JZ154"/>
      <c r="KA154"/>
      <c r="KB154"/>
      <c r="KC154"/>
      <c r="KD154"/>
      <c r="KE154"/>
      <c r="KF154"/>
      <c r="KG154"/>
      <c r="KH154"/>
      <c r="KI154"/>
      <c r="KJ154"/>
      <c r="KK154"/>
      <c r="KL154"/>
      <c r="KM154"/>
      <c r="KN154"/>
      <c r="KO154"/>
      <c r="KP154"/>
      <c r="KQ154"/>
      <c r="KR154"/>
      <c r="KS154"/>
      <c r="KT154"/>
      <c r="KU154"/>
      <c r="KV154"/>
      <c r="KW154"/>
      <c r="KX154"/>
      <c r="KY154"/>
      <c r="KZ154"/>
      <c r="LA154"/>
      <c r="LB154"/>
      <c r="LC154"/>
      <c r="LD154"/>
      <c r="LE154"/>
      <c r="LF154"/>
      <c r="LG154"/>
      <c r="LH154"/>
      <c r="LI154"/>
      <c r="LJ154"/>
      <c r="LK154"/>
      <c r="LL154"/>
      <c r="LM154"/>
      <c r="LN154"/>
      <c r="LO154"/>
      <c r="LP154"/>
      <c r="LQ154"/>
      <c r="LR154"/>
      <c r="LS154"/>
      <c r="LT154"/>
      <c r="LU154"/>
      <c r="LV154"/>
      <c r="LW154"/>
      <c r="LX154"/>
      <c r="LY154"/>
      <c r="LZ154"/>
      <c r="MA154"/>
      <c r="MB154"/>
      <c r="MC154"/>
      <c r="MD154"/>
      <c r="ME154"/>
      <c r="MF154"/>
      <c r="MG154"/>
      <c r="MH154"/>
      <c r="MI154"/>
      <c r="MJ154"/>
      <c r="MK154"/>
      <c r="ML154"/>
      <c r="MM154"/>
      <c r="MN154"/>
      <c r="MO154"/>
      <c r="MP154"/>
      <c r="MQ154"/>
      <c r="MR154"/>
      <c r="MS154"/>
      <c r="MT154"/>
      <c r="MU154"/>
      <c r="MV154"/>
      <c r="MW154"/>
      <c r="MX154"/>
      <c r="MY154"/>
      <c r="MZ154"/>
      <c r="NA154"/>
      <c r="NB154"/>
      <c r="NC154"/>
      <c r="ND154"/>
      <c r="NE154"/>
      <c r="NF154"/>
      <c r="NG154"/>
      <c r="NH154"/>
      <c r="NI154"/>
      <c r="NJ154"/>
      <c r="NK154"/>
      <c r="NL154"/>
      <c r="NM154"/>
      <c r="NN154"/>
      <c r="NO154"/>
      <c r="NP154"/>
      <c r="NQ154"/>
      <c r="NR154"/>
      <c r="NS154"/>
      <c r="NT154"/>
      <c r="NU154"/>
      <c r="NV154"/>
      <c r="NW154"/>
      <c r="NX154"/>
      <c r="NY154"/>
      <c r="NZ154"/>
      <c r="OA154"/>
      <c r="OB154"/>
      <c r="OC154"/>
      <c r="OD154"/>
      <c r="OE154"/>
      <c r="OF154"/>
      <c r="OG154"/>
      <c r="OH154"/>
      <c r="OI154"/>
      <c r="OJ154"/>
      <c r="OK154"/>
      <c r="OL154"/>
      <c r="OM154"/>
      <c r="ON154"/>
      <c r="OO154"/>
      <c r="OP154"/>
      <c r="OQ154"/>
      <c r="OR154"/>
      <c r="OS154"/>
      <c r="OT154"/>
      <c r="OU154"/>
      <c r="OV154"/>
      <c r="OW154"/>
      <c r="OX154"/>
      <c r="OY154"/>
      <c r="OZ154"/>
      <c r="PA154"/>
      <c r="PB154"/>
      <c r="PC154"/>
      <c r="PD154"/>
      <c r="PE154"/>
      <c r="PF154"/>
      <c r="PG154"/>
      <c r="PH154"/>
      <c r="PI154"/>
      <c r="PJ154"/>
      <c r="PK154"/>
      <c r="PL154"/>
      <c r="PM154"/>
      <c r="PN154"/>
      <c r="PO154"/>
      <c r="PP154"/>
      <c r="PQ154"/>
      <c r="PR154"/>
      <c r="PS154"/>
      <c r="PT154"/>
      <c r="PU154"/>
      <c r="PV154"/>
      <c r="PW154"/>
      <c r="PX154"/>
      <c r="PY154"/>
      <c r="PZ154"/>
      <c r="QA154"/>
      <c r="QB154"/>
      <c r="QC154"/>
      <c r="QD154"/>
      <c r="QE154"/>
      <c r="QF154"/>
      <c r="QG154"/>
      <c r="QH154"/>
      <c r="QI154"/>
      <c r="QJ154"/>
      <c r="QK154"/>
      <c r="QL154"/>
      <c r="QM154"/>
      <c r="QN154"/>
      <c r="QO154"/>
      <c r="QP154"/>
      <c r="QQ154"/>
      <c r="QR154"/>
      <c r="QS154"/>
      <c r="QT154"/>
      <c r="QU154"/>
      <c r="QV154"/>
      <c r="QW154"/>
      <c r="QX154"/>
      <c r="QY154"/>
      <c r="QZ154"/>
      <c r="RA154"/>
      <c r="RB154"/>
      <c r="RC154"/>
      <c r="RD154"/>
      <c r="RE154"/>
      <c r="RF154"/>
    </row>
    <row r="155" spans="1:474">
      <c r="A155" s="252">
        <v>59</v>
      </c>
      <c r="B155" s="252" t="s">
        <v>229</v>
      </c>
      <c r="C155" s="252" t="s">
        <v>94</v>
      </c>
      <c r="D155" s="221">
        <v>8</v>
      </c>
      <c r="E155" s="221">
        <v>8</v>
      </c>
      <c r="F155" s="221">
        <v>8</v>
      </c>
      <c r="G155" s="221"/>
      <c r="H155" s="221"/>
      <c r="I155" s="221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  <c r="GE155"/>
      <c r="GF155"/>
      <c r="GG155"/>
      <c r="GH155"/>
      <c r="GI155"/>
      <c r="GJ155"/>
      <c r="GK155"/>
      <c r="GL155"/>
      <c r="GM155"/>
      <c r="GN155"/>
      <c r="GO155"/>
      <c r="GP155"/>
      <c r="GQ155"/>
      <c r="GR155"/>
      <c r="GS155"/>
      <c r="GT155"/>
      <c r="GU155"/>
      <c r="GV155"/>
      <c r="GW155"/>
      <c r="GX155"/>
      <c r="GY155"/>
      <c r="GZ155"/>
      <c r="HA155"/>
      <c r="HB155"/>
      <c r="HC155"/>
      <c r="HD155"/>
      <c r="HE155"/>
      <c r="HF155"/>
      <c r="HG155"/>
      <c r="HH155"/>
      <c r="HI155"/>
      <c r="HJ155"/>
      <c r="HK155"/>
      <c r="HL155"/>
      <c r="HM155"/>
      <c r="HN155"/>
      <c r="HO155"/>
      <c r="HP155"/>
      <c r="HQ155"/>
      <c r="HR155"/>
      <c r="HS155"/>
      <c r="HT155"/>
      <c r="HU155"/>
      <c r="HV155"/>
      <c r="HW155"/>
      <c r="HX155"/>
      <c r="HY155"/>
      <c r="HZ155"/>
      <c r="IA155"/>
      <c r="IB155"/>
      <c r="IC155"/>
      <c r="ID155"/>
      <c r="IE155"/>
      <c r="IF155"/>
      <c r="IG155"/>
      <c r="IH155"/>
      <c r="II155"/>
      <c r="IJ155"/>
      <c r="IK155"/>
      <c r="IL155"/>
      <c r="IM155"/>
      <c r="IN155"/>
      <c r="IO155"/>
      <c r="IP155"/>
      <c r="IQ155"/>
      <c r="IR155"/>
      <c r="IS155"/>
      <c r="IT155"/>
      <c r="IU155"/>
      <c r="IV155"/>
      <c r="IW155"/>
      <c r="IX155"/>
      <c r="IY155"/>
      <c r="IZ155"/>
      <c r="JA155"/>
      <c r="JB155"/>
      <c r="JC155"/>
      <c r="JD155"/>
      <c r="JE155"/>
      <c r="JF155"/>
      <c r="JG155"/>
      <c r="JH155"/>
      <c r="JI155"/>
      <c r="JJ155"/>
      <c r="JK155"/>
      <c r="JL155"/>
      <c r="JM155"/>
      <c r="JN155"/>
      <c r="JO155"/>
      <c r="JP155"/>
      <c r="JQ155"/>
      <c r="JR155"/>
      <c r="JS155"/>
      <c r="JT155"/>
      <c r="JU155"/>
      <c r="JV155"/>
      <c r="JW155"/>
      <c r="JX155"/>
      <c r="JY155"/>
      <c r="JZ155"/>
      <c r="KA155"/>
      <c r="KB155"/>
      <c r="KC155"/>
      <c r="KD155"/>
      <c r="KE155"/>
      <c r="KF155"/>
      <c r="KG155"/>
      <c r="KH155"/>
      <c r="KI155"/>
      <c r="KJ155"/>
      <c r="KK155"/>
      <c r="KL155"/>
      <c r="KM155"/>
      <c r="KN155"/>
      <c r="KO155"/>
      <c r="KP155"/>
      <c r="KQ155"/>
      <c r="KR155"/>
      <c r="KS155"/>
      <c r="KT155"/>
      <c r="KU155"/>
      <c r="KV155"/>
      <c r="KW155"/>
      <c r="KX155"/>
      <c r="KY155"/>
      <c r="KZ155"/>
      <c r="LA155"/>
      <c r="LB155"/>
      <c r="LC155"/>
      <c r="LD155"/>
      <c r="LE155"/>
      <c r="LF155"/>
      <c r="LG155"/>
      <c r="LH155"/>
      <c r="LI155"/>
      <c r="LJ155"/>
      <c r="LK155"/>
      <c r="LL155"/>
      <c r="LM155"/>
      <c r="LN155"/>
      <c r="LO155"/>
      <c r="LP155"/>
      <c r="LQ155"/>
      <c r="LR155"/>
      <c r="LS155"/>
      <c r="LT155"/>
      <c r="LU155"/>
      <c r="LV155"/>
      <c r="LW155"/>
      <c r="LX155"/>
      <c r="LY155"/>
      <c r="LZ155"/>
      <c r="MA155"/>
      <c r="MB155"/>
      <c r="MC155"/>
      <c r="MD155"/>
      <c r="ME155"/>
      <c r="MF155"/>
      <c r="MG155"/>
      <c r="MH155"/>
      <c r="MI155"/>
      <c r="MJ155"/>
      <c r="MK155"/>
      <c r="ML155"/>
      <c r="MM155"/>
      <c r="MN155"/>
      <c r="MO155"/>
      <c r="MP155"/>
      <c r="MQ155"/>
      <c r="MR155"/>
      <c r="MS155"/>
      <c r="MT155"/>
      <c r="MU155"/>
      <c r="MV155"/>
      <c r="MW155"/>
      <c r="MX155"/>
      <c r="MY155"/>
      <c r="MZ155"/>
      <c r="NA155"/>
      <c r="NB155"/>
      <c r="NC155"/>
      <c r="ND155"/>
      <c r="NE155"/>
      <c r="NF155"/>
      <c r="NG155"/>
      <c r="NH155"/>
      <c r="NI155"/>
      <c r="NJ155"/>
      <c r="NK155"/>
      <c r="NL155"/>
      <c r="NM155"/>
      <c r="NN155"/>
      <c r="NO155"/>
      <c r="NP155"/>
      <c r="NQ155"/>
      <c r="NR155"/>
      <c r="NS155"/>
      <c r="NT155"/>
      <c r="NU155"/>
      <c r="NV155"/>
      <c r="NW155"/>
      <c r="NX155"/>
      <c r="NY155"/>
      <c r="NZ155"/>
      <c r="OA155"/>
      <c r="OB155"/>
      <c r="OC155"/>
      <c r="OD155"/>
      <c r="OE155"/>
      <c r="OF155"/>
      <c r="OG155"/>
      <c r="OH155"/>
      <c r="OI155"/>
      <c r="OJ155"/>
      <c r="OK155"/>
      <c r="OL155"/>
      <c r="OM155"/>
      <c r="ON155"/>
      <c r="OO155"/>
      <c r="OP155"/>
      <c r="OQ155"/>
      <c r="OR155"/>
      <c r="OS155"/>
      <c r="OT155"/>
      <c r="OU155"/>
      <c r="OV155"/>
      <c r="OW155"/>
      <c r="OX155"/>
      <c r="OY155"/>
      <c r="OZ155"/>
      <c r="PA155"/>
      <c r="PB155"/>
      <c r="PC155"/>
      <c r="PD155"/>
      <c r="PE155"/>
      <c r="PF155"/>
      <c r="PG155"/>
      <c r="PH155"/>
      <c r="PI155"/>
      <c r="PJ155"/>
      <c r="PK155"/>
      <c r="PL155"/>
      <c r="PM155"/>
      <c r="PN155"/>
      <c r="PO155"/>
      <c r="PP155"/>
      <c r="PQ155"/>
      <c r="PR155"/>
      <c r="PS155"/>
      <c r="PT155"/>
      <c r="PU155"/>
      <c r="PV155"/>
      <c r="PW155"/>
      <c r="PX155"/>
      <c r="PY155"/>
      <c r="PZ155"/>
      <c r="QA155"/>
      <c r="QB155"/>
      <c r="QC155"/>
      <c r="QD155"/>
      <c r="QE155"/>
      <c r="QF155"/>
      <c r="QG155"/>
      <c r="QH155"/>
      <c r="QI155"/>
      <c r="QJ155"/>
      <c r="QK155"/>
      <c r="QL155"/>
      <c r="QM155"/>
      <c r="QN155"/>
      <c r="QO155"/>
      <c r="QP155"/>
      <c r="QQ155"/>
      <c r="QR155"/>
      <c r="QS155"/>
      <c r="QT155"/>
      <c r="QU155"/>
      <c r="QV155"/>
      <c r="QW155"/>
      <c r="QX155"/>
      <c r="QY155"/>
      <c r="QZ155"/>
      <c r="RA155"/>
      <c r="RB155"/>
      <c r="RC155"/>
      <c r="RD155"/>
      <c r="RE155"/>
      <c r="RF155"/>
    </row>
    <row r="156" spans="1:474">
      <c r="A156" s="252">
        <v>59</v>
      </c>
      <c r="B156" s="252" t="s">
        <v>190</v>
      </c>
      <c r="C156" s="252" t="s">
        <v>94</v>
      </c>
      <c r="D156" s="221">
        <v>7.333333333333333</v>
      </c>
      <c r="E156" s="221">
        <v>7</v>
      </c>
      <c r="F156" s="221">
        <v>8</v>
      </c>
      <c r="G156" s="221"/>
      <c r="H156" s="221"/>
      <c r="I156" s="221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  <c r="GE156"/>
      <c r="GF156"/>
      <c r="GG156"/>
      <c r="GH156"/>
      <c r="GI156"/>
      <c r="GJ156"/>
      <c r="GK156"/>
      <c r="GL156"/>
      <c r="GM156"/>
      <c r="GN156"/>
      <c r="GO156"/>
      <c r="GP156"/>
      <c r="GQ156"/>
      <c r="GR156"/>
      <c r="GS156"/>
      <c r="GT156"/>
      <c r="GU156"/>
      <c r="GV156"/>
      <c r="GW156"/>
      <c r="GX156"/>
      <c r="GY156"/>
      <c r="GZ156"/>
      <c r="HA156"/>
      <c r="HB156"/>
      <c r="HC156"/>
      <c r="HD156"/>
      <c r="HE156"/>
      <c r="HF156"/>
      <c r="HG156"/>
      <c r="HH156"/>
      <c r="HI156"/>
      <c r="HJ156"/>
      <c r="HK156"/>
      <c r="HL156"/>
      <c r="HM156"/>
      <c r="HN156"/>
      <c r="HO156"/>
      <c r="HP156"/>
      <c r="HQ156"/>
      <c r="HR156"/>
      <c r="HS156"/>
      <c r="HT156"/>
      <c r="HU156"/>
      <c r="HV156"/>
      <c r="HW156"/>
      <c r="HX156"/>
      <c r="HY156"/>
      <c r="HZ156"/>
      <c r="IA156"/>
      <c r="IB156"/>
      <c r="IC156"/>
      <c r="ID156"/>
      <c r="IE156"/>
      <c r="IF156"/>
      <c r="IG156"/>
      <c r="IH156"/>
      <c r="II156"/>
      <c r="IJ156"/>
      <c r="IK156"/>
      <c r="IL156"/>
      <c r="IM156"/>
      <c r="IN156"/>
      <c r="IO156"/>
      <c r="IP156"/>
      <c r="IQ156"/>
      <c r="IR156"/>
      <c r="IS156"/>
      <c r="IT156"/>
      <c r="IU156"/>
      <c r="IV156"/>
      <c r="IW156"/>
      <c r="IX156"/>
      <c r="IY156"/>
      <c r="IZ156"/>
      <c r="JA156"/>
      <c r="JB156"/>
      <c r="JC156"/>
      <c r="JD156"/>
      <c r="JE156"/>
      <c r="JF156"/>
      <c r="JG156"/>
      <c r="JH156"/>
      <c r="JI156"/>
      <c r="JJ156"/>
      <c r="JK156"/>
      <c r="JL156"/>
      <c r="JM156"/>
      <c r="JN156"/>
      <c r="JO156"/>
      <c r="JP156"/>
      <c r="JQ156"/>
      <c r="JR156"/>
      <c r="JS156"/>
      <c r="JT156"/>
      <c r="JU156"/>
      <c r="JV156"/>
      <c r="JW156"/>
      <c r="JX156"/>
      <c r="JY156"/>
      <c r="JZ156"/>
      <c r="KA156"/>
      <c r="KB156"/>
      <c r="KC156"/>
      <c r="KD156"/>
      <c r="KE156"/>
      <c r="KF156"/>
      <c r="KG156"/>
      <c r="KH156"/>
      <c r="KI156"/>
      <c r="KJ156"/>
      <c r="KK156"/>
      <c r="KL156"/>
      <c r="KM156"/>
      <c r="KN156"/>
      <c r="KO156"/>
      <c r="KP156"/>
      <c r="KQ156"/>
      <c r="KR156"/>
      <c r="KS156"/>
      <c r="KT156"/>
      <c r="KU156"/>
      <c r="KV156"/>
      <c r="KW156"/>
      <c r="KX156"/>
      <c r="KY156"/>
      <c r="KZ156"/>
      <c r="LA156"/>
      <c r="LB156"/>
      <c r="LC156"/>
      <c r="LD156"/>
      <c r="LE156"/>
      <c r="LF156"/>
      <c r="LG156"/>
      <c r="LH156"/>
      <c r="LI156"/>
      <c r="LJ156"/>
      <c r="LK156"/>
      <c r="LL156"/>
      <c r="LM156"/>
      <c r="LN156"/>
      <c r="LO156"/>
      <c r="LP156"/>
      <c r="LQ156"/>
      <c r="LR156"/>
      <c r="LS156"/>
      <c r="LT156"/>
      <c r="LU156"/>
      <c r="LV156"/>
      <c r="LW156"/>
      <c r="LX156"/>
      <c r="LY156"/>
      <c r="LZ156"/>
      <c r="MA156"/>
      <c r="MB156"/>
      <c r="MC156"/>
      <c r="MD156"/>
      <c r="ME156"/>
      <c r="MF156"/>
      <c r="MG156"/>
      <c r="MH156"/>
      <c r="MI156"/>
      <c r="MJ156"/>
      <c r="MK156"/>
      <c r="ML156"/>
      <c r="MM156"/>
      <c r="MN156"/>
      <c r="MO156"/>
      <c r="MP156"/>
      <c r="MQ156"/>
      <c r="MR156"/>
      <c r="MS156"/>
      <c r="MT156"/>
      <c r="MU156"/>
      <c r="MV156"/>
      <c r="MW156"/>
      <c r="MX156"/>
      <c r="MY156"/>
      <c r="MZ156"/>
      <c r="NA156"/>
      <c r="NB156"/>
      <c r="NC156"/>
      <c r="ND156"/>
      <c r="NE156"/>
      <c r="NF156"/>
      <c r="NG156"/>
      <c r="NH156"/>
      <c r="NI156"/>
      <c r="NJ156"/>
      <c r="NK156"/>
      <c r="NL156"/>
      <c r="NM156"/>
      <c r="NN156"/>
      <c r="NO156"/>
      <c r="NP156"/>
      <c r="NQ156"/>
      <c r="NR156"/>
      <c r="NS156"/>
      <c r="NT156"/>
      <c r="NU156"/>
      <c r="NV156"/>
      <c r="NW156"/>
      <c r="NX156"/>
      <c r="NY156"/>
      <c r="NZ156"/>
      <c r="OA156"/>
      <c r="OB156"/>
      <c r="OC156"/>
      <c r="OD156"/>
      <c r="OE156"/>
      <c r="OF156"/>
      <c r="OG156"/>
      <c r="OH156"/>
      <c r="OI156"/>
      <c r="OJ156"/>
      <c r="OK156"/>
      <c r="OL156"/>
      <c r="OM156"/>
      <c r="ON156"/>
      <c r="OO156"/>
      <c r="OP156"/>
      <c r="OQ156"/>
      <c r="OR156"/>
      <c r="OS156"/>
      <c r="OT156"/>
      <c r="OU156"/>
      <c r="OV156"/>
      <c r="OW156"/>
      <c r="OX156"/>
      <c r="OY156"/>
      <c r="OZ156"/>
      <c r="PA156"/>
      <c r="PB156"/>
      <c r="PC156"/>
      <c r="PD156"/>
      <c r="PE156"/>
      <c r="PF156"/>
      <c r="PG156"/>
      <c r="PH156"/>
      <c r="PI156"/>
      <c r="PJ156"/>
      <c r="PK156"/>
      <c r="PL156"/>
      <c r="PM156"/>
      <c r="PN156"/>
      <c r="PO156"/>
      <c r="PP156"/>
      <c r="PQ156"/>
      <c r="PR156"/>
      <c r="PS156"/>
      <c r="PT156"/>
      <c r="PU156"/>
      <c r="PV156"/>
      <c r="PW156"/>
      <c r="PX156"/>
      <c r="PY156"/>
      <c r="PZ156"/>
      <c r="QA156"/>
      <c r="QB156"/>
      <c r="QC156"/>
      <c r="QD156"/>
      <c r="QE156"/>
      <c r="QF156"/>
      <c r="QG156"/>
      <c r="QH156"/>
      <c r="QI156"/>
      <c r="QJ156"/>
      <c r="QK156"/>
      <c r="QL156"/>
      <c r="QM156"/>
      <c r="QN156"/>
      <c r="QO156"/>
      <c r="QP156"/>
      <c r="QQ156"/>
      <c r="QR156"/>
      <c r="QS156"/>
      <c r="QT156"/>
      <c r="QU156"/>
      <c r="QV156"/>
      <c r="QW156"/>
      <c r="QX156"/>
      <c r="QY156"/>
      <c r="QZ156"/>
      <c r="RA156"/>
      <c r="RB156"/>
      <c r="RC156"/>
      <c r="RD156"/>
      <c r="RE156"/>
      <c r="RF156"/>
    </row>
    <row r="157" spans="1:474">
      <c r="A157" s="252">
        <v>59</v>
      </c>
      <c r="B157" s="252" t="s">
        <v>182</v>
      </c>
      <c r="C157" s="252" t="s">
        <v>94</v>
      </c>
      <c r="D157" s="221">
        <v>11</v>
      </c>
      <c r="E157" s="221">
        <v>10</v>
      </c>
      <c r="F157" s="221">
        <v>12</v>
      </c>
      <c r="G157" s="221"/>
      <c r="H157" s="221"/>
      <c r="I157" s="221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  <c r="GE157"/>
      <c r="GF157"/>
      <c r="GG157"/>
      <c r="GH157"/>
      <c r="GI157"/>
      <c r="GJ157"/>
      <c r="GK157"/>
      <c r="GL157"/>
      <c r="GM157"/>
      <c r="GN157"/>
      <c r="GO157"/>
      <c r="GP157"/>
      <c r="GQ157"/>
      <c r="GR157"/>
      <c r="GS157"/>
      <c r="GT157"/>
      <c r="GU157"/>
      <c r="GV157"/>
      <c r="GW157"/>
      <c r="GX157"/>
      <c r="GY157"/>
      <c r="GZ157"/>
      <c r="HA157"/>
      <c r="HB157"/>
      <c r="HC157"/>
      <c r="HD157"/>
      <c r="HE157"/>
      <c r="HF157"/>
      <c r="HG157"/>
      <c r="HH157"/>
      <c r="HI157"/>
      <c r="HJ157"/>
      <c r="HK157"/>
      <c r="HL157"/>
      <c r="HM157"/>
      <c r="HN157"/>
      <c r="HO157"/>
      <c r="HP157"/>
      <c r="HQ157"/>
      <c r="HR157"/>
      <c r="HS157"/>
      <c r="HT157"/>
      <c r="HU157"/>
      <c r="HV157"/>
      <c r="HW157"/>
      <c r="HX157"/>
      <c r="HY157"/>
      <c r="HZ157"/>
      <c r="IA157"/>
      <c r="IB157"/>
      <c r="IC157"/>
      <c r="ID157"/>
      <c r="IE157"/>
      <c r="IF157"/>
      <c r="IG157"/>
      <c r="IH157"/>
      <c r="II157"/>
      <c r="IJ157"/>
      <c r="IK157"/>
      <c r="IL157"/>
      <c r="IM157"/>
      <c r="IN157"/>
      <c r="IO157"/>
      <c r="IP157"/>
      <c r="IQ157"/>
      <c r="IR157"/>
      <c r="IS157"/>
      <c r="IT157"/>
      <c r="IU157"/>
      <c r="IV157"/>
      <c r="IW157"/>
      <c r="IX157"/>
      <c r="IY157"/>
      <c r="IZ157"/>
      <c r="JA157"/>
      <c r="JB157"/>
      <c r="JC157"/>
      <c r="JD157"/>
      <c r="JE157"/>
      <c r="JF157"/>
      <c r="JG157"/>
      <c r="JH157"/>
      <c r="JI157"/>
      <c r="JJ157"/>
      <c r="JK157"/>
      <c r="JL157"/>
      <c r="JM157"/>
      <c r="JN157"/>
      <c r="JO157"/>
      <c r="JP157"/>
      <c r="JQ157"/>
      <c r="JR157"/>
      <c r="JS157"/>
      <c r="JT157"/>
      <c r="JU157"/>
      <c r="JV157"/>
      <c r="JW157"/>
      <c r="JX157"/>
      <c r="JY157"/>
      <c r="JZ157"/>
      <c r="KA157"/>
      <c r="KB157"/>
      <c r="KC157"/>
      <c r="KD157"/>
      <c r="KE157"/>
      <c r="KF157"/>
      <c r="KG157"/>
      <c r="KH157"/>
      <c r="KI157"/>
      <c r="KJ157"/>
      <c r="KK157"/>
      <c r="KL157"/>
      <c r="KM157"/>
      <c r="KN157"/>
      <c r="KO157"/>
      <c r="KP157"/>
      <c r="KQ157"/>
      <c r="KR157"/>
      <c r="KS157"/>
      <c r="KT157"/>
      <c r="KU157"/>
      <c r="KV157"/>
      <c r="KW157"/>
      <c r="KX157"/>
      <c r="KY157"/>
      <c r="KZ157"/>
      <c r="LA157"/>
      <c r="LB157"/>
      <c r="LC157"/>
      <c r="LD157"/>
      <c r="LE157"/>
      <c r="LF157"/>
      <c r="LG157"/>
      <c r="LH157"/>
      <c r="LI157"/>
      <c r="LJ157"/>
      <c r="LK157"/>
      <c r="LL157"/>
      <c r="LM157"/>
      <c r="LN157"/>
      <c r="LO157"/>
      <c r="LP157"/>
      <c r="LQ157"/>
      <c r="LR157"/>
      <c r="LS157"/>
      <c r="LT157"/>
      <c r="LU157"/>
      <c r="LV157"/>
      <c r="LW157"/>
      <c r="LX157"/>
      <c r="LY157"/>
      <c r="LZ157"/>
      <c r="MA157"/>
      <c r="MB157"/>
      <c r="MC157"/>
      <c r="MD157"/>
      <c r="ME157"/>
      <c r="MF157"/>
      <c r="MG157"/>
      <c r="MH157"/>
      <c r="MI157"/>
      <c r="MJ157"/>
      <c r="MK157"/>
      <c r="ML157"/>
      <c r="MM157"/>
      <c r="MN157"/>
      <c r="MO157"/>
      <c r="MP157"/>
      <c r="MQ157"/>
      <c r="MR157"/>
      <c r="MS157"/>
      <c r="MT157"/>
      <c r="MU157"/>
      <c r="MV157"/>
      <c r="MW157"/>
      <c r="MX157"/>
      <c r="MY157"/>
      <c r="MZ157"/>
      <c r="NA157"/>
      <c r="NB157"/>
      <c r="NC157"/>
      <c r="ND157"/>
      <c r="NE157"/>
      <c r="NF157"/>
      <c r="NG157"/>
      <c r="NH157"/>
      <c r="NI157"/>
      <c r="NJ157"/>
      <c r="NK157"/>
      <c r="NL157"/>
      <c r="NM157"/>
      <c r="NN157"/>
      <c r="NO157"/>
      <c r="NP157"/>
      <c r="NQ157"/>
      <c r="NR157"/>
      <c r="NS157"/>
      <c r="NT157"/>
      <c r="NU157"/>
      <c r="NV157"/>
      <c r="NW157"/>
      <c r="NX157"/>
      <c r="NY157"/>
      <c r="NZ157"/>
      <c r="OA157"/>
      <c r="OB157"/>
      <c r="OC157"/>
      <c r="OD157"/>
      <c r="OE157"/>
      <c r="OF157"/>
      <c r="OG157"/>
      <c r="OH157"/>
      <c r="OI157"/>
      <c r="OJ157"/>
      <c r="OK157"/>
      <c r="OL157"/>
      <c r="OM157"/>
      <c r="ON157"/>
      <c r="OO157"/>
      <c r="OP157"/>
      <c r="OQ157"/>
      <c r="OR157"/>
      <c r="OS157"/>
      <c r="OT157"/>
      <c r="OU157"/>
      <c r="OV157"/>
      <c r="OW157"/>
      <c r="OX157"/>
      <c r="OY157"/>
      <c r="OZ157"/>
      <c r="PA157"/>
      <c r="PB157"/>
      <c r="PC157"/>
      <c r="PD157"/>
      <c r="PE157"/>
      <c r="PF157"/>
      <c r="PG157"/>
      <c r="PH157"/>
      <c r="PI157"/>
      <c r="PJ157"/>
      <c r="PK157"/>
      <c r="PL157"/>
      <c r="PM157"/>
      <c r="PN157"/>
      <c r="PO157"/>
      <c r="PP157"/>
      <c r="PQ157"/>
      <c r="PR157"/>
      <c r="PS157"/>
      <c r="PT157"/>
      <c r="PU157"/>
      <c r="PV157"/>
      <c r="PW157"/>
      <c r="PX157"/>
      <c r="PY157"/>
      <c r="PZ157"/>
      <c r="QA157"/>
      <c r="QB157"/>
      <c r="QC157"/>
      <c r="QD157"/>
      <c r="QE157"/>
      <c r="QF157"/>
      <c r="QG157"/>
      <c r="QH157"/>
      <c r="QI157"/>
      <c r="QJ157"/>
      <c r="QK157"/>
      <c r="QL157"/>
      <c r="QM157"/>
      <c r="QN157"/>
      <c r="QO157"/>
      <c r="QP157"/>
      <c r="QQ157"/>
      <c r="QR157"/>
      <c r="QS157"/>
      <c r="QT157"/>
      <c r="QU157"/>
      <c r="QV157"/>
      <c r="QW157"/>
      <c r="QX157"/>
      <c r="QY157"/>
      <c r="QZ157"/>
      <c r="RA157"/>
      <c r="RB157"/>
      <c r="RC157"/>
      <c r="RD157"/>
      <c r="RE157"/>
      <c r="RF157"/>
    </row>
    <row r="158" spans="1:474">
      <c r="A158" s="252">
        <v>62</v>
      </c>
      <c r="B158" s="252" t="s">
        <v>229</v>
      </c>
      <c r="C158" s="252" t="s">
        <v>96</v>
      </c>
      <c r="D158" s="221">
        <v>40</v>
      </c>
      <c r="E158" s="221">
        <v>40</v>
      </c>
      <c r="F158" s="221">
        <v>40</v>
      </c>
      <c r="G158" s="221"/>
      <c r="H158" s="221"/>
      <c r="I158" s="221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  <c r="GE158"/>
      <c r="GF158"/>
      <c r="GG158"/>
      <c r="GH158"/>
      <c r="GI158"/>
      <c r="GJ158"/>
      <c r="GK158"/>
      <c r="GL158"/>
      <c r="GM158"/>
      <c r="GN158"/>
      <c r="GO158"/>
      <c r="GP158"/>
      <c r="GQ158"/>
      <c r="GR158"/>
      <c r="GS158"/>
      <c r="GT158"/>
      <c r="GU158"/>
      <c r="GV158"/>
      <c r="GW158"/>
      <c r="GX158"/>
      <c r="GY158"/>
      <c r="GZ158"/>
      <c r="HA158"/>
      <c r="HB158"/>
      <c r="HC158"/>
      <c r="HD158"/>
      <c r="HE158"/>
      <c r="HF158"/>
      <c r="HG158"/>
      <c r="HH158"/>
      <c r="HI158"/>
      <c r="HJ158"/>
      <c r="HK158"/>
      <c r="HL158"/>
      <c r="HM158"/>
      <c r="HN158"/>
      <c r="HO158"/>
      <c r="HP158"/>
      <c r="HQ158"/>
      <c r="HR158"/>
      <c r="HS158"/>
      <c r="HT158"/>
      <c r="HU158"/>
      <c r="HV158"/>
      <c r="HW158"/>
      <c r="HX158"/>
      <c r="HY158"/>
      <c r="HZ158"/>
      <c r="IA158"/>
      <c r="IB158"/>
      <c r="IC158"/>
      <c r="ID158"/>
      <c r="IE158"/>
      <c r="IF158"/>
      <c r="IG158"/>
      <c r="IH158"/>
      <c r="II158"/>
      <c r="IJ158"/>
      <c r="IK158"/>
      <c r="IL158"/>
      <c r="IM158"/>
      <c r="IN158"/>
      <c r="IO158"/>
      <c r="IP158"/>
      <c r="IQ158"/>
      <c r="IR158"/>
      <c r="IS158"/>
      <c r="IT158"/>
      <c r="IU158"/>
      <c r="IV158"/>
      <c r="IW158"/>
      <c r="IX158"/>
      <c r="IY158"/>
      <c r="IZ158"/>
      <c r="JA158"/>
      <c r="JB158"/>
      <c r="JC158"/>
      <c r="JD158"/>
      <c r="JE158"/>
      <c r="JF158"/>
      <c r="JG158"/>
      <c r="JH158"/>
      <c r="JI158"/>
      <c r="JJ158"/>
      <c r="JK158"/>
      <c r="JL158"/>
      <c r="JM158"/>
      <c r="JN158"/>
      <c r="JO158"/>
      <c r="JP158"/>
      <c r="JQ158"/>
      <c r="JR158"/>
      <c r="JS158"/>
      <c r="JT158"/>
      <c r="JU158"/>
      <c r="JV158"/>
      <c r="JW158"/>
      <c r="JX158"/>
      <c r="JY158"/>
      <c r="JZ158"/>
      <c r="KA158"/>
      <c r="KB158"/>
      <c r="KC158"/>
      <c r="KD158"/>
      <c r="KE158"/>
      <c r="KF158"/>
      <c r="KG158"/>
      <c r="KH158"/>
      <c r="KI158"/>
      <c r="KJ158"/>
      <c r="KK158"/>
      <c r="KL158"/>
      <c r="KM158"/>
      <c r="KN158"/>
      <c r="KO158"/>
      <c r="KP158"/>
      <c r="KQ158"/>
      <c r="KR158"/>
      <c r="KS158"/>
      <c r="KT158"/>
      <c r="KU158"/>
      <c r="KV158"/>
      <c r="KW158"/>
      <c r="KX158"/>
      <c r="KY158"/>
      <c r="KZ158"/>
      <c r="LA158"/>
      <c r="LB158"/>
      <c r="LC158"/>
      <c r="LD158"/>
      <c r="LE158"/>
      <c r="LF158"/>
      <c r="LG158"/>
      <c r="LH158"/>
      <c r="LI158"/>
      <c r="LJ158"/>
      <c r="LK158"/>
      <c r="LL158"/>
      <c r="LM158"/>
      <c r="LN158"/>
      <c r="LO158"/>
      <c r="LP158"/>
      <c r="LQ158"/>
      <c r="LR158"/>
      <c r="LS158"/>
      <c r="LT158"/>
      <c r="LU158"/>
      <c r="LV158"/>
      <c r="LW158"/>
      <c r="LX158"/>
      <c r="LY158"/>
      <c r="LZ158"/>
      <c r="MA158"/>
      <c r="MB158"/>
      <c r="MC158"/>
      <c r="MD158"/>
      <c r="ME158"/>
      <c r="MF158"/>
      <c r="MG158"/>
      <c r="MH158"/>
      <c r="MI158"/>
      <c r="MJ158"/>
      <c r="MK158"/>
      <c r="ML158"/>
      <c r="MM158"/>
      <c r="MN158"/>
      <c r="MO158"/>
      <c r="MP158"/>
      <c r="MQ158"/>
      <c r="MR158"/>
      <c r="MS158"/>
      <c r="MT158"/>
      <c r="MU158"/>
      <c r="MV158"/>
      <c r="MW158"/>
      <c r="MX158"/>
      <c r="MY158"/>
      <c r="MZ158"/>
      <c r="NA158"/>
      <c r="NB158"/>
      <c r="NC158"/>
      <c r="ND158"/>
      <c r="NE158"/>
      <c r="NF158"/>
      <c r="NG158"/>
      <c r="NH158"/>
      <c r="NI158"/>
      <c r="NJ158"/>
      <c r="NK158"/>
      <c r="NL158"/>
      <c r="NM158"/>
      <c r="NN158"/>
      <c r="NO158"/>
      <c r="NP158"/>
      <c r="NQ158"/>
      <c r="NR158"/>
      <c r="NS158"/>
      <c r="NT158"/>
      <c r="NU158"/>
      <c r="NV158"/>
      <c r="NW158"/>
      <c r="NX158"/>
      <c r="NY158"/>
      <c r="NZ158"/>
      <c r="OA158"/>
      <c r="OB158"/>
      <c r="OC158"/>
      <c r="OD158"/>
      <c r="OE158"/>
      <c r="OF158"/>
      <c r="OG158"/>
      <c r="OH158"/>
      <c r="OI158"/>
      <c r="OJ158"/>
      <c r="OK158"/>
      <c r="OL158"/>
      <c r="OM158"/>
      <c r="ON158"/>
      <c r="OO158"/>
      <c r="OP158"/>
      <c r="OQ158"/>
      <c r="OR158"/>
      <c r="OS158"/>
      <c r="OT158"/>
      <c r="OU158"/>
      <c r="OV158"/>
      <c r="OW158"/>
      <c r="OX158"/>
      <c r="OY158"/>
      <c r="OZ158"/>
      <c r="PA158"/>
      <c r="PB158"/>
      <c r="PC158"/>
      <c r="PD158"/>
      <c r="PE158"/>
      <c r="PF158"/>
      <c r="PG158"/>
      <c r="PH158"/>
      <c r="PI158"/>
      <c r="PJ158"/>
      <c r="PK158"/>
      <c r="PL158"/>
      <c r="PM158"/>
      <c r="PN158"/>
      <c r="PO158"/>
      <c r="PP158"/>
      <c r="PQ158"/>
      <c r="PR158"/>
      <c r="PS158"/>
      <c r="PT158"/>
      <c r="PU158"/>
      <c r="PV158"/>
      <c r="PW158"/>
      <c r="PX158"/>
      <c r="PY158"/>
      <c r="PZ158"/>
      <c r="QA158"/>
      <c r="QB158"/>
      <c r="QC158"/>
      <c r="QD158"/>
      <c r="QE158"/>
      <c r="QF158"/>
      <c r="QG158"/>
      <c r="QH158"/>
      <c r="QI158"/>
      <c r="QJ158"/>
      <c r="QK158"/>
      <c r="QL158"/>
      <c r="QM158"/>
      <c r="QN158"/>
      <c r="QO158"/>
      <c r="QP158"/>
      <c r="QQ158"/>
      <c r="QR158"/>
      <c r="QS158"/>
      <c r="QT158"/>
      <c r="QU158"/>
      <c r="QV158"/>
      <c r="QW158"/>
      <c r="QX158"/>
      <c r="QY158"/>
      <c r="QZ158"/>
      <c r="RA158"/>
      <c r="RB158"/>
      <c r="RC158"/>
      <c r="RD158"/>
      <c r="RE158"/>
      <c r="RF158"/>
    </row>
    <row r="159" spans="1:474">
      <c r="A159" s="252">
        <v>62</v>
      </c>
      <c r="B159" s="252" t="s">
        <v>182</v>
      </c>
      <c r="C159" s="252" t="s">
        <v>96</v>
      </c>
      <c r="D159" s="221">
        <v>38</v>
      </c>
      <c r="E159" s="221">
        <v>38</v>
      </c>
      <c r="F159" s="221">
        <v>38</v>
      </c>
      <c r="G159" s="221"/>
      <c r="H159" s="221"/>
      <c r="I159" s="221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  <c r="GE159"/>
      <c r="GF159"/>
      <c r="GG159"/>
      <c r="GH159"/>
      <c r="GI159"/>
      <c r="GJ159"/>
      <c r="GK159"/>
      <c r="GL159"/>
      <c r="GM159"/>
      <c r="GN159"/>
      <c r="GO159"/>
      <c r="GP159"/>
      <c r="GQ159"/>
      <c r="GR159"/>
      <c r="GS159"/>
      <c r="GT159"/>
      <c r="GU159"/>
      <c r="GV159"/>
      <c r="GW159"/>
      <c r="GX159"/>
      <c r="GY159"/>
      <c r="GZ159"/>
      <c r="HA159"/>
      <c r="HB159"/>
      <c r="HC159"/>
      <c r="HD159"/>
      <c r="HE159"/>
      <c r="HF159"/>
      <c r="HG159"/>
      <c r="HH159"/>
      <c r="HI159"/>
      <c r="HJ159"/>
      <c r="HK159"/>
      <c r="HL159"/>
      <c r="HM159"/>
      <c r="HN159"/>
      <c r="HO159"/>
      <c r="HP159"/>
      <c r="HQ159"/>
      <c r="HR159"/>
      <c r="HS159"/>
      <c r="HT159"/>
      <c r="HU159"/>
      <c r="HV159"/>
      <c r="HW159"/>
      <c r="HX159"/>
      <c r="HY159"/>
      <c r="HZ159"/>
      <c r="IA159"/>
      <c r="IB159"/>
      <c r="IC159"/>
      <c r="ID159"/>
      <c r="IE159"/>
      <c r="IF159"/>
      <c r="IG159"/>
      <c r="IH159"/>
      <c r="II159"/>
      <c r="IJ159"/>
      <c r="IK159"/>
      <c r="IL159"/>
      <c r="IM159"/>
      <c r="IN159"/>
      <c r="IO159"/>
      <c r="IP159"/>
      <c r="IQ159"/>
      <c r="IR159"/>
      <c r="IS159"/>
      <c r="IT159"/>
      <c r="IU159"/>
      <c r="IV159"/>
      <c r="IW159"/>
      <c r="IX159"/>
      <c r="IY159"/>
      <c r="IZ159"/>
      <c r="JA159"/>
      <c r="JB159"/>
      <c r="JC159"/>
      <c r="JD159"/>
      <c r="JE159"/>
      <c r="JF159"/>
      <c r="JG159"/>
      <c r="JH159"/>
      <c r="JI159"/>
      <c r="JJ159"/>
      <c r="JK159"/>
      <c r="JL159"/>
      <c r="JM159"/>
      <c r="JN159"/>
      <c r="JO159"/>
      <c r="JP159"/>
      <c r="JQ159"/>
      <c r="JR159"/>
      <c r="JS159"/>
      <c r="JT159"/>
      <c r="JU159"/>
      <c r="JV159"/>
      <c r="JW159"/>
      <c r="JX159"/>
      <c r="JY159"/>
      <c r="JZ159"/>
      <c r="KA159"/>
      <c r="KB159"/>
      <c r="KC159"/>
      <c r="KD159"/>
      <c r="KE159"/>
      <c r="KF159"/>
      <c r="KG159"/>
      <c r="KH159"/>
      <c r="KI159"/>
      <c r="KJ159"/>
      <c r="KK159"/>
      <c r="KL159"/>
      <c r="KM159"/>
      <c r="KN159"/>
      <c r="KO159"/>
      <c r="KP159"/>
      <c r="KQ159"/>
      <c r="KR159"/>
      <c r="KS159"/>
      <c r="KT159"/>
      <c r="KU159"/>
      <c r="KV159"/>
      <c r="KW159"/>
      <c r="KX159"/>
      <c r="KY159"/>
      <c r="KZ159"/>
      <c r="LA159"/>
      <c r="LB159"/>
      <c r="LC159"/>
      <c r="LD159"/>
      <c r="LE159"/>
      <c r="LF159"/>
      <c r="LG159"/>
      <c r="LH159"/>
      <c r="LI159"/>
      <c r="LJ159"/>
      <c r="LK159"/>
      <c r="LL159"/>
      <c r="LM159"/>
      <c r="LN159"/>
      <c r="LO159"/>
      <c r="LP159"/>
      <c r="LQ159"/>
      <c r="LR159"/>
      <c r="LS159"/>
      <c r="LT159"/>
      <c r="LU159"/>
      <c r="LV159"/>
      <c r="LW159"/>
      <c r="LX159"/>
      <c r="LY159"/>
      <c r="LZ159"/>
      <c r="MA159"/>
      <c r="MB159"/>
      <c r="MC159"/>
      <c r="MD159"/>
      <c r="ME159"/>
      <c r="MF159"/>
      <c r="MG159"/>
      <c r="MH159"/>
      <c r="MI159"/>
      <c r="MJ159"/>
      <c r="MK159"/>
      <c r="ML159"/>
      <c r="MM159"/>
      <c r="MN159"/>
      <c r="MO159"/>
      <c r="MP159"/>
      <c r="MQ159"/>
      <c r="MR159"/>
      <c r="MS159"/>
      <c r="MT159"/>
      <c r="MU159"/>
      <c r="MV159"/>
      <c r="MW159"/>
      <c r="MX159"/>
      <c r="MY159"/>
      <c r="MZ159"/>
      <c r="NA159"/>
      <c r="NB159"/>
      <c r="NC159"/>
      <c r="ND159"/>
      <c r="NE159"/>
      <c r="NF159"/>
      <c r="NG159"/>
      <c r="NH159"/>
      <c r="NI159"/>
      <c r="NJ159"/>
      <c r="NK159"/>
      <c r="NL159"/>
      <c r="NM159"/>
      <c r="NN159"/>
      <c r="NO159"/>
      <c r="NP159"/>
      <c r="NQ159"/>
      <c r="NR159"/>
      <c r="NS159"/>
      <c r="NT159"/>
      <c r="NU159"/>
      <c r="NV159"/>
      <c r="NW159"/>
      <c r="NX159"/>
      <c r="NY159"/>
      <c r="NZ159"/>
      <c r="OA159"/>
      <c r="OB159"/>
      <c r="OC159"/>
      <c r="OD159"/>
      <c r="OE159"/>
      <c r="OF159"/>
      <c r="OG159"/>
      <c r="OH159"/>
      <c r="OI159"/>
      <c r="OJ159"/>
      <c r="OK159"/>
      <c r="OL159"/>
      <c r="OM159"/>
      <c r="ON159"/>
      <c r="OO159"/>
      <c r="OP159"/>
      <c r="OQ159"/>
      <c r="OR159"/>
      <c r="OS159"/>
      <c r="OT159"/>
      <c r="OU159"/>
      <c r="OV159"/>
      <c r="OW159"/>
      <c r="OX159"/>
      <c r="OY159"/>
      <c r="OZ159"/>
      <c r="PA159"/>
      <c r="PB159"/>
      <c r="PC159"/>
      <c r="PD159"/>
      <c r="PE159"/>
      <c r="PF159"/>
      <c r="PG159"/>
      <c r="PH159"/>
      <c r="PI159"/>
      <c r="PJ159"/>
      <c r="PK159"/>
      <c r="PL159"/>
      <c r="PM159"/>
      <c r="PN159"/>
      <c r="PO159"/>
      <c r="PP159"/>
      <c r="PQ159"/>
      <c r="PR159"/>
      <c r="PS159"/>
      <c r="PT159"/>
      <c r="PU159"/>
      <c r="PV159"/>
      <c r="PW159"/>
      <c r="PX159"/>
      <c r="PY159"/>
      <c r="PZ159"/>
      <c r="QA159"/>
      <c r="QB159"/>
      <c r="QC159"/>
      <c r="QD159"/>
      <c r="QE159"/>
      <c r="QF159"/>
      <c r="QG159"/>
      <c r="QH159"/>
      <c r="QI159"/>
      <c r="QJ159"/>
      <c r="QK159"/>
      <c r="QL159"/>
      <c r="QM159"/>
      <c r="QN159"/>
      <c r="QO159"/>
      <c r="QP159"/>
      <c r="QQ159"/>
      <c r="QR159"/>
      <c r="QS159"/>
      <c r="QT159"/>
      <c r="QU159"/>
      <c r="QV159"/>
      <c r="QW159"/>
      <c r="QX159"/>
      <c r="QY159"/>
      <c r="QZ159"/>
      <c r="RA159"/>
      <c r="RB159"/>
      <c r="RC159"/>
      <c r="RD159"/>
      <c r="RE159"/>
      <c r="RF159"/>
    </row>
    <row r="160" spans="1:474">
      <c r="A160" s="252">
        <v>63</v>
      </c>
      <c r="B160" s="252" t="s">
        <v>190</v>
      </c>
      <c r="C160" s="252" t="s">
        <v>97</v>
      </c>
      <c r="D160" s="221">
        <v>42.5</v>
      </c>
      <c r="E160" s="221">
        <v>42</v>
      </c>
      <c r="F160" s="221">
        <v>43</v>
      </c>
      <c r="G160" s="221"/>
      <c r="H160" s="221"/>
      <c r="I160" s="221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  <c r="GE160"/>
      <c r="GF160"/>
      <c r="GG160"/>
      <c r="GH160"/>
      <c r="GI160"/>
      <c r="GJ160"/>
      <c r="GK160"/>
      <c r="GL160"/>
      <c r="GM160"/>
      <c r="GN160"/>
      <c r="GO160"/>
      <c r="GP160"/>
      <c r="GQ160"/>
      <c r="GR160"/>
      <c r="GS160"/>
      <c r="GT160"/>
      <c r="GU160"/>
      <c r="GV160"/>
      <c r="GW160"/>
      <c r="GX160"/>
      <c r="GY160"/>
      <c r="GZ160"/>
      <c r="HA160"/>
      <c r="HB160"/>
      <c r="HC160"/>
      <c r="HD160"/>
      <c r="HE160"/>
      <c r="HF160"/>
      <c r="HG160"/>
      <c r="HH160"/>
      <c r="HI160"/>
      <c r="HJ160"/>
      <c r="HK160"/>
      <c r="HL160"/>
      <c r="HM160"/>
      <c r="HN160"/>
      <c r="HO160"/>
      <c r="HP160"/>
      <c r="HQ160"/>
      <c r="HR160"/>
      <c r="HS160"/>
      <c r="HT160"/>
      <c r="HU160"/>
      <c r="HV160"/>
      <c r="HW160"/>
      <c r="HX160"/>
      <c r="HY160"/>
      <c r="HZ160"/>
      <c r="IA160"/>
      <c r="IB160"/>
      <c r="IC160"/>
      <c r="ID160"/>
      <c r="IE160"/>
      <c r="IF160"/>
      <c r="IG160"/>
      <c r="IH160"/>
      <c r="II160"/>
      <c r="IJ160"/>
      <c r="IK160"/>
      <c r="IL160"/>
      <c r="IM160"/>
      <c r="IN160"/>
      <c r="IO160"/>
      <c r="IP160"/>
      <c r="IQ160"/>
      <c r="IR160"/>
      <c r="IS160"/>
      <c r="IT160"/>
      <c r="IU160"/>
      <c r="IV160"/>
      <c r="IW160"/>
      <c r="IX160"/>
      <c r="IY160"/>
      <c r="IZ160"/>
      <c r="JA160"/>
      <c r="JB160"/>
      <c r="JC160"/>
      <c r="JD160"/>
      <c r="JE160"/>
      <c r="JF160"/>
      <c r="JG160"/>
      <c r="JH160"/>
      <c r="JI160"/>
      <c r="JJ160"/>
      <c r="JK160"/>
      <c r="JL160"/>
      <c r="JM160"/>
      <c r="JN160"/>
      <c r="JO160"/>
      <c r="JP160"/>
      <c r="JQ160"/>
      <c r="JR160"/>
      <c r="JS160"/>
      <c r="JT160"/>
      <c r="JU160"/>
      <c r="JV160"/>
      <c r="JW160"/>
      <c r="JX160"/>
      <c r="JY160"/>
      <c r="JZ160"/>
      <c r="KA160"/>
      <c r="KB160"/>
      <c r="KC160"/>
      <c r="KD160"/>
      <c r="KE160"/>
      <c r="KF160"/>
      <c r="KG160"/>
      <c r="KH160"/>
      <c r="KI160"/>
      <c r="KJ160"/>
      <c r="KK160"/>
      <c r="KL160"/>
      <c r="KM160"/>
      <c r="KN160"/>
      <c r="KO160"/>
      <c r="KP160"/>
      <c r="KQ160"/>
      <c r="KR160"/>
      <c r="KS160"/>
      <c r="KT160"/>
      <c r="KU160"/>
      <c r="KV160"/>
      <c r="KW160"/>
      <c r="KX160"/>
      <c r="KY160"/>
      <c r="KZ160"/>
      <c r="LA160"/>
      <c r="LB160"/>
      <c r="LC160"/>
      <c r="LD160"/>
      <c r="LE160"/>
      <c r="LF160"/>
      <c r="LG160"/>
      <c r="LH160"/>
      <c r="LI160"/>
      <c r="LJ160"/>
      <c r="LK160"/>
      <c r="LL160"/>
      <c r="LM160"/>
      <c r="LN160"/>
      <c r="LO160"/>
      <c r="LP160"/>
      <c r="LQ160"/>
      <c r="LR160"/>
      <c r="LS160"/>
      <c r="LT160"/>
      <c r="LU160"/>
      <c r="LV160"/>
      <c r="LW160"/>
      <c r="LX160"/>
      <c r="LY160"/>
      <c r="LZ160"/>
      <c r="MA160"/>
      <c r="MB160"/>
      <c r="MC160"/>
      <c r="MD160"/>
      <c r="ME160"/>
      <c r="MF160"/>
      <c r="MG160"/>
      <c r="MH160"/>
      <c r="MI160"/>
      <c r="MJ160"/>
      <c r="MK160"/>
      <c r="ML160"/>
      <c r="MM160"/>
      <c r="MN160"/>
      <c r="MO160"/>
      <c r="MP160"/>
      <c r="MQ160"/>
      <c r="MR160"/>
      <c r="MS160"/>
      <c r="MT160"/>
      <c r="MU160"/>
      <c r="MV160"/>
      <c r="MW160"/>
      <c r="MX160"/>
      <c r="MY160"/>
      <c r="MZ160"/>
      <c r="NA160"/>
      <c r="NB160"/>
      <c r="NC160"/>
      <c r="ND160"/>
      <c r="NE160"/>
      <c r="NF160"/>
      <c r="NG160"/>
      <c r="NH160"/>
      <c r="NI160"/>
      <c r="NJ160"/>
      <c r="NK160"/>
      <c r="NL160"/>
      <c r="NM160"/>
      <c r="NN160"/>
      <c r="NO160"/>
      <c r="NP160"/>
      <c r="NQ160"/>
      <c r="NR160"/>
      <c r="NS160"/>
      <c r="NT160"/>
      <c r="NU160"/>
      <c r="NV160"/>
      <c r="NW160"/>
      <c r="NX160"/>
      <c r="NY160"/>
      <c r="NZ160"/>
      <c r="OA160"/>
      <c r="OB160"/>
      <c r="OC160"/>
      <c r="OD160"/>
      <c r="OE160"/>
      <c r="OF160"/>
      <c r="OG160"/>
      <c r="OH160"/>
      <c r="OI160"/>
      <c r="OJ160"/>
      <c r="OK160"/>
      <c r="OL160"/>
      <c r="OM160"/>
      <c r="ON160"/>
      <c r="OO160"/>
      <c r="OP160"/>
      <c r="OQ160"/>
      <c r="OR160"/>
      <c r="OS160"/>
      <c r="OT160"/>
      <c r="OU160"/>
      <c r="OV160"/>
      <c r="OW160"/>
      <c r="OX160"/>
      <c r="OY160"/>
      <c r="OZ160"/>
      <c r="PA160"/>
      <c r="PB160"/>
      <c r="PC160"/>
      <c r="PD160"/>
      <c r="PE160"/>
      <c r="PF160"/>
      <c r="PG160"/>
      <c r="PH160"/>
      <c r="PI160"/>
      <c r="PJ160"/>
      <c r="PK160"/>
      <c r="PL160"/>
      <c r="PM160"/>
      <c r="PN160"/>
      <c r="PO160"/>
      <c r="PP160"/>
      <c r="PQ160"/>
      <c r="PR160"/>
      <c r="PS160"/>
      <c r="PT160"/>
      <c r="PU160"/>
      <c r="PV160"/>
      <c r="PW160"/>
      <c r="PX160"/>
      <c r="PY160"/>
      <c r="PZ160"/>
      <c r="QA160"/>
      <c r="QB160"/>
      <c r="QC160"/>
      <c r="QD160"/>
      <c r="QE160"/>
      <c r="QF160"/>
      <c r="QG160"/>
      <c r="QH160"/>
      <c r="QI160"/>
      <c r="QJ160"/>
      <c r="QK160"/>
      <c r="QL160"/>
      <c r="QM160"/>
      <c r="QN160"/>
      <c r="QO160"/>
      <c r="QP160"/>
      <c r="QQ160"/>
      <c r="QR160"/>
      <c r="QS160"/>
      <c r="QT160"/>
      <c r="QU160"/>
      <c r="QV160"/>
      <c r="QW160"/>
      <c r="QX160"/>
      <c r="QY160"/>
      <c r="QZ160"/>
      <c r="RA160"/>
      <c r="RB160"/>
      <c r="RC160"/>
      <c r="RD160"/>
      <c r="RE160"/>
      <c r="RF160"/>
    </row>
    <row r="161" spans="1:474">
      <c r="A161" s="252">
        <v>63</v>
      </c>
      <c r="B161" s="252" t="s">
        <v>182</v>
      </c>
      <c r="C161" s="252" t="s">
        <v>97</v>
      </c>
      <c r="D161" s="221">
        <v>36</v>
      </c>
      <c r="E161" s="221">
        <v>34</v>
      </c>
      <c r="F161" s="221">
        <v>38</v>
      </c>
      <c r="G161" s="221"/>
      <c r="H161" s="221"/>
      <c r="I161" s="22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  <c r="GE161"/>
      <c r="GF161"/>
      <c r="GG161"/>
      <c r="GH161"/>
      <c r="GI161"/>
      <c r="GJ161"/>
      <c r="GK161"/>
      <c r="GL161"/>
      <c r="GM161"/>
      <c r="GN161"/>
      <c r="GO161"/>
      <c r="GP161"/>
      <c r="GQ161"/>
      <c r="GR161"/>
      <c r="GS161"/>
      <c r="GT161"/>
      <c r="GU161"/>
      <c r="GV161"/>
      <c r="GW161"/>
      <c r="GX161"/>
      <c r="GY161"/>
      <c r="GZ161"/>
      <c r="HA161"/>
      <c r="HB161"/>
      <c r="HC161"/>
      <c r="HD161"/>
      <c r="HE161"/>
      <c r="HF161"/>
      <c r="HG161"/>
      <c r="HH161"/>
      <c r="HI161"/>
      <c r="HJ161"/>
      <c r="HK161"/>
      <c r="HL161"/>
      <c r="HM161"/>
      <c r="HN161"/>
      <c r="HO161"/>
      <c r="HP161"/>
      <c r="HQ161"/>
      <c r="HR161"/>
      <c r="HS161"/>
      <c r="HT161"/>
      <c r="HU161"/>
      <c r="HV161"/>
      <c r="HW161"/>
      <c r="HX161"/>
      <c r="HY161"/>
      <c r="HZ161"/>
      <c r="IA161"/>
      <c r="IB161"/>
      <c r="IC161"/>
      <c r="ID161"/>
      <c r="IE161"/>
      <c r="IF161"/>
      <c r="IG161"/>
      <c r="IH161"/>
      <c r="II161"/>
      <c r="IJ161"/>
      <c r="IK161"/>
      <c r="IL161"/>
      <c r="IM161"/>
      <c r="IN161"/>
      <c r="IO161"/>
      <c r="IP161"/>
      <c r="IQ161"/>
      <c r="IR161"/>
      <c r="IS161"/>
      <c r="IT161"/>
      <c r="IU161"/>
      <c r="IV161"/>
      <c r="IW161"/>
      <c r="IX161"/>
      <c r="IY161"/>
      <c r="IZ161"/>
      <c r="JA161"/>
      <c r="JB161"/>
      <c r="JC161"/>
      <c r="JD161"/>
      <c r="JE161"/>
      <c r="JF161"/>
      <c r="JG161"/>
      <c r="JH161"/>
      <c r="JI161"/>
      <c r="JJ161"/>
      <c r="JK161"/>
      <c r="JL161"/>
      <c r="JM161"/>
      <c r="JN161"/>
      <c r="JO161"/>
      <c r="JP161"/>
      <c r="JQ161"/>
      <c r="JR161"/>
      <c r="JS161"/>
      <c r="JT161"/>
      <c r="JU161"/>
      <c r="JV161"/>
      <c r="JW161"/>
      <c r="JX161"/>
      <c r="JY161"/>
      <c r="JZ161"/>
      <c r="KA161"/>
      <c r="KB161"/>
      <c r="KC161"/>
      <c r="KD161"/>
      <c r="KE161"/>
      <c r="KF161"/>
      <c r="KG161"/>
      <c r="KH161"/>
      <c r="KI161"/>
      <c r="KJ161"/>
      <c r="KK161"/>
      <c r="KL161"/>
      <c r="KM161"/>
      <c r="KN161"/>
      <c r="KO161"/>
      <c r="KP161"/>
      <c r="KQ161"/>
      <c r="KR161"/>
      <c r="KS161"/>
      <c r="KT161"/>
      <c r="KU161"/>
      <c r="KV161"/>
      <c r="KW161"/>
      <c r="KX161"/>
      <c r="KY161"/>
      <c r="KZ161"/>
      <c r="LA161"/>
      <c r="LB161"/>
      <c r="LC161"/>
      <c r="LD161"/>
      <c r="LE161"/>
      <c r="LF161"/>
      <c r="LG161"/>
      <c r="LH161"/>
      <c r="LI161"/>
      <c r="LJ161"/>
      <c r="LK161"/>
      <c r="LL161"/>
      <c r="LM161"/>
      <c r="LN161"/>
      <c r="LO161"/>
      <c r="LP161"/>
      <c r="LQ161"/>
      <c r="LR161"/>
      <c r="LS161"/>
      <c r="LT161"/>
      <c r="LU161"/>
      <c r="LV161"/>
      <c r="LW161"/>
      <c r="LX161"/>
      <c r="LY161"/>
      <c r="LZ161"/>
      <c r="MA161"/>
      <c r="MB161"/>
      <c r="MC161"/>
      <c r="MD161"/>
      <c r="ME161"/>
      <c r="MF161"/>
      <c r="MG161"/>
      <c r="MH161"/>
      <c r="MI161"/>
      <c r="MJ161"/>
      <c r="MK161"/>
      <c r="ML161"/>
      <c r="MM161"/>
      <c r="MN161"/>
      <c r="MO161"/>
      <c r="MP161"/>
      <c r="MQ161"/>
      <c r="MR161"/>
      <c r="MS161"/>
      <c r="MT161"/>
      <c r="MU161"/>
      <c r="MV161"/>
      <c r="MW161"/>
      <c r="MX161"/>
      <c r="MY161"/>
      <c r="MZ161"/>
      <c r="NA161"/>
      <c r="NB161"/>
      <c r="NC161"/>
      <c r="ND161"/>
      <c r="NE161"/>
      <c r="NF161"/>
      <c r="NG161"/>
      <c r="NH161"/>
      <c r="NI161"/>
      <c r="NJ161"/>
      <c r="NK161"/>
      <c r="NL161"/>
      <c r="NM161"/>
      <c r="NN161"/>
      <c r="NO161"/>
      <c r="NP161"/>
      <c r="NQ161"/>
      <c r="NR161"/>
      <c r="NS161"/>
      <c r="NT161"/>
      <c r="NU161"/>
      <c r="NV161"/>
      <c r="NW161"/>
      <c r="NX161"/>
      <c r="NY161"/>
      <c r="NZ161"/>
      <c r="OA161"/>
      <c r="OB161"/>
      <c r="OC161"/>
      <c r="OD161"/>
      <c r="OE161"/>
      <c r="OF161"/>
      <c r="OG161"/>
      <c r="OH161"/>
      <c r="OI161"/>
      <c r="OJ161"/>
      <c r="OK161"/>
      <c r="OL161"/>
      <c r="OM161"/>
      <c r="ON161"/>
      <c r="OO161"/>
      <c r="OP161"/>
      <c r="OQ161"/>
      <c r="OR161"/>
      <c r="OS161"/>
      <c r="OT161"/>
      <c r="OU161"/>
      <c r="OV161"/>
      <c r="OW161"/>
      <c r="OX161"/>
      <c r="OY161"/>
      <c r="OZ161"/>
      <c r="PA161"/>
      <c r="PB161"/>
      <c r="PC161"/>
      <c r="PD161"/>
      <c r="PE161"/>
      <c r="PF161"/>
      <c r="PG161"/>
      <c r="PH161"/>
      <c r="PI161"/>
      <c r="PJ161"/>
      <c r="PK161"/>
      <c r="PL161"/>
      <c r="PM161"/>
      <c r="PN161"/>
      <c r="PO161"/>
      <c r="PP161"/>
      <c r="PQ161"/>
      <c r="PR161"/>
      <c r="PS161"/>
      <c r="PT161"/>
      <c r="PU161"/>
      <c r="PV161"/>
      <c r="PW161"/>
      <c r="PX161"/>
      <c r="PY161"/>
      <c r="PZ161"/>
      <c r="QA161"/>
      <c r="QB161"/>
      <c r="QC161"/>
      <c r="QD161"/>
      <c r="QE161"/>
      <c r="QF161"/>
      <c r="QG161"/>
      <c r="QH161"/>
      <c r="QI161"/>
      <c r="QJ161"/>
      <c r="QK161"/>
      <c r="QL161"/>
      <c r="QM161"/>
      <c r="QN161"/>
      <c r="QO161"/>
      <c r="QP161"/>
      <c r="QQ161"/>
      <c r="QR161"/>
      <c r="QS161"/>
      <c r="QT161"/>
      <c r="QU161"/>
      <c r="QV161"/>
      <c r="QW161"/>
      <c r="QX161"/>
      <c r="QY161"/>
      <c r="QZ161"/>
      <c r="RA161"/>
      <c r="RB161"/>
      <c r="RC161"/>
      <c r="RD161"/>
      <c r="RE161"/>
      <c r="RF161"/>
    </row>
    <row r="162" spans="1:474">
      <c r="A162" s="252">
        <v>64</v>
      </c>
      <c r="B162" s="252" t="s">
        <v>190</v>
      </c>
      <c r="C162" s="252" t="s">
        <v>98</v>
      </c>
      <c r="D162" s="221">
        <v>12</v>
      </c>
      <c r="E162" s="221">
        <v>12</v>
      </c>
      <c r="F162" s="221">
        <v>12</v>
      </c>
      <c r="G162" s="221"/>
      <c r="H162" s="221"/>
      <c r="I162" s="221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  <c r="GE162"/>
      <c r="GF162"/>
      <c r="GG162"/>
      <c r="GH162"/>
      <c r="GI162"/>
      <c r="GJ162"/>
      <c r="GK162"/>
      <c r="GL162"/>
      <c r="GM162"/>
      <c r="GN162"/>
      <c r="GO162"/>
      <c r="GP162"/>
      <c r="GQ162"/>
      <c r="GR162"/>
      <c r="GS162"/>
      <c r="GT162"/>
      <c r="GU162"/>
      <c r="GV162"/>
      <c r="GW162"/>
      <c r="GX162"/>
      <c r="GY162"/>
      <c r="GZ162"/>
      <c r="HA162"/>
      <c r="HB162"/>
      <c r="HC162"/>
      <c r="HD162"/>
      <c r="HE162"/>
      <c r="HF162"/>
      <c r="HG162"/>
      <c r="HH162"/>
      <c r="HI162"/>
      <c r="HJ162"/>
      <c r="HK162"/>
      <c r="HL162"/>
      <c r="HM162"/>
      <c r="HN162"/>
      <c r="HO162"/>
      <c r="HP162"/>
      <c r="HQ162"/>
      <c r="HR162"/>
      <c r="HS162"/>
      <c r="HT162"/>
      <c r="HU162"/>
      <c r="HV162"/>
      <c r="HW162"/>
      <c r="HX162"/>
      <c r="HY162"/>
      <c r="HZ162"/>
      <c r="IA162"/>
      <c r="IB162"/>
      <c r="IC162"/>
      <c r="ID162"/>
      <c r="IE162"/>
      <c r="IF162"/>
      <c r="IG162"/>
      <c r="IH162"/>
      <c r="II162"/>
      <c r="IJ162"/>
      <c r="IK162"/>
      <c r="IL162"/>
      <c r="IM162"/>
      <c r="IN162"/>
      <c r="IO162"/>
      <c r="IP162"/>
      <c r="IQ162"/>
      <c r="IR162"/>
      <c r="IS162"/>
      <c r="IT162"/>
      <c r="IU162"/>
      <c r="IV162"/>
      <c r="IW162"/>
      <c r="IX162"/>
      <c r="IY162"/>
      <c r="IZ162"/>
      <c r="JA162"/>
      <c r="JB162"/>
      <c r="JC162"/>
      <c r="JD162"/>
      <c r="JE162"/>
      <c r="JF162"/>
      <c r="JG162"/>
      <c r="JH162"/>
      <c r="JI162"/>
      <c r="JJ162"/>
      <c r="JK162"/>
      <c r="JL162"/>
      <c r="JM162"/>
      <c r="JN162"/>
      <c r="JO162"/>
      <c r="JP162"/>
      <c r="JQ162"/>
      <c r="JR162"/>
      <c r="JS162"/>
      <c r="JT162"/>
      <c r="JU162"/>
      <c r="JV162"/>
      <c r="JW162"/>
      <c r="JX162"/>
      <c r="JY162"/>
      <c r="JZ162"/>
      <c r="KA162"/>
      <c r="KB162"/>
      <c r="KC162"/>
      <c r="KD162"/>
      <c r="KE162"/>
      <c r="KF162"/>
      <c r="KG162"/>
      <c r="KH162"/>
      <c r="KI162"/>
      <c r="KJ162"/>
      <c r="KK162"/>
      <c r="KL162"/>
      <c r="KM162"/>
      <c r="KN162"/>
      <c r="KO162"/>
      <c r="KP162"/>
      <c r="KQ162"/>
      <c r="KR162"/>
      <c r="KS162"/>
      <c r="KT162"/>
      <c r="KU162"/>
      <c r="KV162"/>
      <c r="KW162"/>
      <c r="KX162"/>
      <c r="KY162"/>
      <c r="KZ162"/>
      <c r="LA162"/>
      <c r="LB162"/>
      <c r="LC162"/>
      <c r="LD162"/>
      <c r="LE162"/>
      <c r="LF162"/>
      <c r="LG162"/>
      <c r="LH162"/>
      <c r="LI162"/>
      <c r="LJ162"/>
      <c r="LK162"/>
      <c r="LL162"/>
      <c r="LM162"/>
      <c r="LN162"/>
      <c r="LO162"/>
      <c r="LP162"/>
      <c r="LQ162"/>
      <c r="LR162"/>
      <c r="LS162"/>
      <c r="LT162"/>
      <c r="LU162"/>
      <c r="LV162"/>
      <c r="LW162"/>
      <c r="LX162"/>
      <c r="LY162"/>
      <c r="LZ162"/>
      <c r="MA162"/>
      <c r="MB162"/>
      <c r="MC162"/>
      <c r="MD162"/>
      <c r="ME162"/>
      <c r="MF162"/>
      <c r="MG162"/>
      <c r="MH162"/>
      <c r="MI162"/>
      <c r="MJ162"/>
      <c r="MK162"/>
      <c r="ML162"/>
      <c r="MM162"/>
      <c r="MN162"/>
      <c r="MO162"/>
      <c r="MP162"/>
      <c r="MQ162"/>
      <c r="MR162"/>
      <c r="MS162"/>
      <c r="MT162"/>
      <c r="MU162"/>
      <c r="MV162"/>
      <c r="MW162"/>
      <c r="MX162"/>
      <c r="MY162"/>
      <c r="MZ162"/>
      <c r="NA162"/>
      <c r="NB162"/>
      <c r="NC162"/>
      <c r="ND162"/>
      <c r="NE162"/>
      <c r="NF162"/>
      <c r="NG162"/>
      <c r="NH162"/>
      <c r="NI162"/>
      <c r="NJ162"/>
      <c r="NK162"/>
      <c r="NL162"/>
      <c r="NM162"/>
      <c r="NN162"/>
      <c r="NO162"/>
      <c r="NP162"/>
      <c r="NQ162"/>
      <c r="NR162"/>
      <c r="NS162"/>
      <c r="NT162"/>
      <c r="NU162"/>
      <c r="NV162"/>
      <c r="NW162"/>
      <c r="NX162"/>
      <c r="NY162"/>
      <c r="NZ162"/>
      <c r="OA162"/>
      <c r="OB162"/>
      <c r="OC162"/>
      <c r="OD162"/>
      <c r="OE162"/>
      <c r="OF162"/>
      <c r="OG162"/>
      <c r="OH162"/>
      <c r="OI162"/>
      <c r="OJ162"/>
      <c r="OK162"/>
      <c r="OL162"/>
      <c r="OM162"/>
      <c r="ON162"/>
      <c r="OO162"/>
      <c r="OP162"/>
      <c r="OQ162"/>
      <c r="OR162"/>
      <c r="OS162"/>
      <c r="OT162"/>
      <c r="OU162"/>
      <c r="OV162"/>
      <c r="OW162"/>
      <c r="OX162"/>
      <c r="OY162"/>
      <c r="OZ162"/>
      <c r="PA162"/>
      <c r="PB162"/>
      <c r="PC162"/>
      <c r="PD162"/>
      <c r="PE162"/>
      <c r="PF162"/>
      <c r="PG162"/>
      <c r="PH162"/>
      <c r="PI162"/>
      <c r="PJ162"/>
      <c r="PK162"/>
      <c r="PL162"/>
      <c r="PM162"/>
      <c r="PN162"/>
      <c r="PO162"/>
      <c r="PP162"/>
      <c r="PQ162"/>
      <c r="PR162"/>
      <c r="PS162"/>
      <c r="PT162"/>
      <c r="PU162"/>
      <c r="PV162"/>
      <c r="PW162"/>
      <c r="PX162"/>
      <c r="PY162"/>
      <c r="PZ162"/>
      <c r="QA162"/>
      <c r="QB162"/>
      <c r="QC162"/>
      <c r="QD162"/>
      <c r="QE162"/>
      <c r="QF162"/>
      <c r="QG162"/>
      <c r="QH162"/>
      <c r="QI162"/>
      <c r="QJ162"/>
      <c r="QK162"/>
      <c r="QL162"/>
      <c r="QM162"/>
      <c r="QN162"/>
      <c r="QO162"/>
      <c r="QP162"/>
      <c r="QQ162"/>
      <c r="QR162"/>
      <c r="QS162"/>
      <c r="QT162"/>
      <c r="QU162"/>
      <c r="QV162"/>
      <c r="QW162"/>
      <c r="QX162"/>
      <c r="QY162"/>
      <c r="QZ162"/>
      <c r="RA162"/>
      <c r="RB162"/>
      <c r="RC162"/>
      <c r="RD162"/>
      <c r="RE162"/>
      <c r="RF162"/>
    </row>
    <row r="163" spans="1:474">
      <c r="A163" s="252">
        <v>64</v>
      </c>
      <c r="B163" s="252" t="s">
        <v>182</v>
      </c>
      <c r="C163" s="252" t="s">
        <v>98</v>
      </c>
      <c r="D163" s="221">
        <v>14.5</v>
      </c>
      <c r="E163" s="221">
        <v>14</v>
      </c>
      <c r="F163" s="221">
        <v>15</v>
      </c>
      <c r="G163" s="221"/>
      <c r="H163" s="221"/>
      <c r="I163" s="221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  <c r="GE163"/>
      <c r="GF163"/>
      <c r="GG163"/>
      <c r="GH163"/>
      <c r="GI163"/>
      <c r="GJ163"/>
      <c r="GK163"/>
      <c r="GL163"/>
      <c r="GM163"/>
      <c r="GN163"/>
      <c r="GO163"/>
      <c r="GP163"/>
      <c r="GQ163"/>
      <c r="GR163"/>
      <c r="GS163"/>
      <c r="GT163"/>
      <c r="GU163"/>
      <c r="GV163"/>
      <c r="GW163"/>
      <c r="GX163"/>
      <c r="GY163"/>
      <c r="GZ163"/>
      <c r="HA163"/>
      <c r="HB163"/>
      <c r="HC163"/>
      <c r="HD163"/>
      <c r="HE163"/>
      <c r="HF163"/>
      <c r="HG163"/>
      <c r="HH163"/>
      <c r="HI163"/>
      <c r="HJ163"/>
      <c r="HK163"/>
      <c r="HL163"/>
      <c r="HM163"/>
      <c r="HN163"/>
      <c r="HO163"/>
      <c r="HP163"/>
      <c r="HQ163"/>
      <c r="HR163"/>
      <c r="HS163"/>
      <c r="HT163"/>
      <c r="HU163"/>
      <c r="HV163"/>
      <c r="HW163"/>
      <c r="HX163"/>
      <c r="HY163"/>
      <c r="HZ163"/>
      <c r="IA163"/>
      <c r="IB163"/>
      <c r="IC163"/>
      <c r="ID163"/>
      <c r="IE163"/>
      <c r="IF163"/>
      <c r="IG163"/>
      <c r="IH163"/>
      <c r="II163"/>
      <c r="IJ163"/>
      <c r="IK163"/>
      <c r="IL163"/>
      <c r="IM163"/>
      <c r="IN163"/>
      <c r="IO163"/>
      <c r="IP163"/>
      <c r="IQ163"/>
      <c r="IR163"/>
      <c r="IS163"/>
      <c r="IT163"/>
      <c r="IU163"/>
      <c r="IV163"/>
      <c r="IW163"/>
      <c r="IX163"/>
      <c r="IY163"/>
      <c r="IZ163"/>
      <c r="JA163"/>
      <c r="JB163"/>
      <c r="JC163"/>
      <c r="JD163"/>
      <c r="JE163"/>
      <c r="JF163"/>
      <c r="JG163"/>
      <c r="JH163"/>
      <c r="JI163"/>
      <c r="JJ163"/>
      <c r="JK163"/>
      <c r="JL163"/>
      <c r="JM163"/>
      <c r="JN163"/>
      <c r="JO163"/>
      <c r="JP163"/>
      <c r="JQ163"/>
      <c r="JR163"/>
      <c r="JS163"/>
      <c r="JT163"/>
      <c r="JU163"/>
      <c r="JV163"/>
      <c r="JW163"/>
      <c r="JX163"/>
      <c r="JY163"/>
      <c r="JZ163"/>
      <c r="KA163"/>
      <c r="KB163"/>
      <c r="KC163"/>
      <c r="KD163"/>
      <c r="KE163"/>
      <c r="KF163"/>
      <c r="KG163"/>
      <c r="KH163"/>
      <c r="KI163"/>
      <c r="KJ163"/>
      <c r="KK163"/>
      <c r="KL163"/>
      <c r="KM163"/>
      <c r="KN163"/>
      <c r="KO163"/>
      <c r="KP163"/>
      <c r="KQ163"/>
      <c r="KR163"/>
      <c r="KS163"/>
      <c r="KT163"/>
      <c r="KU163"/>
      <c r="KV163"/>
      <c r="KW163"/>
      <c r="KX163"/>
      <c r="KY163"/>
      <c r="KZ163"/>
      <c r="LA163"/>
      <c r="LB163"/>
      <c r="LC163"/>
      <c r="LD163"/>
      <c r="LE163"/>
      <c r="LF163"/>
      <c r="LG163"/>
      <c r="LH163"/>
      <c r="LI163"/>
      <c r="LJ163"/>
      <c r="LK163"/>
      <c r="LL163"/>
      <c r="LM163"/>
      <c r="LN163"/>
      <c r="LO163"/>
      <c r="LP163"/>
      <c r="LQ163"/>
      <c r="LR163"/>
      <c r="LS163"/>
      <c r="LT163"/>
      <c r="LU163"/>
      <c r="LV163"/>
      <c r="LW163"/>
      <c r="LX163"/>
      <c r="LY163"/>
      <c r="LZ163"/>
      <c r="MA163"/>
      <c r="MB163"/>
      <c r="MC163"/>
      <c r="MD163"/>
      <c r="ME163"/>
      <c r="MF163"/>
      <c r="MG163"/>
      <c r="MH163"/>
      <c r="MI163"/>
      <c r="MJ163"/>
      <c r="MK163"/>
      <c r="ML163"/>
      <c r="MM163"/>
      <c r="MN163"/>
      <c r="MO163"/>
      <c r="MP163"/>
      <c r="MQ163"/>
      <c r="MR163"/>
      <c r="MS163"/>
      <c r="MT163"/>
      <c r="MU163"/>
      <c r="MV163"/>
      <c r="MW163"/>
      <c r="MX163"/>
      <c r="MY163"/>
      <c r="MZ163"/>
      <c r="NA163"/>
      <c r="NB163"/>
      <c r="NC163"/>
      <c r="ND163"/>
      <c r="NE163"/>
      <c r="NF163"/>
      <c r="NG163"/>
      <c r="NH163"/>
      <c r="NI163"/>
      <c r="NJ163"/>
      <c r="NK163"/>
      <c r="NL163"/>
      <c r="NM163"/>
      <c r="NN163"/>
      <c r="NO163"/>
      <c r="NP163"/>
      <c r="NQ163"/>
      <c r="NR163"/>
      <c r="NS163"/>
      <c r="NT163"/>
      <c r="NU163"/>
      <c r="NV163"/>
      <c r="NW163"/>
      <c r="NX163"/>
      <c r="NY163"/>
      <c r="NZ163"/>
      <c r="OA163"/>
      <c r="OB163"/>
      <c r="OC163"/>
      <c r="OD163"/>
      <c r="OE163"/>
      <c r="OF163"/>
      <c r="OG163"/>
      <c r="OH163"/>
      <c r="OI163"/>
      <c r="OJ163"/>
      <c r="OK163"/>
      <c r="OL163"/>
      <c r="OM163"/>
      <c r="ON163"/>
      <c r="OO163"/>
      <c r="OP163"/>
      <c r="OQ163"/>
      <c r="OR163"/>
      <c r="OS163"/>
      <c r="OT163"/>
      <c r="OU163"/>
      <c r="OV163"/>
      <c r="OW163"/>
      <c r="OX163"/>
      <c r="OY163"/>
      <c r="OZ163"/>
      <c r="PA163"/>
      <c r="PB163"/>
      <c r="PC163"/>
      <c r="PD163"/>
      <c r="PE163"/>
      <c r="PF163"/>
      <c r="PG163"/>
      <c r="PH163"/>
      <c r="PI163"/>
      <c r="PJ163"/>
      <c r="PK163"/>
      <c r="PL163"/>
      <c r="PM163"/>
      <c r="PN163"/>
      <c r="PO163"/>
      <c r="PP163"/>
      <c r="PQ163"/>
      <c r="PR163"/>
      <c r="PS163"/>
      <c r="PT163"/>
      <c r="PU163"/>
      <c r="PV163"/>
      <c r="PW163"/>
      <c r="PX163"/>
      <c r="PY163"/>
      <c r="PZ163"/>
      <c r="QA163"/>
      <c r="QB163"/>
      <c r="QC163"/>
      <c r="QD163"/>
      <c r="QE163"/>
      <c r="QF163"/>
      <c r="QG163"/>
      <c r="QH163"/>
      <c r="QI163"/>
      <c r="QJ163"/>
      <c r="QK163"/>
      <c r="QL163"/>
      <c r="QM163"/>
      <c r="QN163"/>
      <c r="QO163"/>
      <c r="QP163"/>
      <c r="QQ163"/>
      <c r="QR163"/>
      <c r="QS163"/>
      <c r="QT163"/>
      <c r="QU163"/>
      <c r="QV163"/>
      <c r="QW163"/>
      <c r="QX163"/>
      <c r="QY163"/>
      <c r="QZ163"/>
      <c r="RA163"/>
      <c r="RB163"/>
      <c r="RC163"/>
      <c r="RD163"/>
      <c r="RE163"/>
      <c r="RF163"/>
    </row>
    <row r="164" spans="1:474">
      <c r="A164" s="252">
        <v>64</v>
      </c>
      <c r="B164" s="252" t="s">
        <v>175</v>
      </c>
      <c r="C164" s="252" t="s">
        <v>98</v>
      </c>
      <c r="D164" s="221">
        <v>10</v>
      </c>
      <c r="E164" s="221">
        <v>10</v>
      </c>
      <c r="F164" s="221">
        <v>10</v>
      </c>
      <c r="G164" s="221"/>
      <c r="H164" s="221"/>
      <c r="I164" s="221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  <c r="GE164"/>
      <c r="GF164"/>
      <c r="GG164"/>
      <c r="GH164"/>
      <c r="GI164"/>
      <c r="GJ164"/>
      <c r="GK164"/>
      <c r="GL164"/>
      <c r="GM164"/>
      <c r="GN164"/>
      <c r="GO164"/>
      <c r="GP164"/>
      <c r="GQ164"/>
      <c r="GR164"/>
      <c r="GS164"/>
      <c r="GT164"/>
      <c r="GU164"/>
      <c r="GV164"/>
      <c r="GW164"/>
      <c r="GX164"/>
      <c r="GY164"/>
      <c r="GZ164"/>
      <c r="HA164"/>
      <c r="HB164"/>
      <c r="HC164"/>
      <c r="HD164"/>
      <c r="HE164"/>
      <c r="HF164"/>
      <c r="HG164"/>
      <c r="HH164"/>
      <c r="HI164"/>
      <c r="HJ164"/>
      <c r="HK164"/>
      <c r="HL164"/>
      <c r="HM164"/>
      <c r="HN164"/>
      <c r="HO164"/>
      <c r="HP164"/>
      <c r="HQ164"/>
      <c r="HR164"/>
      <c r="HS164"/>
      <c r="HT164"/>
      <c r="HU164"/>
      <c r="HV164"/>
      <c r="HW164"/>
      <c r="HX164"/>
      <c r="HY164"/>
      <c r="HZ164"/>
      <c r="IA164"/>
      <c r="IB164"/>
      <c r="IC164"/>
      <c r="ID164"/>
      <c r="IE164"/>
      <c r="IF164"/>
      <c r="IG164"/>
      <c r="IH164"/>
      <c r="II164"/>
      <c r="IJ164"/>
      <c r="IK164"/>
      <c r="IL164"/>
      <c r="IM164"/>
      <c r="IN164"/>
      <c r="IO164"/>
      <c r="IP164"/>
      <c r="IQ164"/>
      <c r="IR164"/>
      <c r="IS164"/>
      <c r="IT164"/>
      <c r="IU164"/>
      <c r="IV164"/>
      <c r="IW164"/>
      <c r="IX164"/>
      <c r="IY164"/>
      <c r="IZ164"/>
      <c r="JA164"/>
      <c r="JB164"/>
      <c r="JC164"/>
      <c r="JD164"/>
      <c r="JE164"/>
      <c r="JF164"/>
      <c r="JG164"/>
      <c r="JH164"/>
      <c r="JI164"/>
      <c r="JJ164"/>
      <c r="JK164"/>
      <c r="JL164"/>
      <c r="JM164"/>
      <c r="JN164"/>
      <c r="JO164"/>
      <c r="JP164"/>
      <c r="JQ164"/>
      <c r="JR164"/>
      <c r="JS164"/>
      <c r="JT164"/>
      <c r="JU164"/>
      <c r="JV164"/>
      <c r="JW164"/>
      <c r="JX164"/>
      <c r="JY164"/>
      <c r="JZ164"/>
      <c r="KA164"/>
      <c r="KB164"/>
      <c r="KC164"/>
      <c r="KD164"/>
      <c r="KE164"/>
      <c r="KF164"/>
      <c r="KG164"/>
      <c r="KH164"/>
      <c r="KI164"/>
      <c r="KJ164"/>
      <c r="KK164"/>
      <c r="KL164"/>
      <c r="KM164"/>
      <c r="KN164"/>
      <c r="KO164"/>
      <c r="KP164"/>
      <c r="KQ164"/>
      <c r="KR164"/>
      <c r="KS164"/>
      <c r="KT164"/>
      <c r="KU164"/>
      <c r="KV164"/>
      <c r="KW164"/>
      <c r="KX164"/>
      <c r="KY164"/>
      <c r="KZ164"/>
      <c r="LA164"/>
      <c r="LB164"/>
      <c r="LC164"/>
      <c r="LD164"/>
      <c r="LE164"/>
      <c r="LF164"/>
      <c r="LG164"/>
      <c r="LH164"/>
      <c r="LI164"/>
      <c r="LJ164"/>
      <c r="LK164"/>
      <c r="LL164"/>
      <c r="LM164"/>
      <c r="LN164"/>
      <c r="LO164"/>
      <c r="LP164"/>
      <c r="LQ164"/>
      <c r="LR164"/>
      <c r="LS164"/>
      <c r="LT164"/>
      <c r="LU164"/>
      <c r="LV164"/>
      <c r="LW164"/>
      <c r="LX164"/>
      <c r="LY164"/>
      <c r="LZ164"/>
      <c r="MA164"/>
      <c r="MB164"/>
      <c r="MC164"/>
      <c r="MD164"/>
      <c r="ME164"/>
      <c r="MF164"/>
      <c r="MG164"/>
      <c r="MH164"/>
      <c r="MI164"/>
      <c r="MJ164"/>
      <c r="MK164"/>
      <c r="ML164"/>
      <c r="MM164"/>
      <c r="MN164"/>
      <c r="MO164"/>
      <c r="MP164"/>
      <c r="MQ164"/>
      <c r="MR164"/>
      <c r="MS164"/>
      <c r="MT164"/>
      <c r="MU164"/>
      <c r="MV164"/>
      <c r="MW164"/>
      <c r="MX164"/>
      <c r="MY164"/>
      <c r="MZ164"/>
      <c r="NA164"/>
      <c r="NB164"/>
      <c r="NC164"/>
      <c r="ND164"/>
      <c r="NE164"/>
      <c r="NF164"/>
      <c r="NG164"/>
      <c r="NH164"/>
      <c r="NI164"/>
      <c r="NJ164"/>
      <c r="NK164"/>
      <c r="NL164"/>
      <c r="NM164"/>
      <c r="NN164"/>
      <c r="NO164"/>
      <c r="NP164"/>
      <c r="NQ164"/>
      <c r="NR164"/>
      <c r="NS164"/>
      <c r="NT164"/>
      <c r="NU164"/>
      <c r="NV164"/>
      <c r="NW164"/>
      <c r="NX164"/>
      <c r="NY164"/>
      <c r="NZ164"/>
      <c r="OA164"/>
      <c r="OB164"/>
      <c r="OC164"/>
      <c r="OD164"/>
      <c r="OE164"/>
      <c r="OF164"/>
      <c r="OG164"/>
      <c r="OH164"/>
      <c r="OI164"/>
      <c r="OJ164"/>
      <c r="OK164"/>
      <c r="OL164"/>
      <c r="OM164"/>
      <c r="ON164"/>
      <c r="OO164"/>
      <c r="OP164"/>
      <c r="OQ164"/>
      <c r="OR164"/>
      <c r="OS164"/>
      <c r="OT164"/>
      <c r="OU164"/>
      <c r="OV164"/>
      <c r="OW164"/>
      <c r="OX164"/>
      <c r="OY164"/>
      <c r="OZ164"/>
      <c r="PA164"/>
      <c r="PB164"/>
      <c r="PC164"/>
      <c r="PD164"/>
      <c r="PE164"/>
      <c r="PF164"/>
      <c r="PG164"/>
      <c r="PH164"/>
      <c r="PI164"/>
      <c r="PJ164"/>
      <c r="PK164"/>
      <c r="PL164"/>
      <c r="PM164"/>
      <c r="PN164"/>
      <c r="PO164"/>
      <c r="PP164"/>
      <c r="PQ164"/>
      <c r="PR164"/>
      <c r="PS164"/>
      <c r="PT164"/>
      <c r="PU164"/>
      <c r="PV164"/>
      <c r="PW164"/>
      <c r="PX164"/>
      <c r="PY164"/>
      <c r="PZ164"/>
      <c r="QA164"/>
      <c r="QB164"/>
      <c r="QC164"/>
      <c r="QD164"/>
      <c r="QE164"/>
      <c r="QF164"/>
      <c r="QG164"/>
      <c r="QH164"/>
      <c r="QI164"/>
      <c r="QJ164"/>
      <c r="QK164"/>
      <c r="QL164"/>
      <c r="QM164"/>
      <c r="QN164"/>
      <c r="QO164"/>
      <c r="QP164"/>
      <c r="QQ164"/>
      <c r="QR164"/>
      <c r="QS164"/>
      <c r="QT164"/>
      <c r="QU164"/>
      <c r="QV164"/>
      <c r="QW164"/>
      <c r="QX164"/>
      <c r="QY164"/>
      <c r="QZ164"/>
      <c r="RA164"/>
      <c r="RB164"/>
      <c r="RC164"/>
      <c r="RD164"/>
      <c r="RE164"/>
      <c r="RF164"/>
    </row>
    <row r="165" spans="1:474">
      <c r="A165" s="252">
        <v>64</v>
      </c>
      <c r="B165" s="252" t="s">
        <v>259</v>
      </c>
      <c r="C165" s="252" t="s">
        <v>98</v>
      </c>
      <c r="D165" s="221">
        <v>14</v>
      </c>
      <c r="E165" s="221">
        <v>14</v>
      </c>
      <c r="F165" s="221">
        <v>14</v>
      </c>
      <c r="G165" s="221"/>
      <c r="H165" s="221"/>
      <c r="I165" s="221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  <c r="GE165"/>
      <c r="GF165"/>
      <c r="GG165"/>
      <c r="GH165"/>
      <c r="GI165"/>
      <c r="GJ165"/>
      <c r="GK165"/>
      <c r="GL165"/>
      <c r="GM165"/>
      <c r="GN165"/>
      <c r="GO165"/>
      <c r="GP165"/>
      <c r="GQ165"/>
      <c r="GR165"/>
      <c r="GS165"/>
      <c r="GT165"/>
      <c r="GU165"/>
      <c r="GV165"/>
      <c r="GW165"/>
      <c r="GX165"/>
      <c r="GY165"/>
      <c r="GZ165"/>
      <c r="HA165"/>
      <c r="HB165"/>
      <c r="HC165"/>
      <c r="HD165"/>
      <c r="HE165"/>
      <c r="HF165"/>
      <c r="HG165"/>
      <c r="HH165"/>
      <c r="HI165"/>
      <c r="HJ165"/>
      <c r="HK165"/>
      <c r="HL165"/>
      <c r="HM165"/>
      <c r="HN165"/>
      <c r="HO165"/>
      <c r="HP165"/>
      <c r="HQ165"/>
      <c r="HR165"/>
      <c r="HS165"/>
      <c r="HT165"/>
      <c r="HU165"/>
      <c r="HV165"/>
      <c r="HW165"/>
      <c r="HX165"/>
      <c r="HY165"/>
      <c r="HZ165"/>
      <c r="IA165"/>
      <c r="IB165"/>
      <c r="IC165"/>
      <c r="ID165"/>
      <c r="IE165"/>
      <c r="IF165"/>
      <c r="IG165"/>
      <c r="IH165"/>
      <c r="II165"/>
      <c r="IJ165"/>
      <c r="IK165"/>
      <c r="IL165"/>
      <c r="IM165"/>
      <c r="IN165"/>
      <c r="IO165"/>
      <c r="IP165"/>
      <c r="IQ165"/>
      <c r="IR165"/>
      <c r="IS165"/>
      <c r="IT165"/>
      <c r="IU165"/>
      <c r="IV165"/>
      <c r="IW165"/>
      <c r="IX165"/>
      <c r="IY165"/>
      <c r="IZ165"/>
      <c r="JA165"/>
      <c r="JB165"/>
      <c r="JC165"/>
      <c r="JD165"/>
      <c r="JE165"/>
      <c r="JF165"/>
      <c r="JG165"/>
      <c r="JH165"/>
      <c r="JI165"/>
      <c r="JJ165"/>
      <c r="JK165"/>
      <c r="JL165"/>
      <c r="JM165"/>
      <c r="JN165"/>
      <c r="JO165"/>
      <c r="JP165"/>
      <c r="JQ165"/>
      <c r="JR165"/>
      <c r="JS165"/>
      <c r="JT165"/>
      <c r="JU165"/>
      <c r="JV165"/>
      <c r="JW165"/>
      <c r="JX165"/>
      <c r="JY165"/>
      <c r="JZ165"/>
      <c r="KA165"/>
      <c r="KB165"/>
      <c r="KC165"/>
      <c r="KD165"/>
      <c r="KE165"/>
      <c r="KF165"/>
      <c r="KG165"/>
      <c r="KH165"/>
      <c r="KI165"/>
      <c r="KJ165"/>
      <c r="KK165"/>
      <c r="KL165"/>
      <c r="KM165"/>
      <c r="KN165"/>
      <c r="KO165"/>
      <c r="KP165"/>
      <c r="KQ165"/>
      <c r="KR165"/>
      <c r="KS165"/>
      <c r="KT165"/>
      <c r="KU165"/>
      <c r="KV165"/>
      <c r="KW165"/>
      <c r="KX165"/>
      <c r="KY165"/>
      <c r="KZ165"/>
      <c r="LA165"/>
      <c r="LB165"/>
      <c r="LC165"/>
      <c r="LD165"/>
      <c r="LE165"/>
      <c r="LF165"/>
      <c r="LG165"/>
      <c r="LH165"/>
      <c r="LI165"/>
      <c r="LJ165"/>
      <c r="LK165"/>
      <c r="LL165"/>
      <c r="LM165"/>
      <c r="LN165"/>
      <c r="LO165"/>
      <c r="LP165"/>
      <c r="LQ165"/>
      <c r="LR165"/>
      <c r="LS165"/>
      <c r="LT165"/>
      <c r="LU165"/>
      <c r="LV165"/>
      <c r="LW165"/>
      <c r="LX165"/>
      <c r="LY165"/>
      <c r="LZ165"/>
      <c r="MA165"/>
      <c r="MB165"/>
      <c r="MC165"/>
      <c r="MD165"/>
      <c r="ME165"/>
      <c r="MF165"/>
      <c r="MG165"/>
      <c r="MH165"/>
      <c r="MI165"/>
      <c r="MJ165"/>
      <c r="MK165"/>
      <c r="ML165"/>
      <c r="MM165"/>
      <c r="MN165"/>
      <c r="MO165"/>
      <c r="MP165"/>
      <c r="MQ165"/>
      <c r="MR165"/>
      <c r="MS165"/>
      <c r="MT165"/>
      <c r="MU165"/>
      <c r="MV165"/>
      <c r="MW165"/>
      <c r="MX165"/>
      <c r="MY165"/>
      <c r="MZ165"/>
      <c r="NA165"/>
      <c r="NB165"/>
      <c r="NC165"/>
      <c r="ND165"/>
      <c r="NE165"/>
      <c r="NF165"/>
      <c r="NG165"/>
      <c r="NH165"/>
      <c r="NI165"/>
      <c r="NJ165"/>
      <c r="NK165"/>
      <c r="NL165"/>
      <c r="NM165"/>
      <c r="NN165"/>
      <c r="NO165"/>
      <c r="NP165"/>
      <c r="NQ165"/>
      <c r="NR165"/>
      <c r="NS165"/>
      <c r="NT165"/>
      <c r="NU165"/>
      <c r="NV165"/>
      <c r="NW165"/>
      <c r="NX165"/>
      <c r="NY165"/>
      <c r="NZ165"/>
      <c r="OA165"/>
      <c r="OB165"/>
      <c r="OC165"/>
      <c r="OD165"/>
      <c r="OE165"/>
      <c r="OF165"/>
      <c r="OG165"/>
      <c r="OH165"/>
      <c r="OI165"/>
      <c r="OJ165"/>
      <c r="OK165"/>
      <c r="OL165"/>
      <c r="OM165"/>
      <c r="ON165"/>
      <c r="OO165"/>
      <c r="OP165"/>
      <c r="OQ165"/>
      <c r="OR165"/>
      <c r="OS165"/>
      <c r="OT165"/>
      <c r="OU165"/>
      <c r="OV165"/>
      <c r="OW165"/>
      <c r="OX165"/>
      <c r="OY165"/>
      <c r="OZ165"/>
      <c r="PA165"/>
      <c r="PB165"/>
      <c r="PC165"/>
      <c r="PD165"/>
      <c r="PE165"/>
      <c r="PF165"/>
      <c r="PG165"/>
      <c r="PH165"/>
      <c r="PI165"/>
      <c r="PJ165"/>
      <c r="PK165"/>
      <c r="PL165"/>
      <c r="PM165"/>
      <c r="PN165"/>
      <c r="PO165"/>
      <c r="PP165"/>
      <c r="PQ165"/>
      <c r="PR165"/>
      <c r="PS165"/>
      <c r="PT165"/>
      <c r="PU165"/>
      <c r="PV165"/>
      <c r="PW165"/>
      <c r="PX165"/>
      <c r="PY165"/>
      <c r="PZ165"/>
      <c r="QA165"/>
      <c r="QB165"/>
      <c r="QC165"/>
      <c r="QD165"/>
      <c r="QE165"/>
      <c r="QF165"/>
      <c r="QG165"/>
      <c r="QH165"/>
      <c r="QI165"/>
      <c r="QJ165"/>
      <c r="QK165"/>
      <c r="QL165"/>
      <c r="QM165"/>
      <c r="QN165"/>
      <c r="QO165"/>
      <c r="QP165"/>
      <c r="QQ165"/>
      <c r="QR165"/>
      <c r="QS165"/>
      <c r="QT165"/>
      <c r="QU165"/>
      <c r="QV165"/>
      <c r="QW165"/>
      <c r="QX165"/>
      <c r="QY165"/>
      <c r="QZ165"/>
      <c r="RA165"/>
      <c r="RB165"/>
      <c r="RC165"/>
      <c r="RD165"/>
      <c r="RE165"/>
      <c r="RF165"/>
    </row>
    <row r="166" spans="1:474">
      <c r="A166" s="252">
        <v>65</v>
      </c>
      <c r="B166" s="252" t="s">
        <v>229</v>
      </c>
      <c r="C166" s="252" t="s">
        <v>98</v>
      </c>
      <c r="D166" s="221">
        <v>10</v>
      </c>
      <c r="E166" s="221">
        <v>10</v>
      </c>
      <c r="F166" s="221">
        <v>10</v>
      </c>
      <c r="G166" s="221"/>
      <c r="H166" s="221"/>
      <c r="I166" s="221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  <c r="GE166"/>
      <c r="GF166"/>
      <c r="GG166"/>
      <c r="GH166"/>
      <c r="GI166"/>
      <c r="GJ166"/>
      <c r="GK166"/>
      <c r="GL166"/>
      <c r="GM166"/>
      <c r="GN166"/>
      <c r="GO166"/>
      <c r="GP166"/>
      <c r="GQ166"/>
      <c r="GR166"/>
      <c r="GS166"/>
      <c r="GT166"/>
      <c r="GU166"/>
      <c r="GV166"/>
      <c r="GW166"/>
      <c r="GX166"/>
      <c r="GY166"/>
      <c r="GZ166"/>
      <c r="HA166"/>
      <c r="HB166"/>
      <c r="HC166"/>
      <c r="HD166"/>
      <c r="HE166"/>
      <c r="HF166"/>
      <c r="HG166"/>
      <c r="HH166"/>
      <c r="HI166"/>
      <c r="HJ166"/>
      <c r="HK166"/>
      <c r="HL166"/>
      <c r="HM166"/>
      <c r="HN166"/>
      <c r="HO166"/>
      <c r="HP166"/>
      <c r="HQ166"/>
      <c r="HR166"/>
      <c r="HS166"/>
      <c r="HT166"/>
      <c r="HU166"/>
      <c r="HV166"/>
      <c r="HW166"/>
      <c r="HX166"/>
      <c r="HY166"/>
      <c r="HZ166"/>
      <c r="IA166"/>
      <c r="IB166"/>
      <c r="IC166"/>
      <c r="ID166"/>
      <c r="IE166"/>
      <c r="IF166"/>
      <c r="IG166"/>
      <c r="IH166"/>
      <c r="II166"/>
      <c r="IJ166"/>
      <c r="IK166"/>
      <c r="IL166"/>
      <c r="IM166"/>
      <c r="IN166"/>
      <c r="IO166"/>
      <c r="IP166"/>
      <c r="IQ166"/>
      <c r="IR166"/>
      <c r="IS166"/>
      <c r="IT166"/>
      <c r="IU166"/>
      <c r="IV166"/>
      <c r="IW166"/>
      <c r="IX166"/>
      <c r="IY166"/>
      <c r="IZ166"/>
      <c r="JA166"/>
      <c r="JB166"/>
      <c r="JC166"/>
      <c r="JD166"/>
      <c r="JE166"/>
      <c r="JF166"/>
      <c r="JG166"/>
      <c r="JH166"/>
      <c r="JI166"/>
      <c r="JJ166"/>
      <c r="JK166"/>
      <c r="JL166"/>
      <c r="JM166"/>
      <c r="JN166"/>
      <c r="JO166"/>
      <c r="JP166"/>
      <c r="JQ166"/>
      <c r="JR166"/>
      <c r="JS166"/>
      <c r="JT166"/>
      <c r="JU166"/>
      <c r="JV166"/>
      <c r="JW166"/>
      <c r="JX166"/>
      <c r="JY166"/>
      <c r="JZ166"/>
      <c r="KA166"/>
      <c r="KB166"/>
      <c r="KC166"/>
      <c r="KD166"/>
      <c r="KE166"/>
      <c r="KF166"/>
      <c r="KG166"/>
      <c r="KH166"/>
      <c r="KI166"/>
      <c r="KJ166"/>
      <c r="KK166"/>
      <c r="KL166"/>
      <c r="KM166"/>
      <c r="KN166"/>
      <c r="KO166"/>
      <c r="KP166"/>
      <c r="KQ166"/>
      <c r="KR166"/>
      <c r="KS166"/>
      <c r="KT166"/>
      <c r="KU166"/>
      <c r="KV166"/>
      <c r="KW166"/>
      <c r="KX166"/>
      <c r="KY166"/>
      <c r="KZ166"/>
      <c r="LA166"/>
      <c r="LB166"/>
      <c r="LC166"/>
      <c r="LD166"/>
      <c r="LE166"/>
      <c r="LF166"/>
      <c r="LG166"/>
      <c r="LH166"/>
      <c r="LI166"/>
      <c r="LJ166"/>
      <c r="LK166"/>
      <c r="LL166"/>
      <c r="LM166"/>
      <c r="LN166"/>
      <c r="LO166"/>
      <c r="LP166"/>
      <c r="LQ166"/>
      <c r="LR166"/>
      <c r="LS166"/>
      <c r="LT166"/>
      <c r="LU166"/>
      <c r="LV166"/>
      <c r="LW166"/>
      <c r="LX166"/>
      <c r="LY166"/>
      <c r="LZ166"/>
      <c r="MA166"/>
      <c r="MB166"/>
      <c r="MC166"/>
      <c r="MD166"/>
      <c r="ME166"/>
      <c r="MF166"/>
      <c r="MG166"/>
      <c r="MH166"/>
      <c r="MI166"/>
      <c r="MJ166"/>
      <c r="MK166"/>
      <c r="ML166"/>
      <c r="MM166"/>
      <c r="MN166"/>
      <c r="MO166"/>
      <c r="MP166"/>
      <c r="MQ166"/>
      <c r="MR166"/>
      <c r="MS166"/>
      <c r="MT166"/>
      <c r="MU166"/>
      <c r="MV166"/>
      <c r="MW166"/>
      <c r="MX166"/>
      <c r="MY166"/>
      <c r="MZ166"/>
      <c r="NA166"/>
      <c r="NB166"/>
      <c r="NC166"/>
      <c r="ND166"/>
      <c r="NE166"/>
      <c r="NF166"/>
      <c r="NG166"/>
      <c r="NH166"/>
      <c r="NI166"/>
      <c r="NJ166"/>
      <c r="NK166"/>
      <c r="NL166"/>
      <c r="NM166"/>
      <c r="NN166"/>
      <c r="NO166"/>
      <c r="NP166"/>
      <c r="NQ166"/>
      <c r="NR166"/>
      <c r="NS166"/>
      <c r="NT166"/>
      <c r="NU166"/>
      <c r="NV166"/>
      <c r="NW166"/>
      <c r="NX166"/>
      <c r="NY166"/>
      <c r="NZ166"/>
      <c r="OA166"/>
      <c r="OB166"/>
      <c r="OC166"/>
      <c r="OD166"/>
      <c r="OE166"/>
      <c r="OF166"/>
      <c r="OG166"/>
      <c r="OH166"/>
      <c r="OI166"/>
      <c r="OJ166"/>
      <c r="OK166"/>
      <c r="OL166"/>
      <c r="OM166"/>
      <c r="ON166"/>
      <c r="OO166"/>
      <c r="OP166"/>
      <c r="OQ166"/>
      <c r="OR166"/>
      <c r="OS166"/>
      <c r="OT166"/>
      <c r="OU166"/>
      <c r="OV166"/>
      <c r="OW166"/>
      <c r="OX166"/>
      <c r="OY166"/>
      <c r="OZ166"/>
      <c r="PA166"/>
      <c r="PB166"/>
      <c r="PC166"/>
      <c r="PD166"/>
      <c r="PE166"/>
      <c r="PF166"/>
      <c r="PG166"/>
      <c r="PH166"/>
      <c r="PI166"/>
      <c r="PJ166"/>
      <c r="PK166"/>
      <c r="PL166"/>
      <c r="PM166"/>
      <c r="PN166"/>
      <c r="PO166"/>
      <c r="PP166"/>
      <c r="PQ166"/>
      <c r="PR166"/>
      <c r="PS166"/>
      <c r="PT166"/>
      <c r="PU166"/>
      <c r="PV166"/>
      <c r="PW166"/>
      <c r="PX166"/>
      <c r="PY166"/>
      <c r="PZ166"/>
      <c r="QA166"/>
      <c r="QB166"/>
      <c r="QC166"/>
      <c r="QD166"/>
      <c r="QE166"/>
      <c r="QF166"/>
      <c r="QG166"/>
      <c r="QH166"/>
      <c r="QI166"/>
      <c r="QJ166"/>
      <c r="QK166"/>
      <c r="QL166"/>
      <c r="QM166"/>
      <c r="QN166"/>
      <c r="QO166"/>
      <c r="QP166"/>
      <c r="QQ166"/>
      <c r="QR166"/>
      <c r="QS166"/>
      <c r="QT166"/>
      <c r="QU166"/>
      <c r="QV166"/>
      <c r="QW166"/>
      <c r="QX166"/>
      <c r="QY166"/>
      <c r="QZ166"/>
      <c r="RA166"/>
      <c r="RB166"/>
      <c r="RC166"/>
      <c r="RD166"/>
      <c r="RE166"/>
      <c r="RF166"/>
    </row>
    <row r="167" spans="1:474">
      <c r="A167" s="252">
        <v>65</v>
      </c>
      <c r="B167" s="252" t="s">
        <v>190</v>
      </c>
      <c r="C167" s="252" t="s">
        <v>98</v>
      </c>
      <c r="D167" s="221">
        <v>10</v>
      </c>
      <c r="E167" s="221">
        <v>10</v>
      </c>
      <c r="F167" s="221">
        <v>10</v>
      </c>
      <c r="G167" s="221"/>
      <c r="H167" s="221"/>
      <c r="I167" s="221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  <c r="GE167"/>
      <c r="GF167"/>
      <c r="GG167"/>
      <c r="GH167"/>
      <c r="GI167"/>
      <c r="GJ167"/>
      <c r="GK167"/>
      <c r="GL167"/>
      <c r="GM167"/>
      <c r="GN167"/>
      <c r="GO167"/>
      <c r="GP167"/>
      <c r="GQ167"/>
      <c r="GR167"/>
      <c r="GS167"/>
      <c r="GT167"/>
      <c r="GU167"/>
      <c r="GV167"/>
      <c r="GW167"/>
      <c r="GX167"/>
      <c r="GY167"/>
      <c r="GZ167"/>
      <c r="HA167"/>
      <c r="HB167"/>
      <c r="HC167"/>
      <c r="HD167"/>
      <c r="HE167"/>
      <c r="HF167"/>
      <c r="HG167"/>
      <c r="HH167"/>
      <c r="HI167"/>
      <c r="HJ167"/>
      <c r="HK167"/>
      <c r="HL167"/>
      <c r="HM167"/>
      <c r="HN167"/>
      <c r="HO167"/>
      <c r="HP167"/>
      <c r="HQ167"/>
      <c r="HR167"/>
      <c r="HS167"/>
      <c r="HT167"/>
      <c r="HU167"/>
      <c r="HV167"/>
      <c r="HW167"/>
      <c r="HX167"/>
      <c r="HY167"/>
      <c r="HZ167"/>
      <c r="IA167"/>
      <c r="IB167"/>
      <c r="IC167"/>
      <c r="ID167"/>
      <c r="IE167"/>
      <c r="IF167"/>
      <c r="IG167"/>
      <c r="IH167"/>
      <c r="II167"/>
      <c r="IJ167"/>
      <c r="IK167"/>
      <c r="IL167"/>
      <c r="IM167"/>
      <c r="IN167"/>
      <c r="IO167"/>
      <c r="IP167"/>
      <c r="IQ167"/>
      <c r="IR167"/>
      <c r="IS167"/>
      <c r="IT167"/>
      <c r="IU167"/>
      <c r="IV167"/>
      <c r="IW167"/>
      <c r="IX167"/>
      <c r="IY167"/>
      <c r="IZ167"/>
      <c r="JA167"/>
      <c r="JB167"/>
      <c r="JC167"/>
      <c r="JD167"/>
      <c r="JE167"/>
      <c r="JF167"/>
      <c r="JG167"/>
      <c r="JH167"/>
      <c r="JI167"/>
      <c r="JJ167"/>
      <c r="JK167"/>
      <c r="JL167"/>
      <c r="JM167"/>
      <c r="JN167"/>
      <c r="JO167"/>
      <c r="JP167"/>
      <c r="JQ167"/>
      <c r="JR167"/>
      <c r="JS167"/>
      <c r="JT167"/>
      <c r="JU167"/>
      <c r="JV167"/>
      <c r="JW167"/>
      <c r="JX167"/>
      <c r="JY167"/>
      <c r="JZ167"/>
      <c r="KA167"/>
      <c r="KB167"/>
      <c r="KC167"/>
      <c r="KD167"/>
      <c r="KE167"/>
      <c r="KF167"/>
      <c r="KG167"/>
      <c r="KH167"/>
      <c r="KI167"/>
      <c r="KJ167"/>
      <c r="KK167"/>
      <c r="KL167"/>
      <c r="KM167"/>
      <c r="KN167"/>
      <c r="KO167"/>
      <c r="KP167"/>
      <c r="KQ167"/>
      <c r="KR167"/>
      <c r="KS167"/>
      <c r="KT167"/>
      <c r="KU167"/>
      <c r="KV167"/>
      <c r="KW167"/>
      <c r="KX167"/>
      <c r="KY167"/>
      <c r="KZ167"/>
      <c r="LA167"/>
      <c r="LB167"/>
      <c r="LC167"/>
      <c r="LD167"/>
      <c r="LE167"/>
      <c r="LF167"/>
      <c r="LG167"/>
      <c r="LH167"/>
      <c r="LI167"/>
      <c r="LJ167"/>
      <c r="LK167"/>
      <c r="LL167"/>
      <c r="LM167"/>
      <c r="LN167"/>
      <c r="LO167"/>
      <c r="LP167"/>
      <c r="LQ167"/>
      <c r="LR167"/>
      <c r="LS167"/>
      <c r="LT167"/>
      <c r="LU167"/>
      <c r="LV167"/>
      <c r="LW167"/>
      <c r="LX167"/>
      <c r="LY167"/>
      <c r="LZ167"/>
      <c r="MA167"/>
      <c r="MB167"/>
      <c r="MC167"/>
      <c r="MD167"/>
      <c r="ME167"/>
      <c r="MF167"/>
      <c r="MG167"/>
      <c r="MH167"/>
      <c r="MI167"/>
      <c r="MJ167"/>
      <c r="MK167"/>
      <c r="ML167"/>
      <c r="MM167"/>
      <c r="MN167"/>
      <c r="MO167"/>
      <c r="MP167"/>
      <c r="MQ167"/>
      <c r="MR167"/>
      <c r="MS167"/>
      <c r="MT167"/>
      <c r="MU167"/>
      <c r="MV167"/>
      <c r="MW167"/>
      <c r="MX167"/>
      <c r="MY167"/>
      <c r="MZ167"/>
      <c r="NA167"/>
      <c r="NB167"/>
      <c r="NC167"/>
      <c r="ND167"/>
      <c r="NE167"/>
      <c r="NF167"/>
      <c r="NG167"/>
      <c r="NH167"/>
      <c r="NI167"/>
      <c r="NJ167"/>
      <c r="NK167"/>
      <c r="NL167"/>
      <c r="NM167"/>
      <c r="NN167"/>
      <c r="NO167"/>
      <c r="NP167"/>
      <c r="NQ167"/>
      <c r="NR167"/>
      <c r="NS167"/>
      <c r="NT167"/>
      <c r="NU167"/>
      <c r="NV167"/>
      <c r="NW167"/>
      <c r="NX167"/>
      <c r="NY167"/>
      <c r="NZ167"/>
      <c r="OA167"/>
      <c r="OB167"/>
      <c r="OC167"/>
      <c r="OD167"/>
      <c r="OE167"/>
      <c r="OF167"/>
      <c r="OG167"/>
      <c r="OH167"/>
      <c r="OI167"/>
      <c r="OJ167"/>
      <c r="OK167"/>
      <c r="OL167"/>
      <c r="OM167"/>
      <c r="ON167"/>
      <c r="OO167"/>
      <c r="OP167"/>
      <c r="OQ167"/>
      <c r="OR167"/>
      <c r="OS167"/>
      <c r="OT167"/>
      <c r="OU167"/>
      <c r="OV167"/>
      <c r="OW167"/>
      <c r="OX167"/>
      <c r="OY167"/>
      <c r="OZ167"/>
      <c r="PA167"/>
      <c r="PB167"/>
      <c r="PC167"/>
      <c r="PD167"/>
      <c r="PE167"/>
      <c r="PF167"/>
      <c r="PG167"/>
      <c r="PH167"/>
      <c r="PI167"/>
      <c r="PJ167"/>
      <c r="PK167"/>
      <c r="PL167"/>
      <c r="PM167"/>
      <c r="PN167"/>
      <c r="PO167"/>
      <c r="PP167"/>
      <c r="PQ167"/>
      <c r="PR167"/>
      <c r="PS167"/>
      <c r="PT167"/>
      <c r="PU167"/>
      <c r="PV167"/>
      <c r="PW167"/>
      <c r="PX167"/>
      <c r="PY167"/>
      <c r="PZ167"/>
      <c r="QA167"/>
      <c r="QB167"/>
      <c r="QC167"/>
      <c r="QD167"/>
      <c r="QE167"/>
      <c r="QF167"/>
      <c r="QG167"/>
      <c r="QH167"/>
      <c r="QI167"/>
      <c r="QJ167"/>
      <c r="QK167"/>
      <c r="QL167"/>
      <c r="QM167"/>
      <c r="QN167"/>
      <c r="QO167"/>
      <c r="QP167"/>
      <c r="QQ167"/>
      <c r="QR167"/>
      <c r="QS167"/>
      <c r="QT167"/>
      <c r="QU167"/>
      <c r="QV167"/>
      <c r="QW167"/>
      <c r="QX167"/>
      <c r="QY167"/>
      <c r="QZ167"/>
      <c r="RA167"/>
      <c r="RB167"/>
      <c r="RC167"/>
      <c r="RD167"/>
      <c r="RE167"/>
      <c r="RF167"/>
    </row>
    <row r="168" spans="1:474">
      <c r="A168" s="252">
        <v>65</v>
      </c>
      <c r="B168" s="252" t="s">
        <v>182</v>
      </c>
      <c r="C168" s="252" t="s">
        <v>98</v>
      </c>
      <c r="D168" s="221">
        <v>8</v>
      </c>
      <c r="E168" s="221">
        <v>8</v>
      </c>
      <c r="F168" s="221">
        <v>8</v>
      </c>
      <c r="G168" s="221"/>
      <c r="H168" s="221"/>
      <c r="I168" s="221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  <c r="GE168"/>
      <c r="GF168"/>
      <c r="GG168"/>
      <c r="GH168"/>
      <c r="GI168"/>
      <c r="GJ168"/>
      <c r="GK168"/>
      <c r="GL168"/>
      <c r="GM168"/>
      <c r="GN168"/>
      <c r="GO168"/>
      <c r="GP168"/>
      <c r="GQ168"/>
      <c r="GR168"/>
      <c r="GS168"/>
      <c r="GT168"/>
      <c r="GU168"/>
      <c r="GV168"/>
      <c r="GW168"/>
      <c r="GX168"/>
      <c r="GY168"/>
      <c r="GZ168"/>
      <c r="HA168"/>
      <c r="HB168"/>
      <c r="HC168"/>
      <c r="HD168"/>
      <c r="HE168"/>
      <c r="HF168"/>
      <c r="HG168"/>
      <c r="HH168"/>
      <c r="HI168"/>
      <c r="HJ168"/>
      <c r="HK168"/>
      <c r="HL168"/>
      <c r="HM168"/>
      <c r="HN168"/>
      <c r="HO168"/>
      <c r="HP168"/>
      <c r="HQ168"/>
      <c r="HR168"/>
      <c r="HS168"/>
      <c r="HT168"/>
      <c r="HU168"/>
      <c r="HV168"/>
      <c r="HW168"/>
      <c r="HX168"/>
      <c r="HY168"/>
      <c r="HZ168"/>
      <c r="IA168"/>
      <c r="IB168"/>
      <c r="IC168"/>
      <c r="ID168"/>
      <c r="IE168"/>
      <c r="IF168"/>
      <c r="IG168"/>
      <c r="IH168"/>
      <c r="II168"/>
      <c r="IJ168"/>
      <c r="IK168"/>
      <c r="IL168"/>
      <c r="IM168"/>
      <c r="IN168"/>
      <c r="IO168"/>
      <c r="IP168"/>
      <c r="IQ168"/>
      <c r="IR168"/>
      <c r="IS168"/>
      <c r="IT168"/>
      <c r="IU168"/>
      <c r="IV168"/>
      <c r="IW168"/>
      <c r="IX168"/>
      <c r="IY168"/>
      <c r="IZ168"/>
      <c r="JA168"/>
      <c r="JB168"/>
      <c r="JC168"/>
      <c r="JD168"/>
      <c r="JE168"/>
      <c r="JF168"/>
      <c r="JG168"/>
      <c r="JH168"/>
      <c r="JI168"/>
      <c r="JJ168"/>
      <c r="JK168"/>
      <c r="JL168"/>
      <c r="JM168"/>
      <c r="JN168"/>
      <c r="JO168"/>
      <c r="JP168"/>
      <c r="JQ168"/>
      <c r="JR168"/>
      <c r="JS168"/>
      <c r="JT168"/>
      <c r="JU168"/>
      <c r="JV168"/>
      <c r="JW168"/>
      <c r="JX168"/>
      <c r="JY168"/>
      <c r="JZ168"/>
      <c r="KA168"/>
      <c r="KB168"/>
      <c r="KC168"/>
      <c r="KD168"/>
      <c r="KE168"/>
      <c r="KF168"/>
      <c r="KG168"/>
      <c r="KH168"/>
      <c r="KI168"/>
      <c r="KJ168"/>
      <c r="KK168"/>
      <c r="KL168"/>
      <c r="KM168"/>
      <c r="KN168"/>
      <c r="KO168"/>
      <c r="KP168"/>
      <c r="KQ168"/>
      <c r="KR168"/>
      <c r="KS168"/>
      <c r="KT168"/>
      <c r="KU168"/>
      <c r="KV168"/>
      <c r="KW168"/>
      <c r="KX168"/>
      <c r="KY168"/>
      <c r="KZ168"/>
      <c r="LA168"/>
      <c r="LB168"/>
      <c r="LC168"/>
      <c r="LD168"/>
      <c r="LE168"/>
      <c r="LF168"/>
      <c r="LG168"/>
      <c r="LH168"/>
      <c r="LI168"/>
      <c r="LJ168"/>
      <c r="LK168"/>
      <c r="LL168"/>
      <c r="LM168"/>
      <c r="LN168"/>
      <c r="LO168"/>
      <c r="LP168"/>
      <c r="LQ168"/>
      <c r="LR168"/>
      <c r="LS168"/>
      <c r="LT168"/>
      <c r="LU168"/>
      <c r="LV168"/>
      <c r="LW168"/>
      <c r="LX168"/>
      <c r="LY168"/>
      <c r="LZ168"/>
      <c r="MA168"/>
      <c r="MB168"/>
      <c r="MC168"/>
      <c r="MD168"/>
      <c r="ME168"/>
      <c r="MF168"/>
      <c r="MG168"/>
      <c r="MH168"/>
      <c r="MI168"/>
      <c r="MJ168"/>
      <c r="MK168"/>
      <c r="ML168"/>
      <c r="MM168"/>
      <c r="MN168"/>
      <c r="MO168"/>
      <c r="MP168"/>
      <c r="MQ168"/>
      <c r="MR168"/>
      <c r="MS168"/>
      <c r="MT168"/>
      <c r="MU168"/>
      <c r="MV168"/>
      <c r="MW168"/>
      <c r="MX168"/>
      <c r="MY168"/>
      <c r="MZ168"/>
      <c r="NA168"/>
      <c r="NB168"/>
      <c r="NC168"/>
      <c r="ND168"/>
      <c r="NE168"/>
      <c r="NF168"/>
      <c r="NG168"/>
      <c r="NH168"/>
      <c r="NI168"/>
      <c r="NJ168"/>
      <c r="NK168"/>
      <c r="NL168"/>
      <c r="NM168"/>
      <c r="NN168"/>
      <c r="NO168"/>
      <c r="NP168"/>
      <c r="NQ168"/>
      <c r="NR168"/>
      <c r="NS168"/>
      <c r="NT168"/>
      <c r="NU168"/>
      <c r="NV168"/>
      <c r="NW168"/>
      <c r="NX168"/>
      <c r="NY168"/>
      <c r="NZ168"/>
      <c r="OA168"/>
      <c r="OB168"/>
      <c r="OC168"/>
      <c r="OD168"/>
      <c r="OE168"/>
      <c r="OF168"/>
      <c r="OG168"/>
      <c r="OH168"/>
      <c r="OI168"/>
      <c r="OJ168"/>
      <c r="OK168"/>
      <c r="OL168"/>
      <c r="OM168"/>
      <c r="ON168"/>
      <c r="OO168"/>
      <c r="OP168"/>
      <c r="OQ168"/>
      <c r="OR168"/>
      <c r="OS168"/>
      <c r="OT168"/>
      <c r="OU168"/>
      <c r="OV168"/>
      <c r="OW168"/>
      <c r="OX168"/>
      <c r="OY168"/>
      <c r="OZ168"/>
      <c r="PA168"/>
      <c r="PB168"/>
      <c r="PC168"/>
      <c r="PD168"/>
      <c r="PE168"/>
      <c r="PF168"/>
      <c r="PG168"/>
      <c r="PH168"/>
      <c r="PI168"/>
      <c r="PJ168"/>
      <c r="PK168"/>
      <c r="PL168"/>
      <c r="PM168"/>
      <c r="PN168"/>
      <c r="PO168"/>
      <c r="PP168"/>
      <c r="PQ168"/>
      <c r="PR168"/>
      <c r="PS168"/>
      <c r="PT168"/>
      <c r="PU168"/>
      <c r="PV168"/>
      <c r="PW168"/>
      <c r="PX168"/>
      <c r="PY168"/>
      <c r="PZ168"/>
      <c r="QA168"/>
      <c r="QB168"/>
      <c r="QC168"/>
      <c r="QD168"/>
      <c r="QE168"/>
      <c r="QF168"/>
      <c r="QG168"/>
      <c r="QH168"/>
      <c r="QI168"/>
      <c r="QJ168"/>
      <c r="QK168"/>
      <c r="QL168"/>
      <c r="QM168"/>
      <c r="QN168"/>
      <c r="QO168"/>
      <c r="QP168"/>
      <c r="QQ168"/>
      <c r="QR168"/>
      <c r="QS168"/>
      <c r="QT168"/>
      <c r="QU168"/>
      <c r="QV168"/>
      <c r="QW168"/>
      <c r="QX168"/>
      <c r="QY168"/>
      <c r="QZ168"/>
      <c r="RA168"/>
      <c r="RB168"/>
      <c r="RC168"/>
      <c r="RD168"/>
      <c r="RE168"/>
      <c r="RF168"/>
    </row>
    <row r="169" spans="1:474">
      <c r="A169" s="252">
        <v>67</v>
      </c>
      <c r="B169" s="252" t="s">
        <v>190</v>
      </c>
      <c r="C169" s="252" t="s">
        <v>100</v>
      </c>
      <c r="D169" s="221">
        <v>35</v>
      </c>
      <c r="E169" s="221">
        <v>35</v>
      </c>
      <c r="F169" s="221">
        <v>35</v>
      </c>
      <c r="G169" s="221"/>
      <c r="H169" s="221"/>
      <c r="I169" s="221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  <c r="GE169"/>
      <c r="GF169"/>
      <c r="GG169"/>
      <c r="GH169"/>
      <c r="GI169"/>
      <c r="GJ169"/>
      <c r="GK169"/>
      <c r="GL169"/>
      <c r="GM169"/>
      <c r="GN169"/>
      <c r="GO169"/>
      <c r="GP169"/>
      <c r="GQ169"/>
      <c r="GR169"/>
      <c r="GS169"/>
      <c r="GT169"/>
      <c r="GU169"/>
      <c r="GV169"/>
      <c r="GW169"/>
      <c r="GX169"/>
      <c r="GY169"/>
      <c r="GZ169"/>
      <c r="HA169"/>
      <c r="HB169"/>
      <c r="HC169"/>
      <c r="HD169"/>
      <c r="HE169"/>
      <c r="HF169"/>
      <c r="HG169"/>
      <c r="HH169"/>
      <c r="HI169"/>
      <c r="HJ169"/>
      <c r="HK169"/>
      <c r="HL169"/>
      <c r="HM169"/>
      <c r="HN169"/>
      <c r="HO169"/>
      <c r="HP169"/>
      <c r="HQ169"/>
      <c r="HR169"/>
      <c r="HS169"/>
      <c r="HT169"/>
      <c r="HU169"/>
      <c r="HV169"/>
      <c r="HW169"/>
      <c r="HX169"/>
      <c r="HY169"/>
      <c r="HZ169"/>
      <c r="IA169"/>
      <c r="IB169"/>
      <c r="IC169"/>
      <c r="ID169"/>
      <c r="IE169"/>
      <c r="IF169"/>
      <c r="IG169"/>
      <c r="IH169"/>
      <c r="II169"/>
      <c r="IJ169"/>
      <c r="IK169"/>
      <c r="IL169"/>
      <c r="IM169"/>
      <c r="IN169"/>
      <c r="IO169"/>
      <c r="IP169"/>
      <c r="IQ169"/>
      <c r="IR169"/>
      <c r="IS169"/>
      <c r="IT169"/>
      <c r="IU169"/>
      <c r="IV169"/>
      <c r="IW169"/>
      <c r="IX169"/>
      <c r="IY169"/>
      <c r="IZ169"/>
      <c r="JA169"/>
      <c r="JB169"/>
      <c r="JC169"/>
      <c r="JD169"/>
      <c r="JE169"/>
      <c r="JF169"/>
      <c r="JG169"/>
      <c r="JH169"/>
      <c r="JI169"/>
      <c r="JJ169"/>
      <c r="JK169"/>
      <c r="JL169"/>
      <c r="JM169"/>
      <c r="JN169"/>
      <c r="JO169"/>
      <c r="JP169"/>
      <c r="JQ169"/>
      <c r="JR169"/>
      <c r="JS169"/>
      <c r="JT169"/>
      <c r="JU169"/>
      <c r="JV169"/>
      <c r="JW169"/>
      <c r="JX169"/>
      <c r="JY169"/>
      <c r="JZ169"/>
      <c r="KA169"/>
      <c r="KB169"/>
      <c r="KC169"/>
      <c r="KD169"/>
      <c r="KE169"/>
      <c r="KF169"/>
      <c r="KG169"/>
      <c r="KH169"/>
      <c r="KI169"/>
      <c r="KJ169"/>
      <c r="KK169"/>
      <c r="KL169"/>
      <c r="KM169"/>
      <c r="KN169"/>
      <c r="KO169"/>
      <c r="KP169"/>
      <c r="KQ169"/>
      <c r="KR169"/>
      <c r="KS169"/>
      <c r="KT169"/>
      <c r="KU169"/>
      <c r="KV169"/>
      <c r="KW169"/>
      <c r="KX169"/>
      <c r="KY169"/>
      <c r="KZ169"/>
      <c r="LA169"/>
      <c r="LB169"/>
      <c r="LC169"/>
      <c r="LD169"/>
      <c r="LE169"/>
      <c r="LF169"/>
      <c r="LG169"/>
      <c r="LH169"/>
      <c r="LI169"/>
      <c r="LJ169"/>
      <c r="LK169"/>
      <c r="LL169"/>
      <c r="LM169"/>
      <c r="LN169"/>
      <c r="LO169"/>
      <c r="LP169"/>
      <c r="LQ169"/>
      <c r="LR169"/>
      <c r="LS169"/>
      <c r="LT169"/>
      <c r="LU169"/>
      <c r="LV169"/>
      <c r="LW169"/>
      <c r="LX169"/>
      <c r="LY169"/>
      <c r="LZ169"/>
      <c r="MA169"/>
      <c r="MB169"/>
      <c r="MC169"/>
      <c r="MD169"/>
      <c r="ME169"/>
      <c r="MF169"/>
      <c r="MG169"/>
      <c r="MH169"/>
      <c r="MI169"/>
      <c r="MJ169"/>
      <c r="MK169"/>
      <c r="ML169"/>
      <c r="MM169"/>
      <c r="MN169"/>
      <c r="MO169"/>
      <c r="MP169"/>
      <c r="MQ169"/>
      <c r="MR169"/>
      <c r="MS169"/>
      <c r="MT169"/>
      <c r="MU169"/>
      <c r="MV169"/>
      <c r="MW169"/>
      <c r="MX169"/>
      <c r="MY169"/>
      <c r="MZ169"/>
      <c r="NA169"/>
      <c r="NB169"/>
      <c r="NC169"/>
      <c r="ND169"/>
      <c r="NE169"/>
      <c r="NF169"/>
      <c r="NG169"/>
      <c r="NH169"/>
      <c r="NI169"/>
      <c r="NJ169"/>
      <c r="NK169"/>
      <c r="NL169"/>
      <c r="NM169"/>
      <c r="NN169"/>
      <c r="NO169"/>
      <c r="NP169"/>
      <c r="NQ169"/>
      <c r="NR169"/>
      <c r="NS169"/>
      <c r="NT169"/>
      <c r="NU169"/>
      <c r="NV169"/>
      <c r="NW169"/>
      <c r="NX169"/>
      <c r="NY169"/>
      <c r="NZ169"/>
      <c r="OA169"/>
      <c r="OB169"/>
      <c r="OC169"/>
      <c r="OD169"/>
      <c r="OE169"/>
      <c r="OF169"/>
      <c r="OG169"/>
      <c r="OH169"/>
      <c r="OI169"/>
      <c r="OJ169"/>
      <c r="OK169"/>
      <c r="OL169"/>
      <c r="OM169"/>
      <c r="ON169"/>
      <c r="OO169"/>
      <c r="OP169"/>
      <c r="OQ169"/>
      <c r="OR169"/>
      <c r="OS169"/>
      <c r="OT169"/>
      <c r="OU169"/>
      <c r="OV169"/>
      <c r="OW169"/>
      <c r="OX169"/>
      <c r="OY169"/>
      <c r="OZ169"/>
      <c r="PA169"/>
      <c r="PB169"/>
      <c r="PC169"/>
      <c r="PD169"/>
      <c r="PE169"/>
      <c r="PF169"/>
      <c r="PG169"/>
      <c r="PH169"/>
      <c r="PI169"/>
      <c r="PJ169"/>
      <c r="PK169"/>
      <c r="PL169"/>
      <c r="PM169"/>
      <c r="PN169"/>
      <c r="PO169"/>
      <c r="PP169"/>
      <c r="PQ169"/>
      <c r="PR169"/>
      <c r="PS169"/>
      <c r="PT169"/>
      <c r="PU169"/>
      <c r="PV169"/>
      <c r="PW169"/>
      <c r="PX169"/>
      <c r="PY169"/>
      <c r="PZ169"/>
      <c r="QA169"/>
      <c r="QB169"/>
      <c r="QC169"/>
      <c r="QD169"/>
      <c r="QE169"/>
      <c r="QF169"/>
      <c r="QG169"/>
      <c r="QH169"/>
      <c r="QI169"/>
      <c r="QJ169"/>
      <c r="QK169"/>
      <c r="QL169"/>
      <c r="QM169"/>
      <c r="QN169"/>
      <c r="QO169"/>
      <c r="QP169"/>
      <c r="QQ169"/>
      <c r="QR169"/>
      <c r="QS169"/>
      <c r="QT169"/>
      <c r="QU169"/>
      <c r="QV169"/>
      <c r="QW169"/>
      <c r="QX169"/>
      <c r="QY169"/>
      <c r="QZ169"/>
      <c r="RA169"/>
      <c r="RB169"/>
      <c r="RC169"/>
      <c r="RD169"/>
      <c r="RE169"/>
      <c r="RF169"/>
    </row>
    <row r="170" spans="1:474">
      <c r="A170" s="252">
        <v>67</v>
      </c>
      <c r="B170" s="252" t="s">
        <v>182</v>
      </c>
      <c r="C170" s="252" t="s">
        <v>100</v>
      </c>
      <c r="D170" s="221">
        <v>30</v>
      </c>
      <c r="E170" s="221">
        <v>30</v>
      </c>
      <c r="F170" s="221">
        <v>30</v>
      </c>
      <c r="G170" s="221"/>
      <c r="H170" s="221"/>
      <c r="I170" s="221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  <c r="GE170"/>
      <c r="GF170"/>
      <c r="GG170"/>
      <c r="GH170"/>
      <c r="GI170"/>
      <c r="GJ170"/>
      <c r="GK170"/>
      <c r="GL170"/>
      <c r="GM170"/>
      <c r="GN170"/>
      <c r="GO170"/>
      <c r="GP170"/>
      <c r="GQ170"/>
      <c r="GR170"/>
      <c r="GS170"/>
      <c r="GT170"/>
      <c r="GU170"/>
      <c r="GV170"/>
      <c r="GW170"/>
      <c r="GX170"/>
      <c r="GY170"/>
      <c r="GZ170"/>
      <c r="HA170"/>
      <c r="HB170"/>
      <c r="HC170"/>
      <c r="HD170"/>
      <c r="HE170"/>
      <c r="HF170"/>
      <c r="HG170"/>
      <c r="HH170"/>
      <c r="HI170"/>
      <c r="HJ170"/>
      <c r="HK170"/>
      <c r="HL170"/>
      <c r="HM170"/>
      <c r="HN170"/>
      <c r="HO170"/>
      <c r="HP170"/>
      <c r="HQ170"/>
      <c r="HR170"/>
      <c r="HS170"/>
      <c r="HT170"/>
      <c r="HU170"/>
      <c r="HV170"/>
      <c r="HW170"/>
      <c r="HX170"/>
      <c r="HY170"/>
      <c r="HZ170"/>
      <c r="IA170"/>
      <c r="IB170"/>
      <c r="IC170"/>
      <c r="ID170"/>
      <c r="IE170"/>
      <c r="IF170"/>
      <c r="IG170"/>
      <c r="IH170"/>
      <c r="II170"/>
      <c r="IJ170"/>
      <c r="IK170"/>
      <c r="IL170"/>
      <c r="IM170"/>
      <c r="IN170"/>
      <c r="IO170"/>
      <c r="IP170"/>
      <c r="IQ170"/>
      <c r="IR170"/>
      <c r="IS170"/>
      <c r="IT170"/>
      <c r="IU170"/>
      <c r="IV170"/>
      <c r="IW170"/>
      <c r="IX170"/>
      <c r="IY170"/>
      <c r="IZ170"/>
      <c r="JA170"/>
      <c r="JB170"/>
      <c r="JC170"/>
      <c r="JD170"/>
      <c r="JE170"/>
      <c r="JF170"/>
      <c r="JG170"/>
      <c r="JH170"/>
      <c r="JI170"/>
      <c r="JJ170"/>
      <c r="JK170"/>
      <c r="JL170"/>
      <c r="JM170"/>
      <c r="JN170"/>
      <c r="JO170"/>
      <c r="JP170"/>
      <c r="JQ170"/>
      <c r="JR170"/>
      <c r="JS170"/>
      <c r="JT170"/>
      <c r="JU170"/>
      <c r="JV170"/>
      <c r="JW170"/>
      <c r="JX170"/>
      <c r="JY170"/>
      <c r="JZ170"/>
      <c r="KA170"/>
      <c r="KB170"/>
      <c r="KC170"/>
      <c r="KD170"/>
      <c r="KE170"/>
      <c r="KF170"/>
      <c r="KG170"/>
      <c r="KH170"/>
      <c r="KI170"/>
      <c r="KJ170"/>
      <c r="KK170"/>
      <c r="KL170"/>
      <c r="KM170"/>
      <c r="KN170"/>
      <c r="KO170"/>
      <c r="KP170"/>
      <c r="KQ170"/>
      <c r="KR170"/>
      <c r="KS170"/>
      <c r="KT170"/>
      <c r="KU170"/>
      <c r="KV170"/>
      <c r="KW170"/>
      <c r="KX170"/>
      <c r="KY170"/>
      <c r="KZ170"/>
      <c r="LA170"/>
      <c r="LB170"/>
      <c r="LC170"/>
      <c r="LD170"/>
      <c r="LE170"/>
      <c r="LF170"/>
      <c r="LG170"/>
      <c r="LH170"/>
      <c r="LI170"/>
      <c r="LJ170"/>
      <c r="LK170"/>
      <c r="LL170"/>
      <c r="LM170"/>
      <c r="LN170"/>
      <c r="LO170"/>
      <c r="LP170"/>
      <c r="LQ170"/>
      <c r="LR170"/>
      <c r="LS170"/>
      <c r="LT170"/>
      <c r="LU170"/>
      <c r="LV170"/>
      <c r="LW170"/>
      <c r="LX170"/>
      <c r="LY170"/>
      <c r="LZ170"/>
      <c r="MA170"/>
      <c r="MB170"/>
      <c r="MC170"/>
      <c r="MD170"/>
      <c r="ME170"/>
      <c r="MF170"/>
      <c r="MG170"/>
      <c r="MH170"/>
      <c r="MI170"/>
      <c r="MJ170"/>
      <c r="MK170"/>
      <c r="ML170"/>
      <c r="MM170"/>
      <c r="MN170"/>
      <c r="MO170"/>
      <c r="MP170"/>
      <c r="MQ170"/>
      <c r="MR170"/>
      <c r="MS170"/>
      <c r="MT170"/>
      <c r="MU170"/>
      <c r="MV170"/>
      <c r="MW170"/>
      <c r="MX170"/>
      <c r="MY170"/>
      <c r="MZ170"/>
      <c r="NA170"/>
      <c r="NB170"/>
      <c r="NC170"/>
      <c r="ND170"/>
      <c r="NE170"/>
      <c r="NF170"/>
      <c r="NG170"/>
      <c r="NH170"/>
      <c r="NI170"/>
      <c r="NJ170"/>
      <c r="NK170"/>
      <c r="NL170"/>
      <c r="NM170"/>
      <c r="NN170"/>
      <c r="NO170"/>
      <c r="NP170"/>
      <c r="NQ170"/>
      <c r="NR170"/>
      <c r="NS170"/>
      <c r="NT170"/>
      <c r="NU170"/>
      <c r="NV170"/>
      <c r="NW170"/>
      <c r="NX170"/>
      <c r="NY170"/>
      <c r="NZ170"/>
      <c r="OA170"/>
      <c r="OB170"/>
      <c r="OC170"/>
      <c r="OD170"/>
      <c r="OE170"/>
      <c r="OF170"/>
      <c r="OG170"/>
      <c r="OH170"/>
      <c r="OI170"/>
      <c r="OJ170"/>
      <c r="OK170"/>
      <c r="OL170"/>
      <c r="OM170"/>
      <c r="ON170"/>
      <c r="OO170"/>
      <c r="OP170"/>
      <c r="OQ170"/>
      <c r="OR170"/>
      <c r="OS170"/>
      <c r="OT170"/>
      <c r="OU170"/>
      <c r="OV170"/>
      <c r="OW170"/>
      <c r="OX170"/>
      <c r="OY170"/>
      <c r="OZ170"/>
      <c r="PA170"/>
      <c r="PB170"/>
      <c r="PC170"/>
      <c r="PD170"/>
      <c r="PE170"/>
      <c r="PF170"/>
      <c r="PG170"/>
      <c r="PH170"/>
      <c r="PI170"/>
      <c r="PJ170"/>
      <c r="PK170"/>
      <c r="PL170"/>
      <c r="PM170"/>
      <c r="PN170"/>
      <c r="PO170"/>
      <c r="PP170"/>
      <c r="PQ170"/>
      <c r="PR170"/>
      <c r="PS170"/>
      <c r="PT170"/>
      <c r="PU170"/>
      <c r="PV170"/>
      <c r="PW170"/>
      <c r="PX170"/>
      <c r="PY170"/>
      <c r="PZ170"/>
      <c r="QA170"/>
      <c r="QB170"/>
      <c r="QC170"/>
      <c r="QD170"/>
      <c r="QE170"/>
      <c r="QF170"/>
      <c r="QG170"/>
      <c r="QH170"/>
      <c r="QI170"/>
      <c r="QJ170"/>
      <c r="QK170"/>
      <c r="QL170"/>
      <c r="QM170"/>
      <c r="QN170"/>
      <c r="QO170"/>
      <c r="QP170"/>
      <c r="QQ170"/>
      <c r="QR170"/>
      <c r="QS170"/>
      <c r="QT170"/>
      <c r="QU170"/>
      <c r="QV170"/>
      <c r="QW170"/>
      <c r="QX170"/>
      <c r="QY170"/>
      <c r="QZ170"/>
      <c r="RA170"/>
      <c r="RB170"/>
      <c r="RC170"/>
      <c r="RD170"/>
      <c r="RE170"/>
      <c r="RF170"/>
    </row>
    <row r="171" spans="1:474">
      <c r="A171" s="252">
        <v>68</v>
      </c>
      <c r="B171" s="252" t="s">
        <v>190</v>
      </c>
      <c r="C171" s="252" t="s">
        <v>101</v>
      </c>
      <c r="D171" s="221">
        <v>12</v>
      </c>
      <c r="E171" s="221">
        <v>12</v>
      </c>
      <c r="F171" s="221">
        <v>12</v>
      </c>
      <c r="G171" s="221"/>
      <c r="H171" s="221"/>
      <c r="I171" s="22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  <c r="GE171"/>
      <c r="GF171"/>
      <c r="GG171"/>
      <c r="GH171"/>
      <c r="GI171"/>
      <c r="GJ171"/>
      <c r="GK171"/>
      <c r="GL171"/>
      <c r="GM171"/>
      <c r="GN171"/>
      <c r="GO171"/>
      <c r="GP171"/>
      <c r="GQ171"/>
      <c r="GR171"/>
      <c r="GS171"/>
      <c r="GT171"/>
      <c r="GU171"/>
      <c r="GV171"/>
      <c r="GW171"/>
      <c r="GX171"/>
      <c r="GY171"/>
      <c r="GZ171"/>
      <c r="HA171"/>
      <c r="HB171"/>
      <c r="HC171"/>
      <c r="HD171"/>
      <c r="HE171"/>
      <c r="HF171"/>
      <c r="HG171"/>
      <c r="HH171"/>
      <c r="HI171"/>
      <c r="HJ171"/>
      <c r="HK171"/>
      <c r="HL171"/>
      <c r="HM171"/>
      <c r="HN171"/>
      <c r="HO171"/>
      <c r="HP171"/>
      <c r="HQ171"/>
      <c r="HR171"/>
      <c r="HS171"/>
      <c r="HT171"/>
      <c r="HU171"/>
      <c r="HV171"/>
      <c r="HW171"/>
      <c r="HX171"/>
      <c r="HY171"/>
      <c r="HZ171"/>
      <c r="IA171"/>
      <c r="IB171"/>
      <c r="IC171"/>
      <c r="ID171"/>
      <c r="IE171"/>
      <c r="IF171"/>
      <c r="IG171"/>
      <c r="IH171"/>
      <c r="II171"/>
      <c r="IJ171"/>
      <c r="IK171"/>
      <c r="IL171"/>
      <c r="IM171"/>
      <c r="IN171"/>
      <c r="IO171"/>
      <c r="IP171"/>
      <c r="IQ171"/>
      <c r="IR171"/>
      <c r="IS171"/>
      <c r="IT171"/>
      <c r="IU171"/>
      <c r="IV171"/>
      <c r="IW171"/>
      <c r="IX171"/>
      <c r="IY171"/>
      <c r="IZ171"/>
      <c r="JA171"/>
      <c r="JB171"/>
      <c r="JC171"/>
      <c r="JD171"/>
      <c r="JE171"/>
      <c r="JF171"/>
      <c r="JG171"/>
      <c r="JH171"/>
      <c r="JI171"/>
      <c r="JJ171"/>
      <c r="JK171"/>
      <c r="JL171"/>
      <c r="JM171"/>
      <c r="JN171"/>
      <c r="JO171"/>
      <c r="JP171"/>
      <c r="JQ171"/>
      <c r="JR171"/>
      <c r="JS171"/>
      <c r="JT171"/>
      <c r="JU171"/>
      <c r="JV171"/>
      <c r="JW171"/>
      <c r="JX171"/>
      <c r="JY171"/>
      <c r="JZ171"/>
      <c r="KA171"/>
      <c r="KB171"/>
      <c r="KC171"/>
      <c r="KD171"/>
      <c r="KE171"/>
      <c r="KF171"/>
      <c r="KG171"/>
      <c r="KH171"/>
      <c r="KI171"/>
      <c r="KJ171"/>
      <c r="KK171"/>
      <c r="KL171"/>
      <c r="KM171"/>
      <c r="KN171"/>
      <c r="KO171"/>
      <c r="KP171"/>
      <c r="KQ171"/>
      <c r="KR171"/>
      <c r="KS171"/>
      <c r="KT171"/>
      <c r="KU171"/>
      <c r="KV171"/>
      <c r="KW171"/>
      <c r="KX171"/>
      <c r="KY171"/>
      <c r="KZ171"/>
      <c r="LA171"/>
      <c r="LB171"/>
      <c r="LC171"/>
      <c r="LD171"/>
      <c r="LE171"/>
      <c r="LF171"/>
      <c r="LG171"/>
      <c r="LH171"/>
      <c r="LI171"/>
      <c r="LJ171"/>
      <c r="LK171"/>
      <c r="LL171"/>
      <c r="LM171"/>
      <c r="LN171"/>
      <c r="LO171"/>
      <c r="LP171"/>
      <c r="LQ171"/>
      <c r="LR171"/>
      <c r="LS171"/>
      <c r="LT171"/>
      <c r="LU171"/>
      <c r="LV171"/>
      <c r="LW171"/>
      <c r="LX171"/>
      <c r="LY171"/>
      <c r="LZ171"/>
      <c r="MA171"/>
      <c r="MB171"/>
      <c r="MC171"/>
      <c r="MD171"/>
      <c r="ME171"/>
      <c r="MF171"/>
      <c r="MG171"/>
      <c r="MH171"/>
      <c r="MI171"/>
      <c r="MJ171"/>
      <c r="MK171"/>
      <c r="ML171"/>
      <c r="MM171"/>
      <c r="MN171"/>
      <c r="MO171"/>
      <c r="MP171"/>
      <c r="MQ171"/>
      <c r="MR171"/>
      <c r="MS171"/>
      <c r="MT171"/>
      <c r="MU171"/>
      <c r="MV171"/>
      <c r="MW171"/>
      <c r="MX171"/>
      <c r="MY171"/>
      <c r="MZ171"/>
      <c r="NA171"/>
      <c r="NB171"/>
      <c r="NC171"/>
      <c r="ND171"/>
      <c r="NE171"/>
      <c r="NF171"/>
      <c r="NG171"/>
      <c r="NH171"/>
      <c r="NI171"/>
      <c r="NJ171"/>
      <c r="NK171"/>
      <c r="NL171"/>
      <c r="NM171"/>
      <c r="NN171"/>
      <c r="NO171"/>
      <c r="NP171"/>
      <c r="NQ171"/>
      <c r="NR171"/>
      <c r="NS171"/>
      <c r="NT171"/>
      <c r="NU171"/>
      <c r="NV171"/>
      <c r="NW171"/>
      <c r="NX171"/>
      <c r="NY171"/>
      <c r="NZ171"/>
      <c r="OA171"/>
      <c r="OB171"/>
      <c r="OC171"/>
      <c r="OD171"/>
      <c r="OE171"/>
      <c r="OF171"/>
      <c r="OG171"/>
      <c r="OH171"/>
      <c r="OI171"/>
      <c r="OJ171"/>
      <c r="OK171"/>
      <c r="OL171"/>
      <c r="OM171"/>
      <c r="ON171"/>
      <c r="OO171"/>
      <c r="OP171"/>
      <c r="OQ171"/>
      <c r="OR171"/>
      <c r="OS171"/>
      <c r="OT171"/>
      <c r="OU171"/>
      <c r="OV171"/>
      <c r="OW171"/>
      <c r="OX171"/>
      <c r="OY171"/>
      <c r="OZ171"/>
      <c r="PA171"/>
      <c r="PB171"/>
      <c r="PC171"/>
      <c r="PD171"/>
      <c r="PE171"/>
      <c r="PF171"/>
      <c r="PG171"/>
      <c r="PH171"/>
      <c r="PI171"/>
      <c r="PJ171"/>
      <c r="PK171"/>
      <c r="PL171"/>
      <c r="PM171"/>
      <c r="PN171"/>
      <c r="PO171"/>
      <c r="PP171"/>
      <c r="PQ171"/>
      <c r="PR171"/>
      <c r="PS171"/>
      <c r="PT171"/>
      <c r="PU171"/>
      <c r="PV171"/>
      <c r="PW171"/>
      <c r="PX171"/>
      <c r="PY171"/>
      <c r="PZ171"/>
      <c r="QA171"/>
      <c r="QB171"/>
      <c r="QC171"/>
      <c r="QD171"/>
      <c r="QE171"/>
      <c r="QF171"/>
      <c r="QG171"/>
      <c r="QH171"/>
      <c r="QI171"/>
      <c r="QJ171"/>
      <c r="QK171"/>
      <c r="QL171"/>
      <c r="QM171"/>
      <c r="QN171"/>
      <c r="QO171"/>
      <c r="QP171"/>
      <c r="QQ171"/>
      <c r="QR171"/>
      <c r="QS171"/>
      <c r="QT171"/>
      <c r="QU171"/>
      <c r="QV171"/>
      <c r="QW171"/>
      <c r="QX171"/>
      <c r="QY171"/>
      <c r="QZ171"/>
      <c r="RA171"/>
      <c r="RB171"/>
      <c r="RC171"/>
      <c r="RD171"/>
      <c r="RE171"/>
      <c r="RF171"/>
    </row>
    <row r="172" spans="1:474">
      <c r="A172" s="252">
        <v>68</v>
      </c>
      <c r="B172" s="252" t="s">
        <v>182</v>
      </c>
      <c r="C172" s="252" t="s">
        <v>101</v>
      </c>
      <c r="D172" s="221">
        <v>13</v>
      </c>
      <c r="E172" s="221">
        <v>13</v>
      </c>
      <c r="F172" s="221">
        <v>13</v>
      </c>
      <c r="G172" s="221"/>
      <c r="H172" s="221"/>
      <c r="I172" s="221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  <c r="GE172"/>
      <c r="GF172"/>
      <c r="GG172"/>
      <c r="GH172"/>
      <c r="GI172"/>
      <c r="GJ172"/>
      <c r="GK172"/>
      <c r="GL172"/>
      <c r="GM172"/>
      <c r="GN172"/>
      <c r="GO172"/>
      <c r="GP172"/>
      <c r="GQ172"/>
      <c r="GR172"/>
      <c r="GS172"/>
      <c r="GT172"/>
      <c r="GU172"/>
      <c r="GV172"/>
      <c r="GW172"/>
      <c r="GX172"/>
      <c r="GY172"/>
      <c r="GZ172"/>
      <c r="HA172"/>
      <c r="HB172"/>
      <c r="HC172"/>
      <c r="HD172"/>
      <c r="HE172"/>
      <c r="HF172"/>
      <c r="HG172"/>
      <c r="HH172"/>
      <c r="HI172"/>
      <c r="HJ172"/>
      <c r="HK172"/>
      <c r="HL172"/>
      <c r="HM172"/>
      <c r="HN172"/>
      <c r="HO172"/>
      <c r="HP172"/>
      <c r="HQ172"/>
      <c r="HR172"/>
      <c r="HS172"/>
      <c r="HT172"/>
      <c r="HU172"/>
      <c r="HV172"/>
      <c r="HW172"/>
      <c r="HX172"/>
      <c r="HY172"/>
      <c r="HZ172"/>
      <c r="IA172"/>
      <c r="IB172"/>
      <c r="IC172"/>
      <c r="ID172"/>
      <c r="IE172"/>
      <c r="IF172"/>
      <c r="IG172"/>
      <c r="IH172"/>
      <c r="II172"/>
      <c r="IJ172"/>
      <c r="IK172"/>
      <c r="IL172"/>
      <c r="IM172"/>
      <c r="IN172"/>
      <c r="IO172"/>
      <c r="IP172"/>
      <c r="IQ172"/>
      <c r="IR172"/>
      <c r="IS172"/>
      <c r="IT172"/>
      <c r="IU172"/>
      <c r="IV172"/>
      <c r="IW172"/>
      <c r="IX172"/>
      <c r="IY172"/>
      <c r="IZ172"/>
      <c r="JA172"/>
      <c r="JB172"/>
      <c r="JC172"/>
      <c r="JD172"/>
      <c r="JE172"/>
      <c r="JF172"/>
      <c r="JG172"/>
      <c r="JH172"/>
      <c r="JI172"/>
      <c r="JJ172"/>
      <c r="JK172"/>
      <c r="JL172"/>
      <c r="JM172"/>
      <c r="JN172"/>
      <c r="JO172"/>
      <c r="JP172"/>
      <c r="JQ172"/>
      <c r="JR172"/>
      <c r="JS172"/>
      <c r="JT172"/>
      <c r="JU172"/>
      <c r="JV172"/>
      <c r="JW172"/>
      <c r="JX172"/>
      <c r="JY172"/>
      <c r="JZ172"/>
      <c r="KA172"/>
      <c r="KB172"/>
      <c r="KC172"/>
      <c r="KD172"/>
      <c r="KE172"/>
      <c r="KF172"/>
      <c r="KG172"/>
      <c r="KH172"/>
      <c r="KI172"/>
      <c r="KJ172"/>
      <c r="KK172"/>
      <c r="KL172"/>
      <c r="KM172"/>
      <c r="KN172"/>
      <c r="KO172"/>
      <c r="KP172"/>
      <c r="KQ172"/>
      <c r="KR172"/>
      <c r="KS172"/>
      <c r="KT172"/>
      <c r="KU172"/>
      <c r="KV172"/>
      <c r="KW172"/>
      <c r="KX172"/>
      <c r="KY172"/>
      <c r="KZ172"/>
      <c r="LA172"/>
      <c r="LB172"/>
      <c r="LC172"/>
      <c r="LD172"/>
      <c r="LE172"/>
      <c r="LF172"/>
      <c r="LG172"/>
      <c r="LH172"/>
      <c r="LI172"/>
      <c r="LJ172"/>
      <c r="LK172"/>
      <c r="LL172"/>
      <c r="LM172"/>
      <c r="LN172"/>
      <c r="LO172"/>
      <c r="LP172"/>
      <c r="LQ172"/>
      <c r="LR172"/>
      <c r="LS172"/>
      <c r="LT172"/>
      <c r="LU172"/>
      <c r="LV172"/>
      <c r="LW172"/>
      <c r="LX172"/>
      <c r="LY172"/>
      <c r="LZ172"/>
      <c r="MA172"/>
      <c r="MB172"/>
      <c r="MC172"/>
      <c r="MD172"/>
      <c r="ME172"/>
      <c r="MF172"/>
      <c r="MG172"/>
      <c r="MH172"/>
      <c r="MI172"/>
      <c r="MJ172"/>
      <c r="MK172"/>
      <c r="ML172"/>
      <c r="MM172"/>
      <c r="MN172"/>
      <c r="MO172"/>
      <c r="MP172"/>
      <c r="MQ172"/>
      <c r="MR172"/>
      <c r="MS172"/>
      <c r="MT172"/>
      <c r="MU172"/>
      <c r="MV172"/>
      <c r="MW172"/>
      <c r="MX172"/>
      <c r="MY172"/>
      <c r="MZ172"/>
      <c r="NA172"/>
      <c r="NB172"/>
      <c r="NC172"/>
      <c r="ND172"/>
      <c r="NE172"/>
      <c r="NF172"/>
      <c r="NG172"/>
      <c r="NH172"/>
      <c r="NI172"/>
      <c r="NJ172"/>
      <c r="NK172"/>
      <c r="NL172"/>
      <c r="NM172"/>
      <c r="NN172"/>
      <c r="NO172"/>
      <c r="NP172"/>
      <c r="NQ172"/>
      <c r="NR172"/>
      <c r="NS172"/>
      <c r="NT172"/>
      <c r="NU172"/>
      <c r="NV172"/>
      <c r="NW172"/>
      <c r="NX172"/>
      <c r="NY172"/>
      <c r="NZ172"/>
      <c r="OA172"/>
      <c r="OB172"/>
      <c r="OC172"/>
      <c r="OD172"/>
      <c r="OE172"/>
      <c r="OF172"/>
      <c r="OG172"/>
      <c r="OH172"/>
      <c r="OI172"/>
      <c r="OJ172"/>
      <c r="OK172"/>
      <c r="OL172"/>
      <c r="OM172"/>
      <c r="ON172"/>
      <c r="OO172"/>
      <c r="OP172"/>
      <c r="OQ172"/>
      <c r="OR172"/>
      <c r="OS172"/>
      <c r="OT172"/>
      <c r="OU172"/>
      <c r="OV172"/>
      <c r="OW172"/>
      <c r="OX172"/>
      <c r="OY172"/>
      <c r="OZ172"/>
      <c r="PA172"/>
      <c r="PB172"/>
      <c r="PC172"/>
      <c r="PD172"/>
      <c r="PE172"/>
      <c r="PF172"/>
      <c r="PG172"/>
      <c r="PH172"/>
      <c r="PI172"/>
      <c r="PJ172"/>
      <c r="PK172"/>
      <c r="PL172"/>
      <c r="PM172"/>
      <c r="PN172"/>
      <c r="PO172"/>
      <c r="PP172"/>
      <c r="PQ172"/>
      <c r="PR172"/>
      <c r="PS172"/>
      <c r="PT172"/>
      <c r="PU172"/>
      <c r="PV172"/>
      <c r="PW172"/>
      <c r="PX172"/>
      <c r="PY172"/>
      <c r="PZ172"/>
      <c r="QA172"/>
      <c r="QB172"/>
      <c r="QC172"/>
      <c r="QD172"/>
      <c r="QE172"/>
      <c r="QF172"/>
      <c r="QG172"/>
      <c r="QH172"/>
      <c r="QI172"/>
      <c r="QJ172"/>
      <c r="QK172"/>
      <c r="QL172"/>
      <c r="QM172"/>
      <c r="QN172"/>
      <c r="QO172"/>
      <c r="QP172"/>
      <c r="QQ172"/>
      <c r="QR172"/>
      <c r="QS172"/>
      <c r="QT172"/>
      <c r="QU172"/>
      <c r="QV172"/>
      <c r="QW172"/>
      <c r="QX172"/>
      <c r="QY172"/>
      <c r="QZ172"/>
      <c r="RA172"/>
      <c r="RB172"/>
      <c r="RC172"/>
      <c r="RD172"/>
      <c r="RE172"/>
      <c r="RF172"/>
    </row>
    <row r="173" spans="1:474">
      <c r="A173" s="252">
        <v>68</v>
      </c>
      <c r="B173" s="252" t="s">
        <v>259</v>
      </c>
      <c r="C173" s="252" t="s">
        <v>101</v>
      </c>
      <c r="D173" s="221">
        <v>11.5</v>
      </c>
      <c r="E173" s="221">
        <v>10</v>
      </c>
      <c r="F173" s="221">
        <v>13</v>
      </c>
      <c r="G173" s="221"/>
      <c r="H173" s="221"/>
      <c r="I173" s="221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  <c r="GE173"/>
      <c r="GF173"/>
      <c r="GG173"/>
      <c r="GH173"/>
      <c r="GI173"/>
      <c r="GJ173"/>
      <c r="GK173"/>
      <c r="GL173"/>
      <c r="GM173"/>
      <c r="GN173"/>
      <c r="GO173"/>
      <c r="GP173"/>
      <c r="GQ173"/>
      <c r="GR173"/>
      <c r="GS173"/>
      <c r="GT173"/>
      <c r="GU173"/>
      <c r="GV173"/>
      <c r="GW173"/>
      <c r="GX173"/>
      <c r="GY173"/>
      <c r="GZ173"/>
      <c r="HA173"/>
      <c r="HB173"/>
      <c r="HC173"/>
      <c r="HD173"/>
      <c r="HE173"/>
      <c r="HF173"/>
      <c r="HG173"/>
      <c r="HH173"/>
      <c r="HI173"/>
      <c r="HJ173"/>
      <c r="HK173"/>
      <c r="HL173"/>
      <c r="HM173"/>
      <c r="HN173"/>
      <c r="HO173"/>
      <c r="HP173"/>
      <c r="HQ173"/>
      <c r="HR173"/>
      <c r="HS173"/>
      <c r="HT173"/>
      <c r="HU173"/>
      <c r="HV173"/>
      <c r="HW173"/>
      <c r="HX173"/>
      <c r="HY173"/>
      <c r="HZ173"/>
      <c r="IA173"/>
      <c r="IB173"/>
      <c r="IC173"/>
      <c r="ID173"/>
      <c r="IE173"/>
      <c r="IF173"/>
      <c r="IG173"/>
      <c r="IH173"/>
      <c r="II173"/>
      <c r="IJ173"/>
      <c r="IK173"/>
      <c r="IL173"/>
      <c r="IM173"/>
      <c r="IN173"/>
      <c r="IO173"/>
      <c r="IP173"/>
      <c r="IQ173"/>
      <c r="IR173"/>
      <c r="IS173"/>
      <c r="IT173"/>
      <c r="IU173"/>
      <c r="IV173"/>
      <c r="IW173"/>
      <c r="IX173"/>
      <c r="IY173"/>
      <c r="IZ173"/>
      <c r="JA173"/>
      <c r="JB173"/>
      <c r="JC173"/>
      <c r="JD173"/>
      <c r="JE173"/>
      <c r="JF173"/>
      <c r="JG173"/>
      <c r="JH173"/>
      <c r="JI173"/>
      <c r="JJ173"/>
      <c r="JK173"/>
      <c r="JL173"/>
      <c r="JM173"/>
      <c r="JN173"/>
      <c r="JO173"/>
      <c r="JP173"/>
      <c r="JQ173"/>
      <c r="JR173"/>
      <c r="JS173"/>
      <c r="JT173"/>
      <c r="JU173"/>
      <c r="JV173"/>
      <c r="JW173"/>
      <c r="JX173"/>
      <c r="JY173"/>
      <c r="JZ173"/>
      <c r="KA173"/>
      <c r="KB173"/>
      <c r="KC173"/>
      <c r="KD173"/>
      <c r="KE173"/>
      <c r="KF173"/>
      <c r="KG173"/>
      <c r="KH173"/>
      <c r="KI173"/>
      <c r="KJ173"/>
      <c r="KK173"/>
      <c r="KL173"/>
      <c r="KM173"/>
      <c r="KN173"/>
      <c r="KO173"/>
      <c r="KP173"/>
      <c r="KQ173"/>
      <c r="KR173"/>
      <c r="KS173"/>
      <c r="KT173"/>
      <c r="KU173"/>
      <c r="KV173"/>
      <c r="KW173"/>
      <c r="KX173"/>
      <c r="KY173"/>
      <c r="KZ173"/>
      <c r="LA173"/>
      <c r="LB173"/>
      <c r="LC173"/>
      <c r="LD173"/>
      <c r="LE173"/>
      <c r="LF173"/>
      <c r="LG173"/>
      <c r="LH173"/>
      <c r="LI173"/>
      <c r="LJ173"/>
      <c r="LK173"/>
      <c r="LL173"/>
      <c r="LM173"/>
      <c r="LN173"/>
      <c r="LO173"/>
      <c r="LP173"/>
      <c r="LQ173"/>
      <c r="LR173"/>
      <c r="LS173"/>
      <c r="LT173"/>
      <c r="LU173"/>
      <c r="LV173"/>
      <c r="LW173"/>
      <c r="LX173"/>
      <c r="LY173"/>
      <c r="LZ173"/>
      <c r="MA173"/>
      <c r="MB173"/>
      <c r="MC173"/>
      <c r="MD173"/>
      <c r="ME173"/>
      <c r="MF173"/>
      <c r="MG173"/>
      <c r="MH173"/>
      <c r="MI173"/>
      <c r="MJ173"/>
      <c r="MK173"/>
      <c r="ML173"/>
      <c r="MM173"/>
      <c r="MN173"/>
      <c r="MO173"/>
      <c r="MP173"/>
      <c r="MQ173"/>
      <c r="MR173"/>
      <c r="MS173"/>
      <c r="MT173"/>
      <c r="MU173"/>
      <c r="MV173"/>
      <c r="MW173"/>
      <c r="MX173"/>
      <c r="MY173"/>
      <c r="MZ173"/>
      <c r="NA173"/>
      <c r="NB173"/>
      <c r="NC173"/>
      <c r="ND173"/>
      <c r="NE173"/>
      <c r="NF173"/>
      <c r="NG173"/>
      <c r="NH173"/>
      <c r="NI173"/>
      <c r="NJ173"/>
      <c r="NK173"/>
      <c r="NL173"/>
      <c r="NM173"/>
      <c r="NN173"/>
      <c r="NO173"/>
      <c r="NP173"/>
      <c r="NQ173"/>
      <c r="NR173"/>
      <c r="NS173"/>
      <c r="NT173"/>
      <c r="NU173"/>
      <c r="NV173"/>
      <c r="NW173"/>
      <c r="NX173"/>
      <c r="NY173"/>
      <c r="NZ173"/>
      <c r="OA173"/>
      <c r="OB173"/>
      <c r="OC173"/>
      <c r="OD173"/>
      <c r="OE173"/>
      <c r="OF173"/>
      <c r="OG173"/>
      <c r="OH173"/>
      <c r="OI173"/>
      <c r="OJ173"/>
      <c r="OK173"/>
      <c r="OL173"/>
      <c r="OM173"/>
      <c r="ON173"/>
      <c r="OO173"/>
      <c r="OP173"/>
      <c r="OQ173"/>
      <c r="OR173"/>
      <c r="OS173"/>
      <c r="OT173"/>
      <c r="OU173"/>
      <c r="OV173"/>
      <c r="OW173"/>
      <c r="OX173"/>
      <c r="OY173"/>
      <c r="OZ173"/>
      <c r="PA173"/>
      <c r="PB173"/>
      <c r="PC173"/>
      <c r="PD173"/>
      <c r="PE173"/>
      <c r="PF173"/>
      <c r="PG173"/>
      <c r="PH173"/>
      <c r="PI173"/>
      <c r="PJ173"/>
      <c r="PK173"/>
      <c r="PL173"/>
      <c r="PM173"/>
      <c r="PN173"/>
      <c r="PO173"/>
      <c r="PP173"/>
      <c r="PQ173"/>
      <c r="PR173"/>
      <c r="PS173"/>
      <c r="PT173"/>
      <c r="PU173"/>
      <c r="PV173"/>
      <c r="PW173"/>
      <c r="PX173"/>
      <c r="PY173"/>
      <c r="PZ173"/>
      <c r="QA173"/>
      <c r="QB173"/>
      <c r="QC173"/>
      <c r="QD173"/>
      <c r="QE173"/>
      <c r="QF173"/>
      <c r="QG173"/>
      <c r="QH173"/>
      <c r="QI173"/>
      <c r="QJ173"/>
      <c r="QK173"/>
      <c r="QL173"/>
      <c r="QM173"/>
      <c r="QN173"/>
      <c r="QO173"/>
      <c r="QP173"/>
      <c r="QQ173"/>
      <c r="QR173"/>
      <c r="QS173"/>
      <c r="QT173"/>
      <c r="QU173"/>
      <c r="QV173"/>
      <c r="QW173"/>
      <c r="QX173"/>
      <c r="QY173"/>
      <c r="QZ173"/>
      <c r="RA173"/>
      <c r="RB173"/>
      <c r="RC173"/>
      <c r="RD173"/>
      <c r="RE173"/>
      <c r="RF173"/>
    </row>
    <row r="174" spans="1:474">
      <c r="A174" s="252">
        <v>69</v>
      </c>
      <c r="B174" s="252" t="s">
        <v>229</v>
      </c>
      <c r="C174" s="252" t="s">
        <v>102</v>
      </c>
      <c r="D174" s="221">
        <v>8</v>
      </c>
      <c r="E174" s="221">
        <v>8</v>
      </c>
      <c r="F174" s="221">
        <v>8</v>
      </c>
      <c r="G174" s="221"/>
      <c r="H174" s="221"/>
      <c r="I174" s="221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  <c r="GE174"/>
      <c r="GF174"/>
      <c r="GG174"/>
      <c r="GH174"/>
      <c r="GI174"/>
      <c r="GJ174"/>
      <c r="GK174"/>
      <c r="GL174"/>
      <c r="GM174"/>
      <c r="GN174"/>
      <c r="GO174"/>
      <c r="GP174"/>
      <c r="GQ174"/>
      <c r="GR174"/>
      <c r="GS174"/>
      <c r="GT174"/>
      <c r="GU174"/>
      <c r="GV174"/>
      <c r="GW174"/>
      <c r="GX174"/>
      <c r="GY174"/>
      <c r="GZ174"/>
      <c r="HA174"/>
      <c r="HB174"/>
      <c r="HC174"/>
      <c r="HD174"/>
      <c r="HE174"/>
      <c r="HF174"/>
      <c r="HG174"/>
      <c r="HH174"/>
      <c r="HI174"/>
      <c r="HJ174"/>
      <c r="HK174"/>
      <c r="HL174"/>
      <c r="HM174"/>
      <c r="HN174"/>
      <c r="HO174"/>
      <c r="HP174"/>
      <c r="HQ174"/>
      <c r="HR174"/>
      <c r="HS174"/>
      <c r="HT174"/>
      <c r="HU174"/>
      <c r="HV174"/>
      <c r="HW174"/>
      <c r="HX174"/>
      <c r="HY174"/>
      <c r="HZ174"/>
      <c r="IA174"/>
      <c r="IB174"/>
      <c r="IC174"/>
      <c r="ID174"/>
      <c r="IE174"/>
      <c r="IF174"/>
      <c r="IG174"/>
      <c r="IH174"/>
      <c r="II174"/>
      <c r="IJ174"/>
      <c r="IK174"/>
      <c r="IL174"/>
      <c r="IM174"/>
      <c r="IN174"/>
      <c r="IO174"/>
      <c r="IP174"/>
      <c r="IQ174"/>
      <c r="IR174"/>
      <c r="IS174"/>
      <c r="IT174"/>
      <c r="IU174"/>
      <c r="IV174"/>
      <c r="IW174"/>
      <c r="IX174"/>
      <c r="IY174"/>
      <c r="IZ174"/>
      <c r="JA174"/>
      <c r="JB174"/>
      <c r="JC174"/>
      <c r="JD174"/>
      <c r="JE174"/>
      <c r="JF174"/>
      <c r="JG174"/>
      <c r="JH174"/>
      <c r="JI174"/>
      <c r="JJ174"/>
      <c r="JK174"/>
      <c r="JL174"/>
      <c r="JM174"/>
      <c r="JN174"/>
      <c r="JO174"/>
      <c r="JP174"/>
      <c r="JQ174"/>
      <c r="JR174"/>
      <c r="JS174"/>
      <c r="JT174"/>
      <c r="JU174"/>
      <c r="JV174"/>
      <c r="JW174"/>
      <c r="JX174"/>
      <c r="JY174"/>
      <c r="JZ174"/>
      <c r="KA174"/>
      <c r="KB174"/>
      <c r="KC174"/>
      <c r="KD174"/>
      <c r="KE174"/>
      <c r="KF174"/>
      <c r="KG174"/>
      <c r="KH174"/>
      <c r="KI174"/>
      <c r="KJ174"/>
      <c r="KK174"/>
      <c r="KL174"/>
      <c r="KM174"/>
      <c r="KN174"/>
      <c r="KO174"/>
      <c r="KP174"/>
      <c r="KQ174"/>
      <c r="KR174"/>
      <c r="KS174"/>
      <c r="KT174"/>
      <c r="KU174"/>
      <c r="KV174"/>
      <c r="KW174"/>
      <c r="KX174"/>
      <c r="KY174"/>
      <c r="KZ174"/>
      <c r="LA174"/>
      <c r="LB174"/>
      <c r="LC174"/>
      <c r="LD174"/>
      <c r="LE174"/>
      <c r="LF174"/>
      <c r="LG174"/>
      <c r="LH174"/>
      <c r="LI174"/>
      <c r="LJ174"/>
      <c r="LK174"/>
      <c r="LL174"/>
      <c r="LM174"/>
      <c r="LN174"/>
      <c r="LO174"/>
      <c r="LP174"/>
      <c r="LQ174"/>
      <c r="LR174"/>
      <c r="LS174"/>
      <c r="LT174"/>
      <c r="LU174"/>
      <c r="LV174"/>
      <c r="LW174"/>
      <c r="LX174"/>
      <c r="LY174"/>
      <c r="LZ174"/>
      <c r="MA174"/>
      <c r="MB174"/>
      <c r="MC174"/>
      <c r="MD174"/>
      <c r="ME174"/>
      <c r="MF174"/>
      <c r="MG174"/>
      <c r="MH174"/>
      <c r="MI174"/>
      <c r="MJ174"/>
      <c r="MK174"/>
      <c r="ML174"/>
      <c r="MM174"/>
      <c r="MN174"/>
      <c r="MO174"/>
      <c r="MP174"/>
      <c r="MQ174"/>
      <c r="MR174"/>
      <c r="MS174"/>
      <c r="MT174"/>
      <c r="MU174"/>
      <c r="MV174"/>
      <c r="MW174"/>
      <c r="MX174"/>
      <c r="MY174"/>
      <c r="MZ174"/>
      <c r="NA174"/>
      <c r="NB174"/>
      <c r="NC174"/>
      <c r="ND174"/>
      <c r="NE174"/>
      <c r="NF174"/>
      <c r="NG174"/>
      <c r="NH174"/>
      <c r="NI174"/>
      <c r="NJ174"/>
      <c r="NK174"/>
      <c r="NL174"/>
      <c r="NM174"/>
      <c r="NN174"/>
      <c r="NO174"/>
      <c r="NP174"/>
      <c r="NQ174"/>
      <c r="NR174"/>
      <c r="NS174"/>
      <c r="NT174"/>
      <c r="NU174"/>
      <c r="NV174"/>
      <c r="NW174"/>
      <c r="NX174"/>
      <c r="NY174"/>
      <c r="NZ174"/>
      <c r="OA174"/>
      <c r="OB174"/>
      <c r="OC174"/>
      <c r="OD174"/>
      <c r="OE174"/>
      <c r="OF174"/>
      <c r="OG174"/>
      <c r="OH174"/>
      <c r="OI174"/>
      <c r="OJ174"/>
      <c r="OK174"/>
      <c r="OL174"/>
      <c r="OM174"/>
      <c r="ON174"/>
      <c r="OO174"/>
      <c r="OP174"/>
      <c r="OQ174"/>
      <c r="OR174"/>
      <c r="OS174"/>
      <c r="OT174"/>
      <c r="OU174"/>
      <c r="OV174"/>
      <c r="OW174"/>
      <c r="OX174"/>
      <c r="OY174"/>
      <c r="OZ174"/>
      <c r="PA174"/>
      <c r="PB174"/>
      <c r="PC174"/>
      <c r="PD174"/>
      <c r="PE174"/>
      <c r="PF174"/>
      <c r="PG174"/>
      <c r="PH174"/>
      <c r="PI174"/>
      <c r="PJ174"/>
      <c r="PK174"/>
      <c r="PL174"/>
      <c r="PM174"/>
      <c r="PN174"/>
      <c r="PO174"/>
      <c r="PP174"/>
      <c r="PQ174"/>
      <c r="PR174"/>
      <c r="PS174"/>
      <c r="PT174"/>
      <c r="PU174"/>
      <c r="PV174"/>
      <c r="PW174"/>
      <c r="PX174"/>
      <c r="PY174"/>
      <c r="PZ174"/>
      <c r="QA174"/>
      <c r="QB174"/>
      <c r="QC174"/>
      <c r="QD174"/>
      <c r="QE174"/>
      <c r="QF174"/>
      <c r="QG174"/>
      <c r="QH174"/>
      <c r="QI174"/>
      <c r="QJ174"/>
      <c r="QK174"/>
      <c r="QL174"/>
      <c r="QM174"/>
      <c r="QN174"/>
      <c r="QO174"/>
      <c r="QP174"/>
      <c r="QQ174"/>
      <c r="QR174"/>
      <c r="QS174"/>
      <c r="QT174"/>
      <c r="QU174"/>
      <c r="QV174"/>
      <c r="QW174"/>
      <c r="QX174"/>
      <c r="QY174"/>
      <c r="QZ174"/>
      <c r="RA174"/>
      <c r="RB174"/>
      <c r="RC174"/>
      <c r="RD174"/>
      <c r="RE174"/>
      <c r="RF174"/>
    </row>
    <row r="175" spans="1:474">
      <c r="A175" s="252">
        <v>69</v>
      </c>
      <c r="B175" s="252" t="s">
        <v>190</v>
      </c>
      <c r="C175" s="252" t="s">
        <v>102</v>
      </c>
      <c r="D175" s="221">
        <v>7.333333333333333</v>
      </c>
      <c r="E175" s="221">
        <v>7</v>
      </c>
      <c r="F175" s="221">
        <v>8</v>
      </c>
      <c r="G175" s="221"/>
      <c r="H175" s="221"/>
      <c r="I175" s="221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  <c r="GE175"/>
      <c r="GF175"/>
      <c r="GG175"/>
      <c r="GH175"/>
      <c r="GI175"/>
      <c r="GJ175"/>
      <c r="GK175"/>
      <c r="GL175"/>
      <c r="GM175"/>
      <c r="GN175"/>
      <c r="GO175"/>
      <c r="GP175"/>
      <c r="GQ175"/>
      <c r="GR175"/>
      <c r="GS175"/>
      <c r="GT175"/>
      <c r="GU175"/>
      <c r="GV175"/>
      <c r="GW175"/>
      <c r="GX175"/>
      <c r="GY175"/>
      <c r="GZ175"/>
      <c r="HA175"/>
      <c r="HB175"/>
      <c r="HC175"/>
      <c r="HD175"/>
      <c r="HE175"/>
      <c r="HF175"/>
      <c r="HG175"/>
      <c r="HH175"/>
      <c r="HI175"/>
      <c r="HJ175"/>
      <c r="HK175"/>
      <c r="HL175"/>
      <c r="HM175"/>
      <c r="HN175"/>
      <c r="HO175"/>
      <c r="HP175"/>
      <c r="HQ175"/>
      <c r="HR175"/>
      <c r="HS175"/>
      <c r="HT175"/>
      <c r="HU175"/>
      <c r="HV175"/>
      <c r="HW175"/>
      <c r="HX175"/>
      <c r="HY175"/>
      <c r="HZ175"/>
      <c r="IA175"/>
      <c r="IB175"/>
      <c r="IC175"/>
      <c r="ID175"/>
      <c r="IE175"/>
      <c r="IF175"/>
      <c r="IG175"/>
      <c r="IH175"/>
      <c r="II175"/>
      <c r="IJ175"/>
      <c r="IK175"/>
      <c r="IL175"/>
      <c r="IM175"/>
      <c r="IN175"/>
      <c r="IO175"/>
      <c r="IP175"/>
      <c r="IQ175"/>
      <c r="IR175"/>
      <c r="IS175"/>
      <c r="IT175"/>
      <c r="IU175"/>
      <c r="IV175"/>
      <c r="IW175"/>
      <c r="IX175"/>
      <c r="IY175"/>
      <c r="IZ175"/>
      <c r="JA175"/>
      <c r="JB175"/>
      <c r="JC175"/>
      <c r="JD175"/>
      <c r="JE175"/>
      <c r="JF175"/>
      <c r="JG175"/>
      <c r="JH175"/>
      <c r="JI175"/>
      <c r="JJ175"/>
      <c r="JK175"/>
      <c r="JL175"/>
      <c r="JM175"/>
      <c r="JN175"/>
      <c r="JO175"/>
      <c r="JP175"/>
      <c r="JQ175"/>
      <c r="JR175"/>
      <c r="JS175"/>
      <c r="JT175"/>
      <c r="JU175"/>
      <c r="JV175"/>
      <c r="JW175"/>
      <c r="JX175"/>
      <c r="JY175"/>
      <c r="JZ175"/>
      <c r="KA175"/>
      <c r="KB175"/>
      <c r="KC175"/>
      <c r="KD175"/>
      <c r="KE175"/>
      <c r="KF175"/>
      <c r="KG175"/>
      <c r="KH175"/>
      <c r="KI175"/>
      <c r="KJ175"/>
      <c r="KK175"/>
      <c r="KL175"/>
      <c r="KM175"/>
      <c r="KN175"/>
      <c r="KO175"/>
      <c r="KP175"/>
      <c r="KQ175"/>
      <c r="KR175"/>
      <c r="KS175"/>
      <c r="KT175"/>
      <c r="KU175"/>
      <c r="KV175"/>
      <c r="KW175"/>
      <c r="KX175"/>
      <c r="KY175"/>
      <c r="KZ175"/>
      <c r="LA175"/>
      <c r="LB175"/>
      <c r="LC175"/>
      <c r="LD175"/>
      <c r="LE175"/>
      <c r="LF175"/>
      <c r="LG175"/>
      <c r="LH175"/>
      <c r="LI175"/>
      <c r="LJ175"/>
      <c r="LK175"/>
      <c r="LL175"/>
      <c r="LM175"/>
      <c r="LN175"/>
      <c r="LO175"/>
      <c r="LP175"/>
      <c r="LQ175"/>
      <c r="LR175"/>
      <c r="LS175"/>
      <c r="LT175"/>
      <c r="LU175"/>
      <c r="LV175"/>
      <c r="LW175"/>
      <c r="LX175"/>
      <c r="LY175"/>
      <c r="LZ175"/>
      <c r="MA175"/>
      <c r="MB175"/>
      <c r="MC175"/>
      <c r="MD175"/>
      <c r="ME175"/>
      <c r="MF175"/>
      <c r="MG175"/>
      <c r="MH175"/>
      <c r="MI175"/>
      <c r="MJ175"/>
      <c r="MK175"/>
      <c r="ML175"/>
      <c r="MM175"/>
      <c r="MN175"/>
      <c r="MO175"/>
      <c r="MP175"/>
      <c r="MQ175"/>
      <c r="MR175"/>
      <c r="MS175"/>
      <c r="MT175"/>
      <c r="MU175"/>
      <c r="MV175"/>
      <c r="MW175"/>
      <c r="MX175"/>
      <c r="MY175"/>
      <c r="MZ175"/>
      <c r="NA175"/>
      <c r="NB175"/>
      <c r="NC175"/>
      <c r="ND175"/>
      <c r="NE175"/>
      <c r="NF175"/>
      <c r="NG175"/>
      <c r="NH175"/>
      <c r="NI175"/>
      <c r="NJ175"/>
      <c r="NK175"/>
      <c r="NL175"/>
      <c r="NM175"/>
      <c r="NN175"/>
      <c r="NO175"/>
      <c r="NP175"/>
      <c r="NQ175"/>
      <c r="NR175"/>
      <c r="NS175"/>
      <c r="NT175"/>
      <c r="NU175"/>
      <c r="NV175"/>
      <c r="NW175"/>
      <c r="NX175"/>
      <c r="NY175"/>
      <c r="NZ175"/>
      <c r="OA175"/>
      <c r="OB175"/>
      <c r="OC175"/>
      <c r="OD175"/>
      <c r="OE175"/>
      <c r="OF175"/>
      <c r="OG175"/>
      <c r="OH175"/>
      <c r="OI175"/>
      <c r="OJ175"/>
      <c r="OK175"/>
      <c r="OL175"/>
      <c r="OM175"/>
      <c r="ON175"/>
      <c r="OO175"/>
      <c r="OP175"/>
      <c r="OQ175"/>
      <c r="OR175"/>
      <c r="OS175"/>
      <c r="OT175"/>
      <c r="OU175"/>
      <c r="OV175"/>
      <c r="OW175"/>
      <c r="OX175"/>
      <c r="OY175"/>
      <c r="OZ175"/>
      <c r="PA175"/>
      <c r="PB175"/>
      <c r="PC175"/>
      <c r="PD175"/>
      <c r="PE175"/>
      <c r="PF175"/>
      <c r="PG175"/>
      <c r="PH175"/>
      <c r="PI175"/>
      <c r="PJ175"/>
      <c r="PK175"/>
      <c r="PL175"/>
      <c r="PM175"/>
      <c r="PN175"/>
      <c r="PO175"/>
      <c r="PP175"/>
      <c r="PQ175"/>
      <c r="PR175"/>
      <c r="PS175"/>
      <c r="PT175"/>
      <c r="PU175"/>
      <c r="PV175"/>
      <c r="PW175"/>
      <c r="PX175"/>
      <c r="PY175"/>
      <c r="PZ175"/>
      <c r="QA175"/>
      <c r="QB175"/>
      <c r="QC175"/>
      <c r="QD175"/>
      <c r="QE175"/>
      <c r="QF175"/>
      <c r="QG175"/>
      <c r="QH175"/>
      <c r="QI175"/>
      <c r="QJ175"/>
      <c r="QK175"/>
      <c r="QL175"/>
      <c r="QM175"/>
      <c r="QN175"/>
      <c r="QO175"/>
      <c r="QP175"/>
      <c r="QQ175"/>
      <c r="QR175"/>
      <c r="QS175"/>
      <c r="QT175"/>
      <c r="QU175"/>
      <c r="QV175"/>
      <c r="QW175"/>
      <c r="QX175"/>
      <c r="QY175"/>
      <c r="QZ175"/>
      <c r="RA175"/>
      <c r="RB175"/>
      <c r="RC175"/>
      <c r="RD175"/>
      <c r="RE175"/>
      <c r="RF175"/>
    </row>
    <row r="176" spans="1:474">
      <c r="A176" s="252">
        <v>69</v>
      </c>
      <c r="B176" s="252" t="s">
        <v>175</v>
      </c>
      <c r="C176" s="252" t="s">
        <v>102</v>
      </c>
      <c r="D176" s="221">
        <v>7</v>
      </c>
      <c r="E176" s="221">
        <v>7</v>
      </c>
      <c r="F176" s="221">
        <v>7</v>
      </c>
      <c r="G176" s="221"/>
      <c r="H176" s="221"/>
      <c r="I176" s="221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  <c r="GE176"/>
      <c r="GF176"/>
      <c r="GG176"/>
      <c r="GH176"/>
      <c r="GI176"/>
      <c r="GJ176"/>
      <c r="GK176"/>
      <c r="GL176"/>
      <c r="GM176"/>
      <c r="GN176"/>
      <c r="GO176"/>
      <c r="GP176"/>
      <c r="GQ176"/>
      <c r="GR176"/>
      <c r="GS176"/>
      <c r="GT176"/>
      <c r="GU176"/>
      <c r="GV176"/>
      <c r="GW176"/>
      <c r="GX176"/>
      <c r="GY176"/>
      <c r="GZ176"/>
      <c r="HA176"/>
      <c r="HB176"/>
      <c r="HC176"/>
      <c r="HD176"/>
      <c r="HE176"/>
      <c r="HF176"/>
      <c r="HG176"/>
      <c r="HH176"/>
      <c r="HI176"/>
      <c r="HJ176"/>
      <c r="HK176"/>
      <c r="HL176"/>
      <c r="HM176"/>
      <c r="HN176"/>
      <c r="HO176"/>
      <c r="HP176"/>
      <c r="HQ176"/>
      <c r="HR176"/>
      <c r="HS176"/>
      <c r="HT176"/>
      <c r="HU176"/>
      <c r="HV176"/>
      <c r="HW176"/>
      <c r="HX176"/>
      <c r="HY176"/>
      <c r="HZ176"/>
      <c r="IA176"/>
      <c r="IB176"/>
      <c r="IC176"/>
      <c r="ID176"/>
      <c r="IE176"/>
      <c r="IF176"/>
      <c r="IG176"/>
      <c r="IH176"/>
      <c r="II176"/>
      <c r="IJ176"/>
      <c r="IK176"/>
      <c r="IL176"/>
      <c r="IM176"/>
      <c r="IN176"/>
      <c r="IO176"/>
      <c r="IP176"/>
      <c r="IQ176"/>
      <c r="IR176"/>
      <c r="IS176"/>
      <c r="IT176"/>
      <c r="IU176"/>
      <c r="IV176"/>
      <c r="IW176"/>
      <c r="IX176"/>
      <c r="IY176"/>
      <c r="IZ176"/>
      <c r="JA176"/>
      <c r="JB176"/>
      <c r="JC176"/>
      <c r="JD176"/>
      <c r="JE176"/>
      <c r="JF176"/>
      <c r="JG176"/>
      <c r="JH176"/>
      <c r="JI176"/>
      <c r="JJ176"/>
      <c r="JK176"/>
      <c r="JL176"/>
      <c r="JM176"/>
      <c r="JN176"/>
      <c r="JO176"/>
      <c r="JP176"/>
      <c r="JQ176"/>
      <c r="JR176"/>
      <c r="JS176"/>
      <c r="JT176"/>
      <c r="JU176"/>
      <c r="JV176"/>
      <c r="JW176"/>
      <c r="JX176"/>
      <c r="JY176"/>
      <c r="JZ176"/>
      <c r="KA176"/>
      <c r="KB176"/>
      <c r="KC176"/>
      <c r="KD176"/>
      <c r="KE176"/>
      <c r="KF176"/>
      <c r="KG176"/>
      <c r="KH176"/>
      <c r="KI176"/>
      <c r="KJ176"/>
      <c r="KK176"/>
      <c r="KL176"/>
      <c r="KM176"/>
      <c r="KN176"/>
      <c r="KO176"/>
      <c r="KP176"/>
      <c r="KQ176"/>
      <c r="KR176"/>
      <c r="KS176"/>
      <c r="KT176"/>
      <c r="KU176"/>
      <c r="KV176"/>
      <c r="KW176"/>
      <c r="KX176"/>
      <c r="KY176"/>
      <c r="KZ176"/>
      <c r="LA176"/>
      <c r="LB176"/>
      <c r="LC176"/>
      <c r="LD176"/>
      <c r="LE176"/>
      <c r="LF176"/>
      <c r="LG176"/>
      <c r="LH176"/>
      <c r="LI176"/>
      <c r="LJ176"/>
      <c r="LK176"/>
      <c r="LL176"/>
      <c r="LM176"/>
      <c r="LN176"/>
      <c r="LO176"/>
      <c r="LP176"/>
      <c r="LQ176"/>
      <c r="LR176"/>
      <c r="LS176"/>
      <c r="LT176"/>
      <c r="LU176"/>
      <c r="LV176"/>
      <c r="LW176"/>
      <c r="LX176"/>
      <c r="LY176"/>
      <c r="LZ176"/>
      <c r="MA176"/>
      <c r="MB176"/>
      <c r="MC176"/>
      <c r="MD176"/>
      <c r="ME176"/>
      <c r="MF176"/>
      <c r="MG176"/>
      <c r="MH176"/>
      <c r="MI176"/>
      <c r="MJ176"/>
      <c r="MK176"/>
      <c r="ML176"/>
      <c r="MM176"/>
      <c r="MN176"/>
      <c r="MO176"/>
      <c r="MP176"/>
      <c r="MQ176"/>
      <c r="MR176"/>
      <c r="MS176"/>
      <c r="MT176"/>
      <c r="MU176"/>
      <c r="MV176"/>
      <c r="MW176"/>
      <c r="MX176"/>
      <c r="MY176"/>
      <c r="MZ176"/>
      <c r="NA176"/>
      <c r="NB176"/>
      <c r="NC176"/>
      <c r="ND176"/>
      <c r="NE176"/>
      <c r="NF176"/>
      <c r="NG176"/>
      <c r="NH176"/>
      <c r="NI176"/>
      <c r="NJ176"/>
      <c r="NK176"/>
      <c r="NL176"/>
      <c r="NM176"/>
      <c r="NN176"/>
      <c r="NO176"/>
      <c r="NP176"/>
      <c r="NQ176"/>
      <c r="NR176"/>
      <c r="NS176"/>
      <c r="NT176"/>
      <c r="NU176"/>
      <c r="NV176"/>
      <c r="NW176"/>
      <c r="NX176"/>
      <c r="NY176"/>
      <c r="NZ176"/>
      <c r="OA176"/>
      <c r="OB176"/>
      <c r="OC176"/>
      <c r="OD176"/>
      <c r="OE176"/>
      <c r="OF176"/>
      <c r="OG176"/>
      <c r="OH176"/>
      <c r="OI176"/>
      <c r="OJ176"/>
      <c r="OK176"/>
      <c r="OL176"/>
      <c r="OM176"/>
      <c r="ON176"/>
      <c r="OO176"/>
      <c r="OP176"/>
      <c r="OQ176"/>
      <c r="OR176"/>
      <c r="OS176"/>
      <c r="OT176"/>
      <c r="OU176"/>
      <c r="OV176"/>
      <c r="OW176"/>
      <c r="OX176"/>
      <c r="OY176"/>
      <c r="OZ176"/>
      <c r="PA176"/>
      <c r="PB176"/>
      <c r="PC176"/>
      <c r="PD176"/>
      <c r="PE176"/>
      <c r="PF176"/>
      <c r="PG176"/>
      <c r="PH176"/>
      <c r="PI176"/>
      <c r="PJ176"/>
      <c r="PK176"/>
      <c r="PL176"/>
      <c r="PM176"/>
      <c r="PN176"/>
      <c r="PO176"/>
      <c r="PP176"/>
      <c r="PQ176"/>
      <c r="PR176"/>
      <c r="PS176"/>
      <c r="PT176"/>
      <c r="PU176"/>
      <c r="PV176"/>
      <c r="PW176"/>
      <c r="PX176"/>
      <c r="PY176"/>
      <c r="PZ176"/>
      <c r="QA176"/>
      <c r="QB176"/>
      <c r="QC176"/>
      <c r="QD176"/>
      <c r="QE176"/>
      <c r="QF176"/>
      <c r="QG176"/>
      <c r="QH176"/>
      <c r="QI176"/>
      <c r="QJ176"/>
      <c r="QK176"/>
      <c r="QL176"/>
      <c r="QM176"/>
      <c r="QN176"/>
      <c r="QO176"/>
      <c r="QP176"/>
      <c r="QQ176"/>
      <c r="QR176"/>
      <c r="QS176"/>
      <c r="QT176"/>
      <c r="QU176"/>
      <c r="QV176"/>
      <c r="QW176"/>
      <c r="QX176"/>
      <c r="QY176"/>
      <c r="QZ176"/>
      <c r="RA176"/>
      <c r="RB176"/>
      <c r="RC176"/>
      <c r="RD176"/>
      <c r="RE176"/>
      <c r="RF176"/>
    </row>
    <row r="177" spans="1:474">
      <c r="A177" s="252">
        <v>69</v>
      </c>
      <c r="B177" s="252" t="s">
        <v>259</v>
      </c>
      <c r="C177" s="252" t="s">
        <v>102</v>
      </c>
      <c r="D177" s="221">
        <v>6.333333333333333</v>
      </c>
      <c r="E177" s="221">
        <v>6</v>
      </c>
      <c r="F177" s="221">
        <v>7</v>
      </c>
      <c r="G177" s="221"/>
      <c r="H177" s="221"/>
      <c r="I177" s="221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  <c r="GE177"/>
      <c r="GF177"/>
      <c r="GG177"/>
      <c r="GH177"/>
      <c r="GI177"/>
      <c r="GJ177"/>
      <c r="GK177"/>
      <c r="GL177"/>
      <c r="GM177"/>
      <c r="GN177"/>
      <c r="GO177"/>
      <c r="GP177"/>
      <c r="GQ177"/>
      <c r="GR177"/>
      <c r="GS177"/>
      <c r="GT177"/>
      <c r="GU177"/>
      <c r="GV177"/>
      <c r="GW177"/>
      <c r="GX177"/>
      <c r="GY177"/>
      <c r="GZ177"/>
      <c r="HA177"/>
      <c r="HB177"/>
      <c r="HC177"/>
      <c r="HD177"/>
      <c r="HE177"/>
      <c r="HF177"/>
      <c r="HG177"/>
      <c r="HH177"/>
      <c r="HI177"/>
      <c r="HJ177"/>
      <c r="HK177"/>
      <c r="HL177"/>
      <c r="HM177"/>
      <c r="HN177"/>
      <c r="HO177"/>
      <c r="HP177"/>
      <c r="HQ177"/>
      <c r="HR177"/>
      <c r="HS177"/>
      <c r="HT177"/>
      <c r="HU177"/>
      <c r="HV177"/>
      <c r="HW177"/>
      <c r="HX177"/>
      <c r="HY177"/>
      <c r="HZ177"/>
      <c r="IA177"/>
      <c r="IB177"/>
      <c r="IC177"/>
      <c r="ID177"/>
      <c r="IE177"/>
      <c r="IF177"/>
      <c r="IG177"/>
      <c r="IH177"/>
      <c r="II177"/>
      <c r="IJ177"/>
      <c r="IK177"/>
      <c r="IL177"/>
      <c r="IM177"/>
      <c r="IN177"/>
      <c r="IO177"/>
      <c r="IP177"/>
      <c r="IQ177"/>
      <c r="IR177"/>
      <c r="IS177"/>
      <c r="IT177"/>
      <c r="IU177"/>
      <c r="IV177"/>
      <c r="IW177"/>
      <c r="IX177"/>
      <c r="IY177"/>
      <c r="IZ177"/>
      <c r="JA177"/>
      <c r="JB177"/>
      <c r="JC177"/>
      <c r="JD177"/>
      <c r="JE177"/>
      <c r="JF177"/>
      <c r="JG177"/>
      <c r="JH177"/>
      <c r="JI177"/>
      <c r="JJ177"/>
      <c r="JK177"/>
      <c r="JL177"/>
      <c r="JM177"/>
      <c r="JN177"/>
      <c r="JO177"/>
      <c r="JP177"/>
      <c r="JQ177"/>
      <c r="JR177"/>
      <c r="JS177"/>
      <c r="JT177"/>
      <c r="JU177"/>
      <c r="JV177"/>
      <c r="JW177"/>
      <c r="JX177"/>
      <c r="JY177"/>
      <c r="JZ177"/>
      <c r="KA177"/>
      <c r="KB177"/>
      <c r="KC177"/>
      <c r="KD177"/>
      <c r="KE177"/>
      <c r="KF177"/>
      <c r="KG177"/>
      <c r="KH177"/>
      <c r="KI177"/>
      <c r="KJ177"/>
      <c r="KK177"/>
      <c r="KL177"/>
      <c r="KM177"/>
      <c r="KN177"/>
      <c r="KO177"/>
      <c r="KP177"/>
      <c r="KQ177"/>
      <c r="KR177"/>
      <c r="KS177"/>
      <c r="KT177"/>
      <c r="KU177"/>
      <c r="KV177"/>
      <c r="KW177"/>
      <c r="KX177"/>
      <c r="KY177"/>
      <c r="KZ177"/>
      <c r="LA177"/>
      <c r="LB177"/>
      <c r="LC177"/>
      <c r="LD177"/>
      <c r="LE177"/>
      <c r="LF177"/>
      <c r="LG177"/>
      <c r="LH177"/>
      <c r="LI177"/>
      <c r="LJ177"/>
      <c r="LK177"/>
      <c r="LL177"/>
      <c r="LM177"/>
      <c r="LN177"/>
      <c r="LO177"/>
      <c r="LP177"/>
      <c r="LQ177"/>
      <c r="LR177"/>
      <c r="LS177"/>
      <c r="LT177"/>
      <c r="LU177"/>
      <c r="LV177"/>
      <c r="LW177"/>
      <c r="LX177"/>
      <c r="LY177"/>
      <c r="LZ177"/>
      <c r="MA177"/>
      <c r="MB177"/>
      <c r="MC177"/>
      <c r="MD177"/>
      <c r="ME177"/>
      <c r="MF177"/>
      <c r="MG177"/>
      <c r="MH177"/>
      <c r="MI177"/>
      <c r="MJ177"/>
      <c r="MK177"/>
      <c r="ML177"/>
      <c r="MM177"/>
      <c r="MN177"/>
      <c r="MO177"/>
      <c r="MP177"/>
      <c r="MQ177"/>
      <c r="MR177"/>
      <c r="MS177"/>
      <c r="MT177"/>
      <c r="MU177"/>
      <c r="MV177"/>
      <c r="MW177"/>
      <c r="MX177"/>
      <c r="MY177"/>
      <c r="MZ177"/>
      <c r="NA177"/>
      <c r="NB177"/>
      <c r="NC177"/>
      <c r="ND177"/>
      <c r="NE177"/>
      <c r="NF177"/>
      <c r="NG177"/>
      <c r="NH177"/>
      <c r="NI177"/>
      <c r="NJ177"/>
      <c r="NK177"/>
      <c r="NL177"/>
      <c r="NM177"/>
      <c r="NN177"/>
      <c r="NO177"/>
      <c r="NP177"/>
      <c r="NQ177"/>
      <c r="NR177"/>
      <c r="NS177"/>
      <c r="NT177"/>
      <c r="NU177"/>
      <c r="NV177"/>
      <c r="NW177"/>
      <c r="NX177"/>
      <c r="NY177"/>
      <c r="NZ177"/>
      <c r="OA177"/>
      <c r="OB177"/>
      <c r="OC177"/>
      <c r="OD177"/>
      <c r="OE177"/>
      <c r="OF177"/>
      <c r="OG177"/>
      <c r="OH177"/>
      <c r="OI177"/>
      <c r="OJ177"/>
      <c r="OK177"/>
      <c r="OL177"/>
      <c r="OM177"/>
      <c r="ON177"/>
      <c r="OO177"/>
      <c r="OP177"/>
      <c r="OQ177"/>
      <c r="OR177"/>
      <c r="OS177"/>
      <c r="OT177"/>
      <c r="OU177"/>
      <c r="OV177"/>
      <c r="OW177"/>
      <c r="OX177"/>
      <c r="OY177"/>
      <c r="OZ177"/>
      <c r="PA177"/>
      <c r="PB177"/>
      <c r="PC177"/>
      <c r="PD177"/>
      <c r="PE177"/>
      <c r="PF177"/>
      <c r="PG177"/>
      <c r="PH177"/>
      <c r="PI177"/>
      <c r="PJ177"/>
      <c r="PK177"/>
      <c r="PL177"/>
      <c r="PM177"/>
      <c r="PN177"/>
      <c r="PO177"/>
      <c r="PP177"/>
      <c r="PQ177"/>
      <c r="PR177"/>
      <c r="PS177"/>
      <c r="PT177"/>
      <c r="PU177"/>
      <c r="PV177"/>
      <c r="PW177"/>
      <c r="PX177"/>
      <c r="PY177"/>
      <c r="PZ177"/>
      <c r="QA177"/>
      <c r="QB177"/>
      <c r="QC177"/>
      <c r="QD177"/>
      <c r="QE177"/>
      <c r="QF177"/>
      <c r="QG177"/>
      <c r="QH177"/>
      <c r="QI177"/>
      <c r="QJ177"/>
      <c r="QK177"/>
      <c r="QL177"/>
      <c r="QM177"/>
      <c r="QN177"/>
      <c r="QO177"/>
      <c r="QP177"/>
      <c r="QQ177"/>
      <c r="QR177"/>
      <c r="QS177"/>
      <c r="QT177"/>
      <c r="QU177"/>
      <c r="QV177"/>
      <c r="QW177"/>
      <c r="QX177"/>
      <c r="QY177"/>
      <c r="QZ177"/>
      <c r="RA177"/>
      <c r="RB177"/>
      <c r="RC177"/>
      <c r="RD177"/>
      <c r="RE177"/>
      <c r="RF177"/>
    </row>
    <row r="178" spans="1:474">
      <c r="A178" s="252">
        <v>72</v>
      </c>
      <c r="B178" s="252" t="s">
        <v>229</v>
      </c>
      <c r="C178" s="252" t="s">
        <v>103</v>
      </c>
      <c r="D178" s="221">
        <v>6</v>
      </c>
      <c r="E178" s="221">
        <v>6</v>
      </c>
      <c r="F178" s="221">
        <v>6</v>
      </c>
      <c r="G178" s="221"/>
      <c r="H178" s="221"/>
      <c r="I178" s="221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  <c r="GE178"/>
      <c r="GF178"/>
      <c r="GG178"/>
      <c r="GH178"/>
      <c r="GI178"/>
      <c r="GJ178"/>
      <c r="GK178"/>
      <c r="GL178"/>
      <c r="GM178"/>
      <c r="GN178"/>
      <c r="GO178"/>
      <c r="GP178"/>
      <c r="GQ178"/>
      <c r="GR178"/>
      <c r="GS178"/>
      <c r="GT178"/>
      <c r="GU178"/>
      <c r="GV178"/>
      <c r="GW178"/>
      <c r="GX178"/>
      <c r="GY178"/>
      <c r="GZ178"/>
      <c r="HA178"/>
      <c r="HB178"/>
      <c r="HC178"/>
      <c r="HD178"/>
      <c r="HE178"/>
      <c r="HF178"/>
      <c r="HG178"/>
      <c r="HH178"/>
      <c r="HI178"/>
      <c r="HJ178"/>
      <c r="HK178"/>
      <c r="HL178"/>
      <c r="HM178"/>
      <c r="HN178"/>
      <c r="HO178"/>
      <c r="HP178"/>
      <c r="HQ178"/>
      <c r="HR178"/>
      <c r="HS178"/>
      <c r="HT178"/>
      <c r="HU178"/>
      <c r="HV178"/>
      <c r="HW178"/>
      <c r="HX178"/>
      <c r="HY178"/>
      <c r="HZ178"/>
      <c r="IA178"/>
      <c r="IB178"/>
      <c r="IC178"/>
      <c r="ID178"/>
      <c r="IE178"/>
      <c r="IF178"/>
      <c r="IG178"/>
      <c r="IH178"/>
      <c r="II178"/>
      <c r="IJ178"/>
      <c r="IK178"/>
      <c r="IL178"/>
      <c r="IM178"/>
      <c r="IN178"/>
      <c r="IO178"/>
      <c r="IP178"/>
      <c r="IQ178"/>
      <c r="IR178"/>
      <c r="IS178"/>
      <c r="IT178"/>
      <c r="IU178"/>
      <c r="IV178"/>
      <c r="IW178"/>
      <c r="IX178"/>
      <c r="IY178"/>
      <c r="IZ178"/>
      <c r="JA178"/>
      <c r="JB178"/>
      <c r="JC178"/>
      <c r="JD178"/>
      <c r="JE178"/>
      <c r="JF178"/>
      <c r="JG178"/>
      <c r="JH178"/>
      <c r="JI178"/>
      <c r="JJ178"/>
      <c r="JK178"/>
      <c r="JL178"/>
      <c r="JM178"/>
      <c r="JN178"/>
      <c r="JO178"/>
      <c r="JP178"/>
      <c r="JQ178"/>
      <c r="JR178"/>
      <c r="JS178"/>
      <c r="JT178"/>
      <c r="JU178"/>
      <c r="JV178"/>
      <c r="JW178"/>
      <c r="JX178"/>
      <c r="JY178"/>
      <c r="JZ178"/>
      <c r="KA178"/>
      <c r="KB178"/>
      <c r="KC178"/>
      <c r="KD178"/>
      <c r="KE178"/>
      <c r="KF178"/>
      <c r="KG178"/>
      <c r="KH178"/>
      <c r="KI178"/>
      <c r="KJ178"/>
      <c r="KK178"/>
      <c r="KL178"/>
      <c r="KM178"/>
      <c r="KN178"/>
      <c r="KO178"/>
      <c r="KP178"/>
      <c r="KQ178"/>
      <c r="KR178"/>
      <c r="KS178"/>
      <c r="KT178"/>
      <c r="KU178"/>
      <c r="KV178"/>
      <c r="KW178"/>
      <c r="KX178"/>
      <c r="KY178"/>
      <c r="KZ178"/>
      <c r="LA178"/>
      <c r="LB178"/>
      <c r="LC178"/>
      <c r="LD178"/>
      <c r="LE178"/>
      <c r="LF178"/>
      <c r="LG178"/>
      <c r="LH178"/>
      <c r="LI178"/>
      <c r="LJ178"/>
      <c r="LK178"/>
      <c r="LL178"/>
      <c r="LM178"/>
      <c r="LN178"/>
      <c r="LO178"/>
      <c r="LP178"/>
      <c r="LQ178"/>
      <c r="LR178"/>
      <c r="LS178"/>
      <c r="LT178"/>
      <c r="LU178"/>
      <c r="LV178"/>
      <c r="LW178"/>
      <c r="LX178"/>
      <c r="LY178"/>
      <c r="LZ178"/>
      <c r="MA178"/>
      <c r="MB178"/>
      <c r="MC178"/>
      <c r="MD178"/>
      <c r="ME178"/>
      <c r="MF178"/>
      <c r="MG178"/>
      <c r="MH178"/>
      <c r="MI178"/>
      <c r="MJ178"/>
      <c r="MK178"/>
      <c r="ML178"/>
      <c r="MM178"/>
      <c r="MN178"/>
      <c r="MO178"/>
      <c r="MP178"/>
      <c r="MQ178"/>
      <c r="MR178"/>
      <c r="MS178"/>
      <c r="MT178"/>
      <c r="MU178"/>
      <c r="MV178"/>
      <c r="MW178"/>
      <c r="MX178"/>
      <c r="MY178"/>
      <c r="MZ178"/>
      <c r="NA178"/>
      <c r="NB178"/>
      <c r="NC178"/>
      <c r="ND178"/>
      <c r="NE178"/>
      <c r="NF178"/>
      <c r="NG178"/>
      <c r="NH178"/>
      <c r="NI178"/>
      <c r="NJ178"/>
      <c r="NK178"/>
      <c r="NL178"/>
      <c r="NM178"/>
      <c r="NN178"/>
      <c r="NO178"/>
      <c r="NP178"/>
      <c r="NQ178"/>
      <c r="NR178"/>
      <c r="NS178"/>
      <c r="NT178"/>
      <c r="NU178"/>
      <c r="NV178"/>
      <c r="NW178"/>
      <c r="NX178"/>
      <c r="NY178"/>
      <c r="NZ178"/>
      <c r="OA178"/>
      <c r="OB178"/>
      <c r="OC178"/>
      <c r="OD178"/>
      <c r="OE178"/>
      <c r="OF178"/>
      <c r="OG178"/>
      <c r="OH178"/>
      <c r="OI178"/>
      <c r="OJ178"/>
      <c r="OK178"/>
      <c r="OL178"/>
      <c r="OM178"/>
      <c r="ON178"/>
      <c r="OO178"/>
      <c r="OP178"/>
      <c r="OQ178"/>
      <c r="OR178"/>
      <c r="OS178"/>
      <c r="OT178"/>
      <c r="OU178"/>
      <c r="OV178"/>
      <c r="OW178"/>
      <c r="OX178"/>
      <c r="OY178"/>
      <c r="OZ178"/>
      <c r="PA178"/>
      <c r="PB178"/>
      <c r="PC178"/>
      <c r="PD178"/>
      <c r="PE178"/>
      <c r="PF178"/>
      <c r="PG178"/>
      <c r="PH178"/>
      <c r="PI178"/>
      <c r="PJ178"/>
      <c r="PK178"/>
      <c r="PL178"/>
      <c r="PM178"/>
      <c r="PN178"/>
      <c r="PO178"/>
      <c r="PP178"/>
      <c r="PQ178"/>
      <c r="PR178"/>
      <c r="PS178"/>
      <c r="PT178"/>
      <c r="PU178"/>
      <c r="PV178"/>
      <c r="PW178"/>
      <c r="PX178"/>
      <c r="PY178"/>
      <c r="PZ178"/>
      <c r="QA178"/>
      <c r="QB178"/>
      <c r="QC178"/>
      <c r="QD178"/>
      <c r="QE178"/>
      <c r="QF178"/>
      <c r="QG178"/>
      <c r="QH178"/>
      <c r="QI178"/>
      <c r="QJ178"/>
      <c r="QK178"/>
      <c r="QL178"/>
      <c r="QM178"/>
      <c r="QN178"/>
      <c r="QO178"/>
      <c r="QP178"/>
      <c r="QQ178"/>
      <c r="QR178"/>
      <c r="QS178"/>
      <c r="QT178"/>
      <c r="QU178"/>
      <c r="QV178"/>
      <c r="QW178"/>
      <c r="QX178"/>
      <c r="QY178"/>
      <c r="QZ178"/>
      <c r="RA178"/>
      <c r="RB178"/>
      <c r="RC178"/>
      <c r="RD178"/>
      <c r="RE178"/>
      <c r="RF178"/>
    </row>
    <row r="179" spans="1:474">
      <c r="A179" s="252">
        <v>72</v>
      </c>
      <c r="B179" s="252" t="s">
        <v>190</v>
      </c>
      <c r="C179" s="252" t="s">
        <v>103</v>
      </c>
      <c r="D179" s="221">
        <v>5.25</v>
      </c>
      <c r="E179" s="221">
        <v>5</v>
      </c>
      <c r="F179" s="221">
        <v>6</v>
      </c>
      <c r="G179" s="221"/>
      <c r="H179" s="221"/>
      <c r="I179" s="221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  <c r="GE179"/>
      <c r="GF179"/>
      <c r="GG179"/>
      <c r="GH179"/>
      <c r="GI179"/>
      <c r="GJ179"/>
      <c r="GK179"/>
      <c r="GL179"/>
      <c r="GM179"/>
      <c r="GN179"/>
      <c r="GO179"/>
      <c r="GP179"/>
      <c r="GQ179"/>
      <c r="GR179"/>
      <c r="GS179"/>
      <c r="GT179"/>
      <c r="GU179"/>
      <c r="GV179"/>
      <c r="GW179"/>
      <c r="GX179"/>
      <c r="GY179"/>
      <c r="GZ179"/>
      <c r="HA179"/>
      <c r="HB179"/>
      <c r="HC179"/>
      <c r="HD179"/>
      <c r="HE179"/>
      <c r="HF179"/>
      <c r="HG179"/>
      <c r="HH179"/>
      <c r="HI179"/>
      <c r="HJ179"/>
      <c r="HK179"/>
      <c r="HL179"/>
      <c r="HM179"/>
      <c r="HN179"/>
      <c r="HO179"/>
      <c r="HP179"/>
      <c r="HQ179"/>
      <c r="HR179"/>
      <c r="HS179"/>
      <c r="HT179"/>
      <c r="HU179"/>
      <c r="HV179"/>
      <c r="HW179"/>
      <c r="HX179"/>
      <c r="HY179"/>
      <c r="HZ179"/>
      <c r="IA179"/>
      <c r="IB179"/>
      <c r="IC179"/>
      <c r="ID179"/>
      <c r="IE179"/>
      <c r="IF179"/>
      <c r="IG179"/>
      <c r="IH179"/>
      <c r="II179"/>
      <c r="IJ179"/>
      <c r="IK179"/>
      <c r="IL179"/>
      <c r="IM179"/>
      <c r="IN179"/>
      <c r="IO179"/>
      <c r="IP179"/>
      <c r="IQ179"/>
      <c r="IR179"/>
      <c r="IS179"/>
      <c r="IT179"/>
      <c r="IU179"/>
      <c r="IV179"/>
      <c r="IW179"/>
      <c r="IX179"/>
      <c r="IY179"/>
      <c r="IZ179"/>
      <c r="JA179"/>
      <c r="JB179"/>
      <c r="JC179"/>
      <c r="JD179"/>
      <c r="JE179"/>
      <c r="JF179"/>
      <c r="JG179"/>
      <c r="JH179"/>
      <c r="JI179"/>
      <c r="JJ179"/>
      <c r="JK179"/>
      <c r="JL179"/>
      <c r="JM179"/>
      <c r="JN179"/>
      <c r="JO179"/>
      <c r="JP179"/>
      <c r="JQ179"/>
      <c r="JR179"/>
      <c r="JS179"/>
      <c r="JT179"/>
      <c r="JU179"/>
      <c r="JV179"/>
      <c r="JW179"/>
      <c r="JX179"/>
      <c r="JY179"/>
      <c r="JZ179"/>
      <c r="KA179"/>
      <c r="KB179"/>
      <c r="KC179"/>
      <c r="KD179"/>
      <c r="KE179"/>
      <c r="KF179"/>
      <c r="KG179"/>
      <c r="KH179"/>
      <c r="KI179"/>
      <c r="KJ179"/>
      <c r="KK179"/>
      <c r="KL179"/>
      <c r="KM179"/>
      <c r="KN179"/>
      <c r="KO179"/>
      <c r="KP179"/>
      <c r="KQ179"/>
      <c r="KR179"/>
      <c r="KS179"/>
      <c r="KT179"/>
      <c r="KU179"/>
      <c r="KV179"/>
      <c r="KW179"/>
      <c r="KX179"/>
      <c r="KY179"/>
      <c r="KZ179"/>
      <c r="LA179"/>
      <c r="LB179"/>
      <c r="LC179"/>
      <c r="LD179"/>
      <c r="LE179"/>
      <c r="LF179"/>
      <c r="LG179"/>
      <c r="LH179"/>
      <c r="LI179"/>
      <c r="LJ179"/>
      <c r="LK179"/>
      <c r="LL179"/>
      <c r="LM179"/>
      <c r="LN179"/>
      <c r="LO179"/>
      <c r="LP179"/>
      <c r="LQ179"/>
      <c r="LR179"/>
      <c r="LS179"/>
      <c r="LT179"/>
      <c r="LU179"/>
      <c r="LV179"/>
      <c r="LW179"/>
      <c r="LX179"/>
      <c r="LY179"/>
      <c r="LZ179"/>
      <c r="MA179"/>
      <c r="MB179"/>
      <c r="MC179"/>
      <c r="MD179"/>
      <c r="ME179"/>
      <c r="MF179"/>
      <c r="MG179"/>
      <c r="MH179"/>
      <c r="MI179"/>
      <c r="MJ179"/>
      <c r="MK179"/>
      <c r="ML179"/>
      <c r="MM179"/>
      <c r="MN179"/>
      <c r="MO179"/>
      <c r="MP179"/>
      <c r="MQ179"/>
      <c r="MR179"/>
      <c r="MS179"/>
      <c r="MT179"/>
      <c r="MU179"/>
      <c r="MV179"/>
      <c r="MW179"/>
      <c r="MX179"/>
      <c r="MY179"/>
      <c r="MZ179"/>
      <c r="NA179"/>
      <c r="NB179"/>
      <c r="NC179"/>
      <c r="ND179"/>
      <c r="NE179"/>
      <c r="NF179"/>
      <c r="NG179"/>
      <c r="NH179"/>
      <c r="NI179"/>
      <c r="NJ179"/>
      <c r="NK179"/>
      <c r="NL179"/>
      <c r="NM179"/>
      <c r="NN179"/>
      <c r="NO179"/>
      <c r="NP179"/>
      <c r="NQ179"/>
      <c r="NR179"/>
      <c r="NS179"/>
      <c r="NT179"/>
      <c r="NU179"/>
      <c r="NV179"/>
      <c r="NW179"/>
      <c r="NX179"/>
      <c r="NY179"/>
      <c r="NZ179"/>
      <c r="OA179"/>
      <c r="OB179"/>
      <c r="OC179"/>
      <c r="OD179"/>
      <c r="OE179"/>
      <c r="OF179"/>
      <c r="OG179"/>
      <c r="OH179"/>
      <c r="OI179"/>
      <c r="OJ179"/>
      <c r="OK179"/>
      <c r="OL179"/>
      <c r="OM179"/>
      <c r="ON179"/>
      <c r="OO179"/>
      <c r="OP179"/>
      <c r="OQ179"/>
      <c r="OR179"/>
      <c r="OS179"/>
      <c r="OT179"/>
      <c r="OU179"/>
      <c r="OV179"/>
      <c r="OW179"/>
      <c r="OX179"/>
      <c r="OY179"/>
      <c r="OZ179"/>
      <c r="PA179"/>
      <c r="PB179"/>
      <c r="PC179"/>
      <c r="PD179"/>
      <c r="PE179"/>
      <c r="PF179"/>
      <c r="PG179"/>
      <c r="PH179"/>
      <c r="PI179"/>
      <c r="PJ179"/>
      <c r="PK179"/>
      <c r="PL179"/>
      <c r="PM179"/>
      <c r="PN179"/>
      <c r="PO179"/>
      <c r="PP179"/>
      <c r="PQ179"/>
      <c r="PR179"/>
      <c r="PS179"/>
      <c r="PT179"/>
      <c r="PU179"/>
      <c r="PV179"/>
      <c r="PW179"/>
      <c r="PX179"/>
      <c r="PY179"/>
      <c r="PZ179"/>
      <c r="QA179"/>
      <c r="QB179"/>
      <c r="QC179"/>
      <c r="QD179"/>
      <c r="QE179"/>
      <c r="QF179"/>
      <c r="QG179"/>
      <c r="QH179"/>
      <c r="QI179"/>
      <c r="QJ179"/>
      <c r="QK179"/>
      <c r="QL179"/>
      <c r="QM179"/>
      <c r="QN179"/>
      <c r="QO179"/>
      <c r="QP179"/>
      <c r="QQ179"/>
      <c r="QR179"/>
      <c r="QS179"/>
      <c r="QT179"/>
      <c r="QU179"/>
      <c r="QV179"/>
      <c r="QW179"/>
      <c r="QX179"/>
      <c r="QY179"/>
      <c r="QZ179"/>
      <c r="RA179"/>
      <c r="RB179"/>
      <c r="RC179"/>
      <c r="RD179"/>
      <c r="RE179"/>
      <c r="RF179"/>
    </row>
    <row r="180" spans="1:474">
      <c r="A180" s="252">
        <v>72</v>
      </c>
      <c r="B180" s="252" t="s">
        <v>182</v>
      </c>
      <c r="C180" s="252" t="s">
        <v>103</v>
      </c>
      <c r="D180" s="221">
        <v>9.5</v>
      </c>
      <c r="E180" s="221">
        <v>9</v>
      </c>
      <c r="F180" s="221">
        <v>10</v>
      </c>
      <c r="G180" s="221"/>
      <c r="H180" s="221"/>
      <c r="I180" s="221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  <c r="GE180"/>
      <c r="GF180"/>
      <c r="GG180"/>
      <c r="GH180"/>
      <c r="GI180"/>
      <c r="GJ180"/>
      <c r="GK180"/>
      <c r="GL180"/>
      <c r="GM180"/>
      <c r="GN180"/>
      <c r="GO180"/>
      <c r="GP180"/>
      <c r="GQ180"/>
      <c r="GR180"/>
      <c r="GS180"/>
      <c r="GT180"/>
      <c r="GU180"/>
      <c r="GV180"/>
      <c r="GW180"/>
      <c r="GX180"/>
      <c r="GY180"/>
      <c r="GZ180"/>
      <c r="HA180"/>
      <c r="HB180"/>
      <c r="HC180"/>
      <c r="HD180"/>
      <c r="HE180"/>
      <c r="HF180"/>
      <c r="HG180"/>
      <c r="HH180"/>
      <c r="HI180"/>
      <c r="HJ180"/>
      <c r="HK180"/>
      <c r="HL180"/>
      <c r="HM180"/>
      <c r="HN180"/>
      <c r="HO180"/>
      <c r="HP180"/>
      <c r="HQ180"/>
      <c r="HR180"/>
      <c r="HS180"/>
      <c r="HT180"/>
      <c r="HU180"/>
      <c r="HV180"/>
      <c r="HW180"/>
      <c r="HX180"/>
      <c r="HY180"/>
      <c r="HZ180"/>
      <c r="IA180"/>
      <c r="IB180"/>
      <c r="IC180"/>
      <c r="ID180"/>
      <c r="IE180"/>
      <c r="IF180"/>
      <c r="IG180"/>
      <c r="IH180"/>
      <c r="II180"/>
      <c r="IJ180"/>
      <c r="IK180"/>
      <c r="IL180"/>
      <c r="IM180"/>
      <c r="IN180"/>
      <c r="IO180"/>
      <c r="IP180"/>
      <c r="IQ180"/>
      <c r="IR180"/>
      <c r="IS180"/>
      <c r="IT180"/>
      <c r="IU180"/>
      <c r="IV180"/>
      <c r="IW180"/>
      <c r="IX180"/>
      <c r="IY180"/>
      <c r="IZ180"/>
      <c r="JA180"/>
      <c r="JB180"/>
      <c r="JC180"/>
      <c r="JD180"/>
      <c r="JE180"/>
      <c r="JF180"/>
      <c r="JG180"/>
      <c r="JH180"/>
      <c r="JI180"/>
      <c r="JJ180"/>
      <c r="JK180"/>
      <c r="JL180"/>
      <c r="JM180"/>
      <c r="JN180"/>
      <c r="JO180"/>
      <c r="JP180"/>
      <c r="JQ180"/>
      <c r="JR180"/>
      <c r="JS180"/>
      <c r="JT180"/>
      <c r="JU180"/>
      <c r="JV180"/>
      <c r="JW180"/>
      <c r="JX180"/>
      <c r="JY180"/>
      <c r="JZ180"/>
      <c r="KA180"/>
      <c r="KB180"/>
      <c r="KC180"/>
      <c r="KD180"/>
      <c r="KE180"/>
      <c r="KF180"/>
      <c r="KG180"/>
      <c r="KH180"/>
      <c r="KI180"/>
      <c r="KJ180"/>
      <c r="KK180"/>
      <c r="KL180"/>
      <c r="KM180"/>
      <c r="KN180"/>
      <c r="KO180"/>
      <c r="KP180"/>
      <c r="KQ180"/>
      <c r="KR180"/>
      <c r="KS180"/>
      <c r="KT180"/>
      <c r="KU180"/>
      <c r="KV180"/>
      <c r="KW180"/>
      <c r="KX180"/>
      <c r="KY180"/>
      <c r="KZ180"/>
      <c r="LA180"/>
      <c r="LB180"/>
      <c r="LC180"/>
      <c r="LD180"/>
      <c r="LE180"/>
      <c r="LF180"/>
      <c r="LG180"/>
      <c r="LH180"/>
      <c r="LI180"/>
      <c r="LJ180"/>
      <c r="LK180"/>
      <c r="LL180"/>
      <c r="LM180"/>
      <c r="LN180"/>
      <c r="LO180"/>
      <c r="LP180"/>
      <c r="LQ180"/>
      <c r="LR180"/>
      <c r="LS180"/>
      <c r="LT180"/>
      <c r="LU180"/>
      <c r="LV180"/>
      <c r="LW180"/>
      <c r="LX180"/>
      <c r="LY180"/>
      <c r="LZ180"/>
      <c r="MA180"/>
      <c r="MB180"/>
      <c r="MC180"/>
      <c r="MD180"/>
      <c r="ME180"/>
      <c r="MF180"/>
      <c r="MG180"/>
      <c r="MH180"/>
      <c r="MI180"/>
      <c r="MJ180"/>
      <c r="MK180"/>
      <c r="ML180"/>
      <c r="MM180"/>
      <c r="MN180"/>
      <c r="MO180"/>
      <c r="MP180"/>
      <c r="MQ180"/>
      <c r="MR180"/>
      <c r="MS180"/>
      <c r="MT180"/>
      <c r="MU180"/>
      <c r="MV180"/>
      <c r="MW180"/>
      <c r="MX180"/>
      <c r="MY180"/>
      <c r="MZ180"/>
      <c r="NA180"/>
      <c r="NB180"/>
      <c r="NC180"/>
      <c r="ND180"/>
      <c r="NE180"/>
      <c r="NF180"/>
      <c r="NG180"/>
      <c r="NH180"/>
      <c r="NI180"/>
      <c r="NJ180"/>
      <c r="NK180"/>
      <c r="NL180"/>
      <c r="NM180"/>
      <c r="NN180"/>
      <c r="NO180"/>
      <c r="NP180"/>
      <c r="NQ180"/>
      <c r="NR180"/>
      <c r="NS180"/>
      <c r="NT180"/>
      <c r="NU180"/>
      <c r="NV180"/>
      <c r="NW180"/>
      <c r="NX180"/>
      <c r="NY180"/>
      <c r="NZ180"/>
      <c r="OA180"/>
      <c r="OB180"/>
      <c r="OC180"/>
      <c r="OD180"/>
      <c r="OE180"/>
      <c r="OF180"/>
      <c r="OG180"/>
      <c r="OH180"/>
      <c r="OI180"/>
      <c r="OJ180"/>
      <c r="OK180"/>
      <c r="OL180"/>
      <c r="OM180"/>
      <c r="ON180"/>
      <c r="OO180"/>
      <c r="OP180"/>
      <c r="OQ180"/>
      <c r="OR180"/>
      <c r="OS180"/>
      <c r="OT180"/>
      <c r="OU180"/>
      <c r="OV180"/>
      <c r="OW180"/>
      <c r="OX180"/>
      <c r="OY180"/>
      <c r="OZ180"/>
      <c r="PA180"/>
      <c r="PB180"/>
      <c r="PC180"/>
      <c r="PD180"/>
      <c r="PE180"/>
      <c r="PF180"/>
      <c r="PG180"/>
      <c r="PH180"/>
      <c r="PI180"/>
      <c r="PJ180"/>
      <c r="PK180"/>
      <c r="PL180"/>
      <c r="PM180"/>
      <c r="PN180"/>
      <c r="PO180"/>
      <c r="PP180"/>
      <c r="PQ180"/>
      <c r="PR180"/>
      <c r="PS180"/>
      <c r="PT180"/>
      <c r="PU180"/>
      <c r="PV180"/>
      <c r="PW180"/>
      <c r="PX180"/>
      <c r="PY180"/>
      <c r="PZ180"/>
      <c r="QA180"/>
      <c r="QB180"/>
      <c r="QC180"/>
      <c r="QD180"/>
      <c r="QE180"/>
      <c r="QF180"/>
      <c r="QG180"/>
      <c r="QH180"/>
      <c r="QI180"/>
      <c r="QJ180"/>
      <c r="QK180"/>
      <c r="QL180"/>
      <c r="QM180"/>
      <c r="QN180"/>
      <c r="QO180"/>
      <c r="QP180"/>
      <c r="QQ180"/>
      <c r="QR180"/>
      <c r="QS180"/>
      <c r="QT180"/>
      <c r="QU180"/>
      <c r="QV180"/>
      <c r="QW180"/>
      <c r="QX180"/>
      <c r="QY180"/>
      <c r="QZ180"/>
      <c r="RA180"/>
      <c r="RB180"/>
      <c r="RC180"/>
      <c r="RD180"/>
      <c r="RE180"/>
      <c r="RF180"/>
    </row>
    <row r="181" spans="1:474">
      <c r="A181" s="252">
        <v>72</v>
      </c>
      <c r="B181" s="252" t="s">
        <v>175</v>
      </c>
      <c r="C181" s="252" t="s">
        <v>103</v>
      </c>
      <c r="D181" s="221">
        <v>7.333333333333333</v>
      </c>
      <c r="E181" s="221">
        <v>7</v>
      </c>
      <c r="F181" s="221">
        <v>8</v>
      </c>
      <c r="G181" s="221"/>
      <c r="H181" s="221"/>
      <c r="I181" s="22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  <c r="GE181"/>
      <c r="GF181"/>
      <c r="GG181"/>
      <c r="GH181"/>
      <c r="GI181"/>
      <c r="GJ181"/>
      <c r="GK181"/>
      <c r="GL181"/>
      <c r="GM181"/>
      <c r="GN181"/>
      <c r="GO181"/>
      <c r="GP181"/>
      <c r="GQ181"/>
      <c r="GR181"/>
      <c r="GS181"/>
      <c r="GT181"/>
      <c r="GU181"/>
      <c r="GV181"/>
      <c r="GW181"/>
      <c r="GX181"/>
      <c r="GY181"/>
      <c r="GZ181"/>
      <c r="HA181"/>
      <c r="HB181"/>
      <c r="HC181"/>
      <c r="HD181"/>
      <c r="HE181"/>
      <c r="HF181"/>
      <c r="HG181"/>
      <c r="HH181"/>
      <c r="HI181"/>
      <c r="HJ181"/>
      <c r="HK181"/>
      <c r="HL181"/>
      <c r="HM181"/>
      <c r="HN181"/>
      <c r="HO181"/>
      <c r="HP181"/>
      <c r="HQ181"/>
      <c r="HR181"/>
      <c r="HS181"/>
      <c r="HT181"/>
      <c r="HU181"/>
      <c r="HV181"/>
      <c r="HW181"/>
      <c r="HX181"/>
      <c r="HY181"/>
      <c r="HZ181"/>
      <c r="IA181"/>
      <c r="IB181"/>
      <c r="IC181"/>
      <c r="ID181"/>
      <c r="IE181"/>
      <c r="IF181"/>
      <c r="IG181"/>
      <c r="IH181"/>
      <c r="II181"/>
      <c r="IJ181"/>
      <c r="IK181"/>
      <c r="IL181"/>
      <c r="IM181"/>
      <c r="IN181"/>
      <c r="IO181"/>
      <c r="IP181"/>
      <c r="IQ181"/>
      <c r="IR181"/>
      <c r="IS181"/>
      <c r="IT181"/>
      <c r="IU181"/>
      <c r="IV181"/>
      <c r="IW181"/>
      <c r="IX181"/>
      <c r="IY181"/>
      <c r="IZ181"/>
      <c r="JA181"/>
      <c r="JB181"/>
      <c r="JC181"/>
      <c r="JD181"/>
      <c r="JE181"/>
      <c r="JF181"/>
      <c r="JG181"/>
      <c r="JH181"/>
      <c r="JI181"/>
      <c r="JJ181"/>
      <c r="JK181"/>
      <c r="JL181"/>
      <c r="JM181"/>
      <c r="JN181"/>
      <c r="JO181"/>
      <c r="JP181"/>
      <c r="JQ181"/>
      <c r="JR181"/>
      <c r="JS181"/>
      <c r="JT181"/>
      <c r="JU181"/>
      <c r="JV181"/>
      <c r="JW181"/>
      <c r="JX181"/>
      <c r="JY181"/>
      <c r="JZ181"/>
      <c r="KA181"/>
      <c r="KB181"/>
      <c r="KC181"/>
      <c r="KD181"/>
      <c r="KE181"/>
      <c r="KF181"/>
      <c r="KG181"/>
      <c r="KH181"/>
      <c r="KI181"/>
      <c r="KJ181"/>
      <c r="KK181"/>
      <c r="KL181"/>
      <c r="KM181"/>
      <c r="KN181"/>
      <c r="KO181"/>
      <c r="KP181"/>
      <c r="KQ181"/>
      <c r="KR181"/>
      <c r="KS181"/>
      <c r="KT181"/>
      <c r="KU181"/>
      <c r="KV181"/>
      <c r="KW181"/>
      <c r="KX181"/>
      <c r="KY181"/>
      <c r="KZ181"/>
      <c r="LA181"/>
      <c r="LB181"/>
      <c r="LC181"/>
      <c r="LD181"/>
      <c r="LE181"/>
      <c r="LF181"/>
      <c r="LG181"/>
      <c r="LH181"/>
      <c r="LI181"/>
      <c r="LJ181"/>
      <c r="LK181"/>
      <c r="LL181"/>
      <c r="LM181"/>
      <c r="LN181"/>
      <c r="LO181"/>
      <c r="LP181"/>
      <c r="LQ181"/>
      <c r="LR181"/>
      <c r="LS181"/>
      <c r="LT181"/>
      <c r="LU181"/>
      <c r="LV181"/>
      <c r="LW181"/>
      <c r="LX181"/>
      <c r="LY181"/>
      <c r="LZ181"/>
      <c r="MA181"/>
      <c r="MB181"/>
      <c r="MC181"/>
      <c r="MD181"/>
      <c r="ME181"/>
      <c r="MF181"/>
      <c r="MG181"/>
      <c r="MH181"/>
      <c r="MI181"/>
      <c r="MJ181"/>
      <c r="MK181"/>
      <c r="ML181"/>
      <c r="MM181"/>
      <c r="MN181"/>
      <c r="MO181"/>
      <c r="MP181"/>
      <c r="MQ181"/>
      <c r="MR181"/>
      <c r="MS181"/>
      <c r="MT181"/>
      <c r="MU181"/>
      <c r="MV181"/>
      <c r="MW181"/>
      <c r="MX181"/>
      <c r="MY181"/>
      <c r="MZ181"/>
      <c r="NA181"/>
      <c r="NB181"/>
      <c r="NC181"/>
      <c r="ND181"/>
      <c r="NE181"/>
      <c r="NF181"/>
      <c r="NG181"/>
      <c r="NH181"/>
      <c r="NI181"/>
      <c r="NJ181"/>
      <c r="NK181"/>
      <c r="NL181"/>
      <c r="NM181"/>
      <c r="NN181"/>
      <c r="NO181"/>
      <c r="NP181"/>
      <c r="NQ181"/>
      <c r="NR181"/>
      <c r="NS181"/>
      <c r="NT181"/>
      <c r="NU181"/>
      <c r="NV181"/>
      <c r="NW181"/>
      <c r="NX181"/>
      <c r="NY181"/>
      <c r="NZ181"/>
      <c r="OA181"/>
      <c r="OB181"/>
      <c r="OC181"/>
      <c r="OD181"/>
      <c r="OE181"/>
      <c r="OF181"/>
      <c r="OG181"/>
      <c r="OH181"/>
      <c r="OI181"/>
      <c r="OJ181"/>
      <c r="OK181"/>
      <c r="OL181"/>
      <c r="OM181"/>
      <c r="ON181"/>
      <c r="OO181"/>
      <c r="OP181"/>
      <c r="OQ181"/>
      <c r="OR181"/>
      <c r="OS181"/>
      <c r="OT181"/>
      <c r="OU181"/>
      <c r="OV181"/>
      <c r="OW181"/>
      <c r="OX181"/>
      <c r="OY181"/>
      <c r="OZ181"/>
      <c r="PA181"/>
      <c r="PB181"/>
      <c r="PC181"/>
      <c r="PD181"/>
      <c r="PE181"/>
      <c r="PF181"/>
      <c r="PG181"/>
      <c r="PH181"/>
      <c r="PI181"/>
      <c r="PJ181"/>
      <c r="PK181"/>
      <c r="PL181"/>
      <c r="PM181"/>
      <c r="PN181"/>
      <c r="PO181"/>
      <c r="PP181"/>
      <c r="PQ181"/>
      <c r="PR181"/>
      <c r="PS181"/>
      <c r="PT181"/>
      <c r="PU181"/>
      <c r="PV181"/>
      <c r="PW181"/>
      <c r="PX181"/>
      <c r="PY181"/>
      <c r="PZ181"/>
      <c r="QA181"/>
      <c r="QB181"/>
      <c r="QC181"/>
      <c r="QD181"/>
      <c r="QE181"/>
      <c r="QF181"/>
      <c r="QG181"/>
      <c r="QH181"/>
      <c r="QI181"/>
      <c r="QJ181"/>
      <c r="QK181"/>
      <c r="QL181"/>
      <c r="QM181"/>
      <c r="QN181"/>
      <c r="QO181"/>
      <c r="QP181"/>
      <c r="QQ181"/>
      <c r="QR181"/>
      <c r="QS181"/>
      <c r="QT181"/>
      <c r="QU181"/>
      <c r="QV181"/>
      <c r="QW181"/>
      <c r="QX181"/>
      <c r="QY181"/>
      <c r="QZ181"/>
      <c r="RA181"/>
      <c r="RB181"/>
      <c r="RC181"/>
      <c r="RD181"/>
      <c r="RE181"/>
      <c r="RF181"/>
    </row>
    <row r="182" spans="1:474">
      <c r="A182" s="252">
        <v>72</v>
      </c>
      <c r="B182" s="252" t="s">
        <v>259</v>
      </c>
      <c r="C182" s="252" t="s">
        <v>103</v>
      </c>
      <c r="D182" s="221">
        <v>9</v>
      </c>
      <c r="E182" s="221">
        <v>8</v>
      </c>
      <c r="F182" s="221">
        <v>10</v>
      </c>
      <c r="G182" s="221"/>
      <c r="H182" s="221"/>
      <c r="I182" s="221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  <c r="GE182"/>
      <c r="GF182"/>
      <c r="GG182"/>
      <c r="GH182"/>
      <c r="GI182"/>
      <c r="GJ182"/>
      <c r="GK182"/>
      <c r="GL182"/>
      <c r="GM182"/>
      <c r="GN182"/>
      <c r="GO182"/>
      <c r="GP182"/>
      <c r="GQ182"/>
      <c r="GR182"/>
      <c r="GS182"/>
      <c r="GT182"/>
      <c r="GU182"/>
      <c r="GV182"/>
      <c r="GW182"/>
      <c r="GX182"/>
      <c r="GY182"/>
      <c r="GZ182"/>
      <c r="HA182"/>
      <c r="HB182"/>
      <c r="HC182"/>
      <c r="HD182"/>
      <c r="HE182"/>
      <c r="HF182"/>
      <c r="HG182"/>
      <c r="HH182"/>
      <c r="HI182"/>
      <c r="HJ182"/>
      <c r="HK182"/>
      <c r="HL182"/>
      <c r="HM182"/>
      <c r="HN182"/>
      <c r="HO182"/>
      <c r="HP182"/>
      <c r="HQ182"/>
      <c r="HR182"/>
      <c r="HS182"/>
      <c r="HT182"/>
      <c r="HU182"/>
      <c r="HV182"/>
      <c r="HW182"/>
      <c r="HX182"/>
      <c r="HY182"/>
      <c r="HZ182"/>
      <c r="IA182"/>
      <c r="IB182"/>
      <c r="IC182"/>
      <c r="ID182"/>
      <c r="IE182"/>
      <c r="IF182"/>
      <c r="IG182"/>
      <c r="IH182"/>
      <c r="II182"/>
      <c r="IJ182"/>
      <c r="IK182"/>
      <c r="IL182"/>
      <c r="IM182"/>
      <c r="IN182"/>
      <c r="IO182"/>
      <c r="IP182"/>
      <c r="IQ182"/>
      <c r="IR182"/>
      <c r="IS182"/>
      <c r="IT182"/>
      <c r="IU182"/>
      <c r="IV182"/>
      <c r="IW182"/>
      <c r="IX182"/>
      <c r="IY182"/>
      <c r="IZ182"/>
      <c r="JA182"/>
      <c r="JB182"/>
      <c r="JC182"/>
      <c r="JD182"/>
      <c r="JE182"/>
      <c r="JF182"/>
      <c r="JG182"/>
      <c r="JH182"/>
      <c r="JI182"/>
      <c r="JJ182"/>
      <c r="JK182"/>
      <c r="JL182"/>
      <c r="JM182"/>
      <c r="JN182"/>
      <c r="JO182"/>
      <c r="JP182"/>
      <c r="JQ182"/>
      <c r="JR182"/>
      <c r="JS182"/>
      <c r="JT182"/>
      <c r="JU182"/>
      <c r="JV182"/>
      <c r="JW182"/>
      <c r="JX182"/>
      <c r="JY182"/>
      <c r="JZ182"/>
      <c r="KA182"/>
      <c r="KB182"/>
      <c r="KC182"/>
      <c r="KD182"/>
      <c r="KE182"/>
      <c r="KF182"/>
      <c r="KG182"/>
      <c r="KH182"/>
      <c r="KI182"/>
      <c r="KJ182"/>
      <c r="KK182"/>
      <c r="KL182"/>
      <c r="KM182"/>
      <c r="KN182"/>
      <c r="KO182"/>
      <c r="KP182"/>
      <c r="KQ182"/>
      <c r="KR182"/>
      <c r="KS182"/>
      <c r="KT182"/>
      <c r="KU182"/>
      <c r="KV182"/>
      <c r="KW182"/>
      <c r="KX182"/>
      <c r="KY182"/>
      <c r="KZ182"/>
      <c r="LA182"/>
      <c r="LB182"/>
      <c r="LC182"/>
      <c r="LD182"/>
      <c r="LE182"/>
      <c r="LF182"/>
      <c r="LG182"/>
      <c r="LH182"/>
      <c r="LI182"/>
      <c r="LJ182"/>
      <c r="LK182"/>
      <c r="LL182"/>
      <c r="LM182"/>
      <c r="LN182"/>
      <c r="LO182"/>
      <c r="LP182"/>
      <c r="LQ182"/>
      <c r="LR182"/>
      <c r="LS182"/>
      <c r="LT182"/>
      <c r="LU182"/>
      <c r="LV182"/>
      <c r="LW182"/>
      <c r="LX182"/>
      <c r="LY182"/>
      <c r="LZ182"/>
      <c r="MA182"/>
      <c r="MB182"/>
      <c r="MC182"/>
      <c r="MD182"/>
      <c r="ME182"/>
      <c r="MF182"/>
      <c r="MG182"/>
      <c r="MH182"/>
      <c r="MI182"/>
      <c r="MJ182"/>
      <c r="MK182"/>
      <c r="ML182"/>
      <c r="MM182"/>
      <c r="MN182"/>
      <c r="MO182"/>
      <c r="MP182"/>
      <c r="MQ182"/>
      <c r="MR182"/>
      <c r="MS182"/>
      <c r="MT182"/>
      <c r="MU182"/>
      <c r="MV182"/>
      <c r="MW182"/>
      <c r="MX182"/>
      <c r="MY182"/>
      <c r="MZ182"/>
      <c r="NA182"/>
      <c r="NB182"/>
      <c r="NC182"/>
      <c r="ND182"/>
      <c r="NE182"/>
      <c r="NF182"/>
      <c r="NG182"/>
      <c r="NH182"/>
      <c r="NI182"/>
      <c r="NJ182"/>
      <c r="NK182"/>
      <c r="NL182"/>
      <c r="NM182"/>
      <c r="NN182"/>
      <c r="NO182"/>
      <c r="NP182"/>
      <c r="NQ182"/>
      <c r="NR182"/>
      <c r="NS182"/>
      <c r="NT182"/>
      <c r="NU182"/>
      <c r="NV182"/>
      <c r="NW182"/>
      <c r="NX182"/>
      <c r="NY182"/>
      <c r="NZ182"/>
      <c r="OA182"/>
      <c r="OB182"/>
      <c r="OC182"/>
      <c r="OD182"/>
      <c r="OE182"/>
      <c r="OF182"/>
      <c r="OG182"/>
      <c r="OH182"/>
      <c r="OI182"/>
      <c r="OJ182"/>
      <c r="OK182"/>
      <c r="OL182"/>
      <c r="OM182"/>
      <c r="ON182"/>
      <c r="OO182"/>
      <c r="OP182"/>
      <c r="OQ182"/>
      <c r="OR182"/>
      <c r="OS182"/>
      <c r="OT182"/>
      <c r="OU182"/>
      <c r="OV182"/>
      <c r="OW182"/>
      <c r="OX182"/>
      <c r="OY182"/>
      <c r="OZ182"/>
      <c r="PA182"/>
      <c r="PB182"/>
      <c r="PC182"/>
      <c r="PD182"/>
      <c r="PE182"/>
      <c r="PF182"/>
      <c r="PG182"/>
      <c r="PH182"/>
      <c r="PI182"/>
      <c r="PJ182"/>
      <c r="PK182"/>
      <c r="PL182"/>
      <c r="PM182"/>
      <c r="PN182"/>
      <c r="PO182"/>
      <c r="PP182"/>
      <c r="PQ182"/>
      <c r="PR182"/>
      <c r="PS182"/>
      <c r="PT182"/>
      <c r="PU182"/>
      <c r="PV182"/>
      <c r="PW182"/>
      <c r="PX182"/>
      <c r="PY182"/>
      <c r="PZ182"/>
      <c r="QA182"/>
      <c r="QB182"/>
      <c r="QC182"/>
      <c r="QD182"/>
      <c r="QE182"/>
      <c r="QF182"/>
      <c r="QG182"/>
      <c r="QH182"/>
      <c r="QI182"/>
      <c r="QJ182"/>
      <c r="QK182"/>
      <c r="QL182"/>
      <c r="QM182"/>
      <c r="QN182"/>
      <c r="QO182"/>
      <c r="QP182"/>
      <c r="QQ182"/>
      <c r="QR182"/>
      <c r="QS182"/>
      <c r="QT182"/>
      <c r="QU182"/>
      <c r="QV182"/>
      <c r="QW182"/>
      <c r="QX182"/>
      <c r="QY182"/>
      <c r="QZ182"/>
      <c r="RA182"/>
      <c r="RB182"/>
      <c r="RC182"/>
      <c r="RD182"/>
      <c r="RE182"/>
      <c r="RF182"/>
    </row>
    <row r="183" spans="1:474">
      <c r="A183" s="252">
        <v>73</v>
      </c>
      <c r="B183" s="252" t="s">
        <v>190</v>
      </c>
      <c r="C183" s="252" t="s">
        <v>104</v>
      </c>
      <c r="D183" s="221">
        <v>3.25</v>
      </c>
      <c r="E183" s="221">
        <v>3</v>
      </c>
      <c r="F183" s="221">
        <v>4</v>
      </c>
      <c r="G183" s="221"/>
      <c r="H183" s="221"/>
      <c r="I183" s="221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  <c r="GE183"/>
      <c r="GF183"/>
      <c r="GG183"/>
      <c r="GH183"/>
      <c r="GI183"/>
      <c r="GJ183"/>
      <c r="GK183"/>
      <c r="GL183"/>
      <c r="GM183"/>
      <c r="GN183"/>
      <c r="GO183"/>
      <c r="GP183"/>
      <c r="GQ183"/>
      <c r="GR183"/>
      <c r="GS183"/>
      <c r="GT183"/>
      <c r="GU183"/>
      <c r="GV183"/>
      <c r="GW183"/>
      <c r="GX183"/>
      <c r="GY183"/>
      <c r="GZ183"/>
      <c r="HA183"/>
      <c r="HB183"/>
      <c r="HC183"/>
      <c r="HD183"/>
      <c r="HE183"/>
      <c r="HF183"/>
      <c r="HG183"/>
      <c r="HH183"/>
      <c r="HI183"/>
      <c r="HJ183"/>
      <c r="HK183"/>
      <c r="HL183"/>
      <c r="HM183"/>
      <c r="HN183"/>
      <c r="HO183"/>
      <c r="HP183"/>
      <c r="HQ183"/>
      <c r="HR183"/>
      <c r="HS183"/>
      <c r="HT183"/>
      <c r="HU183"/>
      <c r="HV183"/>
      <c r="HW183"/>
      <c r="HX183"/>
      <c r="HY183"/>
      <c r="HZ183"/>
      <c r="IA183"/>
      <c r="IB183"/>
      <c r="IC183"/>
      <c r="ID183"/>
      <c r="IE183"/>
      <c r="IF183"/>
      <c r="IG183"/>
      <c r="IH183"/>
      <c r="II183"/>
      <c r="IJ183"/>
      <c r="IK183"/>
      <c r="IL183"/>
      <c r="IM183"/>
      <c r="IN183"/>
      <c r="IO183"/>
      <c r="IP183"/>
      <c r="IQ183"/>
      <c r="IR183"/>
      <c r="IS183"/>
      <c r="IT183"/>
      <c r="IU183"/>
      <c r="IV183"/>
      <c r="IW183"/>
      <c r="IX183"/>
      <c r="IY183"/>
      <c r="IZ183"/>
      <c r="JA183"/>
      <c r="JB183"/>
      <c r="JC183"/>
      <c r="JD183"/>
      <c r="JE183"/>
      <c r="JF183"/>
      <c r="JG183"/>
      <c r="JH183"/>
      <c r="JI183"/>
      <c r="JJ183"/>
      <c r="JK183"/>
      <c r="JL183"/>
      <c r="JM183"/>
      <c r="JN183"/>
      <c r="JO183"/>
      <c r="JP183"/>
      <c r="JQ183"/>
      <c r="JR183"/>
      <c r="JS183"/>
      <c r="JT183"/>
      <c r="JU183"/>
      <c r="JV183"/>
      <c r="JW183"/>
      <c r="JX183"/>
      <c r="JY183"/>
      <c r="JZ183"/>
      <c r="KA183"/>
      <c r="KB183"/>
      <c r="KC183"/>
      <c r="KD183"/>
      <c r="KE183"/>
      <c r="KF183"/>
      <c r="KG183"/>
      <c r="KH183"/>
      <c r="KI183"/>
      <c r="KJ183"/>
      <c r="KK183"/>
      <c r="KL183"/>
      <c r="KM183"/>
      <c r="KN183"/>
      <c r="KO183"/>
      <c r="KP183"/>
      <c r="KQ183"/>
      <c r="KR183"/>
      <c r="KS183"/>
      <c r="KT183"/>
      <c r="KU183"/>
      <c r="KV183"/>
      <c r="KW183"/>
      <c r="KX183"/>
      <c r="KY183"/>
      <c r="KZ183"/>
      <c r="LA183"/>
      <c r="LB183"/>
      <c r="LC183"/>
      <c r="LD183"/>
      <c r="LE183"/>
      <c r="LF183"/>
      <c r="LG183"/>
      <c r="LH183"/>
      <c r="LI183"/>
      <c r="LJ183"/>
      <c r="LK183"/>
      <c r="LL183"/>
      <c r="LM183"/>
      <c r="LN183"/>
      <c r="LO183"/>
      <c r="LP183"/>
      <c r="LQ183"/>
      <c r="LR183"/>
      <c r="LS183"/>
      <c r="LT183"/>
      <c r="LU183"/>
      <c r="LV183"/>
      <c r="LW183"/>
      <c r="LX183"/>
      <c r="LY183"/>
      <c r="LZ183"/>
      <c r="MA183"/>
      <c r="MB183"/>
      <c r="MC183"/>
      <c r="MD183"/>
      <c r="ME183"/>
      <c r="MF183"/>
      <c r="MG183"/>
      <c r="MH183"/>
      <c r="MI183"/>
      <c r="MJ183"/>
      <c r="MK183"/>
      <c r="ML183"/>
      <c r="MM183"/>
      <c r="MN183"/>
      <c r="MO183"/>
      <c r="MP183"/>
      <c r="MQ183"/>
      <c r="MR183"/>
      <c r="MS183"/>
      <c r="MT183"/>
      <c r="MU183"/>
      <c r="MV183"/>
      <c r="MW183"/>
      <c r="MX183"/>
      <c r="MY183"/>
      <c r="MZ183"/>
      <c r="NA183"/>
      <c r="NB183"/>
      <c r="NC183"/>
      <c r="ND183"/>
      <c r="NE183"/>
      <c r="NF183"/>
      <c r="NG183"/>
      <c r="NH183"/>
      <c r="NI183"/>
      <c r="NJ183"/>
      <c r="NK183"/>
      <c r="NL183"/>
      <c r="NM183"/>
      <c r="NN183"/>
      <c r="NO183"/>
      <c r="NP183"/>
      <c r="NQ183"/>
      <c r="NR183"/>
      <c r="NS183"/>
      <c r="NT183"/>
      <c r="NU183"/>
      <c r="NV183"/>
      <c r="NW183"/>
      <c r="NX183"/>
      <c r="NY183"/>
      <c r="NZ183"/>
      <c r="OA183"/>
      <c r="OB183"/>
      <c r="OC183"/>
      <c r="OD183"/>
      <c r="OE183"/>
      <c r="OF183"/>
      <c r="OG183"/>
      <c r="OH183"/>
      <c r="OI183"/>
      <c r="OJ183"/>
      <c r="OK183"/>
      <c r="OL183"/>
      <c r="OM183"/>
      <c r="ON183"/>
      <c r="OO183"/>
      <c r="OP183"/>
      <c r="OQ183"/>
      <c r="OR183"/>
      <c r="OS183"/>
      <c r="OT183"/>
      <c r="OU183"/>
      <c r="OV183"/>
      <c r="OW183"/>
      <c r="OX183"/>
      <c r="OY183"/>
      <c r="OZ183"/>
      <c r="PA183"/>
      <c r="PB183"/>
      <c r="PC183"/>
      <c r="PD183"/>
      <c r="PE183"/>
      <c r="PF183"/>
      <c r="PG183"/>
      <c r="PH183"/>
      <c r="PI183"/>
      <c r="PJ183"/>
      <c r="PK183"/>
      <c r="PL183"/>
      <c r="PM183"/>
      <c r="PN183"/>
      <c r="PO183"/>
      <c r="PP183"/>
      <c r="PQ183"/>
      <c r="PR183"/>
      <c r="PS183"/>
      <c r="PT183"/>
      <c r="PU183"/>
      <c r="PV183"/>
      <c r="PW183"/>
      <c r="PX183"/>
      <c r="PY183"/>
      <c r="PZ183"/>
      <c r="QA183"/>
      <c r="QB183"/>
      <c r="QC183"/>
      <c r="QD183"/>
      <c r="QE183"/>
      <c r="QF183"/>
      <c r="QG183"/>
      <c r="QH183"/>
      <c r="QI183"/>
      <c r="QJ183"/>
      <c r="QK183"/>
      <c r="QL183"/>
      <c r="QM183"/>
      <c r="QN183"/>
      <c r="QO183"/>
      <c r="QP183"/>
      <c r="QQ183"/>
      <c r="QR183"/>
      <c r="QS183"/>
      <c r="QT183"/>
      <c r="QU183"/>
      <c r="QV183"/>
      <c r="QW183"/>
      <c r="QX183"/>
      <c r="QY183"/>
      <c r="QZ183"/>
      <c r="RA183"/>
      <c r="RB183"/>
      <c r="RC183"/>
      <c r="RD183"/>
      <c r="RE183"/>
      <c r="RF183"/>
    </row>
    <row r="184" spans="1:474">
      <c r="A184" s="252">
        <v>79</v>
      </c>
      <c r="B184" s="252" t="s">
        <v>229</v>
      </c>
      <c r="C184" s="252" t="s">
        <v>110</v>
      </c>
      <c r="D184" s="221">
        <v>12</v>
      </c>
      <c r="E184" s="221">
        <v>12</v>
      </c>
      <c r="F184" s="221">
        <v>12</v>
      </c>
      <c r="G184" s="221"/>
      <c r="H184" s="221"/>
      <c r="I184" s="221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  <c r="GE184"/>
      <c r="GF184"/>
      <c r="GG184"/>
      <c r="GH184"/>
      <c r="GI184"/>
      <c r="GJ184"/>
      <c r="GK184"/>
      <c r="GL184"/>
      <c r="GM184"/>
      <c r="GN184"/>
      <c r="GO184"/>
      <c r="GP184"/>
      <c r="GQ184"/>
      <c r="GR184"/>
      <c r="GS184"/>
      <c r="GT184"/>
      <c r="GU184"/>
      <c r="GV184"/>
      <c r="GW184"/>
      <c r="GX184"/>
      <c r="GY184"/>
      <c r="GZ184"/>
      <c r="HA184"/>
      <c r="HB184"/>
      <c r="HC184"/>
      <c r="HD184"/>
      <c r="HE184"/>
      <c r="HF184"/>
      <c r="HG184"/>
      <c r="HH184"/>
      <c r="HI184"/>
      <c r="HJ184"/>
      <c r="HK184"/>
      <c r="HL184"/>
      <c r="HM184"/>
      <c r="HN184"/>
      <c r="HO184"/>
      <c r="HP184"/>
      <c r="HQ184"/>
      <c r="HR184"/>
      <c r="HS184"/>
      <c r="HT184"/>
      <c r="HU184"/>
      <c r="HV184"/>
      <c r="HW184"/>
      <c r="HX184"/>
      <c r="HY184"/>
      <c r="HZ184"/>
      <c r="IA184"/>
      <c r="IB184"/>
      <c r="IC184"/>
      <c r="ID184"/>
      <c r="IE184"/>
      <c r="IF184"/>
      <c r="IG184"/>
      <c r="IH184"/>
      <c r="II184"/>
      <c r="IJ184"/>
      <c r="IK184"/>
      <c r="IL184"/>
      <c r="IM184"/>
      <c r="IN184"/>
      <c r="IO184"/>
      <c r="IP184"/>
      <c r="IQ184"/>
      <c r="IR184"/>
      <c r="IS184"/>
      <c r="IT184"/>
      <c r="IU184"/>
      <c r="IV184"/>
      <c r="IW184"/>
      <c r="IX184"/>
      <c r="IY184"/>
      <c r="IZ184"/>
      <c r="JA184"/>
      <c r="JB184"/>
      <c r="JC184"/>
      <c r="JD184"/>
      <c r="JE184"/>
      <c r="JF184"/>
      <c r="JG184"/>
      <c r="JH184"/>
      <c r="JI184"/>
      <c r="JJ184"/>
      <c r="JK184"/>
      <c r="JL184"/>
      <c r="JM184"/>
      <c r="JN184"/>
      <c r="JO184"/>
      <c r="JP184"/>
      <c r="JQ184"/>
      <c r="JR184"/>
      <c r="JS184"/>
      <c r="JT184"/>
      <c r="JU184"/>
      <c r="JV184"/>
      <c r="JW184"/>
      <c r="JX184"/>
      <c r="JY184"/>
      <c r="JZ184"/>
      <c r="KA184"/>
      <c r="KB184"/>
      <c r="KC184"/>
      <c r="KD184"/>
      <c r="KE184"/>
      <c r="KF184"/>
      <c r="KG184"/>
      <c r="KH184"/>
      <c r="KI184"/>
      <c r="KJ184"/>
      <c r="KK184"/>
      <c r="KL184"/>
      <c r="KM184"/>
      <c r="KN184"/>
      <c r="KO184"/>
      <c r="KP184"/>
      <c r="KQ184"/>
      <c r="KR184"/>
      <c r="KS184"/>
      <c r="KT184"/>
      <c r="KU184"/>
      <c r="KV184"/>
      <c r="KW184"/>
      <c r="KX184"/>
      <c r="KY184"/>
      <c r="KZ184"/>
      <c r="LA184"/>
      <c r="LB184"/>
      <c r="LC184"/>
      <c r="LD184"/>
      <c r="LE184"/>
      <c r="LF184"/>
      <c r="LG184"/>
      <c r="LH184"/>
      <c r="LI184"/>
      <c r="LJ184"/>
      <c r="LK184"/>
      <c r="LL184"/>
      <c r="LM184"/>
      <c r="LN184"/>
      <c r="LO184"/>
      <c r="LP184"/>
      <c r="LQ184"/>
      <c r="LR184"/>
      <c r="LS184"/>
      <c r="LT184"/>
      <c r="LU184"/>
      <c r="LV184"/>
      <c r="LW184"/>
      <c r="LX184"/>
      <c r="LY184"/>
      <c r="LZ184"/>
      <c r="MA184"/>
      <c r="MB184"/>
      <c r="MC184"/>
      <c r="MD184"/>
      <c r="ME184"/>
      <c r="MF184"/>
      <c r="MG184"/>
      <c r="MH184"/>
      <c r="MI184"/>
      <c r="MJ184"/>
      <c r="MK184"/>
      <c r="ML184"/>
      <c r="MM184"/>
      <c r="MN184"/>
      <c r="MO184"/>
      <c r="MP184"/>
      <c r="MQ184"/>
      <c r="MR184"/>
      <c r="MS184"/>
      <c r="MT184"/>
      <c r="MU184"/>
      <c r="MV184"/>
      <c r="MW184"/>
      <c r="MX184"/>
      <c r="MY184"/>
      <c r="MZ184"/>
      <c r="NA184"/>
      <c r="NB184"/>
      <c r="NC184"/>
      <c r="ND184"/>
      <c r="NE184"/>
      <c r="NF184"/>
      <c r="NG184"/>
      <c r="NH184"/>
      <c r="NI184"/>
      <c r="NJ184"/>
      <c r="NK184"/>
      <c r="NL184"/>
      <c r="NM184"/>
      <c r="NN184"/>
      <c r="NO184"/>
      <c r="NP184"/>
      <c r="NQ184"/>
      <c r="NR184"/>
      <c r="NS184"/>
      <c r="NT184"/>
      <c r="NU184"/>
      <c r="NV184"/>
      <c r="NW184"/>
      <c r="NX184"/>
      <c r="NY184"/>
      <c r="NZ184"/>
      <c r="OA184"/>
      <c r="OB184"/>
      <c r="OC184"/>
      <c r="OD184"/>
      <c r="OE184"/>
      <c r="OF184"/>
      <c r="OG184"/>
      <c r="OH184"/>
      <c r="OI184"/>
      <c r="OJ184"/>
      <c r="OK184"/>
      <c r="OL184"/>
      <c r="OM184"/>
      <c r="ON184"/>
      <c r="OO184"/>
      <c r="OP184"/>
      <c r="OQ184"/>
      <c r="OR184"/>
      <c r="OS184"/>
      <c r="OT184"/>
      <c r="OU184"/>
      <c r="OV184"/>
      <c r="OW184"/>
      <c r="OX184"/>
      <c r="OY184"/>
      <c r="OZ184"/>
      <c r="PA184"/>
      <c r="PB184"/>
      <c r="PC184"/>
      <c r="PD184"/>
      <c r="PE184"/>
      <c r="PF184"/>
      <c r="PG184"/>
      <c r="PH184"/>
      <c r="PI184"/>
      <c r="PJ184"/>
      <c r="PK184"/>
      <c r="PL184"/>
      <c r="PM184"/>
      <c r="PN184"/>
      <c r="PO184"/>
      <c r="PP184"/>
      <c r="PQ184"/>
      <c r="PR184"/>
      <c r="PS184"/>
      <c r="PT184"/>
      <c r="PU184"/>
      <c r="PV184"/>
      <c r="PW184"/>
      <c r="PX184"/>
      <c r="PY184"/>
      <c r="PZ184"/>
      <c r="QA184"/>
      <c r="QB184"/>
      <c r="QC184"/>
      <c r="QD184"/>
      <c r="QE184"/>
      <c r="QF184"/>
      <c r="QG184"/>
      <c r="QH184"/>
      <c r="QI184"/>
      <c r="QJ184"/>
      <c r="QK184"/>
      <c r="QL184"/>
      <c r="QM184"/>
      <c r="QN184"/>
      <c r="QO184"/>
      <c r="QP184"/>
      <c r="QQ184"/>
      <c r="QR184"/>
      <c r="QS184"/>
      <c r="QT184"/>
      <c r="QU184"/>
      <c r="QV184"/>
      <c r="QW184"/>
      <c r="QX184"/>
      <c r="QY184"/>
      <c r="QZ184"/>
      <c r="RA184"/>
      <c r="RB184"/>
      <c r="RC184"/>
      <c r="RD184"/>
      <c r="RE184"/>
      <c r="RF184"/>
    </row>
    <row r="185" spans="1:474">
      <c r="A185" s="252">
        <v>79</v>
      </c>
      <c r="B185" s="252" t="s">
        <v>190</v>
      </c>
      <c r="C185" s="252" t="s">
        <v>110</v>
      </c>
      <c r="D185" s="221">
        <v>10</v>
      </c>
      <c r="E185" s="221">
        <v>10</v>
      </c>
      <c r="F185" s="221">
        <v>10</v>
      </c>
      <c r="G185" s="221"/>
      <c r="H185" s="221"/>
      <c r="I185" s="221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</row>
    <row r="186" spans="1:474">
      <c r="A186" s="252">
        <v>79</v>
      </c>
      <c r="B186" s="252" t="s">
        <v>182</v>
      </c>
      <c r="C186" s="252" t="s">
        <v>110</v>
      </c>
      <c r="D186" s="221">
        <v>9</v>
      </c>
      <c r="E186" s="221">
        <v>9</v>
      </c>
      <c r="F186" s="221">
        <v>9</v>
      </c>
      <c r="G186" s="221"/>
      <c r="H186" s="221"/>
      <c r="I186" s="221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</row>
    <row r="187" spans="1:474">
      <c r="A187" s="252">
        <v>79</v>
      </c>
      <c r="B187" s="252" t="s">
        <v>175</v>
      </c>
      <c r="C187" s="252" t="s">
        <v>110</v>
      </c>
      <c r="D187" s="221">
        <v>12</v>
      </c>
      <c r="E187" s="221">
        <v>12</v>
      </c>
      <c r="F187" s="221">
        <v>12</v>
      </c>
      <c r="G187" s="221"/>
      <c r="H187" s="221"/>
      <c r="I187" s="221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</row>
    <row r="188" spans="1:474">
      <c r="A188" s="252">
        <v>79</v>
      </c>
      <c r="B188" s="252" t="s">
        <v>259</v>
      </c>
      <c r="C188" s="252" t="s">
        <v>110</v>
      </c>
      <c r="D188" s="221">
        <v>13</v>
      </c>
      <c r="E188" s="221">
        <v>13</v>
      </c>
      <c r="F188" s="221">
        <v>13</v>
      </c>
      <c r="G188" s="221"/>
      <c r="H188" s="221"/>
      <c r="I188" s="221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</row>
    <row r="189" spans="1:474">
      <c r="A189" s="252">
        <v>80</v>
      </c>
      <c r="B189" s="252" t="s">
        <v>229</v>
      </c>
      <c r="C189" s="252" t="s">
        <v>111</v>
      </c>
      <c r="D189" s="221">
        <v>16</v>
      </c>
      <c r="E189" s="221">
        <v>16</v>
      </c>
      <c r="F189" s="221">
        <v>16</v>
      </c>
      <c r="G189" s="221"/>
      <c r="H189" s="221"/>
      <c r="I189" s="221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</row>
    <row r="190" spans="1:474">
      <c r="A190" s="252">
        <v>80</v>
      </c>
      <c r="B190" s="252" t="s">
        <v>190</v>
      </c>
      <c r="C190" s="252" t="s">
        <v>111</v>
      </c>
      <c r="D190" s="221">
        <v>18</v>
      </c>
      <c r="E190" s="221">
        <v>18</v>
      </c>
      <c r="F190" s="221">
        <v>18</v>
      </c>
      <c r="G190" s="221"/>
      <c r="H190" s="221"/>
      <c r="I190" s="221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</row>
    <row r="191" spans="1:474">
      <c r="A191" s="252">
        <v>80</v>
      </c>
      <c r="B191" s="252" t="s">
        <v>182</v>
      </c>
      <c r="C191" s="252" t="s">
        <v>111</v>
      </c>
      <c r="D191" s="221">
        <v>14.5</v>
      </c>
      <c r="E191" s="221">
        <v>14</v>
      </c>
      <c r="F191" s="221">
        <v>15</v>
      </c>
      <c r="G191" s="221"/>
      <c r="H191" s="221"/>
      <c r="I191" s="22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</row>
    <row r="192" spans="1:474">
      <c r="A192" s="252">
        <v>80</v>
      </c>
      <c r="B192" s="252" t="s">
        <v>175</v>
      </c>
      <c r="C192" s="252" t="s">
        <v>111</v>
      </c>
      <c r="D192" s="221">
        <v>18</v>
      </c>
      <c r="E192" s="221">
        <v>18</v>
      </c>
      <c r="F192" s="221">
        <v>18</v>
      </c>
      <c r="G192" s="221"/>
      <c r="H192" s="221"/>
      <c r="I192" s="221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</row>
    <row r="193" spans="1:175">
      <c r="A193" s="252">
        <v>81</v>
      </c>
      <c r="B193" s="252" t="s">
        <v>190</v>
      </c>
      <c r="C193" s="252" t="s">
        <v>112</v>
      </c>
      <c r="D193" s="221">
        <v>16</v>
      </c>
      <c r="E193" s="221">
        <v>16</v>
      </c>
      <c r="F193" s="221">
        <v>16</v>
      </c>
      <c r="G193" s="221"/>
      <c r="H193" s="221"/>
      <c r="I193" s="221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</row>
    <row r="194" spans="1:175">
      <c r="A194" s="252">
        <v>84</v>
      </c>
      <c r="B194" s="252" t="s">
        <v>190</v>
      </c>
      <c r="C194" s="252" t="s">
        <v>115</v>
      </c>
      <c r="D194" s="221">
        <v>14.166666666666666</v>
      </c>
      <c r="E194" s="221">
        <v>14</v>
      </c>
      <c r="F194" s="221">
        <v>15</v>
      </c>
      <c r="G194" s="221"/>
      <c r="H194" s="221"/>
      <c r="I194" s="221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</row>
    <row r="195" spans="1:175">
      <c r="A195" s="252">
        <v>84</v>
      </c>
      <c r="B195" s="252" t="s">
        <v>182</v>
      </c>
      <c r="C195" s="252" t="s">
        <v>115</v>
      </c>
      <c r="D195" s="221">
        <v>16</v>
      </c>
      <c r="E195" s="221">
        <v>16</v>
      </c>
      <c r="F195" s="221">
        <v>16</v>
      </c>
      <c r="G195" s="221"/>
      <c r="H195" s="221"/>
      <c r="I195" s="221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</row>
    <row r="196" spans="1:175">
      <c r="A196" s="252">
        <v>84</v>
      </c>
      <c r="B196" s="252" t="s">
        <v>175</v>
      </c>
      <c r="C196" s="252" t="s">
        <v>115</v>
      </c>
      <c r="D196" s="221">
        <v>13</v>
      </c>
      <c r="E196" s="221">
        <v>13</v>
      </c>
      <c r="F196" s="221">
        <v>13</v>
      </c>
      <c r="G196" s="221"/>
      <c r="H196" s="221"/>
      <c r="I196" s="221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</row>
    <row r="197" spans="1:175">
      <c r="A197" s="252">
        <v>84</v>
      </c>
      <c r="B197" s="252" t="s">
        <v>259</v>
      </c>
      <c r="C197" s="252" t="s">
        <v>115</v>
      </c>
      <c r="D197" s="221">
        <v>15.666666666666666</v>
      </c>
      <c r="E197" s="221">
        <v>15</v>
      </c>
      <c r="F197" s="221">
        <v>16</v>
      </c>
      <c r="G197" s="221"/>
      <c r="H197" s="221"/>
      <c r="I197" s="221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</row>
    <row r="198" spans="1:175">
      <c r="A198" s="252">
        <v>85</v>
      </c>
      <c r="B198" s="252" t="s">
        <v>190</v>
      </c>
      <c r="C198" s="252" t="s">
        <v>116</v>
      </c>
      <c r="D198" s="221">
        <v>12.166666666666666</v>
      </c>
      <c r="E198" s="221">
        <v>12</v>
      </c>
      <c r="F198" s="221">
        <v>13</v>
      </c>
      <c r="G198" s="221"/>
      <c r="H198" s="221"/>
      <c r="I198" s="221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</row>
    <row r="199" spans="1:175">
      <c r="A199" s="252">
        <v>86</v>
      </c>
      <c r="B199" s="252" t="s">
        <v>229</v>
      </c>
      <c r="C199" s="252" t="s">
        <v>117</v>
      </c>
      <c r="D199" s="221">
        <v>200</v>
      </c>
      <c r="E199" s="221">
        <v>200</v>
      </c>
      <c r="F199" s="221">
        <v>200</v>
      </c>
      <c r="G199" s="221"/>
      <c r="H199" s="221"/>
      <c r="I199" s="221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</row>
    <row r="200" spans="1:175">
      <c r="A200" s="252">
        <v>86</v>
      </c>
      <c r="B200" s="252" t="s">
        <v>190</v>
      </c>
      <c r="C200" s="252" t="s">
        <v>117</v>
      </c>
      <c r="D200" s="221">
        <v>200</v>
      </c>
      <c r="E200" s="221">
        <v>200</v>
      </c>
      <c r="F200" s="221">
        <v>200</v>
      </c>
      <c r="G200" s="221"/>
      <c r="H200" s="221"/>
      <c r="I200" s="221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</row>
    <row r="201" spans="1:175">
      <c r="A201" s="252">
        <v>86</v>
      </c>
      <c r="B201" s="252" t="s">
        <v>182</v>
      </c>
      <c r="C201" s="252" t="s">
        <v>117</v>
      </c>
      <c r="D201" s="221">
        <v>200</v>
      </c>
      <c r="E201" s="221">
        <v>200</v>
      </c>
      <c r="F201" s="221">
        <v>200</v>
      </c>
      <c r="G201" s="221"/>
      <c r="H201" s="221"/>
      <c r="I201" s="22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</row>
    <row r="202" spans="1:175">
      <c r="A202" s="252">
        <v>86</v>
      </c>
      <c r="B202" s="252" t="s">
        <v>175</v>
      </c>
      <c r="C202" s="252" t="s">
        <v>117</v>
      </c>
      <c r="D202" s="221">
        <v>250</v>
      </c>
      <c r="E202" s="221">
        <v>250</v>
      </c>
      <c r="F202" s="221">
        <v>250</v>
      </c>
      <c r="G202" s="221"/>
      <c r="H202" s="221"/>
      <c r="I202" s="221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</row>
    <row r="203" spans="1:175">
      <c r="A203" s="252">
        <v>86</v>
      </c>
      <c r="B203" s="252" t="s">
        <v>259</v>
      </c>
      <c r="C203" s="252" t="s">
        <v>117</v>
      </c>
      <c r="D203" s="221">
        <v>222.5</v>
      </c>
      <c r="E203" s="221">
        <v>215</v>
      </c>
      <c r="F203" s="221">
        <v>230</v>
      </c>
      <c r="G203" s="221"/>
      <c r="H203" s="221"/>
      <c r="I203" s="221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</row>
    <row r="204" spans="1:175">
      <c r="A204" s="252">
        <v>87</v>
      </c>
      <c r="B204" s="252" t="s">
        <v>190</v>
      </c>
      <c r="C204" s="252" t="s">
        <v>118</v>
      </c>
      <c r="D204" s="221">
        <v>150</v>
      </c>
      <c r="E204" s="221">
        <v>150</v>
      </c>
      <c r="F204" s="221">
        <v>150</v>
      </c>
      <c r="G204" s="221"/>
      <c r="H204" s="221"/>
      <c r="I204" s="221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</row>
    <row r="205" spans="1:175">
      <c r="A205" s="252">
        <v>87</v>
      </c>
      <c r="B205" s="252" t="s">
        <v>182</v>
      </c>
      <c r="C205" s="252" t="s">
        <v>118</v>
      </c>
      <c r="D205" s="221">
        <v>182.5</v>
      </c>
      <c r="E205" s="221">
        <v>180</v>
      </c>
      <c r="F205" s="221">
        <v>185</v>
      </c>
      <c r="G205" s="221"/>
      <c r="H205" s="221"/>
      <c r="I205" s="221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</row>
    <row r="206" spans="1:175">
      <c r="A206" s="252">
        <v>88</v>
      </c>
      <c r="B206" s="252" t="s">
        <v>190</v>
      </c>
      <c r="C206" s="252" t="s">
        <v>119</v>
      </c>
      <c r="D206" s="221">
        <v>125</v>
      </c>
      <c r="E206" s="221">
        <v>125</v>
      </c>
      <c r="F206" s="221">
        <v>125</v>
      </c>
      <c r="G206" s="221"/>
      <c r="H206" s="221"/>
      <c r="I206" s="221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</row>
    <row r="207" spans="1:175">
      <c r="A207" s="252">
        <v>88</v>
      </c>
      <c r="B207" s="252" t="s">
        <v>182</v>
      </c>
      <c r="C207" s="252" t="s">
        <v>119</v>
      </c>
      <c r="D207" s="221">
        <v>150</v>
      </c>
      <c r="E207" s="221">
        <v>150</v>
      </c>
      <c r="F207" s="221">
        <v>150</v>
      </c>
      <c r="G207" s="221"/>
      <c r="H207" s="221"/>
      <c r="I207" s="221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</row>
    <row r="208" spans="1:175">
      <c r="A208" s="252">
        <v>88</v>
      </c>
      <c r="B208" s="252" t="s">
        <v>175</v>
      </c>
      <c r="C208" s="252" t="s">
        <v>119</v>
      </c>
      <c r="D208" s="221">
        <v>125</v>
      </c>
      <c r="E208" s="221">
        <v>125</v>
      </c>
      <c r="F208" s="221">
        <v>125</v>
      </c>
      <c r="G208" s="221"/>
      <c r="H208" s="221"/>
      <c r="I208" s="221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</row>
    <row r="209" spans="1:175">
      <c r="A209" s="252">
        <v>89</v>
      </c>
      <c r="B209" s="252" t="s">
        <v>229</v>
      </c>
      <c r="C209" s="252" t="s">
        <v>120</v>
      </c>
      <c r="D209" s="221">
        <v>24</v>
      </c>
      <c r="E209" s="221">
        <v>24</v>
      </c>
      <c r="F209" s="221">
        <v>24</v>
      </c>
      <c r="G209" s="221"/>
      <c r="H209" s="221"/>
      <c r="I209" s="221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</row>
    <row r="210" spans="1:175">
      <c r="A210" s="252">
        <v>89</v>
      </c>
      <c r="B210" s="252" t="s">
        <v>190</v>
      </c>
      <c r="C210" s="252" t="s">
        <v>120</v>
      </c>
      <c r="D210" s="221">
        <v>25.6</v>
      </c>
      <c r="E210" s="221">
        <v>24</v>
      </c>
      <c r="F210" s="221">
        <v>26</v>
      </c>
      <c r="G210" s="221"/>
      <c r="H210" s="221"/>
      <c r="I210" s="221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</row>
    <row r="211" spans="1:175">
      <c r="A211" s="252">
        <v>89</v>
      </c>
      <c r="B211" s="252" t="s">
        <v>182</v>
      </c>
      <c r="C211" s="252" t="s">
        <v>120</v>
      </c>
      <c r="D211" s="221">
        <v>26</v>
      </c>
      <c r="E211" s="221">
        <v>26</v>
      </c>
      <c r="F211" s="221">
        <v>26</v>
      </c>
      <c r="G211" s="221"/>
      <c r="H211" s="221"/>
      <c r="I211" s="22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</row>
    <row r="212" spans="1:175">
      <c r="A212" s="252">
        <v>89</v>
      </c>
      <c r="B212" s="252" t="s">
        <v>175</v>
      </c>
      <c r="C212" s="252" t="s">
        <v>120</v>
      </c>
      <c r="D212" s="221">
        <v>25</v>
      </c>
      <c r="E212" s="221">
        <v>25</v>
      </c>
      <c r="F212" s="221">
        <v>25</v>
      </c>
      <c r="G212" s="221"/>
      <c r="H212" s="221"/>
      <c r="I212" s="221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</row>
    <row r="213" spans="1:175">
      <c r="A213" s="252">
        <v>89</v>
      </c>
      <c r="B213" s="252" t="s">
        <v>259</v>
      </c>
      <c r="C213" s="252" t="s">
        <v>120</v>
      </c>
      <c r="D213" s="221">
        <v>28</v>
      </c>
      <c r="E213" s="221">
        <v>28</v>
      </c>
      <c r="F213" s="221">
        <v>28</v>
      </c>
      <c r="G213" s="221"/>
      <c r="H213" s="221"/>
      <c r="I213" s="221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</row>
    <row r="214" spans="1:175">
      <c r="A214" s="252">
        <v>90</v>
      </c>
      <c r="B214" s="252" t="s">
        <v>190</v>
      </c>
      <c r="C214" s="252" t="s">
        <v>121</v>
      </c>
      <c r="D214" s="221">
        <v>16.600000000000001</v>
      </c>
      <c r="E214" s="221">
        <v>15</v>
      </c>
      <c r="F214" s="221">
        <v>17</v>
      </c>
      <c r="G214" s="221"/>
      <c r="H214" s="221"/>
      <c r="I214" s="221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</row>
    <row r="215" spans="1:175">
      <c r="A215" s="252">
        <v>90</v>
      </c>
      <c r="B215" s="252" t="s">
        <v>182</v>
      </c>
      <c r="C215" s="252" t="s">
        <v>121</v>
      </c>
      <c r="D215" s="221">
        <v>20</v>
      </c>
      <c r="E215" s="221">
        <v>20</v>
      </c>
      <c r="F215" s="221">
        <v>20</v>
      </c>
      <c r="G215" s="221"/>
      <c r="H215" s="221"/>
      <c r="I215" s="221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</row>
    <row r="216" spans="1:175">
      <c r="A216" s="252">
        <v>92</v>
      </c>
      <c r="B216" s="252" t="s">
        <v>190</v>
      </c>
      <c r="C216" s="252" t="s">
        <v>122</v>
      </c>
      <c r="D216" s="221">
        <v>146.66666666666666</v>
      </c>
      <c r="E216" s="221">
        <v>145</v>
      </c>
      <c r="F216" s="221">
        <v>150</v>
      </c>
      <c r="G216" s="221"/>
      <c r="H216" s="221"/>
      <c r="I216" s="221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</row>
    <row r="217" spans="1:175">
      <c r="A217" s="252">
        <v>92</v>
      </c>
      <c r="B217" s="252" t="s">
        <v>182</v>
      </c>
      <c r="C217" s="252" t="s">
        <v>122</v>
      </c>
      <c r="D217" s="221">
        <v>172.5</v>
      </c>
      <c r="E217" s="221">
        <v>170</v>
      </c>
      <c r="F217" s="221">
        <v>175</v>
      </c>
      <c r="G217" s="221"/>
      <c r="H217" s="221"/>
      <c r="I217" s="221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</row>
    <row r="218" spans="1:175">
      <c r="A218" s="252">
        <v>92</v>
      </c>
      <c r="B218" s="252" t="s">
        <v>259</v>
      </c>
      <c r="C218" s="252" t="s">
        <v>122</v>
      </c>
      <c r="D218" s="221">
        <v>175</v>
      </c>
      <c r="E218" s="221">
        <v>175</v>
      </c>
      <c r="F218" s="221">
        <v>175</v>
      </c>
      <c r="G218" s="221"/>
      <c r="H218" s="221"/>
      <c r="I218" s="221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</row>
    <row r="219" spans="1:175">
      <c r="A219" s="252">
        <v>94</v>
      </c>
      <c r="B219" s="252" t="s">
        <v>262</v>
      </c>
      <c r="C219" s="252" t="s">
        <v>265</v>
      </c>
      <c r="D219" s="221">
        <v>95</v>
      </c>
      <c r="E219" s="221">
        <v>85</v>
      </c>
      <c r="F219" s="221">
        <v>100</v>
      </c>
      <c r="G219" s="221">
        <v>1.1000000000000001</v>
      </c>
      <c r="H219" s="221">
        <v>1.1000000000000001</v>
      </c>
      <c r="I219" s="221">
        <v>1.1000000000000001</v>
      </c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</row>
    <row r="220" spans="1:175">
      <c r="A220" s="252">
        <v>94</v>
      </c>
      <c r="B220" s="252" t="s">
        <v>229</v>
      </c>
      <c r="C220" s="252" t="s">
        <v>265</v>
      </c>
      <c r="D220" s="221">
        <v>85</v>
      </c>
      <c r="E220" s="221">
        <v>85</v>
      </c>
      <c r="F220" s="221">
        <v>85</v>
      </c>
      <c r="G220" s="221">
        <v>1</v>
      </c>
      <c r="H220" s="221">
        <v>1</v>
      </c>
      <c r="I220" s="221">
        <v>1</v>
      </c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</row>
    <row r="221" spans="1:175">
      <c r="A221" s="252">
        <v>94</v>
      </c>
      <c r="B221" s="252" t="s">
        <v>259</v>
      </c>
      <c r="C221" s="252" t="s">
        <v>265</v>
      </c>
      <c r="D221" s="221"/>
      <c r="E221" s="221"/>
      <c r="F221" s="221"/>
      <c r="G221" s="221">
        <v>1.5</v>
      </c>
      <c r="H221" s="221">
        <v>1.5</v>
      </c>
      <c r="I221" s="221">
        <v>1.5</v>
      </c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</row>
    <row r="222" spans="1:175">
      <c r="A222" s="252">
        <v>95</v>
      </c>
      <c r="B222" s="252" t="s">
        <v>262</v>
      </c>
      <c r="C222" s="252" t="s">
        <v>204</v>
      </c>
      <c r="D222" s="221">
        <v>105</v>
      </c>
      <c r="E222" s="221">
        <v>105</v>
      </c>
      <c r="F222" s="221">
        <v>105</v>
      </c>
      <c r="G222" s="221"/>
      <c r="H222" s="221"/>
      <c r="I222" s="221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</row>
    <row r="223" spans="1:175">
      <c r="A223" s="252">
        <v>95</v>
      </c>
      <c r="B223" s="252" t="s">
        <v>229</v>
      </c>
      <c r="C223" s="252" t="s">
        <v>204</v>
      </c>
      <c r="D223" s="221">
        <v>102.5</v>
      </c>
      <c r="E223" s="221">
        <v>100</v>
      </c>
      <c r="F223" s="221">
        <v>105</v>
      </c>
      <c r="G223" s="221">
        <v>1.1000000000000001</v>
      </c>
      <c r="H223" s="221">
        <v>1.1000000000000001</v>
      </c>
      <c r="I223" s="221">
        <v>1.1000000000000001</v>
      </c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</row>
    <row r="224" spans="1:175">
      <c r="A224" s="252">
        <v>95</v>
      </c>
      <c r="B224" s="252" t="s">
        <v>182</v>
      </c>
      <c r="C224" s="252" t="s">
        <v>204</v>
      </c>
      <c r="D224" s="221"/>
      <c r="E224" s="221"/>
      <c r="F224" s="221"/>
      <c r="G224" s="221">
        <v>1.51875</v>
      </c>
      <c r="H224" s="221">
        <v>1.4</v>
      </c>
      <c r="I224" s="221">
        <v>1.65</v>
      </c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</row>
    <row r="225" spans="1:175">
      <c r="A225" s="252">
        <v>95</v>
      </c>
      <c r="B225" s="252" t="s">
        <v>175</v>
      </c>
      <c r="C225" s="252" t="s">
        <v>204</v>
      </c>
      <c r="D225" s="221">
        <v>120</v>
      </c>
      <c r="E225" s="221">
        <v>120</v>
      </c>
      <c r="F225" s="221">
        <v>120</v>
      </c>
      <c r="G225" s="221">
        <v>1.5</v>
      </c>
      <c r="H225" s="221">
        <v>1.5</v>
      </c>
      <c r="I225" s="221">
        <v>1.5</v>
      </c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</row>
    <row r="226" spans="1:175">
      <c r="A226" s="252">
        <v>95</v>
      </c>
      <c r="B226" s="252" t="s">
        <v>259</v>
      </c>
      <c r="C226" s="252" t="s">
        <v>204</v>
      </c>
      <c r="D226" s="221">
        <v>150</v>
      </c>
      <c r="E226" s="221">
        <v>150</v>
      </c>
      <c r="F226" s="221">
        <v>150</v>
      </c>
      <c r="G226" s="221">
        <v>1.6166666666666665</v>
      </c>
      <c r="H226" s="221">
        <v>1.5</v>
      </c>
      <c r="I226" s="221">
        <v>1.75</v>
      </c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</row>
    <row r="227" spans="1:175">
      <c r="A227" s="252">
        <v>96</v>
      </c>
      <c r="B227" s="252" t="s">
        <v>262</v>
      </c>
      <c r="C227" s="252" t="s">
        <v>205</v>
      </c>
      <c r="D227" s="221">
        <v>48</v>
      </c>
      <c r="E227" s="221">
        <v>48</v>
      </c>
      <c r="F227" s="221">
        <v>48</v>
      </c>
      <c r="G227" s="221">
        <v>0.54999999999999993</v>
      </c>
      <c r="H227" s="221">
        <v>0.55000000000000004</v>
      </c>
      <c r="I227" s="221">
        <v>0.55000000000000004</v>
      </c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</row>
    <row r="228" spans="1:175">
      <c r="A228" s="252">
        <v>96</v>
      </c>
      <c r="B228" s="252" t="s">
        <v>229</v>
      </c>
      <c r="C228" s="252" t="s">
        <v>205</v>
      </c>
      <c r="D228" s="221">
        <v>48</v>
      </c>
      <c r="E228" s="221">
        <v>48</v>
      </c>
      <c r="F228" s="221">
        <v>48</v>
      </c>
      <c r="G228" s="221">
        <v>0.55000000000000004</v>
      </c>
      <c r="H228" s="221">
        <v>0.55000000000000004</v>
      </c>
      <c r="I228" s="221">
        <v>0.55000000000000004</v>
      </c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</row>
    <row r="229" spans="1:175">
      <c r="A229" s="252">
        <v>96</v>
      </c>
      <c r="B229" s="252" t="s">
        <v>182</v>
      </c>
      <c r="C229" s="252" t="s">
        <v>205</v>
      </c>
      <c r="D229" s="221">
        <v>48.516666666666673</v>
      </c>
      <c r="E229" s="221">
        <v>48</v>
      </c>
      <c r="F229" s="221">
        <v>49</v>
      </c>
      <c r="G229" s="221">
        <v>0.56666666666666676</v>
      </c>
      <c r="H229" s="221">
        <v>0.55000000000000004</v>
      </c>
      <c r="I229" s="221">
        <v>0.6</v>
      </c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</row>
    <row r="230" spans="1:175">
      <c r="A230" s="252">
        <v>96</v>
      </c>
      <c r="B230" s="252" t="s">
        <v>175</v>
      </c>
      <c r="C230" s="252" t="s">
        <v>205</v>
      </c>
      <c r="D230" s="221">
        <v>49.2</v>
      </c>
      <c r="E230" s="221">
        <v>49</v>
      </c>
      <c r="F230" s="221">
        <v>50</v>
      </c>
      <c r="G230" s="221">
        <v>0.57999999999999996</v>
      </c>
      <c r="H230" s="221">
        <v>0.5</v>
      </c>
      <c r="I230" s="221">
        <v>0.6</v>
      </c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</row>
    <row r="231" spans="1:175">
      <c r="A231" s="252">
        <v>96</v>
      </c>
      <c r="B231" s="252" t="s">
        <v>259</v>
      </c>
      <c r="C231" s="252" t="s">
        <v>205</v>
      </c>
      <c r="D231" s="221">
        <v>49.75</v>
      </c>
      <c r="E231" s="221">
        <v>49</v>
      </c>
      <c r="F231" s="221">
        <v>51</v>
      </c>
      <c r="G231" s="221">
        <v>0.57499999999999996</v>
      </c>
      <c r="H231" s="221">
        <v>0.55000000000000004</v>
      </c>
      <c r="I231" s="221">
        <v>0.6</v>
      </c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</row>
    <row r="232" spans="1:175">
      <c r="A232" s="252">
        <v>97</v>
      </c>
      <c r="B232" s="252" t="s">
        <v>262</v>
      </c>
      <c r="C232" s="252" t="s">
        <v>206</v>
      </c>
      <c r="D232" s="221">
        <v>74</v>
      </c>
      <c r="E232" s="221">
        <v>72</v>
      </c>
      <c r="F232" s="221">
        <v>75</v>
      </c>
      <c r="G232" s="221">
        <v>0.79999999999999993</v>
      </c>
      <c r="H232" s="221">
        <v>0.8</v>
      </c>
      <c r="I232" s="221">
        <v>0.8</v>
      </c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</row>
    <row r="233" spans="1:175">
      <c r="A233" s="252">
        <v>97</v>
      </c>
      <c r="B233" s="252" t="s">
        <v>229</v>
      </c>
      <c r="C233" s="252" t="s">
        <v>206</v>
      </c>
      <c r="D233" s="221">
        <v>75</v>
      </c>
      <c r="E233" s="221">
        <v>75</v>
      </c>
      <c r="F233" s="221">
        <v>75</v>
      </c>
      <c r="G233" s="221">
        <v>0.8</v>
      </c>
      <c r="H233" s="221">
        <v>0.8</v>
      </c>
      <c r="I233" s="221">
        <v>0.8</v>
      </c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</row>
    <row r="234" spans="1:175">
      <c r="A234" s="252">
        <v>97</v>
      </c>
      <c r="B234" s="252" t="s">
        <v>182</v>
      </c>
      <c r="C234" s="252" t="s">
        <v>206</v>
      </c>
      <c r="D234" s="221"/>
      <c r="E234" s="221"/>
      <c r="F234" s="221"/>
      <c r="G234" s="221">
        <v>1.1375</v>
      </c>
      <c r="H234" s="221">
        <v>1</v>
      </c>
      <c r="I234" s="221">
        <v>1.25</v>
      </c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</row>
    <row r="235" spans="1:175">
      <c r="A235" s="252">
        <v>97</v>
      </c>
      <c r="B235" s="252" t="s">
        <v>175</v>
      </c>
      <c r="C235" s="252" t="s">
        <v>206</v>
      </c>
      <c r="D235" s="221">
        <v>95</v>
      </c>
      <c r="E235" s="221">
        <v>95</v>
      </c>
      <c r="F235" s="221">
        <v>95</v>
      </c>
      <c r="G235" s="221">
        <v>1.2</v>
      </c>
      <c r="H235" s="221">
        <v>1.2</v>
      </c>
      <c r="I235" s="221">
        <v>1.2</v>
      </c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</row>
    <row r="236" spans="1:175">
      <c r="A236" s="252">
        <v>97</v>
      </c>
      <c r="B236" s="252" t="s">
        <v>259</v>
      </c>
      <c r="C236" s="252" t="s">
        <v>206</v>
      </c>
      <c r="D236" s="221">
        <v>81</v>
      </c>
      <c r="E236" s="221">
        <v>80</v>
      </c>
      <c r="F236" s="221">
        <v>82</v>
      </c>
      <c r="G236" s="221">
        <v>1.06</v>
      </c>
      <c r="H236" s="221">
        <v>1</v>
      </c>
      <c r="I236" s="221">
        <v>1.1000000000000001</v>
      </c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</row>
    <row r="237" spans="1:175">
      <c r="A237" s="252">
        <v>98</v>
      </c>
      <c r="B237" s="252" t="s">
        <v>262</v>
      </c>
      <c r="C237" s="252" t="s">
        <v>266</v>
      </c>
      <c r="D237" s="221">
        <v>154.30000000000001</v>
      </c>
      <c r="E237" s="221">
        <v>148</v>
      </c>
      <c r="F237" s="221">
        <v>160</v>
      </c>
      <c r="G237" s="221">
        <v>1.7428571428571427</v>
      </c>
      <c r="H237" s="221">
        <v>1.7</v>
      </c>
      <c r="I237" s="221">
        <v>1.75</v>
      </c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</row>
    <row r="238" spans="1:175">
      <c r="A238" s="252">
        <v>98</v>
      </c>
      <c r="B238" s="252" t="s">
        <v>229</v>
      </c>
      <c r="C238" s="252" t="s">
        <v>266</v>
      </c>
      <c r="D238" s="221">
        <v>152.5</v>
      </c>
      <c r="E238" s="221">
        <v>150</v>
      </c>
      <c r="F238" s="221">
        <v>155</v>
      </c>
      <c r="G238" s="221">
        <v>1.75</v>
      </c>
      <c r="H238" s="221">
        <v>1.75</v>
      </c>
      <c r="I238" s="221">
        <v>1.75</v>
      </c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</row>
    <row r="239" spans="1:175">
      <c r="A239" s="252">
        <v>98</v>
      </c>
      <c r="B239" s="252" t="s">
        <v>182</v>
      </c>
      <c r="C239" s="252" t="s">
        <v>266</v>
      </c>
      <c r="D239" s="221"/>
      <c r="E239" s="221"/>
      <c r="F239" s="221"/>
      <c r="G239" s="221">
        <v>1.98125</v>
      </c>
      <c r="H239" s="221">
        <v>1.75</v>
      </c>
      <c r="I239" s="221">
        <v>2.1</v>
      </c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</row>
    <row r="240" spans="1:175">
      <c r="A240" s="252">
        <v>98</v>
      </c>
      <c r="B240" s="252" t="s">
        <v>175</v>
      </c>
      <c r="C240" s="252" t="s">
        <v>266</v>
      </c>
      <c r="D240" s="221">
        <v>160</v>
      </c>
      <c r="E240" s="221">
        <v>160</v>
      </c>
      <c r="F240" s="221">
        <v>160</v>
      </c>
      <c r="G240" s="221">
        <v>2</v>
      </c>
      <c r="H240" s="221">
        <v>2</v>
      </c>
      <c r="I240" s="221">
        <v>2</v>
      </c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</row>
    <row r="241" spans="1:175">
      <c r="A241" s="252">
        <v>98</v>
      </c>
      <c r="B241" s="252" t="s">
        <v>259</v>
      </c>
      <c r="C241" s="252" t="s">
        <v>266</v>
      </c>
      <c r="D241" s="221">
        <v>157.5</v>
      </c>
      <c r="E241" s="221">
        <v>150</v>
      </c>
      <c r="F241" s="221">
        <v>165</v>
      </c>
      <c r="G241" s="221">
        <v>2.0499999999999998</v>
      </c>
      <c r="H241" s="221">
        <v>2</v>
      </c>
      <c r="I241" s="221">
        <v>2.25</v>
      </c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</row>
    <row r="242" spans="1:175">
      <c r="A242" s="252">
        <v>99</v>
      </c>
      <c r="B242" s="252" t="s">
        <v>229</v>
      </c>
      <c r="C242" s="252" t="s">
        <v>208</v>
      </c>
      <c r="D242" s="221">
        <v>26</v>
      </c>
      <c r="E242" s="221">
        <v>26</v>
      </c>
      <c r="F242" s="221">
        <v>26</v>
      </c>
      <c r="G242" s="221"/>
      <c r="H242" s="221"/>
      <c r="I242" s="221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</row>
    <row r="243" spans="1:175">
      <c r="A243" s="252">
        <v>99</v>
      </c>
      <c r="B243" s="252" t="s">
        <v>175</v>
      </c>
      <c r="C243" s="252" t="s">
        <v>208</v>
      </c>
      <c r="D243" s="221">
        <v>28</v>
      </c>
      <c r="E243" s="221">
        <v>28</v>
      </c>
      <c r="F243" s="221">
        <v>28</v>
      </c>
      <c r="G243" s="221"/>
      <c r="H243" s="221"/>
      <c r="I243" s="221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</row>
    <row r="244" spans="1:175">
      <c r="A244" s="252">
        <v>100</v>
      </c>
      <c r="B244" s="252" t="s">
        <v>262</v>
      </c>
      <c r="C244" s="252" t="s">
        <v>209</v>
      </c>
      <c r="D244" s="221">
        <v>24.5</v>
      </c>
      <c r="E244" s="221">
        <v>24</v>
      </c>
      <c r="F244" s="221">
        <v>25</v>
      </c>
      <c r="G244" s="221"/>
      <c r="H244" s="221"/>
      <c r="I244" s="221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</row>
    <row r="245" spans="1:175">
      <c r="A245" s="252">
        <v>100</v>
      </c>
      <c r="B245" s="252" t="s">
        <v>229</v>
      </c>
      <c r="C245" s="252" t="s">
        <v>209</v>
      </c>
      <c r="D245" s="221">
        <v>24.5</v>
      </c>
      <c r="E245" s="221">
        <v>24</v>
      </c>
      <c r="F245" s="221">
        <v>25</v>
      </c>
      <c r="G245" s="221"/>
      <c r="H245" s="221"/>
      <c r="I245" s="221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</row>
    <row r="246" spans="1:175">
      <c r="A246" s="252">
        <v>100</v>
      </c>
      <c r="B246" s="252" t="s">
        <v>182</v>
      </c>
      <c r="C246" s="252" t="s">
        <v>209</v>
      </c>
      <c r="D246" s="221">
        <v>24</v>
      </c>
      <c r="E246" s="221">
        <v>24</v>
      </c>
      <c r="F246" s="221">
        <v>24</v>
      </c>
      <c r="G246" s="221">
        <v>0.57499999999999996</v>
      </c>
      <c r="H246" s="221">
        <v>0.55000000000000004</v>
      </c>
      <c r="I246" s="221">
        <v>0.6</v>
      </c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</row>
    <row r="247" spans="1:175">
      <c r="A247" s="252">
        <v>100</v>
      </c>
      <c r="B247" s="252" t="s">
        <v>175</v>
      </c>
      <c r="C247" s="252" t="s">
        <v>209</v>
      </c>
      <c r="D247" s="221">
        <v>24.5</v>
      </c>
      <c r="E247" s="221">
        <v>24.5</v>
      </c>
      <c r="F247" s="221">
        <v>24.5</v>
      </c>
      <c r="G247" s="221"/>
      <c r="H247" s="221"/>
      <c r="I247" s="221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</row>
    <row r="248" spans="1:175">
      <c r="A248" s="252">
        <v>100</v>
      </c>
      <c r="B248" s="252" t="s">
        <v>259</v>
      </c>
      <c r="C248" s="252" t="s">
        <v>209</v>
      </c>
      <c r="D248" s="221">
        <v>23</v>
      </c>
      <c r="E248" s="221">
        <v>23</v>
      </c>
      <c r="F248" s="221">
        <v>23</v>
      </c>
      <c r="G248" s="221">
        <v>0.5</v>
      </c>
      <c r="H248" s="221">
        <v>0.5</v>
      </c>
      <c r="I248" s="221">
        <v>0.5</v>
      </c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</row>
    <row r="249" spans="1:175">
      <c r="A249" s="252">
        <v>101</v>
      </c>
      <c r="B249" s="252" t="s">
        <v>262</v>
      </c>
      <c r="C249" s="252" t="s">
        <v>210</v>
      </c>
      <c r="D249" s="221">
        <v>23.5</v>
      </c>
      <c r="E249" s="221">
        <v>23</v>
      </c>
      <c r="F249" s="221">
        <v>24</v>
      </c>
      <c r="G249" s="221"/>
      <c r="H249" s="221"/>
      <c r="I249" s="221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</row>
    <row r="250" spans="1:175">
      <c r="A250" s="252">
        <v>101</v>
      </c>
      <c r="B250" s="252" t="s">
        <v>229</v>
      </c>
      <c r="C250" s="252" t="s">
        <v>210</v>
      </c>
      <c r="D250" s="221">
        <v>23.5</v>
      </c>
      <c r="E250" s="221">
        <v>23</v>
      </c>
      <c r="F250" s="221">
        <v>24</v>
      </c>
      <c r="G250" s="221"/>
      <c r="H250" s="221"/>
      <c r="I250" s="221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</row>
    <row r="251" spans="1:175">
      <c r="A251" s="252">
        <v>101</v>
      </c>
      <c r="B251" s="252" t="s">
        <v>182</v>
      </c>
      <c r="C251" s="252" t="s">
        <v>210</v>
      </c>
      <c r="D251" s="221">
        <v>23</v>
      </c>
      <c r="E251" s="221">
        <v>22.5</v>
      </c>
      <c r="F251" s="221">
        <v>23.5</v>
      </c>
      <c r="G251" s="221">
        <v>0.56000000000000005</v>
      </c>
      <c r="H251" s="221">
        <v>0.55000000000000004</v>
      </c>
      <c r="I251" s="221">
        <v>0.6</v>
      </c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</row>
    <row r="252" spans="1:175">
      <c r="A252" s="252">
        <v>101</v>
      </c>
      <c r="B252" s="252" t="s">
        <v>175</v>
      </c>
      <c r="C252" s="252" t="s">
        <v>210</v>
      </c>
      <c r="D252" s="221">
        <v>23</v>
      </c>
      <c r="E252" s="221">
        <v>23</v>
      </c>
      <c r="F252" s="221">
        <v>23</v>
      </c>
      <c r="G252" s="221"/>
      <c r="H252" s="221"/>
      <c r="I252" s="221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</row>
    <row r="253" spans="1:175">
      <c r="A253" s="252">
        <v>101</v>
      </c>
      <c r="B253" s="252" t="s">
        <v>259</v>
      </c>
      <c r="C253" s="252" t="s">
        <v>210</v>
      </c>
      <c r="D253" s="221">
        <v>22.75</v>
      </c>
      <c r="E253" s="221">
        <v>22.5</v>
      </c>
      <c r="F253" s="221">
        <v>23</v>
      </c>
      <c r="G253" s="221">
        <v>0.57500000000000007</v>
      </c>
      <c r="H253" s="221">
        <v>0.5</v>
      </c>
      <c r="I253" s="221">
        <v>0.6</v>
      </c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</row>
    <row r="254" spans="1:175">
      <c r="A254" s="252">
        <v>102</v>
      </c>
      <c r="B254" s="252" t="s">
        <v>229</v>
      </c>
      <c r="C254" s="252" t="s">
        <v>211</v>
      </c>
      <c r="D254" s="221">
        <v>5</v>
      </c>
      <c r="E254" s="221">
        <v>5</v>
      </c>
      <c r="F254" s="221">
        <v>5</v>
      </c>
      <c r="G254" s="221"/>
      <c r="H254" s="221"/>
      <c r="I254" s="221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</row>
    <row r="255" spans="1:175">
      <c r="A255" s="252">
        <v>102</v>
      </c>
      <c r="B255" s="252" t="s">
        <v>182</v>
      </c>
      <c r="C255" s="252" t="s">
        <v>211</v>
      </c>
      <c r="D255" s="221">
        <v>5</v>
      </c>
      <c r="E255" s="221">
        <v>5</v>
      </c>
      <c r="F255" s="221">
        <v>5</v>
      </c>
      <c r="G255" s="221"/>
      <c r="H255" s="221"/>
      <c r="I255" s="221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</row>
    <row r="256" spans="1:175">
      <c r="A256" s="252">
        <v>102</v>
      </c>
      <c r="B256" s="252" t="s">
        <v>259</v>
      </c>
      <c r="C256" s="252" t="s">
        <v>211</v>
      </c>
      <c r="D256" s="221">
        <v>5.25</v>
      </c>
      <c r="E256" s="221">
        <v>5</v>
      </c>
      <c r="F256" s="221">
        <v>5.5</v>
      </c>
      <c r="G256" s="221"/>
      <c r="H256" s="221"/>
      <c r="I256" s="221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</row>
    <row r="257" spans="1:175">
      <c r="A257" s="252">
        <v>103</v>
      </c>
      <c r="B257" s="252" t="s">
        <v>229</v>
      </c>
      <c r="C257" s="252" t="s">
        <v>212</v>
      </c>
      <c r="D257" s="221">
        <v>80</v>
      </c>
      <c r="E257" s="221">
        <v>80</v>
      </c>
      <c r="F257" s="221">
        <v>80</v>
      </c>
      <c r="G257" s="221">
        <v>1.125</v>
      </c>
      <c r="H257" s="221">
        <v>1</v>
      </c>
      <c r="I257" s="221">
        <v>1.25</v>
      </c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</row>
    <row r="258" spans="1:175">
      <c r="A258" s="252">
        <v>103</v>
      </c>
      <c r="B258" s="252" t="s">
        <v>182</v>
      </c>
      <c r="C258" s="252" t="s">
        <v>212</v>
      </c>
      <c r="D258" s="221"/>
      <c r="E258" s="221"/>
      <c r="F258" s="221"/>
      <c r="G258" s="221">
        <v>1.1499999999999999</v>
      </c>
      <c r="H258" s="221">
        <v>1.1000000000000001</v>
      </c>
      <c r="I258" s="221">
        <v>1.2</v>
      </c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</row>
    <row r="259" spans="1:175">
      <c r="A259" s="252">
        <v>103</v>
      </c>
      <c r="B259" s="252" t="s">
        <v>175</v>
      </c>
      <c r="C259" s="252" t="s">
        <v>212</v>
      </c>
      <c r="D259" s="221"/>
      <c r="E259" s="221"/>
      <c r="F259" s="221"/>
      <c r="G259" s="221">
        <v>1</v>
      </c>
      <c r="H259" s="221">
        <v>1</v>
      </c>
      <c r="I259" s="221">
        <v>1</v>
      </c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</row>
    <row r="260" spans="1:175">
      <c r="A260" s="252">
        <v>103</v>
      </c>
      <c r="B260" s="252" t="s">
        <v>259</v>
      </c>
      <c r="C260" s="252" t="s">
        <v>212</v>
      </c>
      <c r="D260" s="221"/>
      <c r="E260" s="221"/>
      <c r="F260" s="221"/>
      <c r="G260" s="221">
        <v>1.1125</v>
      </c>
      <c r="H260" s="221">
        <v>1</v>
      </c>
      <c r="I260" s="221">
        <v>1.25</v>
      </c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</row>
    <row r="261" spans="1:175">
      <c r="A261" s="252">
        <v>105</v>
      </c>
      <c r="B261" s="252" t="s">
        <v>262</v>
      </c>
      <c r="C261" s="252" t="s">
        <v>267</v>
      </c>
      <c r="D261" s="221">
        <v>14</v>
      </c>
      <c r="E261" s="221">
        <v>14</v>
      </c>
      <c r="F261" s="221">
        <v>14</v>
      </c>
      <c r="G261" s="221">
        <v>0.19999999999999998</v>
      </c>
      <c r="H261" s="221">
        <v>0.2</v>
      </c>
      <c r="I261" s="221">
        <v>0.2</v>
      </c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</row>
    <row r="262" spans="1:175">
      <c r="A262" s="252">
        <v>105</v>
      </c>
      <c r="B262" s="252" t="s">
        <v>229</v>
      </c>
      <c r="C262" s="252" t="s">
        <v>267</v>
      </c>
      <c r="D262" s="221">
        <v>14</v>
      </c>
      <c r="E262" s="221">
        <v>14</v>
      </c>
      <c r="F262" s="221">
        <v>14</v>
      </c>
      <c r="G262" s="221">
        <v>0.2</v>
      </c>
      <c r="H262" s="221">
        <v>0.2</v>
      </c>
      <c r="I262" s="221">
        <v>0.2</v>
      </c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</row>
    <row r="263" spans="1:175">
      <c r="A263" s="252">
        <v>105</v>
      </c>
      <c r="B263" s="252" t="s">
        <v>182</v>
      </c>
      <c r="C263" s="252" t="s">
        <v>267</v>
      </c>
      <c r="D263" s="221">
        <v>12</v>
      </c>
      <c r="E263" s="221">
        <v>12</v>
      </c>
      <c r="F263" s="221">
        <v>12</v>
      </c>
      <c r="G263" s="221">
        <v>0.15625</v>
      </c>
      <c r="H263" s="221">
        <v>0.15</v>
      </c>
      <c r="I263" s="221">
        <v>0.2</v>
      </c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</row>
    <row r="264" spans="1:175">
      <c r="A264" s="252">
        <v>105</v>
      </c>
      <c r="B264" s="252" t="s">
        <v>175</v>
      </c>
      <c r="C264" s="252" t="s">
        <v>267</v>
      </c>
      <c r="D264" s="221">
        <v>10.5</v>
      </c>
      <c r="E264" s="221">
        <v>10</v>
      </c>
      <c r="F264" s="221">
        <v>12</v>
      </c>
      <c r="G264" s="221">
        <v>0.15</v>
      </c>
      <c r="H264" s="221">
        <v>0.15</v>
      </c>
      <c r="I264" s="221">
        <v>0.15</v>
      </c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</row>
    <row r="265" spans="1:175">
      <c r="A265" s="252">
        <v>105</v>
      </c>
      <c r="B265" s="252" t="s">
        <v>259</v>
      </c>
      <c r="C265" s="252" t="s">
        <v>267</v>
      </c>
      <c r="D265" s="221">
        <v>12.285714285714286</v>
      </c>
      <c r="E265" s="221">
        <v>12</v>
      </c>
      <c r="F265" s="221">
        <v>13</v>
      </c>
      <c r="G265" s="221">
        <v>0.19285714285714284</v>
      </c>
      <c r="H265" s="221">
        <v>0.15</v>
      </c>
      <c r="I265" s="221">
        <v>0.2</v>
      </c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</row>
    <row r="266" spans="1:175">
      <c r="A266" s="252">
        <v>106</v>
      </c>
      <c r="B266" s="252" t="s">
        <v>262</v>
      </c>
      <c r="C266" s="252" t="s">
        <v>268</v>
      </c>
      <c r="D266" s="221">
        <v>48</v>
      </c>
      <c r="E266" s="221">
        <v>48</v>
      </c>
      <c r="F266" s="221">
        <v>48</v>
      </c>
      <c r="G266" s="221"/>
      <c r="H266" s="221"/>
      <c r="I266" s="221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</row>
    <row r="267" spans="1:175">
      <c r="A267" s="252">
        <v>106</v>
      </c>
      <c r="B267" s="252" t="s">
        <v>229</v>
      </c>
      <c r="C267" s="252" t="s">
        <v>268</v>
      </c>
      <c r="D267" s="221">
        <v>52.5</v>
      </c>
      <c r="E267" s="221">
        <v>50</v>
      </c>
      <c r="F267" s="221">
        <v>55</v>
      </c>
      <c r="G267" s="221">
        <v>0.8</v>
      </c>
      <c r="H267" s="221">
        <v>0.8</v>
      </c>
      <c r="I267" s="221">
        <v>0.8</v>
      </c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</row>
    <row r="268" spans="1:175">
      <c r="A268" s="252">
        <v>106</v>
      </c>
      <c r="B268" s="252" t="s">
        <v>259</v>
      </c>
      <c r="C268" s="252" t="s">
        <v>268</v>
      </c>
      <c r="D268" s="221"/>
      <c r="E268" s="221"/>
      <c r="F268" s="221"/>
      <c r="G268" s="221">
        <v>1.5</v>
      </c>
      <c r="H268" s="221">
        <v>1.5</v>
      </c>
      <c r="I268" s="221">
        <v>1.5</v>
      </c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</row>
    <row r="269" spans="1:175">
      <c r="A269" s="252">
        <v>107</v>
      </c>
      <c r="B269" s="252" t="s">
        <v>262</v>
      </c>
      <c r="C269" s="252" t="s">
        <v>293</v>
      </c>
      <c r="D269" s="221">
        <v>40</v>
      </c>
      <c r="E269" s="221">
        <v>40</v>
      </c>
      <c r="F269" s="221">
        <v>40</v>
      </c>
      <c r="G269" s="221"/>
      <c r="H269" s="221"/>
      <c r="I269" s="221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</row>
    <row r="270" spans="1:175">
      <c r="A270" s="252">
        <v>107</v>
      </c>
      <c r="B270" s="252" t="s">
        <v>229</v>
      </c>
      <c r="C270" s="252" t="s">
        <v>293</v>
      </c>
      <c r="D270" s="221">
        <v>42.5</v>
      </c>
      <c r="E270" s="221">
        <v>40</v>
      </c>
      <c r="F270" s="221">
        <v>45</v>
      </c>
      <c r="G270" s="221">
        <v>0.6</v>
      </c>
      <c r="H270" s="221">
        <v>0.6</v>
      </c>
      <c r="I270" s="221">
        <v>0.6</v>
      </c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</row>
    <row r="271" spans="1:175">
      <c r="A271" s="252">
        <v>107</v>
      </c>
      <c r="B271" s="252" t="s">
        <v>259</v>
      </c>
      <c r="C271" s="252" t="s">
        <v>293</v>
      </c>
      <c r="D271" s="221"/>
      <c r="E271" s="221"/>
      <c r="F271" s="221"/>
      <c r="G271" s="221">
        <v>0.77500000000000002</v>
      </c>
      <c r="H271" s="221">
        <v>0.75</v>
      </c>
      <c r="I271" s="221">
        <v>0.8</v>
      </c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</row>
    <row r="272" spans="1:175">
      <c r="A272" s="252">
        <v>109</v>
      </c>
      <c r="B272" s="252" t="s">
        <v>229</v>
      </c>
      <c r="C272" s="252" t="s">
        <v>215</v>
      </c>
      <c r="D272" s="221">
        <v>4.7750000000000004</v>
      </c>
      <c r="E272" s="221">
        <v>4.75</v>
      </c>
      <c r="F272" s="221">
        <v>4.8</v>
      </c>
      <c r="G272" s="221"/>
      <c r="H272" s="221"/>
      <c r="I272" s="221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</row>
    <row r="273" spans="1:175">
      <c r="A273" s="252">
        <v>109</v>
      </c>
      <c r="B273" s="252" t="s">
        <v>182</v>
      </c>
      <c r="C273" s="252" t="s">
        <v>215</v>
      </c>
      <c r="D273" s="221">
        <v>5</v>
      </c>
      <c r="E273" s="221">
        <v>5</v>
      </c>
      <c r="F273" s="221">
        <v>5</v>
      </c>
      <c r="G273" s="221"/>
      <c r="H273" s="221"/>
      <c r="I273" s="221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</row>
    <row r="274" spans="1:175">
      <c r="A274" s="252">
        <v>109</v>
      </c>
      <c r="B274" s="252" t="s">
        <v>175</v>
      </c>
      <c r="C274" s="252" t="s">
        <v>215</v>
      </c>
      <c r="D274" s="221">
        <v>4.2666666666666666</v>
      </c>
      <c r="E274" s="221">
        <v>4.25</v>
      </c>
      <c r="F274" s="221">
        <v>4.3</v>
      </c>
      <c r="G274" s="221"/>
      <c r="H274" s="221"/>
      <c r="I274" s="221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</row>
    <row r="275" spans="1:175">
      <c r="A275" s="252">
        <v>109</v>
      </c>
      <c r="B275" s="252" t="s">
        <v>259</v>
      </c>
      <c r="C275" s="252" t="s">
        <v>215</v>
      </c>
      <c r="D275" s="221">
        <v>5.25</v>
      </c>
      <c r="E275" s="221">
        <v>5</v>
      </c>
      <c r="F275" s="221">
        <v>5.5</v>
      </c>
      <c r="G275" s="221"/>
      <c r="H275" s="221"/>
      <c r="I275" s="221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</row>
    <row r="276" spans="1:175">
      <c r="A276" s="252">
        <v>110</v>
      </c>
      <c r="B276" s="252" t="s">
        <v>229</v>
      </c>
      <c r="C276" s="252" t="s">
        <v>216</v>
      </c>
      <c r="D276" s="221">
        <v>4.7</v>
      </c>
      <c r="E276" s="221">
        <v>4.7</v>
      </c>
      <c r="F276" s="221">
        <v>4.7</v>
      </c>
      <c r="G276" s="221"/>
      <c r="H276" s="221"/>
      <c r="I276" s="221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</row>
    <row r="277" spans="1:175">
      <c r="A277" s="252">
        <v>110</v>
      </c>
      <c r="B277" s="252" t="s">
        <v>182</v>
      </c>
      <c r="C277" s="252" t="s">
        <v>216</v>
      </c>
      <c r="D277" s="221">
        <v>5</v>
      </c>
      <c r="E277" s="221">
        <v>5</v>
      </c>
      <c r="F277" s="221">
        <v>5</v>
      </c>
      <c r="G277" s="221"/>
      <c r="H277" s="221"/>
      <c r="I277" s="221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</row>
    <row r="278" spans="1:175">
      <c r="A278" s="252">
        <v>110</v>
      </c>
      <c r="B278" s="252" t="s">
        <v>175</v>
      </c>
      <c r="C278" s="252" t="s">
        <v>216</v>
      </c>
      <c r="D278" s="221">
        <v>4.2666666666666666</v>
      </c>
      <c r="E278" s="221">
        <v>4.25</v>
      </c>
      <c r="F278" s="221">
        <v>4.3</v>
      </c>
      <c r="G278" s="221"/>
      <c r="H278" s="221"/>
      <c r="I278" s="221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</row>
    <row r="279" spans="1:175">
      <c r="A279" s="252">
        <v>110</v>
      </c>
      <c r="B279" s="252" t="s">
        <v>259</v>
      </c>
      <c r="C279" s="252" t="s">
        <v>216</v>
      </c>
      <c r="D279" s="221">
        <v>5</v>
      </c>
      <c r="E279" s="221">
        <v>5</v>
      </c>
      <c r="F279" s="221">
        <v>5</v>
      </c>
      <c r="G279" s="221"/>
      <c r="H279" s="221"/>
      <c r="I279" s="221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</row>
    <row r="280" spans="1:175">
      <c r="A280" s="252">
        <v>111</v>
      </c>
      <c r="B280" s="252" t="s">
        <v>229</v>
      </c>
      <c r="C280" s="252" t="s">
        <v>217</v>
      </c>
      <c r="D280" s="221">
        <v>4.7</v>
      </c>
      <c r="E280" s="221">
        <v>4.7</v>
      </c>
      <c r="F280" s="221">
        <v>4.7</v>
      </c>
      <c r="G280" s="221"/>
      <c r="H280" s="221"/>
      <c r="I280" s="221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</row>
    <row r="281" spans="1:175">
      <c r="A281" s="252">
        <v>111</v>
      </c>
      <c r="B281" s="252" t="s">
        <v>182</v>
      </c>
      <c r="C281" s="252" t="s">
        <v>217</v>
      </c>
      <c r="D281" s="221">
        <v>4</v>
      </c>
      <c r="E281" s="221">
        <v>4</v>
      </c>
      <c r="F281" s="221">
        <v>4</v>
      </c>
      <c r="G281" s="221"/>
      <c r="H281" s="221"/>
      <c r="I281" s="22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</row>
    <row r="282" spans="1:175">
      <c r="A282" s="252">
        <v>111</v>
      </c>
      <c r="B282" s="252" t="s">
        <v>175</v>
      </c>
      <c r="C282" s="252" t="s">
        <v>217</v>
      </c>
      <c r="D282" s="221">
        <v>4.2666666666666666</v>
      </c>
      <c r="E282" s="221">
        <v>4.25</v>
      </c>
      <c r="F282" s="221">
        <v>4.3</v>
      </c>
      <c r="G282" s="221"/>
      <c r="H282" s="221"/>
      <c r="I282" s="221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</row>
    <row r="283" spans="1:175">
      <c r="A283" s="252">
        <v>111</v>
      </c>
      <c r="B283" s="252" t="s">
        <v>259</v>
      </c>
      <c r="C283" s="252" t="s">
        <v>217</v>
      </c>
      <c r="D283" s="221">
        <v>5</v>
      </c>
      <c r="E283" s="221">
        <v>5</v>
      </c>
      <c r="F283" s="221">
        <v>5</v>
      </c>
      <c r="G283" s="221"/>
      <c r="H283" s="221"/>
      <c r="I283" s="221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</row>
    <row r="284" spans="1:175">
      <c r="A284" s="252">
        <v>112</v>
      </c>
      <c r="B284" s="252" t="s">
        <v>229</v>
      </c>
      <c r="C284" s="252" t="s">
        <v>218</v>
      </c>
      <c r="D284" s="221">
        <v>4</v>
      </c>
      <c r="E284" s="221">
        <v>4</v>
      </c>
      <c r="F284" s="221">
        <v>4</v>
      </c>
      <c r="G284" s="221"/>
      <c r="H284" s="221"/>
      <c r="I284" s="221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</row>
    <row r="285" spans="1:175">
      <c r="A285" s="252">
        <v>112</v>
      </c>
      <c r="B285" s="252" t="s">
        <v>182</v>
      </c>
      <c r="C285" s="252" t="s">
        <v>218</v>
      </c>
      <c r="D285" s="221">
        <v>3.5</v>
      </c>
      <c r="E285" s="221">
        <v>3.5</v>
      </c>
      <c r="F285" s="221">
        <v>3.5</v>
      </c>
      <c r="G285" s="221"/>
      <c r="H285" s="221"/>
      <c r="I285" s="221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</row>
    <row r="286" spans="1:175">
      <c r="A286" s="252">
        <v>112</v>
      </c>
      <c r="B286" s="252" t="s">
        <v>175</v>
      </c>
      <c r="C286" s="252" t="s">
        <v>218</v>
      </c>
      <c r="D286" s="221">
        <v>3.75</v>
      </c>
      <c r="E286" s="221">
        <v>3.75</v>
      </c>
      <c r="F286" s="221">
        <v>3.75</v>
      </c>
      <c r="G286" s="221"/>
      <c r="H286" s="221"/>
      <c r="I286" s="221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</row>
    <row r="287" spans="1:175">
      <c r="A287" s="252">
        <v>112</v>
      </c>
      <c r="B287" s="252" t="s">
        <v>259</v>
      </c>
      <c r="C287" s="252" t="s">
        <v>218</v>
      </c>
      <c r="D287" s="221">
        <v>4</v>
      </c>
      <c r="E287" s="221">
        <v>4</v>
      </c>
      <c r="F287" s="221">
        <v>4</v>
      </c>
      <c r="G287" s="221"/>
      <c r="H287" s="221"/>
      <c r="I287" s="221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</row>
    <row r="288" spans="1:175">
      <c r="A288" s="252">
        <v>113</v>
      </c>
      <c r="B288" s="252" t="s">
        <v>229</v>
      </c>
      <c r="C288" s="252" t="s">
        <v>219</v>
      </c>
      <c r="D288" s="221">
        <v>4</v>
      </c>
      <c r="E288" s="221">
        <v>4</v>
      </c>
      <c r="F288" s="221">
        <v>4</v>
      </c>
      <c r="G288" s="221"/>
      <c r="H288" s="221"/>
      <c r="I288" s="221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</row>
    <row r="289" spans="1:175">
      <c r="A289" s="252">
        <v>113</v>
      </c>
      <c r="B289" s="252" t="s">
        <v>182</v>
      </c>
      <c r="C289" s="252" t="s">
        <v>219</v>
      </c>
      <c r="D289" s="221">
        <v>4</v>
      </c>
      <c r="E289" s="221">
        <v>4</v>
      </c>
      <c r="F289" s="221">
        <v>4</v>
      </c>
      <c r="G289" s="221"/>
      <c r="H289" s="221"/>
      <c r="I289" s="221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</row>
    <row r="290" spans="1:175">
      <c r="A290" s="252">
        <v>113</v>
      </c>
      <c r="B290" s="252" t="s">
        <v>175</v>
      </c>
      <c r="C290" s="252" t="s">
        <v>219</v>
      </c>
      <c r="D290" s="221">
        <v>4</v>
      </c>
      <c r="E290" s="221">
        <v>4</v>
      </c>
      <c r="F290" s="221">
        <v>4</v>
      </c>
      <c r="G290" s="221"/>
      <c r="H290" s="221"/>
      <c r="I290" s="221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</row>
    <row r="291" spans="1:175">
      <c r="A291" s="252">
        <v>113</v>
      </c>
      <c r="B291" s="252" t="s">
        <v>259</v>
      </c>
      <c r="C291" s="252" t="s">
        <v>219</v>
      </c>
      <c r="D291" s="221">
        <v>4.5</v>
      </c>
      <c r="E291" s="221">
        <v>4.5</v>
      </c>
      <c r="F291" s="221">
        <v>4.5</v>
      </c>
      <c r="G291" s="221"/>
      <c r="H291" s="221"/>
      <c r="I291" s="22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</row>
    <row r="292" spans="1:175">
      <c r="A292" s="252">
        <v>114</v>
      </c>
      <c r="B292" s="252" t="s">
        <v>229</v>
      </c>
      <c r="C292" s="252" t="s">
        <v>220</v>
      </c>
      <c r="D292" s="221">
        <v>4</v>
      </c>
      <c r="E292" s="221">
        <v>4</v>
      </c>
      <c r="F292" s="221">
        <v>4</v>
      </c>
      <c r="G292" s="221"/>
      <c r="H292" s="221"/>
      <c r="I292" s="221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</row>
    <row r="293" spans="1:175">
      <c r="A293" s="252">
        <v>114</v>
      </c>
      <c r="B293" s="252" t="s">
        <v>182</v>
      </c>
      <c r="C293" s="252" t="s">
        <v>220</v>
      </c>
      <c r="D293" s="221">
        <v>4</v>
      </c>
      <c r="E293" s="221">
        <v>4</v>
      </c>
      <c r="F293" s="221">
        <v>4</v>
      </c>
      <c r="G293" s="221"/>
      <c r="H293" s="221"/>
      <c r="I293" s="221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</row>
    <row r="294" spans="1:175">
      <c r="A294" s="252">
        <v>114</v>
      </c>
      <c r="B294" s="252" t="s">
        <v>175</v>
      </c>
      <c r="C294" s="252" t="s">
        <v>220</v>
      </c>
      <c r="D294" s="221">
        <v>4</v>
      </c>
      <c r="E294" s="221">
        <v>4</v>
      </c>
      <c r="F294" s="221">
        <v>4</v>
      </c>
      <c r="G294" s="221"/>
      <c r="H294" s="221"/>
      <c r="I294" s="221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</row>
    <row r="295" spans="1:175">
      <c r="A295" s="252">
        <v>114</v>
      </c>
      <c r="B295" s="252" t="s">
        <v>259</v>
      </c>
      <c r="C295" s="252" t="s">
        <v>220</v>
      </c>
      <c r="D295" s="221">
        <v>4.5</v>
      </c>
      <c r="E295" s="221">
        <v>4.5</v>
      </c>
      <c r="F295" s="221">
        <v>4.5</v>
      </c>
      <c r="G295" s="221"/>
      <c r="H295" s="221"/>
      <c r="I295" s="221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</row>
    <row r="296" spans="1:175">
      <c r="A296" s="252">
        <v>115</v>
      </c>
      <c r="B296" s="252" t="s">
        <v>229</v>
      </c>
      <c r="C296" s="252" t="s">
        <v>221</v>
      </c>
      <c r="D296" s="221">
        <v>4</v>
      </c>
      <c r="E296" s="221">
        <v>4</v>
      </c>
      <c r="F296" s="221">
        <v>4</v>
      </c>
      <c r="G296" s="221"/>
      <c r="H296" s="221"/>
      <c r="I296" s="221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</row>
    <row r="297" spans="1:175">
      <c r="A297" s="252">
        <v>115</v>
      </c>
      <c r="B297" s="252" t="s">
        <v>182</v>
      </c>
      <c r="C297" s="252" t="s">
        <v>221</v>
      </c>
      <c r="D297" s="221">
        <v>4</v>
      </c>
      <c r="E297" s="221">
        <v>4</v>
      </c>
      <c r="F297" s="221">
        <v>4</v>
      </c>
      <c r="G297" s="221"/>
      <c r="H297" s="221"/>
      <c r="I297" s="221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</row>
    <row r="298" spans="1:175">
      <c r="A298" s="252">
        <v>115</v>
      </c>
      <c r="B298" s="252" t="s">
        <v>175</v>
      </c>
      <c r="C298" s="252" t="s">
        <v>221</v>
      </c>
      <c r="D298" s="221">
        <v>4</v>
      </c>
      <c r="E298" s="221">
        <v>4</v>
      </c>
      <c r="F298" s="221">
        <v>4</v>
      </c>
      <c r="G298" s="221"/>
      <c r="H298" s="221"/>
      <c r="I298" s="221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</row>
    <row r="299" spans="1:175">
      <c r="A299" s="252">
        <v>115</v>
      </c>
      <c r="B299" s="252" t="s">
        <v>259</v>
      </c>
      <c r="C299" s="252" t="s">
        <v>221</v>
      </c>
      <c r="D299" s="221">
        <v>4</v>
      </c>
      <c r="E299" s="221">
        <v>4</v>
      </c>
      <c r="F299" s="221">
        <v>4</v>
      </c>
      <c r="G299" s="221"/>
      <c r="H299" s="221"/>
      <c r="I299" s="221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</row>
    <row r="300" spans="1:175">
      <c r="A300" s="252">
        <v>116</v>
      </c>
      <c r="B300" s="252" t="s">
        <v>229</v>
      </c>
      <c r="C300" s="252" t="s">
        <v>222</v>
      </c>
      <c r="D300" s="221">
        <v>4</v>
      </c>
      <c r="E300" s="221">
        <v>4</v>
      </c>
      <c r="F300" s="221">
        <v>4</v>
      </c>
      <c r="G300" s="221"/>
      <c r="H300" s="221"/>
      <c r="I300" s="221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</row>
    <row r="301" spans="1:175">
      <c r="A301" s="252">
        <v>116</v>
      </c>
      <c r="B301" s="252" t="s">
        <v>182</v>
      </c>
      <c r="C301" s="252" t="s">
        <v>222</v>
      </c>
      <c r="D301" s="221">
        <v>4</v>
      </c>
      <c r="E301" s="221">
        <v>4</v>
      </c>
      <c r="F301" s="221">
        <v>4</v>
      </c>
      <c r="G301" s="221"/>
      <c r="H301" s="221"/>
      <c r="I301" s="22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</row>
    <row r="302" spans="1:175">
      <c r="A302" s="252">
        <v>116</v>
      </c>
      <c r="B302" s="252" t="s">
        <v>175</v>
      </c>
      <c r="C302" s="252" t="s">
        <v>222</v>
      </c>
      <c r="D302" s="221">
        <v>4</v>
      </c>
      <c r="E302" s="221">
        <v>4</v>
      </c>
      <c r="F302" s="221">
        <v>4</v>
      </c>
      <c r="G302" s="221"/>
      <c r="H302" s="221"/>
      <c r="I302" s="221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</row>
    <row r="303" spans="1:175">
      <c r="A303" s="252">
        <v>116</v>
      </c>
      <c r="B303" s="252" t="s">
        <v>259</v>
      </c>
      <c r="C303" s="252" t="s">
        <v>222</v>
      </c>
      <c r="D303" s="221">
        <v>4</v>
      </c>
      <c r="E303" s="221">
        <v>4</v>
      </c>
      <c r="F303" s="221">
        <v>4</v>
      </c>
      <c r="G303" s="221"/>
      <c r="H303" s="221"/>
      <c r="I303" s="221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</row>
    <row r="304" spans="1:175">
      <c r="A304" s="252">
        <v>119</v>
      </c>
      <c r="B304" s="252" t="s">
        <v>229</v>
      </c>
      <c r="C304" s="252" t="s">
        <v>144</v>
      </c>
      <c r="D304" s="221">
        <v>5.5</v>
      </c>
      <c r="E304" s="221">
        <v>5</v>
      </c>
      <c r="F304" s="221">
        <v>6</v>
      </c>
      <c r="G304" s="221"/>
      <c r="H304" s="221"/>
      <c r="I304" s="221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</row>
    <row r="305" spans="1:175">
      <c r="A305" s="252">
        <v>119</v>
      </c>
      <c r="B305" s="252" t="s">
        <v>182</v>
      </c>
      <c r="C305" s="252" t="s">
        <v>144</v>
      </c>
      <c r="D305" s="221">
        <v>7</v>
      </c>
      <c r="E305" s="221">
        <v>7</v>
      </c>
      <c r="F305" s="221">
        <v>7</v>
      </c>
      <c r="G305" s="221"/>
      <c r="H305" s="221"/>
      <c r="I305" s="221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</row>
    <row r="306" spans="1:175">
      <c r="A306" s="252">
        <v>119</v>
      </c>
      <c r="B306" s="252" t="s">
        <v>175</v>
      </c>
      <c r="C306" s="252" t="s">
        <v>144</v>
      </c>
      <c r="D306" s="221">
        <v>5</v>
      </c>
      <c r="E306" s="221">
        <v>5</v>
      </c>
      <c r="F306" s="221">
        <v>5</v>
      </c>
      <c r="G306" s="221"/>
      <c r="H306" s="221"/>
      <c r="I306" s="221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</row>
    <row r="307" spans="1:175">
      <c r="A307" s="252">
        <v>119</v>
      </c>
      <c r="B307" s="252" t="s">
        <v>259</v>
      </c>
      <c r="C307" s="252" t="s">
        <v>144</v>
      </c>
      <c r="D307" s="221">
        <v>6</v>
      </c>
      <c r="E307" s="221">
        <v>6</v>
      </c>
      <c r="F307" s="221">
        <v>6</v>
      </c>
      <c r="G307" s="221"/>
      <c r="H307" s="221"/>
      <c r="I307" s="221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</row>
    <row r="308" spans="1:175">
      <c r="A308" s="252">
        <v>120</v>
      </c>
      <c r="B308" s="252" t="s">
        <v>229</v>
      </c>
      <c r="C308" s="252" t="s">
        <v>145</v>
      </c>
      <c r="D308" s="221">
        <v>3</v>
      </c>
      <c r="E308" s="221">
        <v>3</v>
      </c>
      <c r="F308" s="221">
        <v>3</v>
      </c>
      <c r="G308" s="221"/>
      <c r="H308" s="221"/>
      <c r="I308" s="221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</row>
    <row r="309" spans="1:175">
      <c r="A309" s="252">
        <v>120</v>
      </c>
      <c r="B309" s="252" t="s">
        <v>182</v>
      </c>
      <c r="C309" s="252" t="s">
        <v>145</v>
      </c>
      <c r="D309" s="221">
        <v>3.5</v>
      </c>
      <c r="E309" s="221">
        <v>3.5</v>
      </c>
      <c r="F309" s="221">
        <v>3.5</v>
      </c>
      <c r="G309" s="221"/>
      <c r="H309" s="221"/>
      <c r="I309" s="221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</row>
    <row r="310" spans="1:175">
      <c r="A310" s="252">
        <v>120</v>
      </c>
      <c r="B310" s="252" t="s">
        <v>175</v>
      </c>
      <c r="C310" s="252" t="s">
        <v>145</v>
      </c>
      <c r="D310" s="221">
        <v>3</v>
      </c>
      <c r="E310" s="221">
        <v>3</v>
      </c>
      <c r="F310" s="221">
        <v>3</v>
      </c>
      <c r="G310" s="221"/>
      <c r="H310" s="221"/>
      <c r="I310" s="221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</row>
    <row r="311" spans="1:175">
      <c r="A311" s="252">
        <v>120</v>
      </c>
      <c r="B311" s="252" t="s">
        <v>259</v>
      </c>
      <c r="C311" s="252" t="s">
        <v>145</v>
      </c>
      <c r="D311" s="221">
        <v>3.5</v>
      </c>
      <c r="E311" s="221">
        <v>3.5</v>
      </c>
      <c r="F311" s="221">
        <v>3.5</v>
      </c>
      <c r="G311" s="221"/>
      <c r="H311" s="221"/>
      <c r="I311" s="22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</row>
    <row r="312" spans="1:175">
      <c r="A312" s="252">
        <v>121</v>
      </c>
      <c r="B312" s="252" t="s">
        <v>229</v>
      </c>
      <c r="C312" s="252" t="s">
        <v>146</v>
      </c>
      <c r="D312" s="221">
        <v>3</v>
      </c>
      <c r="E312" s="221">
        <v>3</v>
      </c>
      <c r="F312" s="221">
        <v>3</v>
      </c>
      <c r="G312" s="221"/>
      <c r="H312" s="221"/>
      <c r="I312" s="221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</row>
    <row r="313" spans="1:175">
      <c r="A313" s="252">
        <v>121</v>
      </c>
      <c r="B313" s="252" t="s">
        <v>182</v>
      </c>
      <c r="C313" s="252" t="s">
        <v>146</v>
      </c>
      <c r="D313" s="221">
        <v>3.5</v>
      </c>
      <c r="E313" s="221">
        <v>3.5</v>
      </c>
      <c r="F313" s="221">
        <v>3.5</v>
      </c>
      <c r="G313" s="221"/>
      <c r="H313" s="221"/>
      <c r="I313" s="221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</row>
    <row r="314" spans="1:175">
      <c r="A314" s="252">
        <v>121</v>
      </c>
      <c r="B314" s="252" t="s">
        <v>175</v>
      </c>
      <c r="C314" s="252" t="s">
        <v>146</v>
      </c>
      <c r="D314" s="221">
        <v>3</v>
      </c>
      <c r="E314" s="221">
        <v>3</v>
      </c>
      <c r="F314" s="221">
        <v>3</v>
      </c>
      <c r="G314" s="221"/>
      <c r="H314" s="221"/>
      <c r="I314" s="221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</row>
    <row r="315" spans="1:175">
      <c r="A315" s="252">
        <v>121</v>
      </c>
      <c r="B315" s="252" t="s">
        <v>259</v>
      </c>
      <c r="C315" s="252" t="s">
        <v>146</v>
      </c>
      <c r="D315" s="221">
        <v>3.5</v>
      </c>
      <c r="E315" s="221">
        <v>3.5</v>
      </c>
      <c r="F315" s="221">
        <v>3.5</v>
      </c>
      <c r="G315" s="221"/>
      <c r="H315" s="221"/>
      <c r="I315" s="221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</row>
    <row r="316" spans="1:175">
      <c r="A316" s="252">
        <v>122</v>
      </c>
      <c r="B316" s="252" t="s">
        <v>229</v>
      </c>
      <c r="C316" s="252" t="s">
        <v>155</v>
      </c>
      <c r="D316" s="221">
        <v>2.8</v>
      </c>
      <c r="E316" s="221">
        <v>2.6</v>
      </c>
      <c r="F316" s="221">
        <v>3</v>
      </c>
      <c r="G316" s="221"/>
      <c r="H316" s="221"/>
      <c r="I316" s="221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</row>
    <row r="317" spans="1:175">
      <c r="A317" s="252">
        <v>122</v>
      </c>
      <c r="B317" s="252" t="s">
        <v>182</v>
      </c>
      <c r="C317" s="252" t="s">
        <v>155</v>
      </c>
      <c r="D317" s="221">
        <v>3.3333333333333335</v>
      </c>
      <c r="E317" s="221">
        <v>3</v>
      </c>
      <c r="F317" s="221">
        <v>3.5</v>
      </c>
      <c r="G317" s="221"/>
      <c r="H317" s="221"/>
      <c r="I317" s="221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</row>
    <row r="318" spans="1:175">
      <c r="A318" s="252">
        <v>122</v>
      </c>
      <c r="B318" s="252" t="s">
        <v>175</v>
      </c>
      <c r="C318" s="252" t="s">
        <v>155</v>
      </c>
      <c r="D318" s="221">
        <v>3</v>
      </c>
      <c r="E318" s="221">
        <v>3</v>
      </c>
      <c r="F318" s="221">
        <v>3</v>
      </c>
      <c r="G318" s="221"/>
      <c r="H318" s="221"/>
      <c r="I318" s="221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</row>
    <row r="319" spans="1:175">
      <c r="A319" s="252">
        <v>122</v>
      </c>
      <c r="B319" s="252" t="s">
        <v>259</v>
      </c>
      <c r="C319" s="252" t="s">
        <v>155</v>
      </c>
      <c r="D319" s="221">
        <v>3.5</v>
      </c>
      <c r="E319" s="221">
        <v>3.5</v>
      </c>
      <c r="F319" s="221">
        <v>3.5</v>
      </c>
      <c r="G319" s="221"/>
      <c r="H319" s="221"/>
      <c r="I319" s="221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</row>
    <row r="320" spans="1:175">
      <c r="A320" s="252">
        <v>123</v>
      </c>
      <c r="B320" s="252" t="s">
        <v>229</v>
      </c>
      <c r="C320" s="252" t="s">
        <v>294</v>
      </c>
      <c r="D320" s="221">
        <v>1.425</v>
      </c>
      <c r="E320" s="221">
        <v>1.4</v>
      </c>
      <c r="F320" s="221">
        <v>1.45</v>
      </c>
      <c r="G320" s="221"/>
      <c r="H320" s="221"/>
      <c r="I320" s="221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</row>
    <row r="321" spans="1:175">
      <c r="A321" s="252">
        <v>124</v>
      </c>
      <c r="B321" s="252" t="s">
        <v>229</v>
      </c>
      <c r="C321" s="252" t="s">
        <v>147</v>
      </c>
      <c r="D321" s="221">
        <v>1.2125000000000001</v>
      </c>
      <c r="E321" s="221">
        <v>1.2</v>
      </c>
      <c r="F321" s="221">
        <v>1.25</v>
      </c>
      <c r="G321" s="221"/>
      <c r="H321" s="221"/>
      <c r="I321" s="2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</row>
    <row r="322" spans="1:175">
      <c r="A322" s="252">
        <v>124</v>
      </c>
      <c r="B322" s="252" t="s">
        <v>182</v>
      </c>
      <c r="C322" s="252" t="s">
        <v>147</v>
      </c>
      <c r="D322" s="221">
        <v>1.375</v>
      </c>
      <c r="E322" s="221">
        <v>1.25</v>
      </c>
      <c r="F322" s="221">
        <v>1.75</v>
      </c>
      <c r="G322" s="221"/>
      <c r="H322" s="221"/>
      <c r="I322" s="221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</row>
    <row r="323" spans="1:175">
      <c r="A323" s="252">
        <v>124</v>
      </c>
      <c r="B323" s="252" t="s">
        <v>175</v>
      </c>
      <c r="C323" s="252" t="s">
        <v>147</v>
      </c>
      <c r="D323" s="221">
        <v>1.3</v>
      </c>
      <c r="E323" s="221">
        <v>1.3</v>
      </c>
      <c r="F323" s="221">
        <v>1.3</v>
      </c>
      <c r="G323" s="221"/>
      <c r="H323" s="221"/>
      <c r="I323" s="221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</row>
    <row r="324" spans="1:175">
      <c r="A324" s="252">
        <v>124</v>
      </c>
      <c r="B324" s="252" t="s">
        <v>259</v>
      </c>
      <c r="C324" s="252" t="s">
        <v>147</v>
      </c>
      <c r="D324" s="221">
        <v>1.2166666666666666</v>
      </c>
      <c r="E324" s="221">
        <v>1.1000000000000001</v>
      </c>
      <c r="F324" s="221">
        <v>1.35</v>
      </c>
      <c r="G324" s="221"/>
      <c r="H324" s="221"/>
      <c r="I324" s="221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</row>
    <row r="325" spans="1:175">
      <c r="A325" s="252">
        <v>125</v>
      </c>
      <c r="B325" s="252" t="s">
        <v>229</v>
      </c>
      <c r="C325" s="252" t="s">
        <v>148</v>
      </c>
      <c r="D325" s="221">
        <v>1.75</v>
      </c>
      <c r="E325" s="221">
        <v>1.75</v>
      </c>
      <c r="F325" s="221">
        <v>1.75</v>
      </c>
      <c r="G325" s="221"/>
      <c r="H325" s="221"/>
      <c r="I325" s="221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</row>
    <row r="326" spans="1:175">
      <c r="A326" s="252">
        <v>125</v>
      </c>
      <c r="B326" s="252" t="s">
        <v>182</v>
      </c>
      <c r="C326" s="252" t="s">
        <v>148</v>
      </c>
      <c r="D326" s="221">
        <v>1.9</v>
      </c>
      <c r="E326" s="221">
        <v>1.75</v>
      </c>
      <c r="F326" s="221">
        <v>2</v>
      </c>
      <c r="G326" s="221"/>
      <c r="H326" s="221"/>
      <c r="I326" s="221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</row>
    <row r="327" spans="1:175">
      <c r="A327" s="252">
        <v>125</v>
      </c>
      <c r="B327" s="252" t="s">
        <v>175</v>
      </c>
      <c r="C327" s="252" t="s">
        <v>148</v>
      </c>
      <c r="D327" s="221">
        <v>1.7</v>
      </c>
      <c r="E327" s="221">
        <v>1.7</v>
      </c>
      <c r="F327" s="221">
        <v>1.7</v>
      </c>
      <c r="G327" s="221"/>
      <c r="H327" s="221"/>
      <c r="I327" s="221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</row>
    <row r="328" spans="1:175">
      <c r="A328" s="252">
        <v>125</v>
      </c>
      <c r="B328" s="252" t="s">
        <v>259</v>
      </c>
      <c r="C328" s="252" t="s">
        <v>148</v>
      </c>
      <c r="D328" s="221">
        <v>1.916666666666667</v>
      </c>
      <c r="E328" s="221">
        <v>1.8</v>
      </c>
      <c r="F328" s="221">
        <v>2</v>
      </c>
      <c r="G328" s="221"/>
      <c r="H328" s="221"/>
      <c r="I328" s="221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</row>
    <row r="329" spans="1:175">
      <c r="A329" s="252">
        <v>126</v>
      </c>
      <c r="B329" s="252" t="s">
        <v>229</v>
      </c>
      <c r="C329" s="252" t="s">
        <v>269</v>
      </c>
      <c r="D329" s="221">
        <v>4.0999999999999996</v>
      </c>
      <c r="E329" s="221">
        <v>4</v>
      </c>
      <c r="F329" s="221">
        <v>4.2</v>
      </c>
      <c r="G329" s="221"/>
      <c r="H329" s="221"/>
      <c r="I329" s="221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</row>
    <row r="330" spans="1:175">
      <c r="A330" s="252">
        <v>126</v>
      </c>
      <c r="B330" s="252" t="s">
        <v>182</v>
      </c>
      <c r="C330" s="252" t="s">
        <v>269</v>
      </c>
      <c r="D330" s="221">
        <v>4.5</v>
      </c>
      <c r="E330" s="221">
        <v>4.5</v>
      </c>
      <c r="F330" s="221">
        <v>4.5</v>
      </c>
      <c r="G330" s="221"/>
      <c r="H330" s="221"/>
      <c r="I330" s="221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</row>
    <row r="331" spans="1:175">
      <c r="A331" s="252">
        <v>126</v>
      </c>
      <c r="B331" s="252" t="s">
        <v>175</v>
      </c>
      <c r="C331" s="252" t="s">
        <v>269</v>
      </c>
      <c r="D331" s="221">
        <v>4</v>
      </c>
      <c r="E331" s="221">
        <v>4</v>
      </c>
      <c r="F331" s="221">
        <v>4</v>
      </c>
      <c r="G331" s="221"/>
      <c r="H331" s="221"/>
      <c r="I331" s="22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</row>
    <row r="332" spans="1:175">
      <c r="A332" s="252">
        <v>126</v>
      </c>
      <c r="B332" s="252" t="s">
        <v>259</v>
      </c>
      <c r="C332" s="252" t="s">
        <v>269</v>
      </c>
      <c r="D332" s="221">
        <v>4.6928571428571431</v>
      </c>
      <c r="E332" s="221">
        <v>4.3499999999999996</v>
      </c>
      <c r="F332" s="221">
        <v>5</v>
      </c>
      <c r="G332" s="221"/>
      <c r="H332" s="221"/>
      <c r="I332" s="221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</row>
    <row r="333" spans="1:175">
      <c r="A333" s="252">
        <v>127</v>
      </c>
      <c r="B333" s="252" t="s">
        <v>229</v>
      </c>
      <c r="C333" s="252" t="s">
        <v>270</v>
      </c>
      <c r="D333" s="221">
        <v>3.9416666666666664</v>
      </c>
      <c r="E333" s="221">
        <v>3.85</v>
      </c>
      <c r="F333" s="221">
        <v>4</v>
      </c>
      <c r="G333" s="221"/>
      <c r="H333" s="221"/>
      <c r="I333" s="221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</row>
    <row r="334" spans="1:175">
      <c r="A334" s="252">
        <v>127</v>
      </c>
      <c r="B334" s="252" t="s">
        <v>182</v>
      </c>
      <c r="C334" s="252" t="s">
        <v>270</v>
      </c>
      <c r="D334" s="221">
        <v>4.0875000000000004</v>
      </c>
      <c r="E334" s="221">
        <v>4</v>
      </c>
      <c r="F334" s="221">
        <v>4.3499999999999996</v>
      </c>
      <c r="G334" s="221"/>
      <c r="H334" s="221"/>
      <c r="I334" s="221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</row>
    <row r="335" spans="1:175">
      <c r="A335" s="252">
        <v>127</v>
      </c>
      <c r="B335" s="252" t="s">
        <v>175</v>
      </c>
      <c r="C335" s="252" t="s">
        <v>270</v>
      </c>
      <c r="D335" s="221">
        <v>3.75</v>
      </c>
      <c r="E335" s="221">
        <v>3.75</v>
      </c>
      <c r="F335" s="221">
        <v>3.75</v>
      </c>
      <c r="G335" s="221"/>
      <c r="H335" s="221"/>
      <c r="I335" s="221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</row>
    <row r="336" spans="1:175">
      <c r="A336" s="252">
        <v>127</v>
      </c>
      <c r="B336" s="252" t="s">
        <v>259</v>
      </c>
      <c r="C336" s="252" t="s">
        <v>270</v>
      </c>
      <c r="D336" s="221">
        <v>4.3250000000000002</v>
      </c>
      <c r="E336" s="221">
        <v>4.1500000000000004</v>
      </c>
      <c r="F336" s="221">
        <v>4.5</v>
      </c>
      <c r="G336" s="221"/>
      <c r="H336" s="221"/>
      <c r="I336" s="221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</row>
    <row r="337" spans="1:175">
      <c r="A337" s="252">
        <v>128</v>
      </c>
      <c r="B337" s="252" t="s">
        <v>229</v>
      </c>
      <c r="C337" s="252" t="s">
        <v>295</v>
      </c>
      <c r="D337" s="221">
        <v>48.666666666666664</v>
      </c>
      <c r="E337" s="221">
        <v>48</v>
      </c>
      <c r="F337" s="221">
        <v>50</v>
      </c>
      <c r="G337" s="221"/>
      <c r="H337" s="221"/>
      <c r="I337" s="221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</row>
    <row r="338" spans="1:175">
      <c r="A338" s="252">
        <v>128</v>
      </c>
      <c r="B338" s="252" t="s">
        <v>259</v>
      </c>
      <c r="C338" s="252" t="s">
        <v>295</v>
      </c>
      <c r="D338" s="221">
        <v>50</v>
      </c>
      <c r="E338" s="221">
        <v>50</v>
      </c>
      <c r="F338" s="221">
        <v>50</v>
      </c>
      <c r="G338" s="221"/>
      <c r="H338" s="221"/>
      <c r="I338" s="221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</row>
    <row r="339" spans="1:175">
      <c r="A339" s="252">
        <v>129</v>
      </c>
      <c r="B339" s="252" t="s">
        <v>229</v>
      </c>
      <c r="C339" s="252" t="s">
        <v>296</v>
      </c>
      <c r="D339" s="221">
        <v>46.166666666666664</v>
      </c>
      <c r="E339" s="221">
        <v>45</v>
      </c>
      <c r="F339" s="221">
        <v>47</v>
      </c>
      <c r="G339" s="221"/>
      <c r="H339" s="221"/>
      <c r="I339" s="221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</row>
    <row r="340" spans="1:175">
      <c r="A340" s="252">
        <v>129</v>
      </c>
      <c r="B340" s="252" t="s">
        <v>259</v>
      </c>
      <c r="C340" s="252" t="s">
        <v>296</v>
      </c>
      <c r="D340" s="221">
        <v>49</v>
      </c>
      <c r="E340" s="221">
        <v>48</v>
      </c>
      <c r="F340" s="221">
        <v>50</v>
      </c>
      <c r="G340" s="221"/>
      <c r="H340" s="221"/>
      <c r="I340" s="221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</row>
    <row r="341" spans="1:175">
      <c r="A341" s="252">
        <v>130</v>
      </c>
      <c r="B341" s="252" t="s">
        <v>229</v>
      </c>
      <c r="C341" s="252" t="s">
        <v>150</v>
      </c>
      <c r="D341" s="221">
        <v>3</v>
      </c>
      <c r="E341" s="221">
        <v>3</v>
      </c>
      <c r="F341" s="221">
        <v>3</v>
      </c>
      <c r="G341" s="221"/>
      <c r="H341" s="221"/>
      <c r="I341" s="22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</row>
    <row r="342" spans="1:175">
      <c r="A342" s="252">
        <v>130</v>
      </c>
      <c r="B342" s="252" t="s">
        <v>182</v>
      </c>
      <c r="C342" s="252" t="s">
        <v>150</v>
      </c>
      <c r="D342" s="221">
        <v>2.5</v>
      </c>
      <c r="E342" s="221">
        <v>2.5</v>
      </c>
      <c r="F342" s="221">
        <v>2.5</v>
      </c>
      <c r="G342" s="221"/>
      <c r="H342" s="221"/>
      <c r="I342" s="221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</row>
    <row r="343" spans="1:175">
      <c r="A343" s="252">
        <v>130</v>
      </c>
      <c r="B343" s="252" t="s">
        <v>175</v>
      </c>
      <c r="C343" s="252" t="s">
        <v>150</v>
      </c>
      <c r="D343" s="221">
        <v>3.5</v>
      </c>
      <c r="E343" s="221">
        <v>3.5</v>
      </c>
      <c r="F343" s="221">
        <v>3.5</v>
      </c>
      <c r="G343" s="221"/>
      <c r="H343" s="221"/>
      <c r="I343" s="221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</row>
    <row r="344" spans="1:175">
      <c r="A344" s="252">
        <v>130</v>
      </c>
      <c r="B344" s="252" t="s">
        <v>259</v>
      </c>
      <c r="C344" s="252" t="s">
        <v>150</v>
      </c>
      <c r="D344" s="221">
        <v>3</v>
      </c>
      <c r="E344" s="221">
        <v>3</v>
      </c>
      <c r="F344" s="221">
        <v>3</v>
      </c>
      <c r="G344" s="221"/>
      <c r="H344" s="221"/>
      <c r="I344" s="221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</row>
    <row r="345" spans="1:175">
      <c r="A345" s="252">
        <v>132</v>
      </c>
      <c r="B345" s="252" t="s">
        <v>229</v>
      </c>
      <c r="C345" s="252" t="s">
        <v>151</v>
      </c>
      <c r="D345" s="221">
        <v>2.5499999999999998</v>
      </c>
      <c r="E345" s="221">
        <v>2.5</v>
      </c>
      <c r="F345" s="221">
        <v>2.6</v>
      </c>
      <c r="G345" s="221"/>
      <c r="H345" s="221"/>
      <c r="I345" s="221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</row>
    <row r="346" spans="1:175">
      <c r="A346" s="252">
        <v>132</v>
      </c>
      <c r="B346" s="252" t="s">
        <v>182</v>
      </c>
      <c r="C346" s="252" t="s">
        <v>151</v>
      </c>
      <c r="D346" s="221">
        <v>3</v>
      </c>
      <c r="E346" s="221">
        <v>3</v>
      </c>
      <c r="F346" s="221">
        <v>3</v>
      </c>
      <c r="G346" s="221"/>
      <c r="H346" s="221"/>
      <c r="I346" s="221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</row>
    <row r="347" spans="1:175">
      <c r="A347" s="252">
        <v>132</v>
      </c>
      <c r="B347" s="252" t="s">
        <v>175</v>
      </c>
      <c r="C347" s="252" t="s">
        <v>151</v>
      </c>
      <c r="D347" s="221">
        <v>2.8</v>
      </c>
      <c r="E347" s="221">
        <v>2.8</v>
      </c>
      <c r="F347" s="221">
        <v>2.8</v>
      </c>
      <c r="G347" s="221"/>
      <c r="H347" s="221"/>
      <c r="I347" s="221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</row>
    <row r="348" spans="1:175">
      <c r="A348" s="252">
        <v>132</v>
      </c>
      <c r="B348" s="252" t="s">
        <v>259</v>
      </c>
      <c r="C348" s="252" t="s">
        <v>151</v>
      </c>
      <c r="D348" s="221">
        <v>3</v>
      </c>
      <c r="E348" s="221">
        <v>3</v>
      </c>
      <c r="F348" s="221">
        <v>3</v>
      </c>
      <c r="G348" s="221"/>
      <c r="H348" s="221"/>
      <c r="I348" s="221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</row>
    <row r="349" spans="1:175">
      <c r="A349" s="252">
        <v>133</v>
      </c>
      <c r="B349" s="252" t="s">
        <v>229</v>
      </c>
      <c r="C349" s="252" t="s">
        <v>152</v>
      </c>
      <c r="D349" s="221">
        <v>3.8374999999999999</v>
      </c>
      <c r="E349" s="221">
        <v>3.8</v>
      </c>
      <c r="F349" s="221">
        <v>3.85</v>
      </c>
      <c r="G349" s="221"/>
      <c r="H349" s="221"/>
      <c r="I349" s="221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</row>
    <row r="350" spans="1:175">
      <c r="A350" s="252">
        <v>133</v>
      </c>
      <c r="B350" s="252" t="s">
        <v>182</v>
      </c>
      <c r="C350" s="252" t="s">
        <v>152</v>
      </c>
      <c r="D350" s="221">
        <v>4</v>
      </c>
      <c r="E350" s="221">
        <v>3.5</v>
      </c>
      <c r="F350" s="221">
        <v>4.5</v>
      </c>
      <c r="G350" s="221"/>
      <c r="H350" s="221"/>
      <c r="I350" s="221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</row>
    <row r="351" spans="1:175">
      <c r="A351" s="252">
        <v>133</v>
      </c>
      <c r="B351" s="252" t="s">
        <v>175</v>
      </c>
      <c r="C351" s="252" t="s">
        <v>152</v>
      </c>
      <c r="D351" s="221">
        <v>4.25</v>
      </c>
      <c r="E351" s="221">
        <v>4.25</v>
      </c>
      <c r="F351" s="221">
        <v>4.25</v>
      </c>
      <c r="G351" s="221"/>
      <c r="H351" s="221"/>
      <c r="I351" s="22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</row>
    <row r="352" spans="1:175">
      <c r="A352" s="252">
        <v>133</v>
      </c>
      <c r="B352" s="252" t="s">
        <v>259</v>
      </c>
      <c r="C352" s="252" t="s">
        <v>152</v>
      </c>
      <c r="D352" s="221">
        <v>4.25</v>
      </c>
      <c r="E352" s="221">
        <v>4</v>
      </c>
      <c r="F352" s="221">
        <v>4.5</v>
      </c>
      <c r="G352" s="221"/>
      <c r="H352" s="221"/>
      <c r="I352" s="221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</row>
    <row r="353" spans="1:175">
      <c r="A353" s="252">
        <v>134</v>
      </c>
      <c r="B353" s="252" t="s">
        <v>229</v>
      </c>
      <c r="C353" s="252" t="s">
        <v>153</v>
      </c>
      <c r="D353" s="221">
        <v>5.25</v>
      </c>
      <c r="E353" s="221">
        <v>5</v>
      </c>
      <c r="F353" s="221">
        <v>6</v>
      </c>
      <c r="G353" s="221"/>
      <c r="H353" s="221"/>
      <c r="I353" s="221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</row>
    <row r="354" spans="1:175">
      <c r="A354" s="252">
        <v>134</v>
      </c>
      <c r="B354" s="252" t="s">
        <v>182</v>
      </c>
      <c r="C354" s="252" t="s">
        <v>153</v>
      </c>
      <c r="D354" s="221">
        <v>5.5</v>
      </c>
      <c r="E354" s="221">
        <v>5</v>
      </c>
      <c r="F354" s="221">
        <v>5.75</v>
      </c>
      <c r="G354" s="221"/>
      <c r="H354" s="221"/>
      <c r="I354" s="221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</row>
    <row r="355" spans="1:175">
      <c r="A355" s="252">
        <v>134</v>
      </c>
      <c r="B355" s="252" t="s">
        <v>259</v>
      </c>
      <c r="C355" s="252" t="s">
        <v>153</v>
      </c>
      <c r="D355" s="221">
        <v>6</v>
      </c>
      <c r="E355" s="221">
        <v>6</v>
      </c>
      <c r="F355" s="221">
        <v>6</v>
      </c>
      <c r="G355" s="221"/>
      <c r="H355" s="221"/>
      <c r="I355" s="221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</row>
    <row r="356" spans="1:175">
      <c r="A356" s="252">
        <v>135</v>
      </c>
      <c r="B356" s="252" t="s">
        <v>229</v>
      </c>
      <c r="C356" s="252" t="s">
        <v>154</v>
      </c>
      <c r="D356" s="221">
        <v>1.7625</v>
      </c>
      <c r="E356" s="221">
        <v>1.75</v>
      </c>
      <c r="F356" s="221">
        <v>1.8</v>
      </c>
      <c r="G356" s="221"/>
      <c r="H356" s="221"/>
      <c r="I356" s="221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</row>
    <row r="357" spans="1:175">
      <c r="A357" s="252">
        <v>135</v>
      </c>
      <c r="B357" s="252" t="s">
        <v>175</v>
      </c>
      <c r="C357" s="252" t="s">
        <v>154</v>
      </c>
      <c r="D357" s="221">
        <v>1.6</v>
      </c>
      <c r="E357" s="221">
        <v>1.6</v>
      </c>
      <c r="F357" s="221">
        <v>1.6</v>
      </c>
      <c r="G357" s="221"/>
      <c r="H357" s="221"/>
      <c r="I357" s="221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</row>
    <row r="358" spans="1:175">
      <c r="A358" s="252">
        <v>135</v>
      </c>
      <c r="B358" s="252" t="s">
        <v>259</v>
      </c>
      <c r="C358" s="252" t="s">
        <v>154</v>
      </c>
      <c r="D358" s="221">
        <v>2.15</v>
      </c>
      <c r="E358" s="221">
        <v>2.15</v>
      </c>
      <c r="F358" s="221">
        <v>2.15</v>
      </c>
      <c r="G358" s="221"/>
      <c r="H358" s="221"/>
      <c r="I358" s="221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</row>
    <row r="359" spans="1:175">
      <c r="A359" s="252">
        <v>136</v>
      </c>
      <c r="B359" s="252" t="s">
        <v>229</v>
      </c>
      <c r="C359" s="252" t="s">
        <v>223</v>
      </c>
      <c r="D359" s="221">
        <v>2</v>
      </c>
      <c r="E359" s="221">
        <v>2</v>
      </c>
      <c r="F359" s="221">
        <v>2</v>
      </c>
      <c r="G359" s="221"/>
      <c r="H359" s="221"/>
      <c r="I359" s="221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</row>
    <row r="360" spans="1:175">
      <c r="A360" s="252">
        <v>136</v>
      </c>
      <c r="B360" s="252" t="s">
        <v>190</v>
      </c>
      <c r="C360" s="252" t="s">
        <v>223</v>
      </c>
      <c r="D360" s="221">
        <v>2.5</v>
      </c>
      <c r="E360" s="221">
        <v>2.5</v>
      </c>
      <c r="F360" s="221">
        <v>2.5</v>
      </c>
      <c r="G360" s="221"/>
      <c r="H360" s="221"/>
      <c r="I360" s="221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</row>
    <row r="361" spans="1:175">
      <c r="A361" s="252">
        <v>136</v>
      </c>
      <c r="B361" s="252" t="s">
        <v>182</v>
      </c>
      <c r="C361" s="252" t="s">
        <v>223</v>
      </c>
      <c r="D361" s="221">
        <v>2</v>
      </c>
      <c r="E361" s="221">
        <v>2</v>
      </c>
      <c r="F361" s="221">
        <v>2</v>
      </c>
      <c r="G361" s="221"/>
      <c r="H361" s="221"/>
      <c r="I361" s="22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</row>
    <row r="362" spans="1:175">
      <c r="A362" s="252">
        <v>136</v>
      </c>
      <c r="B362" s="252" t="s">
        <v>175</v>
      </c>
      <c r="C362" s="252" t="s">
        <v>223</v>
      </c>
      <c r="D362" s="221">
        <v>2</v>
      </c>
      <c r="E362" s="221">
        <v>2</v>
      </c>
      <c r="F362" s="221">
        <v>2</v>
      </c>
      <c r="G362" s="221"/>
      <c r="H362" s="221"/>
      <c r="I362" s="221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</row>
    <row r="363" spans="1:175">
      <c r="A363" s="252">
        <v>136</v>
      </c>
      <c r="B363" s="252" t="s">
        <v>259</v>
      </c>
      <c r="C363" s="252" t="s">
        <v>223</v>
      </c>
      <c r="D363" s="221">
        <v>1.5</v>
      </c>
      <c r="E363" s="221">
        <v>1.5</v>
      </c>
      <c r="F363" s="221">
        <v>1.5</v>
      </c>
      <c r="G363" s="221"/>
      <c r="H363" s="221"/>
      <c r="I363" s="221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</row>
    <row r="364" spans="1:175">
      <c r="A364" s="252">
        <v>137</v>
      </c>
      <c r="B364" s="252" t="s">
        <v>229</v>
      </c>
      <c r="C364" s="252" t="s">
        <v>240</v>
      </c>
      <c r="D364" s="221">
        <v>4.5</v>
      </c>
      <c r="E364" s="221">
        <v>4.5</v>
      </c>
      <c r="F364" s="221">
        <v>4.5</v>
      </c>
      <c r="G364" s="221"/>
      <c r="H364" s="221"/>
      <c r="I364" s="221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</row>
    <row r="365" spans="1:175">
      <c r="A365" s="252">
        <v>137</v>
      </c>
      <c r="B365" s="252" t="s">
        <v>190</v>
      </c>
      <c r="C365" s="252" t="s">
        <v>240</v>
      </c>
      <c r="D365" s="221">
        <v>3.75</v>
      </c>
      <c r="E365" s="221">
        <v>3.75</v>
      </c>
      <c r="F365" s="221">
        <v>3.75</v>
      </c>
      <c r="G365" s="221"/>
      <c r="H365" s="221"/>
      <c r="I365" s="221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</row>
    <row r="366" spans="1:175">
      <c r="A366" s="252">
        <v>137</v>
      </c>
      <c r="B366" s="252" t="s">
        <v>182</v>
      </c>
      <c r="C366" s="252" t="s">
        <v>240</v>
      </c>
      <c r="D366" s="221">
        <v>3.5</v>
      </c>
      <c r="E366" s="221">
        <v>3.5</v>
      </c>
      <c r="F366" s="221">
        <v>3.5</v>
      </c>
      <c r="G366" s="221"/>
      <c r="H366" s="221"/>
      <c r="I366" s="221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</row>
    <row r="367" spans="1:175">
      <c r="A367" s="252">
        <v>137</v>
      </c>
      <c r="B367" s="252" t="s">
        <v>175</v>
      </c>
      <c r="C367" s="252" t="s">
        <v>240</v>
      </c>
      <c r="D367" s="221">
        <v>5.5</v>
      </c>
      <c r="E367" s="221">
        <v>5.5</v>
      </c>
      <c r="F367" s="221">
        <v>5.5</v>
      </c>
      <c r="G367" s="221"/>
      <c r="H367" s="221"/>
      <c r="I367" s="221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</row>
    <row r="368" spans="1:175">
      <c r="A368" s="252">
        <v>137</v>
      </c>
      <c r="B368" s="252" t="s">
        <v>259</v>
      </c>
      <c r="C368" s="252" t="s">
        <v>240</v>
      </c>
      <c r="D368" s="221">
        <v>3</v>
      </c>
      <c r="E368" s="221">
        <v>3</v>
      </c>
      <c r="F368" s="221">
        <v>3</v>
      </c>
      <c r="G368" s="221"/>
      <c r="H368" s="221"/>
      <c r="I368" s="221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</row>
    <row r="369" spans="1:175">
      <c r="A369" s="252">
        <v>138</v>
      </c>
      <c r="B369" s="252" t="s">
        <v>229</v>
      </c>
      <c r="C369" s="252" t="s">
        <v>241</v>
      </c>
      <c r="D369" s="221">
        <v>6</v>
      </c>
      <c r="E369" s="221">
        <v>6</v>
      </c>
      <c r="F369" s="221">
        <v>6</v>
      </c>
      <c r="G369" s="221"/>
      <c r="H369" s="221"/>
      <c r="I369" s="221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</row>
    <row r="370" spans="1:175">
      <c r="A370" s="252">
        <v>138</v>
      </c>
      <c r="B370" s="252" t="s">
        <v>190</v>
      </c>
      <c r="C370" s="252" t="s">
        <v>241</v>
      </c>
      <c r="D370" s="221">
        <v>6</v>
      </c>
      <c r="E370" s="221">
        <v>6</v>
      </c>
      <c r="F370" s="221">
        <v>6</v>
      </c>
      <c r="G370" s="221"/>
      <c r="H370" s="221"/>
      <c r="I370" s="221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</row>
    <row r="371" spans="1:175">
      <c r="A371" s="252">
        <v>138</v>
      </c>
      <c r="B371" s="252" t="s">
        <v>182</v>
      </c>
      <c r="C371" s="252" t="s">
        <v>241</v>
      </c>
      <c r="D371" s="221">
        <v>5</v>
      </c>
      <c r="E371" s="221">
        <v>5</v>
      </c>
      <c r="F371" s="221">
        <v>5</v>
      </c>
      <c r="G371" s="221"/>
      <c r="H371" s="221"/>
      <c r="I371" s="22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</row>
    <row r="372" spans="1:175">
      <c r="A372" s="252">
        <v>138</v>
      </c>
      <c r="B372" s="252" t="s">
        <v>175</v>
      </c>
      <c r="C372" s="252" t="s">
        <v>241</v>
      </c>
      <c r="D372" s="221">
        <v>6</v>
      </c>
      <c r="E372" s="221">
        <v>6</v>
      </c>
      <c r="F372" s="221">
        <v>6</v>
      </c>
      <c r="G372" s="221"/>
      <c r="H372" s="221"/>
      <c r="I372" s="221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</row>
    <row r="373" spans="1:175">
      <c r="A373" s="252">
        <v>138</v>
      </c>
      <c r="B373" s="252" t="s">
        <v>259</v>
      </c>
      <c r="C373" s="252" t="s">
        <v>241</v>
      </c>
      <c r="D373" s="221">
        <v>5</v>
      </c>
      <c r="E373" s="221">
        <v>5</v>
      </c>
      <c r="F373" s="221">
        <v>5</v>
      </c>
      <c r="G373" s="221"/>
      <c r="H373" s="221"/>
      <c r="I373" s="221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</row>
    <row r="374" spans="1:175">
      <c r="A374" s="252">
        <v>139</v>
      </c>
      <c r="B374" s="252" t="s">
        <v>229</v>
      </c>
      <c r="C374" s="252" t="s">
        <v>242</v>
      </c>
      <c r="D374" s="221">
        <v>4.25</v>
      </c>
      <c r="E374" s="221">
        <v>4</v>
      </c>
      <c r="F374" s="221">
        <v>4.5</v>
      </c>
      <c r="G374" s="221"/>
      <c r="H374" s="221"/>
      <c r="I374" s="221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</row>
    <row r="375" spans="1:175">
      <c r="A375" s="252">
        <v>139</v>
      </c>
      <c r="B375" s="252" t="s">
        <v>190</v>
      </c>
      <c r="C375" s="252" t="s">
        <v>242</v>
      </c>
      <c r="D375" s="221">
        <v>3.5</v>
      </c>
      <c r="E375" s="221">
        <v>3.5</v>
      </c>
      <c r="F375" s="221">
        <v>3.5</v>
      </c>
      <c r="G375" s="221"/>
      <c r="H375" s="221"/>
      <c r="I375" s="221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</row>
    <row r="376" spans="1:175">
      <c r="A376" s="252">
        <v>139</v>
      </c>
      <c r="B376" s="252" t="s">
        <v>182</v>
      </c>
      <c r="C376" s="252" t="s">
        <v>242</v>
      </c>
      <c r="D376" s="221">
        <v>4.25</v>
      </c>
      <c r="E376" s="221">
        <v>4</v>
      </c>
      <c r="F376" s="221">
        <v>4.5</v>
      </c>
      <c r="G376" s="221"/>
      <c r="H376" s="221"/>
      <c r="I376" s="221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</row>
    <row r="377" spans="1:175">
      <c r="A377" s="252">
        <v>139</v>
      </c>
      <c r="B377" s="252" t="s">
        <v>259</v>
      </c>
      <c r="C377" s="252" t="s">
        <v>242</v>
      </c>
      <c r="D377" s="221">
        <v>3.25</v>
      </c>
      <c r="E377" s="221">
        <v>3</v>
      </c>
      <c r="F377" s="221">
        <v>3.5</v>
      </c>
      <c r="G377" s="221"/>
      <c r="H377" s="221"/>
      <c r="I377" s="221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</row>
    <row r="378" spans="1:175">
      <c r="A378" s="252">
        <v>141</v>
      </c>
      <c r="B378" s="252" t="s">
        <v>229</v>
      </c>
      <c r="C378" s="252" t="s">
        <v>243</v>
      </c>
      <c r="D378" s="221">
        <v>5</v>
      </c>
      <c r="E378" s="221">
        <v>5</v>
      </c>
      <c r="F378" s="221">
        <v>5</v>
      </c>
      <c r="G378" s="221"/>
      <c r="H378" s="221"/>
      <c r="I378" s="221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</row>
    <row r="379" spans="1:175">
      <c r="A379" s="252">
        <v>141</v>
      </c>
      <c r="B379" s="252" t="s">
        <v>190</v>
      </c>
      <c r="C379" s="252" t="s">
        <v>243</v>
      </c>
      <c r="D379" s="221">
        <v>5</v>
      </c>
      <c r="E379" s="221">
        <v>5</v>
      </c>
      <c r="F379" s="221">
        <v>5</v>
      </c>
      <c r="G379" s="221"/>
      <c r="H379" s="221"/>
      <c r="I379" s="221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</row>
    <row r="380" spans="1:175">
      <c r="A380" s="252">
        <v>141</v>
      </c>
      <c r="B380" s="252" t="s">
        <v>182</v>
      </c>
      <c r="C380" s="252" t="s">
        <v>243</v>
      </c>
      <c r="D380" s="221">
        <v>6</v>
      </c>
      <c r="E380" s="221">
        <v>6</v>
      </c>
      <c r="F380" s="221">
        <v>6</v>
      </c>
      <c r="G380" s="221"/>
      <c r="H380" s="221"/>
      <c r="I380" s="221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</row>
    <row r="381" spans="1:175">
      <c r="A381" s="252">
        <v>141</v>
      </c>
      <c r="B381" s="252" t="s">
        <v>259</v>
      </c>
      <c r="C381" s="252" t="s">
        <v>243</v>
      </c>
      <c r="D381" s="221">
        <v>7</v>
      </c>
      <c r="E381" s="221">
        <v>7</v>
      </c>
      <c r="F381" s="221">
        <v>7</v>
      </c>
      <c r="G381" s="221"/>
      <c r="H381" s="221"/>
      <c r="I381" s="22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</row>
    <row r="382" spans="1:175">
      <c r="A382" s="252">
        <v>142</v>
      </c>
      <c r="B382" s="252" t="s">
        <v>229</v>
      </c>
      <c r="C382" s="252" t="s">
        <v>225</v>
      </c>
      <c r="D382" s="221">
        <v>4.125</v>
      </c>
      <c r="E382" s="221">
        <v>4</v>
      </c>
      <c r="F382" s="221">
        <v>4.25</v>
      </c>
      <c r="G382" s="221"/>
      <c r="H382" s="221"/>
      <c r="I382" s="221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</row>
    <row r="383" spans="1:175">
      <c r="A383" s="252">
        <v>142</v>
      </c>
      <c r="B383" s="252" t="s">
        <v>190</v>
      </c>
      <c r="C383" s="252" t="s">
        <v>225</v>
      </c>
      <c r="D383" s="221">
        <v>2.25</v>
      </c>
      <c r="E383" s="221">
        <v>2.25</v>
      </c>
      <c r="F383" s="221">
        <v>2.25</v>
      </c>
      <c r="G383" s="221"/>
      <c r="H383" s="221"/>
      <c r="I383" s="221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</row>
    <row r="384" spans="1:175">
      <c r="A384" s="252">
        <v>142</v>
      </c>
      <c r="B384" s="252" t="s">
        <v>182</v>
      </c>
      <c r="C384" s="252" t="s">
        <v>225</v>
      </c>
      <c r="D384" s="221">
        <v>4</v>
      </c>
      <c r="E384" s="221">
        <v>4</v>
      </c>
      <c r="F384" s="221">
        <v>4</v>
      </c>
      <c r="G384" s="221"/>
      <c r="H384" s="221"/>
      <c r="I384" s="221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</row>
    <row r="385" spans="1:175">
      <c r="A385" s="252">
        <v>142</v>
      </c>
      <c r="B385" s="252" t="s">
        <v>175</v>
      </c>
      <c r="C385" s="252" t="s">
        <v>225</v>
      </c>
      <c r="D385" s="221">
        <v>3.5</v>
      </c>
      <c r="E385" s="221">
        <v>3.5</v>
      </c>
      <c r="F385" s="221">
        <v>3.5</v>
      </c>
      <c r="G385" s="221"/>
      <c r="H385" s="221"/>
      <c r="I385" s="221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</row>
    <row r="386" spans="1:175">
      <c r="A386" s="252">
        <v>142</v>
      </c>
      <c r="B386" s="252" t="s">
        <v>259</v>
      </c>
      <c r="C386" s="252" t="s">
        <v>225</v>
      </c>
      <c r="D386" s="221">
        <v>3</v>
      </c>
      <c r="E386" s="221">
        <v>3</v>
      </c>
      <c r="F386" s="221">
        <v>3</v>
      </c>
      <c r="G386" s="221"/>
      <c r="H386" s="221"/>
      <c r="I386" s="221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</row>
    <row r="387" spans="1:175">
      <c r="A387" s="252">
        <v>143</v>
      </c>
      <c r="B387" s="252" t="s">
        <v>229</v>
      </c>
      <c r="C387" s="252" t="s">
        <v>226</v>
      </c>
      <c r="D387" s="221">
        <v>3</v>
      </c>
      <c r="E387" s="221">
        <v>3</v>
      </c>
      <c r="F387" s="221">
        <v>3</v>
      </c>
      <c r="G387" s="221"/>
      <c r="H387" s="221"/>
      <c r="I387" s="221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</row>
    <row r="388" spans="1:175">
      <c r="A388" s="252">
        <v>143</v>
      </c>
      <c r="B388" s="252" t="s">
        <v>190</v>
      </c>
      <c r="C388" s="252" t="s">
        <v>226</v>
      </c>
      <c r="D388" s="221">
        <v>3</v>
      </c>
      <c r="E388" s="221">
        <v>3</v>
      </c>
      <c r="F388" s="221">
        <v>3</v>
      </c>
      <c r="G388" s="221"/>
      <c r="H388" s="221"/>
      <c r="I388" s="221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</row>
    <row r="389" spans="1:175">
      <c r="A389" s="252">
        <v>143</v>
      </c>
      <c r="B389" s="252" t="s">
        <v>182</v>
      </c>
      <c r="C389" s="252" t="s">
        <v>226</v>
      </c>
      <c r="D389" s="221">
        <v>3.25</v>
      </c>
      <c r="E389" s="221">
        <v>3</v>
      </c>
      <c r="F389" s="221">
        <v>3.5</v>
      </c>
      <c r="G389" s="221"/>
      <c r="H389" s="221"/>
      <c r="I389" s="221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</row>
    <row r="390" spans="1:175">
      <c r="A390" s="252">
        <v>143</v>
      </c>
      <c r="B390" s="252" t="s">
        <v>175</v>
      </c>
      <c r="C390" s="252" t="s">
        <v>226</v>
      </c>
      <c r="D390" s="221">
        <v>2.25</v>
      </c>
      <c r="E390" s="221">
        <v>2.25</v>
      </c>
      <c r="F390" s="221">
        <v>2.25</v>
      </c>
      <c r="G390" s="221"/>
      <c r="H390" s="221"/>
      <c r="I390" s="221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</row>
    <row r="391" spans="1:175">
      <c r="A391" s="252">
        <v>143</v>
      </c>
      <c r="B391" s="252" t="s">
        <v>259</v>
      </c>
      <c r="C391" s="252" t="s">
        <v>226</v>
      </c>
      <c r="D391" s="221">
        <v>2.5</v>
      </c>
      <c r="E391" s="221">
        <v>2.5</v>
      </c>
      <c r="F391" s="221">
        <v>2.5</v>
      </c>
      <c r="G391" s="221"/>
      <c r="H391" s="221"/>
      <c r="I391" s="22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</row>
    <row r="392" spans="1:175">
      <c r="A392" s="252">
        <v>145</v>
      </c>
      <c r="B392" s="252" t="s">
        <v>229</v>
      </c>
      <c r="C392" s="252" t="s">
        <v>245</v>
      </c>
      <c r="D392" s="221">
        <v>5</v>
      </c>
      <c r="E392" s="221">
        <v>5</v>
      </c>
      <c r="F392" s="221">
        <v>5</v>
      </c>
      <c r="G392" s="221"/>
      <c r="H392" s="221"/>
      <c r="I392" s="221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</row>
    <row r="393" spans="1:175">
      <c r="A393" s="252">
        <v>145</v>
      </c>
      <c r="B393" s="252" t="s">
        <v>190</v>
      </c>
      <c r="C393" s="252" t="s">
        <v>245</v>
      </c>
      <c r="D393" s="221">
        <v>5</v>
      </c>
      <c r="E393" s="221">
        <v>5</v>
      </c>
      <c r="F393" s="221">
        <v>5</v>
      </c>
      <c r="G393" s="221"/>
      <c r="H393" s="221"/>
      <c r="I393" s="221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</row>
    <row r="394" spans="1:175">
      <c r="A394" s="252">
        <v>145</v>
      </c>
      <c r="B394" s="252" t="s">
        <v>259</v>
      </c>
      <c r="C394" s="252" t="s">
        <v>245</v>
      </c>
      <c r="D394" s="221">
        <v>4.5</v>
      </c>
      <c r="E394" s="221">
        <v>4</v>
      </c>
      <c r="F394" s="221">
        <v>5</v>
      </c>
      <c r="G394" s="221"/>
      <c r="H394" s="221"/>
      <c r="I394" s="221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</row>
    <row r="395" spans="1:175">
      <c r="A395" s="252">
        <v>146</v>
      </c>
      <c r="B395" s="252" t="s">
        <v>229</v>
      </c>
      <c r="C395" s="252" t="s">
        <v>246</v>
      </c>
      <c r="D395" s="221">
        <v>4.5</v>
      </c>
      <c r="E395" s="221">
        <v>4.5</v>
      </c>
      <c r="F395" s="221">
        <v>4.5</v>
      </c>
      <c r="G395" s="221"/>
      <c r="H395" s="221"/>
      <c r="I395" s="221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</row>
    <row r="396" spans="1:175">
      <c r="A396" s="252">
        <v>146</v>
      </c>
      <c r="B396" s="252" t="s">
        <v>190</v>
      </c>
      <c r="C396" s="252" t="s">
        <v>246</v>
      </c>
      <c r="D396" s="221">
        <v>4</v>
      </c>
      <c r="E396" s="221">
        <v>4</v>
      </c>
      <c r="F396" s="221">
        <v>4</v>
      </c>
      <c r="G396" s="221"/>
      <c r="H396" s="221"/>
      <c r="I396" s="221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</row>
    <row r="397" spans="1:175">
      <c r="A397" s="252">
        <v>146</v>
      </c>
      <c r="B397" s="252" t="s">
        <v>175</v>
      </c>
      <c r="C397" s="252" t="s">
        <v>246</v>
      </c>
      <c r="D397" s="221">
        <v>4</v>
      </c>
      <c r="E397" s="221">
        <v>4</v>
      </c>
      <c r="F397" s="221">
        <v>4</v>
      </c>
      <c r="G397" s="221"/>
      <c r="H397" s="221"/>
      <c r="I397" s="221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</row>
    <row r="398" spans="1:175">
      <c r="A398" s="252">
        <v>146</v>
      </c>
      <c r="B398" s="252" t="s">
        <v>259</v>
      </c>
      <c r="C398" s="252" t="s">
        <v>246</v>
      </c>
      <c r="D398" s="221">
        <v>4</v>
      </c>
      <c r="E398" s="221">
        <v>4</v>
      </c>
      <c r="F398" s="221">
        <v>4</v>
      </c>
      <c r="G398" s="221"/>
      <c r="H398" s="221"/>
      <c r="I398" s="221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</row>
    <row r="399" spans="1:175">
      <c r="A399" s="252">
        <v>147</v>
      </c>
      <c r="B399" s="252" t="s">
        <v>229</v>
      </c>
      <c r="C399" s="252" t="s">
        <v>227</v>
      </c>
      <c r="D399" s="221">
        <v>2</v>
      </c>
      <c r="E399" s="221">
        <v>2</v>
      </c>
      <c r="F399" s="221">
        <v>2</v>
      </c>
      <c r="G399" s="221"/>
      <c r="H399" s="221"/>
      <c r="I399" s="221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</row>
    <row r="400" spans="1:175">
      <c r="A400" s="252">
        <v>147</v>
      </c>
      <c r="B400" s="252" t="s">
        <v>190</v>
      </c>
      <c r="C400" s="252" t="s">
        <v>227</v>
      </c>
      <c r="D400" s="221">
        <v>2</v>
      </c>
      <c r="E400" s="221">
        <v>2</v>
      </c>
      <c r="F400" s="221">
        <v>2</v>
      </c>
      <c r="G400" s="221"/>
      <c r="H400" s="221"/>
      <c r="I400" s="221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</row>
    <row r="401" spans="1:175">
      <c r="A401" s="252">
        <v>147</v>
      </c>
      <c r="B401" s="252" t="s">
        <v>182</v>
      </c>
      <c r="C401" s="252" t="s">
        <v>227</v>
      </c>
      <c r="D401" s="221">
        <v>2.5</v>
      </c>
      <c r="E401" s="221">
        <v>2.5</v>
      </c>
      <c r="F401" s="221">
        <v>2.5</v>
      </c>
      <c r="G401" s="221"/>
      <c r="H401" s="221"/>
      <c r="I401" s="22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</row>
    <row r="402" spans="1:175">
      <c r="A402" s="252">
        <v>147</v>
      </c>
      <c r="B402" s="252" t="s">
        <v>175</v>
      </c>
      <c r="C402" s="252" t="s">
        <v>227</v>
      </c>
      <c r="D402" s="221">
        <v>2.25</v>
      </c>
      <c r="E402" s="221">
        <v>2.25</v>
      </c>
      <c r="F402" s="221">
        <v>2.25</v>
      </c>
      <c r="G402" s="221"/>
      <c r="H402" s="221"/>
      <c r="I402" s="221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</row>
    <row r="403" spans="1:175">
      <c r="A403" s="252">
        <v>148</v>
      </c>
      <c r="B403" s="252" t="s">
        <v>229</v>
      </c>
      <c r="C403" s="252" t="s">
        <v>247</v>
      </c>
      <c r="D403" s="221">
        <v>5</v>
      </c>
      <c r="E403" s="221">
        <v>5</v>
      </c>
      <c r="F403" s="221">
        <v>5</v>
      </c>
      <c r="G403" s="221"/>
      <c r="H403" s="221"/>
      <c r="I403" s="221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</row>
    <row r="404" spans="1:175">
      <c r="A404" s="252">
        <v>148</v>
      </c>
      <c r="B404" s="252" t="s">
        <v>190</v>
      </c>
      <c r="C404" s="252" t="s">
        <v>247</v>
      </c>
      <c r="D404" s="221">
        <v>5</v>
      </c>
      <c r="E404" s="221">
        <v>5</v>
      </c>
      <c r="F404" s="221">
        <v>5</v>
      </c>
      <c r="G404" s="221"/>
      <c r="H404" s="221"/>
      <c r="I404" s="221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</row>
    <row r="405" spans="1:175">
      <c r="A405" s="252">
        <v>148</v>
      </c>
      <c r="B405" s="252" t="s">
        <v>182</v>
      </c>
      <c r="C405" s="252" t="s">
        <v>247</v>
      </c>
      <c r="D405" s="221">
        <v>4</v>
      </c>
      <c r="E405" s="221">
        <v>4</v>
      </c>
      <c r="F405" s="221">
        <v>4</v>
      </c>
      <c r="G405" s="221"/>
      <c r="H405" s="221"/>
      <c r="I405" s="221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</row>
    <row r="406" spans="1:175">
      <c r="A406" s="252">
        <v>148</v>
      </c>
      <c r="B406" s="252" t="s">
        <v>259</v>
      </c>
      <c r="C406" s="252" t="s">
        <v>247</v>
      </c>
      <c r="D406" s="221">
        <v>7.5</v>
      </c>
      <c r="E406" s="221">
        <v>7</v>
      </c>
      <c r="F406" s="221">
        <v>8</v>
      </c>
      <c r="G406" s="221"/>
      <c r="H406" s="221"/>
      <c r="I406" s="221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</row>
    <row r="407" spans="1:175">
      <c r="A407" s="252">
        <v>149</v>
      </c>
      <c r="B407" s="252" t="s">
        <v>229</v>
      </c>
      <c r="C407" s="252" t="s">
        <v>248</v>
      </c>
      <c r="D407" s="221">
        <v>3</v>
      </c>
      <c r="E407" s="221">
        <v>3</v>
      </c>
      <c r="F407" s="221">
        <v>3</v>
      </c>
      <c r="G407" s="221"/>
      <c r="H407" s="221"/>
      <c r="I407" s="221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</row>
    <row r="408" spans="1:175">
      <c r="A408" s="252">
        <v>149</v>
      </c>
      <c r="B408" s="252" t="s">
        <v>190</v>
      </c>
      <c r="C408" s="252" t="s">
        <v>248</v>
      </c>
      <c r="D408" s="221">
        <v>2.75</v>
      </c>
      <c r="E408" s="221">
        <v>2.75</v>
      </c>
      <c r="F408" s="221">
        <v>2.75</v>
      </c>
      <c r="G408" s="221"/>
      <c r="H408" s="221"/>
      <c r="I408" s="221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</row>
    <row r="409" spans="1:175">
      <c r="A409" s="252">
        <v>149</v>
      </c>
      <c r="B409" s="252" t="s">
        <v>182</v>
      </c>
      <c r="C409" s="252" t="s">
        <v>248</v>
      </c>
      <c r="D409" s="221">
        <v>3</v>
      </c>
      <c r="E409" s="221">
        <v>3</v>
      </c>
      <c r="F409" s="221">
        <v>3</v>
      </c>
      <c r="G409" s="221"/>
      <c r="H409" s="221"/>
      <c r="I409" s="221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</row>
    <row r="410" spans="1:175">
      <c r="A410" s="252">
        <v>149</v>
      </c>
      <c r="B410" s="252" t="s">
        <v>259</v>
      </c>
      <c r="C410" s="252" t="s">
        <v>248</v>
      </c>
      <c r="D410" s="221">
        <v>2.5</v>
      </c>
      <c r="E410" s="221">
        <v>2.5</v>
      </c>
      <c r="F410" s="221">
        <v>2.5</v>
      </c>
      <c r="G410" s="221"/>
      <c r="H410" s="221"/>
      <c r="I410" s="221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</row>
    <row r="411" spans="1:175">
      <c r="A411" s="252">
        <v>150</v>
      </c>
      <c r="B411" s="252" t="s">
        <v>229</v>
      </c>
      <c r="C411" s="252" t="s">
        <v>228</v>
      </c>
      <c r="D411" s="221">
        <v>1.5</v>
      </c>
      <c r="E411" s="221">
        <v>1.5</v>
      </c>
      <c r="F411" s="221">
        <v>1.5</v>
      </c>
      <c r="G411" s="221"/>
      <c r="H411" s="221"/>
      <c r="I411" s="22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</row>
    <row r="412" spans="1:175">
      <c r="A412" s="252">
        <v>150</v>
      </c>
      <c r="B412" s="252" t="s">
        <v>190</v>
      </c>
      <c r="C412" s="252" t="s">
        <v>228</v>
      </c>
      <c r="D412" s="221">
        <v>1</v>
      </c>
      <c r="E412" s="221">
        <v>1</v>
      </c>
      <c r="F412" s="221">
        <v>1</v>
      </c>
      <c r="G412" s="221"/>
      <c r="H412" s="221"/>
      <c r="I412" s="221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</row>
    <row r="413" spans="1:175">
      <c r="A413" s="252">
        <v>150</v>
      </c>
      <c r="B413" s="252" t="s">
        <v>182</v>
      </c>
      <c r="C413" s="252" t="s">
        <v>228</v>
      </c>
      <c r="D413" s="221">
        <v>2.125</v>
      </c>
      <c r="E413" s="221">
        <v>2</v>
      </c>
      <c r="F413" s="221">
        <v>2.25</v>
      </c>
      <c r="G413" s="221"/>
      <c r="H413" s="221"/>
      <c r="I413" s="221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</row>
    <row r="414" spans="1:175">
      <c r="A414" s="252">
        <v>150</v>
      </c>
      <c r="B414" s="252" t="s">
        <v>259</v>
      </c>
      <c r="C414" s="252" t="s">
        <v>228</v>
      </c>
      <c r="D414" s="221">
        <v>1.875</v>
      </c>
      <c r="E414" s="221">
        <v>1.75</v>
      </c>
      <c r="F414" s="221">
        <v>2</v>
      </c>
      <c r="G414" s="221"/>
      <c r="H414" s="221"/>
      <c r="I414" s="221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</row>
    <row r="415" spans="1:175">
      <c r="A415" s="252">
        <v>144</v>
      </c>
      <c r="B415" s="252" t="s">
        <v>229</v>
      </c>
      <c r="C415" s="252" t="s">
        <v>244</v>
      </c>
      <c r="D415" s="221">
        <v>6</v>
      </c>
      <c r="E415" s="221">
        <v>6</v>
      </c>
      <c r="F415" s="221">
        <v>6</v>
      </c>
      <c r="G415" s="221"/>
      <c r="H415" s="221"/>
      <c r="I415" s="221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</row>
    <row r="416" spans="1:175">
      <c r="A416" s="252">
        <v>144</v>
      </c>
      <c r="B416" s="252" t="s">
        <v>190</v>
      </c>
      <c r="C416" s="252" t="s">
        <v>244</v>
      </c>
      <c r="D416" s="221">
        <v>4</v>
      </c>
      <c r="E416" s="221">
        <v>4</v>
      </c>
      <c r="F416" s="221">
        <v>4</v>
      </c>
      <c r="G416" s="221"/>
      <c r="H416" s="221"/>
      <c r="I416" s="221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</row>
    <row r="417" spans="1:175">
      <c r="A417" s="252">
        <v>169</v>
      </c>
      <c r="B417" s="252" t="s">
        <v>182</v>
      </c>
      <c r="C417" s="252" t="s">
        <v>288</v>
      </c>
      <c r="D417" s="221">
        <v>30.475000000000001</v>
      </c>
      <c r="E417" s="221">
        <v>30</v>
      </c>
      <c r="F417" s="221">
        <v>31.25</v>
      </c>
      <c r="G417" s="221"/>
      <c r="H417" s="221"/>
      <c r="I417" s="221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</row>
    <row r="418" spans="1:175">
      <c r="A418" s="252">
        <v>169</v>
      </c>
      <c r="B418" s="252" t="s">
        <v>175</v>
      </c>
      <c r="C418" s="252" t="s">
        <v>288</v>
      </c>
      <c r="D418" s="221">
        <v>32.875</v>
      </c>
      <c r="E418" s="221">
        <v>32</v>
      </c>
      <c r="F418" s="221">
        <v>33.75</v>
      </c>
      <c r="G418" s="221"/>
      <c r="H418" s="221"/>
      <c r="I418" s="221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</row>
    <row r="419" spans="1:175">
      <c r="A419" s="252">
        <v>166</v>
      </c>
      <c r="B419" s="252" t="s">
        <v>182</v>
      </c>
      <c r="C419" s="252" t="s">
        <v>286</v>
      </c>
      <c r="D419" s="221">
        <v>39.5</v>
      </c>
      <c r="E419" s="221">
        <v>37.75</v>
      </c>
      <c r="F419" s="221">
        <v>42.25</v>
      </c>
      <c r="G419" s="221"/>
      <c r="H419" s="221"/>
      <c r="I419" s="221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</row>
    <row r="420" spans="1:175">
      <c r="A420" s="252">
        <v>166</v>
      </c>
      <c r="B420" s="252" t="s">
        <v>175</v>
      </c>
      <c r="C420" s="252" t="s">
        <v>286</v>
      </c>
      <c r="D420" s="221">
        <v>35.625</v>
      </c>
      <c r="E420" s="221">
        <v>34</v>
      </c>
      <c r="F420" s="221">
        <v>38</v>
      </c>
      <c r="G420" s="221"/>
      <c r="H420" s="221"/>
      <c r="I420" s="221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</row>
    <row r="421" spans="1:175">
      <c r="A421" s="252">
        <v>164</v>
      </c>
      <c r="B421" s="252" t="s">
        <v>182</v>
      </c>
      <c r="C421" s="252" t="s">
        <v>289</v>
      </c>
      <c r="D421" s="221">
        <v>11.5</v>
      </c>
      <c r="E421" s="221">
        <v>11</v>
      </c>
      <c r="F421" s="221">
        <v>12</v>
      </c>
      <c r="G421" s="221"/>
      <c r="H421" s="221"/>
      <c r="I421" s="2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</row>
    <row r="422" spans="1:175">
      <c r="A422" s="252">
        <v>164</v>
      </c>
      <c r="B422" s="252" t="s">
        <v>175</v>
      </c>
      <c r="C422" s="252" t="s">
        <v>289</v>
      </c>
      <c r="D422" s="221">
        <v>9.9333333333333336</v>
      </c>
      <c r="E422" s="221">
        <v>9.75</v>
      </c>
      <c r="F422" s="221">
        <v>10.3</v>
      </c>
      <c r="G422" s="221"/>
      <c r="H422" s="221"/>
      <c r="I422" s="221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</row>
    <row r="423" spans="1:175">
      <c r="A423" s="252">
        <v>177</v>
      </c>
      <c r="B423" s="252" t="s">
        <v>182</v>
      </c>
      <c r="C423" s="252" t="s">
        <v>290</v>
      </c>
      <c r="D423" s="221">
        <v>35.875</v>
      </c>
      <c r="E423" s="221">
        <v>34</v>
      </c>
      <c r="F423" s="221">
        <v>40</v>
      </c>
      <c r="G423" s="221"/>
      <c r="H423" s="221"/>
      <c r="I423" s="221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</row>
    <row r="424" spans="1:175">
      <c r="A424" s="252">
        <v>177</v>
      </c>
      <c r="B424" s="252" t="s">
        <v>175</v>
      </c>
      <c r="C424" s="252" t="s">
        <v>290</v>
      </c>
      <c r="D424" s="221">
        <v>44.333333333333336</v>
      </c>
      <c r="E424" s="221">
        <v>43</v>
      </c>
      <c r="F424" s="221">
        <v>45</v>
      </c>
      <c r="G424" s="221"/>
      <c r="H424" s="221"/>
      <c r="I424" s="221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</row>
    <row r="425" spans="1:175">
      <c r="A425" s="252">
        <v>174</v>
      </c>
      <c r="B425" s="252" t="s">
        <v>182</v>
      </c>
      <c r="C425" s="252" t="s">
        <v>287</v>
      </c>
      <c r="D425" s="221">
        <v>17.75</v>
      </c>
      <c r="E425" s="221">
        <v>17.3</v>
      </c>
      <c r="F425" s="221">
        <v>19</v>
      </c>
      <c r="G425" s="221"/>
      <c r="H425" s="221"/>
      <c r="I425" s="221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</row>
    <row r="426" spans="1:175">
      <c r="A426" s="252">
        <v>174</v>
      </c>
      <c r="B426" s="252" t="s">
        <v>175</v>
      </c>
      <c r="C426" s="252" t="s">
        <v>287</v>
      </c>
      <c r="D426" s="221">
        <v>19.75</v>
      </c>
      <c r="E426" s="221">
        <v>18</v>
      </c>
      <c r="F426" s="221">
        <v>21</v>
      </c>
      <c r="G426" s="221"/>
      <c r="H426" s="221"/>
      <c r="I426" s="221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</row>
    <row r="427" spans="1:175">
      <c r="A427" s="252">
        <v>93</v>
      </c>
      <c r="B427" s="252" t="s">
        <v>190</v>
      </c>
      <c r="C427" s="252" t="s">
        <v>123</v>
      </c>
      <c r="D427" s="221">
        <v>25</v>
      </c>
      <c r="E427" s="221">
        <v>25</v>
      </c>
      <c r="F427" s="221">
        <v>25</v>
      </c>
      <c r="G427" s="221"/>
      <c r="H427" s="221"/>
      <c r="I427" s="221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</row>
    <row r="428" spans="1:175">
      <c r="A428" s="252">
        <v>104</v>
      </c>
      <c r="B428" s="252" t="s">
        <v>229</v>
      </c>
      <c r="C428" s="252" t="s">
        <v>213</v>
      </c>
      <c r="D428" s="221">
        <v>75</v>
      </c>
      <c r="E428" s="221">
        <v>75</v>
      </c>
      <c r="F428" s="221">
        <v>75</v>
      </c>
      <c r="G428" s="221">
        <v>0.85</v>
      </c>
      <c r="H428" s="221">
        <v>0.85</v>
      </c>
      <c r="I428" s="221">
        <v>0.85</v>
      </c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</row>
    <row r="429" spans="1:175">
      <c r="A429" s="252">
        <v>104</v>
      </c>
      <c r="B429" s="252" t="s">
        <v>182</v>
      </c>
      <c r="C429" s="252" t="s">
        <v>213</v>
      </c>
      <c r="D429" s="221"/>
      <c r="E429" s="221"/>
      <c r="F429" s="221"/>
      <c r="G429" s="221">
        <v>1</v>
      </c>
      <c r="H429" s="221">
        <v>1</v>
      </c>
      <c r="I429" s="221">
        <v>1</v>
      </c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</row>
    <row r="430" spans="1:175">
      <c r="A430" s="252">
        <v>104</v>
      </c>
      <c r="B430" s="252" t="s">
        <v>259</v>
      </c>
      <c r="C430" s="252" t="s">
        <v>213</v>
      </c>
      <c r="D430" s="221"/>
      <c r="E430" s="221"/>
      <c r="F430" s="221"/>
      <c r="G430" s="221">
        <v>1</v>
      </c>
      <c r="H430" s="221">
        <v>1</v>
      </c>
      <c r="I430" s="221">
        <v>1</v>
      </c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</row>
    <row r="431" spans="1:175">
      <c r="A431" s="252">
        <v>78</v>
      </c>
      <c r="B431" s="252" t="s">
        <v>190</v>
      </c>
      <c r="C431" s="252" t="s">
        <v>109</v>
      </c>
      <c r="D431" s="221">
        <v>35</v>
      </c>
      <c r="E431" s="221">
        <v>35</v>
      </c>
      <c r="F431" s="221">
        <v>35</v>
      </c>
      <c r="G431" s="221"/>
      <c r="H431" s="221"/>
      <c r="I431" s="22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</row>
    <row r="432" spans="1:175">
      <c r="A432" s="252">
        <v>173</v>
      </c>
      <c r="B432" s="252" t="s">
        <v>182</v>
      </c>
      <c r="C432" s="252" t="s">
        <v>299</v>
      </c>
      <c r="D432" s="221">
        <v>27.5</v>
      </c>
      <c r="E432" s="221">
        <v>27</v>
      </c>
      <c r="F432" s="221">
        <v>28</v>
      </c>
      <c r="G432" s="221"/>
      <c r="H432" s="221"/>
      <c r="I432" s="221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</row>
    <row r="433" spans="1:175">
      <c r="A433" s="252">
        <v>173</v>
      </c>
      <c r="B433" s="252" t="s">
        <v>175</v>
      </c>
      <c r="C433" s="252" t="s">
        <v>299</v>
      </c>
      <c r="D433" s="221">
        <v>26.875</v>
      </c>
      <c r="E433" s="221">
        <v>25.5</v>
      </c>
      <c r="F433" s="221">
        <v>30</v>
      </c>
      <c r="G433" s="221"/>
      <c r="H433" s="221"/>
      <c r="I433" s="221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</row>
    <row r="434" spans="1:175">
      <c r="A434" s="252">
        <v>71</v>
      </c>
      <c r="B434" s="252" t="s">
        <v>190</v>
      </c>
      <c r="C434" s="252" t="s">
        <v>133</v>
      </c>
      <c r="D434" s="221">
        <v>4</v>
      </c>
      <c r="E434" s="221">
        <v>4</v>
      </c>
      <c r="F434" s="221">
        <v>4</v>
      </c>
      <c r="G434" s="221"/>
      <c r="H434" s="221"/>
      <c r="I434" s="221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</row>
    <row r="435" spans="1:175">
      <c r="A435" s="252">
        <v>71</v>
      </c>
      <c r="B435" s="252" t="s">
        <v>175</v>
      </c>
      <c r="C435" s="252" t="s">
        <v>133</v>
      </c>
      <c r="D435" s="221">
        <v>3</v>
      </c>
      <c r="E435" s="221">
        <v>3</v>
      </c>
      <c r="F435" s="221">
        <v>3</v>
      </c>
      <c r="G435" s="221"/>
      <c r="H435" s="221"/>
      <c r="I435" s="221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</row>
    <row r="436" spans="1:175">
      <c r="A436" s="252">
        <v>48</v>
      </c>
      <c r="B436" s="252" t="s">
        <v>190</v>
      </c>
      <c r="C436" s="252" t="s">
        <v>86</v>
      </c>
      <c r="D436" s="221">
        <v>180</v>
      </c>
      <c r="E436" s="221">
        <v>180</v>
      </c>
      <c r="F436" s="221">
        <v>180</v>
      </c>
      <c r="G436" s="221"/>
      <c r="H436" s="221"/>
      <c r="I436" s="221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</row>
    <row r="437" spans="1:175">
      <c r="A437" s="252">
        <v>38</v>
      </c>
      <c r="B437" s="252" t="s">
        <v>190</v>
      </c>
      <c r="C437" s="252" t="s">
        <v>76</v>
      </c>
      <c r="D437" s="221">
        <v>80</v>
      </c>
      <c r="E437" s="221">
        <v>80</v>
      </c>
      <c r="F437" s="221">
        <v>80</v>
      </c>
      <c r="G437" s="221"/>
      <c r="H437" s="221"/>
      <c r="I437" s="221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</row>
    <row r="438" spans="1:175">
      <c r="A438" s="252">
        <v>38</v>
      </c>
      <c r="B438" s="252" t="s">
        <v>182</v>
      </c>
      <c r="C438" s="252" t="s">
        <v>76</v>
      </c>
      <c r="D438" s="221">
        <v>150</v>
      </c>
      <c r="E438" s="221">
        <v>150</v>
      </c>
      <c r="F438" s="221">
        <v>150</v>
      </c>
      <c r="G438" s="221"/>
      <c r="H438" s="221"/>
      <c r="I438" s="221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</row>
    <row r="439" spans="1:175">
      <c r="A439" s="252">
        <v>66</v>
      </c>
      <c r="B439" s="252" t="s">
        <v>190</v>
      </c>
      <c r="C439" s="252" t="s">
        <v>99</v>
      </c>
      <c r="D439" s="221">
        <v>50</v>
      </c>
      <c r="E439" s="221">
        <v>50</v>
      </c>
      <c r="F439" s="221">
        <v>50</v>
      </c>
      <c r="G439" s="221"/>
      <c r="H439" s="221"/>
      <c r="I439" s="221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</row>
    <row r="440" spans="1:175">
      <c r="A440" s="252">
        <v>66</v>
      </c>
      <c r="B440" s="252" t="s">
        <v>175</v>
      </c>
      <c r="C440" s="252" t="s">
        <v>99</v>
      </c>
      <c r="D440" s="221">
        <v>56.333333333333336</v>
      </c>
      <c r="E440" s="221">
        <v>55</v>
      </c>
      <c r="F440" s="221">
        <v>57</v>
      </c>
      <c r="G440" s="221"/>
      <c r="H440" s="221"/>
      <c r="I440" s="221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</row>
    <row r="441" spans="1:175">
      <c r="A441" s="252">
        <v>37</v>
      </c>
      <c r="B441" s="252" t="s">
        <v>190</v>
      </c>
      <c r="C441" s="252" t="s">
        <v>75</v>
      </c>
      <c r="D441" s="221">
        <v>100</v>
      </c>
      <c r="E441" s="221">
        <v>100</v>
      </c>
      <c r="F441" s="221">
        <v>100</v>
      </c>
      <c r="G441" s="221"/>
      <c r="H441" s="221"/>
      <c r="I441" s="22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</row>
    <row r="442" spans="1:175">
      <c r="A442" s="252">
        <v>37</v>
      </c>
      <c r="B442" s="252" t="s">
        <v>182</v>
      </c>
      <c r="C442" s="252" t="s">
        <v>75</v>
      </c>
      <c r="D442" s="221">
        <v>195</v>
      </c>
      <c r="E442" s="221">
        <v>190</v>
      </c>
      <c r="F442" s="221">
        <v>200</v>
      </c>
      <c r="G442" s="221"/>
      <c r="H442" s="221"/>
      <c r="I442" s="221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</row>
    <row r="443" spans="1:175">
      <c r="A443" s="252">
        <v>37</v>
      </c>
      <c r="B443" s="252" t="s">
        <v>259</v>
      </c>
      <c r="C443" s="252" t="s">
        <v>75</v>
      </c>
      <c r="D443" s="221">
        <v>138.33333333333334</v>
      </c>
      <c r="E443" s="221">
        <v>125</v>
      </c>
      <c r="F443" s="221">
        <v>150</v>
      </c>
      <c r="G443" s="221"/>
      <c r="H443" s="221"/>
      <c r="I443" s="221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</row>
    <row r="444" spans="1:175">
      <c r="A444" s="252">
        <v>77</v>
      </c>
      <c r="B444" s="252" t="s">
        <v>190</v>
      </c>
      <c r="C444" s="252" t="s">
        <v>108</v>
      </c>
      <c r="D444" s="221">
        <v>15</v>
      </c>
      <c r="E444" s="221">
        <v>15</v>
      </c>
      <c r="F444" s="221">
        <v>15</v>
      </c>
      <c r="G444" s="221"/>
      <c r="H444" s="221"/>
      <c r="I444" s="221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</row>
    <row r="445" spans="1:175">
      <c r="A445" s="252">
        <v>61</v>
      </c>
      <c r="B445" s="252" t="s">
        <v>190</v>
      </c>
      <c r="C445" s="252" t="s">
        <v>136</v>
      </c>
      <c r="D445" s="221">
        <v>24</v>
      </c>
      <c r="E445" s="221">
        <v>24</v>
      </c>
      <c r="F445" s="221">
        <v>24</v>
      </c>
      <c r="G445" s="221"/>
      <c r="H445" s="221"/>
      <c r="I445" s="221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</row>
    <row r="446" spans="1:175">
      <c r="A446" s="252">
        <v>61</v>
      </c>
      <c r="B446" s="252" t="s">
        <v>175</v>
      </c>
      <c r="C446" s="252" t="s">
        <v>136</v>
      </c>
      <c r="D446" s="221">
        <v>21</v>
      </c>
      <c r="E446" s="221">
        <v>20</v>
      </c>
      <c r="F446" s="221">
        <v>22</v>
      </c>
      <c r="G446" s="221"/>
      <c r="H446" s="221"/>
      <c r="I446" s="221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</row>
    <row r="447" spans="1:175">
      <c r="A447" s="252">
        <v>61</v>
      </c>
      <c r="B447" s="252" t="s">
        <v>259</v>
      </c>
      <c r="C447" s="252" t="s">
        <v>136</v>
      </c>
      <c r="D447" s="221">
        <v>35</v>
      </c>
      <c r="E447" s="221">
        <v>35</v>
      </c>
      <c r="F447" s="221">
        <v>35</v>
      </c>
      <c r="G447" s="221"/>
      <c r="H447" s="221"/>
      <c r="I447" s="221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</row>
    <row r="448" spans="1:175">
      <c r="A448" s="252">
        <v>15</v>
      </c>
      <c r="B448" s="252" t="s">
        <v>190</v>
      </c>
      <c r="C448" s="252" t="s">
        <v>57</v>
      </c>
      <c r="D448" s="221">
        <v>65</v>
      </c>
      <c r="E448" s="221">
        <v>65</v>
      </c>
      <c r="F448" s="221">
        <v>65</v>
      </c>
      <c r="G448" s="221"/>
      <c r="H448" s="221"/>
      <c r="I448" s="221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</row>
    <row r="449" spans="1:175">
      <c r="A449" s="252">
        <v>15</v>
      </c>
      <c r="B449" s="252" t="s">
        <v>175</v>
      </c>
      <c r="C449" s="252" t="s">
        <v>57</v>
      </c>
      <c r="D449" s="221">
        <v>50</v>
      </c>
      <c r="E449" s="221">
        <v>50</v>
      </c>
      <c r="F449" s="221">
        <v>50</v>
      </c>
      <c r="G449" s="221"/>
      <c r="H449" s="221"/>
      <c r="I449" s="221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</row>
    <row r="450" spans="1:175">
      <c r="A450" s="252">
        <v>15</v>
      </c>
      <c r="B450" s="252" t="s">
        <v>259</v>
      </c>
      <c r="C450" s="252" t="s">
        <v>57</v>
      </c>
      <c r="D450" s="221">
        <v>40</v>
      </c>
      <c r="E450" s="221">
        <v>40</v>
      </c>
      <c r="F450" s="221">
        <v>40</v>
      </c>
      <c r="G450" s="221"/>
      <c r="H450" s="221"/>
      <c r="I450" s="221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</row>
    <row r="451" spans="1:175">
      <c r="A451" s="252">
        <v>16</v>
      </c>
      <c r="B451" s="252" t="s">
        <v>175</v>
      </c>
      <c r="C451" s="252" t="s">
        <v>58</v>
      </c>
      <c r="D451" s="221">
        <v>13</v>
      </c>
      <c r="E451" s="221">
        <v>13</v>
      </c>
      <c r="F451" s="221">
        <v>13</v>
      </c>
      <c r="G451" s="221"/>
      <c r="H451" s="221"/>
      <c r="I451" s="22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</row>
    <row r="452" spans="1:175">
      <c r="A452" s="252">
        <v>28</v>
      </c>
      <c r="B452" s="252" t="s">
        <v>190</v>
      </c>
      <c r="C452" s="252" t="s">
        <v>69</v>
      </c>
      <c r="D452" s="221">
        <v>22</v>
      </c>
      <c r="E452" s="221">
        <v>22</v>
      </c>
      <c r="F452" s="221">
        <v>22</v>
      </c>
      <c r="G452" s="221"/>
      <c r="H452" s="221"/>
      <c r="I452" s="221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</row>
    <row r="453" spans="1:175">
      <c r="A453" s="252">
        <v>32</v>
      </c>
      <c r="B453" s="252" t="s">
        <v>190</v>
      </c>
      <c r="C453" s="252" t="s">
        <v>72</v>
      </c>
      <c r="D453" s="221">
        <v>18</v>
      </c>
      <c r="E453" s="221">
        <v>18</v>
      </c>
      <c r="F453" s="221">
        <v>18</v>
      </c>
      <c r="G453" s="221"/>
      <c r="H453" s="221"/>
      <c r="I453" s="221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</row>
    <row r="454" spans="1:175">
      <c r="A454" s="252">
        <v>140</v>
      </c>
      <c r="B454" s="252" t="s">
        <v>229</v>
      </c>
      <c r="C454" s="252" t="s">
        <v>224</v>
      </c>
      <c r="D454" s="221">
        <v>10</v>
      </c>
      <c r="E454" s="221">
        <v>10</v>
      </c>
      <c r="F454" s="221">
        <v>10</v>
      </c>
      <c r="G454" s="221"/>
      <c r="H454" s="221"/>
      <c r="I454" s="221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</row>
    <row r="455" spans="1:175">
      <c r="A455" s="252">
        <v>140</v>
      </c>
      <c r="B455" s="252" t="s">
        <v>190</v>
      </c>
      <c r="C455" s="252" t="s">
        <v>224</v>
      </c>
      <c r="D455" s="221">
        <v>8</v>
      </c>
      <c r="E455" s="221">
        <v>8</v>
      </c>
      <c r="F455" s="221">
        <v>8</v>
      </c>
      <c r="G455" s="221"/>
      <c r="H455" s="221"/>
      <c r="I455" s="221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</row>
    <row r="456" spans="1:175">
      <c r="A456" s="252">
        <v>140</v>
      </c>
      <c r="B456" s="252" t="s">
        <v>182</v>
      </c>
      <c r="C456" s="252" t="s">
        <v>224</v>
      </c>
      <c r="D456" s="221">
        <v>7</v>
      </c>
      <c r="E456" s="221">
        <v>7</v>
      </c>
      <c r="F456" s="221">
        <v>7</v>
      </c>
      <c r="G456" s="221"/>
      <c r="H456" s="221"/>
      <c r="I456" s="221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</row>
    <row r="457" spans="1:175">
      <c r="A457" s="252">
        <v>140</v>
      </c>
      <c r="B457" s="252" t="s">
        <v>259</v>
      </c>
      <c r="C457" s="252" t="s">
        <v>224</v>
      </c>
      <c r="D457" s="221">
        <v>10</v>
      </c>
      <c r="E457" s="221">
        <v>10</v>
      </c>
      <c r="F457" s="221">
        <v>10</v>
      </c>
      <c r="G457" s="221"/>
      <c r="H457" s="221"/>
      <c r="I457" s="221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</row>
    <row r="458" spans="1:175">
      <c r="A458" s="252">
        <v>83</v>
      </c>
      <c r="B458" s="252" t="s">
        <v>190</v>
      </c>
      <c r="C458" s="252" t="s">
        <v>114</v>
      </c>
      <c r="D458" s="221">
        <v>18</v>
      </c>
      <c r="E458" s="221">
        <v>18</v>
      </c>
      <c r="F458" s="221">
        <v>18</v>
      </c>
      <c r="G458" s="221"/>
      <c r="H458" s="221"/>
      <c r="I458" s="221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</row>
    <row r="459" spans="1:175">
      <c r="A459" s="252">
        <v>83</v>
      </c>
      <c r="B459" s="252" t="s">
        <v>259</v>
      </c>
      <c r="C459" s="252" t="s">
        <v>114</v>
      </c>
      <c r="D459" s="221">
        <v>12</v>
      </c>
      <c r="E459" s="221">
        <v>12</v>
      </c>
      <c r="F459" s="221">
        <v>12</v>
      </c>
      <c r="G459" s="221"/>
      <c r="H459" s="221"/>
      <c r="I459" s="221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</row>
    <row r="460" spans="1:175">
      <c r="A460" s="252">
        <v>8</v>
      </c>
      <c r="B460" s="252" t="s">
        <v>262</v>
      </c>
      <c r="C460" s="252" t="s">
        <v>169</v>
      </c>
      <c r="D460" s="221"/>
      <c r="E460" s="221"/>
      <c r="F460" s="221"/>
      <c r="G460" s="221">
        <v>0.8</v>
      </c>
      <c r="H460" s="221">
        <v>0.8</v>
      </c>
      <c r="I460" s="221">
        <v>0.8</v>
      </c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</row>
    <row r="461" spans="1:175">
      <c r="A461" s="252">
        <v>8</v>
      </c>
      <c r="B461" s="252" t="s">
        <v>182</v>
      </c>
      <c r="C461" s="252" t="s">
        <v>169</v>
      </c>
      <c r="D461" s="221"/>
      <c r="E461" s="221"/>
      <c r="F461" s="221"/>
      <c r="G461" s="221">
        <v>1.25</v>
      </c>
      <c r="H461" s="221">
        <v>1.25</v>
      </c>
      <c r="I461" s="221">
        <v>1.25</v>
      </c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</row>
    <row r="462" spans="1:175">
      <c r="A462" s="252">
        <v>60</v>
      </c>
      <c r="B462" s="252" t="s">
        <v>190</v>
      </c>
      <c r="C462" s="252" t="s">
        <v>95</v>
      </c>
      <c r="D462" s="221">
        <v>31</v>
      </c>
      <c r="E462" s="221">
        <v>30</v>
      </c>
      <c r="F462" s="221">
        <v>32</v>
      </c>
      <c r="G462" s="221"/>
      <c r="H462" s="221"/>
      <c r="I462" s="221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</row>
    <row r="463" spans="1:175">
      <c r="A463" s="252">
        <v>74</v>
      </c>
      <c r="B463" s="252" t="s">
        <v>182</v>
      </c>
      <c r="C463" s="252" t="s">
        <v>105</v>
      </c>
      <c r="D463" s="221">
        <v>22</v>
      </c>
      <c r="E463" s="221">
        <v>22</v>
      </c>
      <c r="F463" s="221">
        <v>22</v>
      </c>
      <c r="G463" s="221"/>
      <c r="H463" s="221"/>
      <c r="I463" s="221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</row>
    <row r="464" spans="1:175">
      <c r="A464" s="252">
        <v>172</v>
      </c>
      <c r="B464" s="252" t="s">
        <v>182</v>
      </c>
      <c r="C464" s="252" t="s">
        <v>300</v>
      </c>
      <c r="D464" s="221">
        <v>54.125</v>
      </c>
      <c r="E464" s="221">
        <v>53.25</v>
      </c>
      <c r="F464" s="221">
        <v>55</v>
      </c>
      <c r="G464" s="221"/>
      <c r="H464" s="221"/>
      <c r="I464" s="221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</row>
    <row r="465" spans="1:175">
      <c r="A465" s="252">
        <v>167</v>
      </c>
      <c r="B465" s="252" t="s">
        <v>182</v>
      </c>
      <c r="C465" s="252" t="s">
        <v>301</v>
      </c>
      <c r="D465" s="221">
        <v>37.5</v>
      </c>
      <c r="E465" s="221">
        <v>37.5</v>
      </c>
      <c r="F465" s="221">
        <v>37.5</v>
      </c>
      <c r="G465" s="221"/>
      <c r="H465" s="221"/>
      <c r="I465" s="221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</row>
    <row r="466" spans="1:17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</row>
    <row r="467" spans="1:17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</row>
    <row r="468" spans="1:17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</row>
    <row r="469" spans="1:17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</row>
    <row r="470" spans="1:17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</row>
    <row r="471" spans="1:17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</row>
    <row r="472" spans="1:17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</row>
    <row r="473" spans="1:17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</row>
    <row r="474" spans="1:17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</row>
    <row r="475" spans="1:17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</row>
    <row r="476" spans="1:17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</row>
    <row r="477" spans="1:17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</row>
    <row r="478" spans="1:17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</row>
    <row r="479" spans="1:17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</row>
    <row r="480" spans="1:17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</row>
    <row r="481" spans="1:17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</row>
    <row r="482" spans="1:17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</row>
    <row r="483" spans="1:17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</row>
    <row r="484" spans="1:17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</row>
    <row r="485" spans="1:17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</row>
    <row r="486" spans="1:17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</row>
    <row r="487" spans="1:17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</row>
    <row r="488" spans="1:175">
      <c r="A488"/>
      <c r="B488"/>
      <c r="C488"/>
      <c r="D488"/>
      <c r="E488"/>
      <c r="F488"/>
      <c r="G488"/>
      <c r="H488"/>
      <c r="I488"/>
    </row>
    <row r="489" spans="1:175">
      <c r="A489"/>
      <c r="B489"/>
      <c r="C489"/>
      <c r="D489"/>
      <c r="E489"/>
      <c r="F489"/>
      <c r="G489"/>
      <c r="H489"/>
      <c r="I489"/>
    </row>
    <row r="490" spans="1:175">
      <c r="A490"/>
      <c r="B490"/>
      <c r="C490"/>
      <c r="D490"/>
      <c r="E490"/>
      <c r="F490"/>
      <c r="G490"/>
      <c r="H490"/>
      <c r="I490"/>
    </row>
    <row r="491" spans="1:175">
      <c r="A491"/>
      <c r="B491"/>
      <c r="C491"/>
      <c r="D491"/>
      <c r="E491"/>
      <c r="F491"/>
      <c r="G491"/>
      <c r="H491"/>
      <c r="I491"/>
    </row>
    <row r="492" spans="1:175">
      <c r="A492"/>
      <c r="B492"/>
      <c r="C492"/>
      <c r="D492"/>
      <c r="E492"/>
      <c r="F492"/>
      <c r="G492"/>
      <c r="H492"/>
      <c r="I492"/>
    </row>
    <row r="493" spans="1:175">
      <c r="A493"/>
      <c r="B493"/>
      <c r="C493"/>
      <c r="D493"/>
      <c r="E493"/>
      <c r="F493"/>
      <c r="G493"/>
      <c r="H493"/>
      <c r="I493"/>
    </row>
    <row r="494" spans="1:175">
      <c r="A494"/>
      <c r="B494"/>
      <c r="C494"/>
      <c r="D494"/>
      <c r="E494"/>
      <c r="F494"/>
      <c r="G494"/>
      <c r="H494"/>
      <c r="I494"/>
    </row>
    <row r="495" spans="1:175">
      <c r="A495"/>
      <c r="B495"/>
      <c r="C495"/>
      <c r="D495"/>
      <c r="E495"/>
      <c r="F495"/>
      <c r="G495"/>
      <c r="H495"/>
      <c r="I495"/>
    </row>
    <row r="496" spans="1:175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  <row r="659" spans="1:9">
      <c r="A659"/>
      <c r="B659"/>
      <c r="C659"/>
      <c r="D659"/>
      <c r="E659"/>
      <c r="F659"/>
      <c r="G659"/>
      <c r="H659"/>
      <c r="I659"/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Hoja9"/>
  <dimension ref="A1:D9"/>
  <sheetViews>
    <sheetView workbookViewId="0">
      <selection activeCell="C1" sqref="C1:C4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261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198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algorithmName="SHA-512" hashValue="0s91+2hF9P/Yj/h9pYLOBUaKLu4NF5BEfjjw4dJL8hgJftbZRH9HXYwldUhwn+5ZN3D9HLNQryNyU9xsf682gA==" saltValue="1TEcGlxcTFTJef3nGtpeXA==" spinCount="100000" sheet="1" objects="1" scenarios="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Hoja10"/>
  <dimension ref="A1:L240"/>
  <sheetViews>
    <sheetView showGridLines="0" topLeftCell="A121" workbookViewId="0">
      <selection activeCell="A127" sqref="A127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4">
        <v>1</v>
      </c>
      <c r="B2" s="20">
        <v>44929</v>
      </c>
      <c r="C2" s="204" t="s">
        <v>279</v>
      </c>
      <c r="D2" s="204">
        <f>+DAY(B2)</f>
        <v>3</v>
      </c>
      <c r="E2" s="21">
        <f>+MONTH(B2)</f>
        <v>1</v>
      </c>
      <c r="F2" s="21" t="str">
        <f>+CONCATENATE(D2,E2)</f>
        <v>31</v>
      </c>
      <c r="G2" s="21">
        <v>2023</v>
      </c>
      <c r="H2" s="204" t="s">
        <v>167</v>
      </c>
      <c r="I2" s="205" t="str">
        <f t="shared" ref="I2:I47" si="0">+CONCATENATE(H2,IF(A2&lt;10,"00",IF(A2&lt;100,0,"")),A2,IF(E2&lt;10,0,""),E2,MID(G2,3,2))</f>
        <v>INDECAEA0010123</v>
      </c>
      <c r="K2" s="20">
        <v>45226</v>
      </c>
      <c r="L2" s="17" t="str">
        <f>+VLOOKUP(K2,numeracion,8,FALSE)</f>
        <v>INDECAEA2001023</v>
      </c>
    </row>
    <row r="3" spans="1:12">
      <c r="A3" s="204">
        <v>2</v>
      </c>
      <c r="B3" s="20">
        <v>44930</v>
      </c>
      <c r="C3" s="226" t="s">
        <v>166</v>
      </c>
      <c r="D3" s="204">
        <f t="shared" ref="D3:D48" si="1">+DAY(B3)</f>
        <v>4</v>
      </c>
      <c r="E3" s="21">
        <f t="shared" ref="E3:E48" si="2">+MONTH(B3)</f>
        <v>1</v>
      </c>
      <c r="F3" s="21" t="str">
        <f t="shared" ref="F3:F48" si="3">+CONCATENATE(D3,E3)</f>
        <v>41</v>
      </c>
      <c r="G3" s="21">
        <v>2023</v>
      </c>
      <c r="H3" s="204" t="s">
        <v>167</v>
      </c>
      <c r="I3" s="205" t="str">
        <f t="shared" si="0"/>
        <v>INDECAEA0020123</v>
      </c>
    </row>
    <row r="4" spans="1:12">
      <c r="A4" s="204">
        <v>3</v>
      </c>
      <c r="B4" s="20">
        <v>44931</v>
      </c>
      <c r="C4" s="226" t="s">
        <v>280</v>
      </c>
      <c r="D4" s="204">
        <f t="shared" si="1"/>
        <v>5</v>
      </c>
      <c r="E4" s="21">
        <f t="shared" si="2"/>
        <v>1</v>
      </c>
      <c r="F4" s="21" t="str">
        <f t="shared" si="3"/>
        <v>51</v>
      </c>
      <c r="G4" s="21">
        <v>2023</v>
      </c>
      <c r="H4" s="204" t="s">
        <v>167</v>
      </c>
      <c r="I4" s="205" t="str">
        <f t="shared" si="0"/>
        <v>INDECAEA0030123</v>
      </c>
    </row>
    <row r="5" spans="1:12">
      <c r="A5" s="204">
        <v>4</v>
      </c>
      <c r="B5" s="20">
        <v>44932</v>
      </c>
      <c r="C5" s="226" t="s">
        <v>281</v>
      </c>
      <c r="D5" s="204">
        <f t="shared" si="1"/>
        <v>6</v>
      </c>
      <c r="E5" s="21">
        <f t="shared" si="2"/>
        <v>1</v>
      </c>
      <c r="F5" s="21" t="str">
        <f t="shared" si="3"/>
        <v>61</v>
      </c>
      <c r="G5" s="21">
        <v>2023</v>
      </c>
      <c r="H5" s="204" t="s">
        <v>167</v>
      </c>
      <c r="I5" s="205" t="str">
        <f t="shared" si="0"/>
        <v>INDECAEA0040123</v>
      </c>
    </row>
    <row r="6" spans="1:12">
      <c r="A6" s="226">
        <v>5</v>
      </c>
      <c r="B6" s="20">
        <v>44935</v>
      </c>
      <c r="C6" s="226" t="s">
        <v>278</v>
      </c>
      <c r="D6" s="204">
        <f t="shared" si="1"/>
        <v>9</v>
      </c>
      <c r="E6" s="21">
        <f t="shared" si="2"/>
        <v>1</v>
      </c>
      <c r="F6" s="21" t="str">
        <f t="shared" si="3"/>
        <v>91</v>
      </c>
      <c r="G6" s="21">
        <v>2023</v>
      </c>
      <c r="H6" s="204" t="s">
        <v>167</v>
      </c>
      <c r="I6" s="205" t="str">
        <f t="shared" si="0"/>
        <v>INDECAEA0050123</v>
      </c>
    </row>
    <row r="7" spans="1:12">
      <c r="A7" s="226">
        <v>6</v>
      </c>
      <c r="B7" s="20">
        <v>44936</v>
      </c>
      <c r="C7" s="226" t="s">
        <v>279</v>
      </c>
      <c r="D7" s="204">
        <f t="shared" si="1"/>
        <v>10</v>
      </c>
      <c r="E7" s="21">
        <f t="shared" si="2"/>
        <v>1</v>
      </c>
      <c r="F7" s="21" t="str">
        <f t="shared" si="3"/>
        <v>101</v>
      </c>
      <c r="G7" s="21">
        <v>2023</v>
      </c>
      <c r="H7" s="204" t="s">
        <v>167</v>
      </c>
      <c r="I7" s="205" t="str">
        <f t="shared" si="0"/>
        <v>INDECAEA0060123</v>
      </c>
    </row>
    <row r="8" spans="1:12">
      <c r="A8" s="226">
        <v>7</v>
      </c>
      <c r="B8" s="20">
        <v>44937</v>
      </c>
      <c r="C8" s="226" t="s">
        <v>166</v>
      </c>
      <c r="D8" s="204">
        <f t="shared" si="1"/>
        <v>11</v>
      </c>
      <c r="E8" s="21">
        <f t="shared" si="2"/>
        <v>1</v>
      </c>
      <c r="F8" s="21" t="str">
        <f t="shared" si="3"/>
        <v>111</v>
      </c>
      <c r="G8" s="21">
        <v>2023</v>
      </c>
      <c r="H8" s="204" t="s">
        <v>167</v>
      </c>
      <c r="I8" s="205" t="str">
        <f t="shared" si="0"/>
        <v>INDECAEA0070123</v>
      </c>
    </row>
    <row r="9" spans="1:12">
      <c r="A9" s="226">
        <v>8</v>
      </c>
      <c r="B9" s="20">
        <v>44938</v>
      </c>
      <c r="C9" s="226" t="s">
        <v>280</v>
      </c>
      <c r="D9" s="204">
        <f t="shared" si="1"/>
        <v>12</v>
      </c>
      <c r="E9" s="21">
        <f t="shared" si="2"/>
        <v>1</v>
      </c>
      <c r="F9" s="21" t="str">
        <f t="shared" si="3"/>
        <v>121</v>
      </c>
      <c r="G9" s="21">
        <v>2023</v>
      </c>
      <c r="H9" s="204" t="s">
        <v>167</v>
      </c>
      <c r="I9" s="205" t="str">
        <f t="shared" si="0"/>
        <v>INDECAEA0080123</v>
      </c>
    </row>
    <row r="10" spans="1:12">
      <c r="A10" s="226">
        <v>9</v>
      </c>
      <c r="B10" s="20">
        <v>44939</v>
      </c>
      <c r="C10" s="226" t="s">
        <v>281</v>
      </c>
      <c r="D10" s="204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2023</v>
      </c>
      <c r="H10" s="204" t="s">
        <v>167</v>
      </c>
      <c r="I10" s="205" t="str">
        <f t="shared" si="0"/>
        <v>INDECAEA0090123</v>
      </c>
    </row>
    <row r="11" spans="1:12">
      <c r="A11" s="226">
        <v>10</v>
      </c>
      <c r="B11" s="20">
        <v>44942</v>
      </c>
      <c r="C11" s="226" t="s">
        <v>278</v>
      </c>
      <c r="D11" s="204">
        <f t="shared" si="1"/>
        <v>16</v>
      </c>
      <c r="E11" s="21">
        <f t="shared" si="2"/>
        <v>1</v>
      </c>
      <c r="F11" s="21" t="str">
        <f t="shared" si="3"/>
        <v>161</v>
      </c>
      <c r="G11" s="21">
        <v>2023</v>
      </c>
      <c r="H11" s="204" t="s">
        <v>167</v>
      </c>
      <c r="I11" s="205" t="str">
        <f t="shared" si="0"/>
        <v>INDECAEA0100123</v>
      </c>
    </row>
    <row r="12" spans="1:12">
      <c r="A12" s="226">
        <v>11</v>
      </c>
      <c r="B12" s="20">
        <v>44943</v>
      </c>
      <c r="C12" s="226" t="s">
        <v>279</v>
      </c>
      <c r="D12" s="204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2023</v>
      </c>
      <c r="H12" s="204" t="s">
        <v>167</v>
      </c>
      <c r="I12" s="205" t="str">
        <f t="shared" si="0"/>
        <v>INDECAEA0110123</v>
      </c>
    </row>
    <row r="13" spans="1:12">
      <c r="A13" s="226">
        <v>12</v>
      </c>
      <c r="B13" s="20">
        <v>44944</v>
      </c>
      <c r="C13" s="226" t="s">
        <v>166</v>
      </c>
      <c r="D13" s="204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2023</v>
      </c>
      <c r="H13" s="204" t="s">
        <v>167</v>
      </c>
      <c r="I13" s="205" t="str">
        <f t="shared" si="0"/>
        <v>INDECAEA0120123</v>
      </c>
    </row>
    <row r="14" spans="1:12">
      <c r="A14" s="226">
        <v>13</v>
      </c>
      <c r="B14" s="20">
        <v>44945</v>
      </c>
      <c r="C14" s="226" t="s">
        <v>280</v>
      </c>
      <c r="D14" s="204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2023</v>
      </c>
      <c r="H14" s="204" t="s">
        <v>167</v>
      </c>
      <c r="I14" s="205" t="str">
        <f t="shared" si="0"/>
        <v>INDECAEA0130123</v>
      </c>
    </row>
    <row r="15" spans="1:12">
      <c r="A15" s="226">
        <v>14</v>
      </c>
      <c r="B15" s="20">
        <v>44946</v>
      </c>
      <c r="C15" s="226" t="s">
        <v>281</v>
      </c>
      <c r="D15" s="204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2023</v>
      </c>
      <c r="H15" s="204" t="s">
        <v>167</v>
      </c>
      <c r="I15" s="205" t="str">
        <f t="shared" si="0"/>
        <v>INDECAEA0140123</v>
      </c>
    </row>
    <row r="16" spans="1:12">
      <c r="A16" s="226">
        <v>15</v>
      </c>
      <c r="B16" s="20">
        <v>44949</v>
      </c>
      <c r="C16" s="226" t="s">
        <v>278</v>
      </c>
      <c r="D16" s="204">
        <f t="shared" si="1"/>
        <v>23</v>
      </c>
      <c r="E16" s="21">
        <f t="shared" si="2"/>
        <v>1</v>
      </c>
      <c r="F16" s="21" t="str">
        <f t="shared" si="3"/>
        <v>231</v>
      </c>
      <c r="G16" s="21">
        <v>2023</v>
      </c>
      <c r="H16" s="204" t="s">
        <v>167</v>
      </c>
      <c r="I16" s="205" t="str">
        <f t="shared" si="0"/>
        <v>INDECAEA0150123</v>
      </c>
    </row>
    <row r="17" spans="1:9">
      <c r="A17" s="226">
        <v>16</v>
      </c>
      <c r="B17" s="20">
        <v>44950</v>
      </c>
      <c r="C17" s="226" t="s">
        <v>279</v>
      </c>
      <c r="D17" s="204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2023</v>
      </c>
      <c r="H17" s="204" t="s">
        <v>167</v>
      </c>
      <c r="I17" s="205" t="str">
        <f t="shared" si="0"/>
        <v>INDECAEA0160123</v>
      </c>
    </row>
    <row r="18" spans="1:9">
      <c r="A18" s="226">
        <v>17</v>
      </c>
      <c r="B18" s="20">
        <v>44951</v>
      </c>
      <c r="C18" s="226" t="s">
        <v>166</v>
      </c>
      <c r="D18" s="204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2023</v>
      </c>
      <c r="H18" s="204" t="s">
        <v>167</v>
      </c>
      <c r="I18" s="205" t="str">
        <f t="shared" si="0"/>
        <v>INDECAEA0170123</v>
      </c>
    </row>
    <row r="19" spans="1:9">
      <c r="A19" s="226">
        <v>18</v>
      </c>
      <c r="B19" s="20">
        <v>44952</v>
      </c>
      <c r="C19" s="226" t="s">
        <v>280</v>
      </c>
      <c r="D19" s="204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2023</v>
      </c>
      <c r="H19" s="204" t="s">
        <v>167</v>
      </c>
      <c r="I19" s="205" t="str">
        <f t="shared" si="0"/>
        <v>INDECAEA0180123</v>
      </c>
    </row>
    <row r="20" spans="1:9">
      <c r="A20" s="226">
        <v>19</v>
      </c>
      <c r="B20" s="20">
        <v>44953</v>
      </c>
      <c r="C20" s="226" t="s">
        <v>281</v>
      </c>
      <c r="D20" s="204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2023</v>
      </c>
      <c r="H20" s="204" t="s">
        <v>167</v>
      </c>
      <c r="I20" s="205" t="str">
        <f t="shared" si="0"/>
        <v>INDECAEA0190123</v>
      </c>
    </row>
    <row r="21" spans="1:9">
      <c r="A21" s="226">
        <v>20</v>
      </c>
      <c r="B21" s="20">
        <v>44956</v>
      </c>
      <c r="C21" s="226" t="s">
        <v>278</v>
      </c>
      <c r="D21" s="204">
        <f t="shared" si="1"/>
        <v>30</v>
      </c>
      <c r="E21" s="21">
        <f t="shared" si="2"/>
        <v>1</v>
      </c>
      <c r="F21" s="21" t="str">
        <f t="shared" si="3"/>
        <v>301</v>
      </c>
      <c r="G21" s="21">
        <v>2023</v>
      </c>
      <c r="H21" s="204" t="s">
        <v>167</v>
      </c>
      <c r="I21" s="205" t="str">
        <f t="shared" si="0"/>
        <v>INDECAEA0200123</v>
      </c>
    </row>
    <row r="22" spans="1:9">
      <c r="A22" s="226">
        <v>21</v>
      </c>
      <c r="B22" s="20">
        <v>44957</v>
      </c>
      <c r="C22" s="226" t="s">
        <v>279</v>
      </c>
      <c r="D22" s="204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2023</v>
      </c>
      <c r="H22" s="204" t="s">
        <v>167</v>
      </c>
      <c r="I22" s="205" t="str">
        <f t="shared" si="0"/>
        <v>INDECAEA0210123</v>
      </c>
    </row>
    <row r="23" spans="1:9">
      <c r="A23" s="226">
        <v>22</v>
      </c>
      <c r="B23" s="20">
        <v>44958</v>
      </c>
      <c r="C23" s="226" t="s">
        <v>166</v>
      </c>
      <c r="D23" s="204">
        <f t="shared" si="1"/>
        <v>1</v>
      </c>
      <c r="E23" s="21">
        <f t="shared" si="2"/>
        <v>2</v>
      </c>
      <c r="F23" s="21" t="str">
        <f t="shared" si="3"/>
        <v>12</v>
      </c>
      <c r="G23" s="21">
        <v>2023</v>
      </c>
      <c r="H23" s="204" t="s">
        <v>167</v>
      </c>
      <c r="I23" s="205" t="str">
        <f t="shared" si="0"/>
        <v>INDECAEA0220223</v>
      </c>
    </row>
    <row r="24" spans="1:9">
      <c r="A24" s="226">
        <v>23</v>
      </c>
      <c r="B24" s="20">
        <v>44959</v>
      </c>
      <c r="C24" s="226" t="s">
        <v>280</v>
      </c>
      <c r="D24" s="204">
        <f t="shared" si="1"/>
        <v>2</v>
      </c>
      <c r="E24" s="21">
        <f t="shared" si="2"/>
        <v>2</v>
      </c>
      <c r="F24" s="21" t="str">
        <f t="shared" si="3"/>
        <v>22</v>
      </c>
      <c r="G24" s="21">
        <v>2023</v>
      </c>
      <c r="H24" s="204" t="s">
        <v>167</v>
      </c>
      <c r="I24" s="205" t="str">
        <f t="shared" si="0"/>
        <v>INDECAEA0230223</v>
      </c>
    </row>
    <row r="25" spans="1:9">
      <c r="A25" s="226">
        <v>24</v>
      </c>
      <c r="B25" s="20">
        <v>44960</v>
      </c>
      <c r="C25" s="226" t="s">
        <v>281</v>
      </c>
      <c r="D25" s="204">
        <f t="shared" si="1"/>
        <v>3</v>
      </c>
      <c r="E25" s="21">
        <f t="shared" si="2"/>
        <v>2</v>
      </c>
      <c r="F25" s="21" t="str">
        <f t="shared" si="3"/>
        <v>32</v>
      </c>
      <c r="G25" s="21">
        <v>2023</v>
      </c>
      <c r="H25" s="204" t="s">
        <v>167</v>
      </c>
      <c r="I25" s="205" t="str">
        <f t="shared" si="0"/>
        <v>INDECAEA0240223</v>
      </c>
    </row>
    <row r="26" spans="1:9">
      <c r="A26" s="226">
        <v>25</v>
      </c>
      <c r="B26" s="20">
        <v>44963</v>
      </c>
      <c r="C26" s="226" t="s">
        <v>278</v>
      </c>
      <c r="D26" s="204">
        <f t="shared" si="1"/>
        <v>6</v>
      </c>
      <c r="E26" s="21">
        <f t="shared" si="2"/>
        <v>2</v>
      </c>
      <c r="F26" s="21" t="str">
        <f t="shared" si="3"/>
        <v>62</v>
      </c>
      <c r="G26" s="21">
        <v>2023</v>
      </c>
      <c r="H26" s="204" t="s">
        <v>167</v>
      </c>
      <c r="I26" s="205" t="str">
        <f t="shared" si="0"/>
        <v>INDECAEA0250223</v>
      </c>
    </row>
    <row r="27" spans="1:9">
      <c r="A27" s="226">
        <v>26</v>
      </c>
      <c r="B27" s="20">
        <v>44964</v>
      </c>
      <c r="C27" s="226" t="s">
        <v>279</v>
      </c>
      <c r="D27" s="204">
        <f t="shared" si="1"/>
        <v>7</v>
      </c>
      <c r="E27" s="21">
        <f t="shared" si="2"/>
        <v>2</v>
      </c>
      <c r="F27" s="21" t="str">
        <f t="shared" si="3"/>
        <v>72</v>
      </c>
      <c r="G27" s="21">
        <v>2023</v>
      </c>
      <c r="H27" s="204" t="s">
        <v>167</v>
      </c>
      <c r="I27" s="205" t="str">
        <f t="shared" si="0"/>
        <v>INDECAEA0260223</v>
      </c>
    </row>
    <row r="28" spans="1:9">
      <c r="A28" s="226">
        <v>27</v>
      </c>
      <c r="B28" s="20">
        <v>44965</v>
      </c>
      <c r="C28" s="226" t="s">
        <v>166</v>
      </c>
      <c r="D28" s="204">
        <f t="shared" si="1"/>
        <v>8</v>
      </c>
      <c r="E28" s="21">
        <f t="shared" si="2"/>
        <v>2</v>
      </c>
      <c r="F28" s="21" t="str">
        <f t="shared" si="3"/>
        <v>82</v>
      </c>
      <c r="G28" s="21">
        <v>2023</v>
      </c>
      <c r="H28" s="204" t="s">
        <v>167</v>
      </c>
      <c r="I28" s="205" t="str">
        <f t="shared" si="0"/>
        <v>INDECAEA0270223</v>
      </c>
    </row>
    <row r="29" spans="1:9">
      <c r="A29" s="226">
        <v>28</v>
      </c>
      <c r="B29" s="20">
        <v>44966</v>
      </c>
      <c r="C29" s="226" t="s">
        <v>280</v>
      </c>
      <c r="D29" s="204">
        <f t="shared" si="1"/>
        <v>9</v>
      </c>
      <c r="E29" s="21">
        <f t="shared" si="2"/>
        <v>2</v>
      </c>
      <c r="F29" s="21" t="str">
        <f t="shared" si="3"/>
        <v>92</v>
      </c>
      <c r="G29" s="21">
        <v>2023</v>
      </c>
      <c r="H29" s="204" t="s">
        <v>167</v>
      </c>
      <c r="I29" s="205" t="str">
        <f t="shared" si="0"/>
        <v>INDECAEA0280223</v>
      </c>
    </row>
    <row r="30" spans="1:9">
      <c r="A30" s="226">
        <v>29</v>
      </c>
      <c r="B30" s="20">
        <v>44967</v>
      </c>
      <c r="C30" s="226" t="s">
        <v>281</v>
      </c>
      <c r="D30" s="204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2023</v>
      </c>
      <c r="H30" s="204" t="s">
        <v>167</v>
      </c>
      <c r="I30" s="205" t="str">
        <f t="shared" si="0"/>
        <v>INDECAEA0290223</v>
      </c>
    </row>
    <row r="31" spans="1:9">
      <c r="A31" s="226">
        <v>30</v>
      </c>
      <c r="B31" s="20">
        <v>44970</v>
      </c>
      <c r="C31" s="226" t="s">
        <v>278</v>
      </c>
      <c r="D31" s="204">
        <f t="shared" si="1"/>
        <v>13</v>
      </c>
      <c r="E31" s="21">
        <f t="shared" si="2"/>
        <v>2</v>
      </c>
      <c r="F31" s="21" t="str">
        <f t="shared" si="3"/>
        <v>132</v>
      </c>
      <c r="G31" s="21">
        <v>2023</v>
      </c>
      <c r="H31" s="204" t="s">
        <v>167</v>
      </c>
      <c r="I31" s="205" t="str">
        <f t="shared" si="0"/>
        <v>INDECAEA0300223</v>
      </c>
    </row>
    <row r="32" spans="1:9">
      <c r="A32" s="226">
        <v>31</v>
      </c>
      <c r="B32" s="20">
        <v>44971</v>
      </c>
      <c r="C32" s="226" t="s">
        <v>279</v>
      </c>
      <c r="D32" s="204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2023</v>
      </c>
      <c r="H32" s="204" t="s">
        <v>167</v>
      </c>
      <c r="I32" s="205" t="str">
        <f t="shared" si="0"/>
        <v>INDECAEA0310223</v>
      </c>
    </row>
    <row r="33" spans="1:9">
      <c r="A33" s="226">
        <v>32</v>
      </c>
      <c r="B33" s="20">
        <v>44972</v>
      </c>
      <c r="C33" s="226" t="s">
        <v>166</v>
      </c>
      <c r="D33" s="204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2023</v>
      </c>
      <c r="H33" s="204" t="s">
        <v>167</v>
      </c>
      <c r="I33" s="205" t="str">
        <f t="shared" si="0"/>
        <v>INDECAEA0320223</v>
      </c>
    </row>
    <row r="34" spans="1:9">
      <c r="A34" s="226">
        <v>33</v>
      </c>
      <c r="B34" s="20">
        <v>44973</v>
      </c>
      <c r="C34" s="226" t="s">
        <v>280</v>
      </c>
      <c r="D34" s="204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2023</v>
      </c>
      <c r="H34" s="204" t="s">
        <v>167</v>
      </c>
      <c r="I34" s="205" t="str">
        <f t="shared" si="0"/>
        <v>INDECAEA0330223</v>
      </c>
    </row>
    <row r="35" spans="1:9">
      <c r="A35" s="226">
        <v>34</v>
      </c>
      <c r="B35" s="20">
        <v>44974</v>
      </c>
      <c r="C35" s="226" t="s">
        <v>281</v>
      </c>
      <c r="D35" s="204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2023</v>
      </c>
      <c r="H35" s="204" t="s">
        <v>167</v>
      </c>
      <c r="I35" s="205" t="str">
        <f t="shared" si="0"/>
        <v>INDECAEA0340223</v>
      </c>
    </row>
    <row r="36" spans="1:9">
      <c r="A36" s="226">
        <v>35</v>
      </c>
      <c r="B36" s="20">
        <v>44977</v>
      </c>
      <c r="C36" s="226" t="s">
        <v>278</v>
      </c>
      <c r="D36" s="204">
        <f t="shared" si="1"/>
        <v>20</v>
      </c>
      <c r="E36" s="21">
        <f t="shared" si="2"/>
        <v>2</v>
      </c>
      <c r="F36" s="21" t="str">
        <f t="shared" si="3"/>
        <v>202</v>
      </c>
      <c r="G36" s="21">
        <v>2023</v>
      </c>
      <c r="H36" s="204" t="s">
        <v>167</v>
      </c>
      <c r="I36" s="205" t="str">
        <f t="shared" si="0"/>
        <v>INDECAEA0350223</v>
      </c>
    </row>
    <row r="37" spans="1:9">
      <c r="A37" s="226">
        <v>36</v>
      </c>
      <c r="B37" s="20">
        <v>44978</v>
      </c>
      <c r="C37" s="226" t="s">
        <v>279</v>
      </c>
      <c r="D37" s="204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2023</v>
      </c>
      <c r="H37" s="204" t="s">
        <v>167</v>
      </c>
      <c r="I37" s="205" t="str">
        <f t="shared" si="0"/>
        <v>INDECAEA0360223</v>
      </c>
    </row>
    <row r="38" spans="1:9">
      <c r="A38" s="226">
        <v>37</v>
      </c>
      <c r="B38" s="20">
        <v>44979</v>
      </c>
      <c r="C38" s="226" t="s">
        <v>166</v>
      </c>
      <c r="D38" s="204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2023</v>
      </c>
      <c r="H38" s="204" t="s">
        <v>167</v>
      </c>
      <c r="I38" s="205" t="str">
        <f t="shared" si="0"/>
        <v>INDECAEA0370223</v>
      </c>
    </row>
    <row r="39" spans="1:9">
      <c r="A39" s="226">
        <v>38</v>
      </c>
      <c r="B39" s="20">
        <v>44980</v>
      </c>
      <c r="C39" s="226" t="s">
        <v>280</v>
      </c>
      <c r="D39" s="204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2023</v>
      </c>
      <c r="H39" s="204" t="s">
        <v>167</v>
      </c>
      <c r="I39" s="205" t="str">
        <f t="shared" si="0"/>
        <v>INDECAEA0380223</v>
      </c>
    </row>
    <row r="40" spans="1:9">
      <c r="A40" s="226">
        <v>39</v>
      </c>
      <c r="B40" s="20">
        <v>44981</v>
      </c>
      <c r="C40" s="226" t="s">
        <v>281</v>
      </c>
      <c r="D40" s="204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2023</v>
      </c>
      <c r="H40" s="204" t="s">
        <v>167</v>
      </c>
      <c r="I40" s="205" t="str">
        <f t="shared" si="0"/>
        <v>INDECAEA0390223</v>
      </c>
    </row>
    <row r="41" spans="1:9">
      <c r="A41" s="226">
        <v>40</v>
      </c>
      <c r="B41" s="20">
        <v>44984</v>
      </c>
      <c r="C41" s="226" t="s">
        <v>278</v>
      </c>
      <c r="D41" s="204">
        <f t="shared" si="1"/>
        <v>27</v>
      </c>
      <c r="E41" s="21">
        <f t="shared" si="2"/>
        <v>2</v>
      </c>
      <c r="F41" s="21" t="str">
        <f t="shared" si="3"/>
        <v>272</v>
      </c>
      <c r="G41" s="21">
        <v>2023</v>
      </c>
      <c r="H41" s="204" t="s">
        <v>167</v>
      </c>
      <c r="I41" s="205" t="str">
        <f t="shared" si="0"/>
        <v>INDECAEA0400223</v>
      </c>
    </row>
    <row r="42" spans="1:9">
      <c r="A42" s="226">
        <v>41</v>
      </c>
      <c r="B42" s="20">
        <v>44985</v>
      </c>
      <c r="C42" s="226" t="s">
        <v>279</v>
      </c>
      <c r="D42" s="204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2023</v>
      </c>
      <c r="H42" s="204" t="s">
        <v>167</v>
      </c>
      <c r="I42" s="205" t="str">
        <f t="shared" si="0"/>
        <v>INDECAEA0410223</v>
      </c>
    </row>
    <row r="43" spans="1:9">
      <c r="A43" s="226">
        <v>42</v>
      </c>
      <c r="B43" s="20">
        <v>44986</v>
      </c>
      <c r="C43" s="226" t="s">
        <v>166</v>
      </c>
      <c r="D43" s="204">
        <f t="shared" si="1"/>
        <v>1</v>
      </c>
      <c r="E43" s="21">
        <f t="shared" si="2"/>
        <v>3</v>
      </c>
      <c r="F43" s="21" t="str">
        <f t="shared" si="3"/>
        <v>13</v>
      </c>
      <c r="G43" s="21">
        <v>2023</v>
      </c>
      <c r="H43" s="204" t="s">
        <v>167</v>
      </c>
      <c r="I43" s="205" t="str">
        <f t="shared" si="0"/>
        <v>INDECAEA0420323</v>
      </c>
    </row>
    <row r="44" spans="1:9">
      <c r="A44" s="226">
        <v>43</v>
      </c>
      <c r="B44" s="20">
        <v>44987</v>
      </c>
      <c r="C44" s="226" t="s">
        <v>280</v>
      </c>
      <c r="D44" s="204">
        <f t="shared" si="1"/>
        <v>2</v>
      </c>
      <c r="E44" s="21">
        <f t="shared" si="2"/>
        <v>3</v>
      </c>
      <c r="F44" s="21" t="str">
        <f t="shared" si="3"/>
        <v>23</v>
      </c>
      <c r="G44" s="21">
        <v>2023</v>
      </c>
      <c r="H44" s="204" t="s">
        <v>167</v>
      </c>
      <c r="I44" s="205" t="str">
        <f t="shared" si="0"/>
        <v>INDECAEA0430323</v>
      </c>
    </row>
    <row r="45" spans="1:9">
      <c r="A45" s="226">
        <v>44</v>
      </c>
      <c r="B45" s="20">
        <v>44988</v>
      </c>
      <c r="C45" s="226" t="s">
        <v>281</v>
      </c>
      <c r="D45" s="204">
        <f t="shared" si="1"/>
        <v>3</v>
      </c>
      <c r="E45" s="21">
        <f t="shared" si="2"/>
        <v>3</v>
      </c>
      <c r="F45" s="21" t="str">
        <f t="shared" si="3"/>
        <v>33</v>
      </c>
      <c r="G45" s="21">
        <v>2023</v>
      </c>
      <c r="H45" s="204" t="s">
        <v>167</v>
      </c>
      <c r="I45" s="205" t="str">
        <f t="shared" si="0"/>
        <v>INDECAEA0440323</v>
      </c>
    </row>
    <row r="46" spans="1:9">
      <c r="A46" s="226">
        <v>45</v>
      </c>
      <c r="B46" s="20">
        <v>44991</v>
      </c>
      <c r="C46" s="226" t="s">
        <v>278</v>
      </c>
      <c r="D46" s="204">
        <f t="shared" si="1"/>
        <v>6</v>
      </c>
      <c r="E46" s="21">
        <f t="shared" si="2"/>
        <v>3</v>
      </c>
      <c r="F46" s="21" t="str">
        <f t="shared" si="3"/>
        <v>63</v>
      </c>
      <c r="G46" s="21">
        <v>2023</v>
      </c>
      <c r="H46" s="204" t="s">
        <v>167</v>
      </c>
      <c r="I46" s="205" t="str">
        <f t="shared" si="0"/>
        <v>INDECAEA0450323</v>
      </c>
    </row>
    <row r="47" spans="1:9">
      <c r="A47" s="226">
        <v>46</v>
      </c>
      <c r="B47" s="20">
        <v>44992</v>
      </c>
      <c r="C47" s="226" t="s">
        <v>279</v>
      </c>
      <c r="D47" s="204">
        <f t="shared" si="1"/>
        <v>7</v>
      </c>
      <c r="E47" s="21">
        <f t="shared" si="2"/>
        <v>3</v>
      </c>
      <c r="F47" s="21" t="str">
        <f t="shared" si="3"/>
        <v>73</v>
      </c>
      <c r="G47" s="21">
        <v>2023</v>
      </c>
      <c r="H47" s="204" t="s">
        <v>167</v>
      </c>
      <c r="I47" s="205" t="str">
        <f t="shared" si="0"/>
        <v>INDECAEA0460323</v>
      </c>
    </row>
    <row r="48" spans="1:9">
      <c r="A48" s="226">
        <v>47</v>
      </c>
      <c r="B48" s="20">
        <v>44993</v>
      </c>
      <c r="C48" s="226" t="s">
        <v>166</v>
      </c>
      <c r="D48" s="204">
        <f t="shared" si="1"/>
        <v>8</v>
      </c>
      <c r="E48" s="21">
        <f t="shared" si="2"/>
        <v>3</v>
      </c>
      <c r="F48" s="21" t="str">
        <f t="shared" si="3"/>
        <v>83</v>
      </c>
      <c r="G48" s="21">
        <v>2023</v>
      </c>
      <c r="H48" s="204" t="s">
        <v>167</v>
      </c>
      <c r="I48" s="205" t="str">
        <f t="shared" ref="I48:I85" si="4">+CONCATENATE(H48,IF(A48&lt;10,"00",IF(A48&lt;100,0,"")),A48,IF(E48&lt;10,0,""),E48,MID(G48,3,2))</f>
        <v>INDECAEA0470323</v>
      </c>
    </row>
    <row r="49" spans="1:9">
      <c r="A49" s="226">
        <v>48</v>
      </c>
      <c r="B49" s="20">
        <v>44994</v>
      </c>
      <c r="C49" s="226" t="s">
        <v>280</v>
      </c>
      <c r="D49" s="204">
        <f t="shared" ref="D49:D86" si="5">+DAY(B49)</f>
        <v>9</v>
      </c>
      <c r="E49" s="21">
        <f t="shared" ref="E49:E86" si="6">+MONTH(B49)</f>
        <v>3</v>
      </c>
      <c r="F49" s="21" t="str">
        <f t="shared" ref="F49:F86" si="7">+CONCATENATE(D49,E49)</f>
        <v>93</v>
      </c>
      <c r="G49" s="21">
        <v>2023</v>
      </c>
      <c r="H49" s="204" t="s">
        <v>167</v>
      </c>
      <c r="I49" s="205" t="str">
        <f t="shared" si="4"/>
        <v>INDECAEA0480323</v>
      </c>
    </row>
    <row r="50" spans="1:9">
      <c r="A50" s="226">
        <v>49</v>
      </c>
      <c r="B50" s="20">
        <v>44995</v>
      </c>
      <c r="C50" s="226" t="s">
        <v>281</v>
      </c>
      <c r="D50" s="204">
        <f t="shared" si="5"/>
        <v>10</v>
      </c>
      <c r="E50" s="21">
        <f t="shared" si="6"/>
        <v>3</v>
      </c>
      <c r="F50" s="21" t="str">
        <f t="shared" si="7"/>
        <v>103</v>
      </c>
      <c r="G50" s="21">
        <v>2023</v>
      </c>
      <c r="H50" s="204" t="s">
        <v>167</v>
      </c>
      <c r="I50" s="205" t="str">
        <f t="shared" si="4"/>
        <v>INDECAEA0490323</v>
      </c>
    </row>
    <row r="51" spans="1:9">
      <c r="A51" s="226">
        <v>50</v>
      </c>
      <c r="B51" s="20">
        <v>44998</v>
      </c>
      <c r="C51" s="226" t="s">
        <v>278</v>
      </c>
      <c r="D51" s="204">
        <f t="shared" si="5"/>
        <v>13</v>
      </c>
      <c r="E51" s="21">
        <f t="shared" si="6"/>
        <v>3</v>
      </c>
      <c r="F51" s="21" t="str">
        <f t="shared" si="7"/>
        <v>133</v>
      </c>
      <c r="G51" s="21">
        <v>2023</v>
      </c>
      <c r="H51" s="204" t="s">
        <v>167</v>
      </c>
      <c r="I51" s="205" t="str">
        <f t="shared" si="4"/>
        <v>INDECAEA0500323</v>
      </c>
    </row>
    <row r="52" spans="1:9">
      <c r="A52" s="226">
        <v>51</v>
      </c>
      <c r="B52" s="20">
        <v>44999</v>
      </c>
      <c r="C52" s="226" t="s">
        <v>279</v>
      </c>
      <c r="D52" s="204">
        <f t="shared" si="5"/>
        <v>14</v>
      </c>
      <c r="E52" s="21">
        <f t="shared" si="6"/>
        <v>3</v>
      </c>
      <c r="F52" s="21" t="str">
        <f t="shared" si="7"/>
        <v>143</v>
      </c>
      <c r="G52" s="21">
        <v>2023</v>
      </c>
      <c r="H52" s="204" t="s">
        <v>167</v>
      </c>
      <c r="I52" s="205" t="str">
        <f t="shared" si="4"/>
        <v>INDECAEA0510323</v>
      </c>
    </row>
    <row r="53" spans="1:9">
      <c r="A53" s="226">
        <v>52</v>
      </c>
      <c r="B53" s="20">
        <v>45000</v>
      </c>
      <c r="C53" s="226" t="s">
        <v>166</v>
      </c>
      <c r="D53" s="204">
        <f t="shared" si="5"/>
        <v>15</v>
      </c>
      <c r="E53" s="21">
        <f t="shared" si="6"/>
        <v>3</v>
      </c>
      <c r="F53" s="21" t="str">
        <f t="shared" si="7"/>
        <v>153</v>
      </c>
      <c r="G53" s="21">
        <v>2023</v>
      </c>
      <c r="H53" s="204" t="s">
        <v>167</v>
      </c>
      <c r="I53" s="205" t="str">
        <f t="shared" si="4"/>
        <v>INDECAEA0520323</v>
      </c>
    </row>
    <row r="54" spans="1:9">
      <c r="A54" s="226">
        <v>53</v>
      </c>
      <c r="B54" s="20">
        <v>45001</v>
      </c>
      <c r="C54" s="226" t="s">
        <v>280</v>
      </c>
      <c r="D54" s="204">
        <f t="shared" si="5"/>
        <v>16</v>
      </c>
      <c r="E54" s="21">
        <f t="shared" si="6"/>
        <v>3</v>
      </c>
      <c r="F54" s="21" t="str">
        <f t="shared" si="7"/>
        <v>163</v>
      </c>
      <c r="G54" s="21">
        <v>2023</v>
      </c>
      <c r="H54" s="204" t="s">
        <v>167</v>
      </c>
      <c r="I54" s="205" t="str">
        <f t="shared" si="4"/>
        <v>INDECAEA0530323</v>
      </c>
    </row>
    <row r="55" spans="1:9">
      <c r="A55" s="226">
        <v>54</v>
      </c>
      <c r="B55" s="20">
        <v>45002</v>
      </c>
      <c r="C55" s="226" t="s">
        <v>281</v>
      </c>
      <c r="D55" s="204">
        <f t="shared" si="5"/>
        <v>17</v>
      </c>
      <c r="E55" s="21">
        <f t="shared" si="6"/>
        <v>3</v>
      </c>
      <c r="F55" s="21" t="str">
        <f t="shared" si="7"/>
        <v>173</v>
      </c>
      <c r="G55" s="21">
        <v>2023</v>
      </c>
      <c r="H55" s="204" t="s">
        <v>167</v>
      </c>
      <c r="I55" s="205" t="str">
        <f t="shared" si="4"/>
        <v>INDECAEA0540323</v>
      </c>
    </row>
    <row r="56" spans="1:9">
      <c r="A56" s="226">
        <v>55</v>
      </c>
      <c r="B56" s="20">
        <v>45005</v>
      </c>
      <c r="C56" s="226" t="s">
        <v>278</v>
      </c>
      <c r="D56" s="204">
        <f t="shared" si="5"/>
        <v>20</v>
      </c>
      <c r="E56" s="21">
        <f t="shared" si="6"/>
        <v>3</v>
      </c>
      <c r="F56" s="21" t="str">
        <f t="shared" si="7"/>
        <v>203</v>
      </c>
      <c r="G56" s="21">
        <v>2023</v>
      </c>
      <c r="H56" s="204" t="s">
        <v>167</v>
      </c>
      <c r="I56" s="205" t="str">
        <f t="shared" si="4"/>
        <v>INDECAEA0550323</v>
      </c>
    </row>
    <row r="57" spans="1:9">
      <c r="A57" s="226">
        <v>56</v>
      </c>
      <c r="B57" s="20">
        <v>45006</v>
      </c>
      <c r="C57" s="226" t="s">
        <v>279</v>
      </c>
      <c r="D57" s="204">
        <f t="shared" si="5"/>
        <v>21</v>
      </c>
      <c r="E57" s="21">
        <f t="shared" si="6"/>
        <v>3</v>
      </c>
      <c r="F57" s="21" t="str">
        <f t="shared" si="7"/>
        <v>213</v>
      </c>
      <c r="G57" s="21">
        <v>2023</v>
      </c>
      <c r="H57" s="204" t="s">
        <v>167</v>
      </c>
      <c r="I57" s="205" t="str">
        <f t="shared" si="4"/>
        <v>INDECAEA0560323</v>
      </c>
    </row>
    <row r="58" spans="1:9">
      <c r="A58" s="226">
        <v>57</v>
      </c>
      <c r="B58" s="20">
        <v>45007</v>
      </c>
      <c r="C58" s="226" t="s">
        <v>166</v>
      </c>
      <c r="D58" s="204">
        <f t="shared" si="5"/>
        <v>22</v>
      </c>
      <c r="E58" s="21">
        <f t="shared" si="6"/>
        <v>3</v>
      </c>
      <c r="F58" s="21" t="str">
        <f t="shared" si="7"/>
        <v>223</v>
      </c>
      <c r="G58" s="21">
        <v>2023</v>
      </c>
      <c r="H58" s="204" t="s">
        <v>167</v>
      </c>
      <c r="I58" s="205" t="str">
        <f t="shared" si="4"/>
        <v>INDECAEA0570323</v>
      </c>
    </row>
    <row r="59" spans="1:9">
      <c r="A59" s="226">
        <v>58</v>
      </c>
      <c r="B59" s="20">
        <v>45008</v>
      </c>
      <c r="C59" s="226" t="s">
        <v>280</v>
      </c>
      <c r="D59" s="204">
        <f t="shared" si="5"/>
        <v>23</v>
      </c>
      <c r="E59" s="21">
        <f t="shared" si="6"/>
        <v>3</v>
      </c>
      <c r="F59" s="21" t="str">
        <f t="shared" si="7"/>
        <v>233</v>
      </c>
      <c r="G59" s="21">
        <v>2023</v>
      </c>
      <c r="H59" s="204" t="s">
        <v>167</v>
      </c>
      <c r="I59" s="205" t="str">
        <f t="shared" si="4"/>
        <v>INDECAEA0580323</v>
      </c>
    </row>
    <row r="60" spans="1:9">
      <c r="A60" s="226">
        <v>59</v>
      </c>
      <c r="B60" s="20">
        <v>45009</v>
      </c>
      <c r="C60" s="226" t="s">
        <v>281</v>
      </c>
      <c r="D60" s="204">
        <f t="shared" si="5"/>
        <v>24</v>
      </c>
      <c r="E60" s="21">
        <f t="shared" si="6"/>
        <v>3</v>
      </c>
      <c r="F60" s="21" t="str">
        <f t="shared" si="7"/>
        <v>243</v>
      </c>
      <c r="G60" s="21">
        <v>2023</v>
      </c>
      <c r="H60" s="204" t="s">
        <v>167</v>
      </c>
      <c r="I60" s="205" t="str">
        <f t="shared" si="4"/>
        <v>INDECAEA0590323</v>
      </c>
    </row>
    <row r="61" spans="1:9">
      <c r="A61" s="226">
        <v>60</v>
      </c>
      <c r="B61" s="20">
        <v>45012</v>
      </c>
      <c r="C61" s="226" t="s">
        <v>278</v>
      </c>
      <c r="D61" s="204">
        <f t="shared" si="5"/>
        <v>27</v>
      </c>
      <c r="E61" s="21">
        <f t="shared" si="6"/>
        <v>3</v>
      </c>
      <c r="F61" s="21" t="str">
        <f t="shared" si="7"/>
        <v>273</v>
      </c>
      <c r="G61" s="21">
        <v>2023</v>
      </c>
      <c r="H61" s="204" t="s">
        <v>167</v>
      </c>
      <c r="I61" s="205" t="str">
        <f t="shared" si="4"/>
        <v>INDECAEA0600323</v>
      </c>
    </row>
    <row r="62" spans="1:9">
      <c r="A62" s="226">
        <v>61</v>
      </c>
      <c r="B62" s="20">
        <v>45013</v>
      </c>
      <c r="C62" s="226" t="s">
        <v>279</v>
      </c>
      <c r="D62" s="204">
        <f t="shared" si="5"/>
        <v>28</v>
      </c>
      <c r="E62" s="21">
        <f t="shared" si="6"/>
        <v>3</v>
      </c>
      <c r="F62" s="21" t="str">
        <f t="shared" si="7"/>
        <v>283</v>
      </c>
      <c r="G62" s="21">
        <v>2023</v>
      </c>
      <c r="H62" s="204" t="s">
        <v>167</v>
      </c>
      <c r="I62" s="205" t="str">
        <f t="shared" si="4"/>
        <v>INDECAEA0610323</v>
      </c>
    </row>
    <row r="63" spans="1:9">
      <c r="A63" s="226">
        <v>62</v>
      </c>
      <c r="B63" s="20">
        <v>45014</v>
      </c>
      <c r="C63" s="226" t="s">
        <v>166</v>
      </c>
      <c r="D63" s="204">
        <f t="shared" si="5"/>
        <v>29</v>
      </c>
      <c r="E63" s="21">
        <f t="shared" si="6"/>
        <v>3</v>
      </c>
      <c r="F63" s="21" t="str">
        <f t="shared" si="7"/>
        <v>293</v>
      </c>
      <c r="G63" s="21">
        <v>2023</v>
      </c>
      <c r="H63" s="204" t="s">
        <v>167</v>
      </c>
      <c r="I63" s="205" t="str">
        <f t="shared" si="4"/>
        <v>INDECAEA0620323</v>
      </c>
    </row>
    <row r="64" spans="1:9">
      <c r="A64" s="226">
        <v>63</v>
      </c>
      <c r="B64" s="20">
        <v>45015</v>
      </c>
      <c r="C64" s="226" t="s">
        <v>280</v>
      </c>
      <c r="D64" s="204">
        <f t="shared" si="5"/>
        <v>30</v>
      </c>
      <c r="E64" s="21">
        <f t="shared" si="6"/>
        <v>3</v>
      </c>
      <c r="F64" s="21" t="str">
        <f t="shared" si="7"/>
        <v>303</v>
      </c>
      <c r="G64" s="21">
        <v>2023</v>
      </c>
      <c r="H64" s="204" t="s">
        <v>167</v>
      </c>
      <c r="I64" s="205" t="str">
        <f t="shared" si="4"/>
        <v>INDECAEA0630323</v>
      </c>
    </row>
    <row r="65" spans="1:9">
      <c r="A65" s="226">
        <v>64</v>
      </c>
      <c r="B65" s="20">
        <v>45016</v>
      </c>
      <c r="C65" s="226" t="s">
        <v>281</v>
      </c>
      <c r="D65" s="204">
        <f t="shared" si="5"/>
        <v>31</v>
      </c>
      <c r="E65" s="21">
        <f t="shared" si="6"/>
        <v>3</v>
      </c>
      <c r="F65" s="21" t="str">
        <f t="shared" si="7"/>
        <v>313</v>
      </c>
      <c r="G65" s="21">
        <v>2023</v>
      </c>
      <c r="H65" s="204" t="s">
        <v>167</v>
      </c>
      <c r="I65" s="205" t="str">
        <f t="shared" si="4"/>
        <v>INDECAEA0640323</v>
      </c>
    </row>
    <row r="66" spans="1:9">
      <c r="A66" s="226">
        <v>65</v>
      </c>
      <c r="B66" s="20">
        <v>45027</v>
      </c>
      <c r="C66" s="226" t="s">
        <v>279</v>
      </c>
      <c r="D66" s="204">
        <f t="shared" si="5"/>
        <v>11</v>
      </c>
      <c r="E66" s="21">
        <f t="shared" si="6"/>
        <v>4</v>
      </c>
      <c r="F66" s="21" t="str">
        <f t="shared" si="7"/>
        <v>114</v>
      </c>
      <c r="G66" s="21">
        <v>2023</v>
      </c>
      <c r="H66" s="204" t="s">
        <v>167</v>
      </c>
      <c r="I66" s="205" t="str">
        <f t="shared" si="4"/>
        <v>INDECAEA0650423</v>
      </c>
    </row>
    <row r="67" spans="1:9">
      <c r="A67" s="226">
        <v>66</v>
      </c>
      <c r="B67" s="20">
        <v>45028</v>
      </c>
      <c r="C67" s="226" t="s">
        <v>166</v>
      </c>
      <c r="D67" s="204">
        <f t="shared" si="5"/>
        <v>12</v>
      </c>
      <c r="E67" s="21">
        <f t="shared" si="6"/>
        <v>4</v>
      </c>
      <c r="F67" s="21" t="str">
        <f t="shared" si="7"/>
        <v>124</v>
      </c>
      <c r="G67" s="21">
        <v>2023</v>
      </c>
      <c r="H67" s="204" t="s">
        <v>167</v>
      </c>
      <c r="I67" s="205" t="str">
        <f t="shared" si="4"/>
        <v>INDECAEA0660423</v>
      </c>
    </row>
    <row r="68" spans="1:9">
      <c r="A68" s="226">
        <v>67</v>
      </c>
      <c r="B68" s="20">
        <v>45029</v>
      </c>
      <c r="C68" s="226" t="s">
        <v>280</v>
      </c>
      <c r="D68" s="204">
        <f t="shared" si="5"/>
        <v>13</v>
      </c>
      <c r="E68" s="21">
        <f t="shared" si="6"/>
        <v>4</v>
      </c>
      <c r="F68" s="21" t="str">
        <f t="shared" si="7"/>
        <v>134</v>
      </c>
      <c r="G68" s="21">
        <v>2023</v>
      </c>
      <c r="H68" s="204" t="s">
        <v>167</v>
      </c>
      <c r="I68" s="205" t="str">
        <f t="shared" si="4"/>
        <v>INDECAEA0670423</v>
      </c>
    </row>
    <row r="69" spans="1:9">
      <c r="A69" s="226">
        <v>68</v>
      </c>
      <c r="B69" s="20">
        <v>45030</v>
      </c>
      <c r="C69" s="226" t="s">
        <v>281</v>
      </c>
      <c r="D69" s="204">
        <f t="shared" si="5"/>
        <v>14</v>
      </c>
      <c r="E69" s="21">
        <f t="shared" si="6"/>
        <v>4</v>
      </c>
      <c r="F69" s="21" t="str">
        <f t="shared" si="7"/>
        <v>144</v>
      </c>
      <c r="G69" s="21">
        <v>2023</v>
      </c>
      <c r="H69" s="204" t="s">
        <v>167</v>
      </c>
      <c r="I69" s="205" t="str">
        <f t="shared" si="4"/>
        <v>INDECAEA0680423</v>
      </c>
    </row>
    <row r="70" spans="1:9">
      <c r="A70" s="226">
        <v>69</v>
      </c>
      <c r="B70" s="20">
        <v>45033</v>
      </c>
      <c r="C70" s="226" t="s">
        <v>278</v>
      </c>
      <c r="D70" s="204">
        <f t="shared" si="5"/>
        <v>17</v>
      </c>
      <c r="E70" s="21">
        <f t="shared" si="6"/>
        <v>4</v>
      </c>
      <c r="F70" s="21" t="str">
        <f t="shared" si="7"/>
        <v>174</v>
      </c>
      <c r="G70" s="21">
        <v>2023</v>
      </c>
      <c r="H70" s="204" t="s">
        <v>167</v>
      </c>
      <c r="I70" s="205" t="str">
        <f t="shared" si="4"/>
        <v>INDECAEA0690423</v>
      </c>
    </row>
    <row r="71" spans="1:9">
      <c r="A71" s="226">
        <v>70</v>
      </c>
      <c r="B71" s="20">
        <v>45034</v>
      </c>
      <c r="C71" s="226" t="s">
        <v>279</v>
      </c>
      <c r="D71" s="204">
        <f t="shared" si="5"/>
        <v>18</v>
      </c>
      <c r="E71" s="21">
        <f t="shared" si="6"/>
        <v>4</v>
      </c>
      <c r="F71" s="21" t="str">
        <f t="shared" si="7"/>
        <v>184</v>
      </c>
      <c r="G71" s="21">
        <v>2023</v>
      </c>
      <c r="H71" s="204" t="s">
        <v>167</v>
      </c>
      <c r="I71" s="205" t="str">
        <f t="shared" si="4"/>
        <v>INDECAEA0700423</v>
      </c>
    </row>
    <row r="72" spans="1:9">
      <c r="A72" s="226">
        <v>71</v>
      </c>
      <c r="B72" s="20">
        <v>45035</v>
      </c>
      <c r="C72" s="226" t="s">
        <v>166</v>
      </c>
      <c r="D72" s="204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2023</v>
      </c>
      <c r="H72" s="204" t="s">
        <v>167</v>
      </c>
      <c r="I72" s="205" t="str">
        <f t="shared" si="4"/>
        <v>INDECAEA0710423</v>
      </c>
    </row>
    <row r="73" spans="1:9">
      <c r="A73" s="226">
        <v>72</v>
      </c>
      <c r="B73" s="20">
        <v>45036</v>
      </c>
      <c r="C73" s="226" t="s">
        <v>280</v>
      </c>
      <c r="D73" s="204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2023</v>
      </c>
      <c r="H73" s="204" t="s">
        <v>167</v>
      </c>
      <c r="I73" s="205" t="str">
        <f t="shared" si="4"/>
        <v>INDECAEA0720423</v>
      </c>
    </row>
    <row r="74" spans="1:9">
      <c r="A74" s="226">
        <v>73</v>
      </c>
      <c r="B74" s="20">
        <v>45037</v>
      </c>
      <c r="C74" s="226" t="s">
        <v>281</v>
      </c>
      <c r="D74" s="204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2023</v>
      </c>
      <c r="H74" s="204" t="s">
        <v>167</v>
      </c>
      <c r="I74" s="205" t="str">
        <f t="shared" si="4"/>
        <v>INDECAEA0730423</v>
      </c>
    </row>
    <row r="75" spans="1:9">
      <c r="A75" s="226">
        <v>74</v>
      </c>
      <c r="B75" s="20">
        <v>45040</v>
      </c>
      <c r="C75" s="226" t="s">
        <v>278</v>
      </c>
      <c r="D75" s="204">
        <f t="shared" si="5"/>
        <v>24</v>
      </c>
      <c r="E75" s="21">
        <f t="shared" si="6"/>
        <v>4</v>
      </c>
      <c r="F75" s="21" t="str">
        <f t="shared" si="7"/>
        <v>244</v>
      </c>
      <c r="G75" s="21">
        <v>2023</v>
      </c>
      <c r="H75" s="204" t="s">
        <v>167</v>
      </c>
      <c r="I75" s="205" t="str">
        <f t="shared" si="4"/>
        <v>INDECAEA0740423</v>
      </c>
    </row>
    <row r="76" spans="1:9">
      <c r="A76" s="226">
        <v>75</v>
      </c>
      <c r="B76" s="20">
        <v>45041</v>
      </c>
      <c r="C76" s="226" t="s">
        <v>279</v>
      </c>
      <c r="D76" s="204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2023</v>
      </c>
      <c r="H76" s="204" t="s">
        <v>167</v>
      </c>
      <c r="I76" s="205" t="str">
        <f t="shared" si="4"/>
        <v>INDECAEA0750423</v>
      </c>
    </row>
    <row r="77" spans="1:9">
      <c r="A77" s="226">
        <v>76</v>
      </c>
      <c r="B77" s="20">
        <v>45042</v>
      </c>
      <c r="C77" s="226" t="s">
        <v>166</v>
      </c>
      <c r="D77" s="204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2023</v>
      </c>
      <c r="H77" s="204" t="s">
        <v>167</v>
      </c>
      <c r="I77" s="205" t="str">
        <f t="shared" si="4"/>
        <v>INDECAEA0760423</v>
      </c>
    </row>
    <row r="78" spans="1:9">
      <c r="A78" s="226">
        <v>77</v>
      </c>
      <c r="B78" s="20">
        <v>45043</v>
      </c>
      <c r="C78" s="226" t="s">
        <v>280</v>
      </c>
      <c r="D78" s="204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2023</v>
      </c>
      <c r="H78" s="204" t="s">
        <v>167</v>
      </c>
      <c r="I78" s="205" t="str">
        <f t="shared" si="4"/>
        <v>INDECAEA0770423</v>
      </c>
    </row>
    <row r="79" spans="1:9">
      <c r="A79" s="226">
        <v>78</v>
      </c>
      <c r="B79" s="20">
        <v>45044</v>
      </c>
      <c r="C79" s="226" t="s">
        <v>281</v>
      </c>
      <c r="D79" s="204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2023</v>
      </c>
      <c r="H79" s="204" t="s">
        <v>167</v>
      </c>
      <c r="I79" s="205" t="str">
        <f t="shared" si="4"/>
        <v>INDECAEA0780423</v>
      </c>
    </row>
    <row r="80" spans="1:9">
      <c r="A80" s="226">
        <v>79</v>
      </c>
      <c r="B80" s="20">
        <v>45048</v>
      </c>
      <c r="C80" s="226" t="s">
        <v>279</v>
      </c>
      <c r="D80" s="204">
        <f t="shared" si="5"/>
        <v>2</v>
      </c>
      <c r="E80" s="21">
        <f t="shared" si="6"/>
        <v>5</v>
      </c>
      <c r="F80" s="21" t="str">
        <f t="shared" si="7"/>
        <v>25</v>
      </c>
      <c r="G80" s="21">
        <v>2023</v>
      </c>
      <c r="H80" s="204" t="s">
        <v>167</v>
      </c>
      <c r="I80" s="205" t="str">
        <f t="shared" si="4"/>
        <v>INDECAEA0790523</v>
      </c>
    </row>
    <row r="81" spans="1:9">
      <c r="A81" s="226">
        <v>80</v>
      </c>
      <c r="B81" s="20">
        <v>45049</v>
      </c>
      <c r="C81" s="226" t="s">
        <v>166</v>
      </c>
      <c r="D81" s="204">
        <f t="shared" si="5"/>
        <v>3</v>
      </c>
      <c r="E81" s="21">
        <f t="shared" si="6"/>
        <v>5</v>
      </c>
      <c r="F81" s="21" t="str">
        <f t="shared" si="7"/>
        <v>35</v>
      </c>
      <c r="G81" s="21">
        <v>2023</v>
      </c>
      <c r="H81" s="204" t="s">
        <v>167</v>
      </c>
      <c r="I81" s="205" t="str">
        <f t="shared" si="4"/>
        <v>INDECAEA0800523</v>
      </c>
    </row>
    <row r="82" spans="1:9">
      <c r="A82" s="226">
        <v>81</v>
      </c>
      <c r="B82" s="20">
        <v>45050</v>
      </c>
      <c r="C82" s="226" t="s">
        <v>280</v>
      </c>
      <c r="D82" s="204">
        <f t="shared" si="5"/>
        <v>4</v>
      </c>
      <c r="E82" s="21">
        <f t="shared" si="6"/>
        <v>5</v>
      </c>
      <c r="F82" s="21" t="str">
        <f t="shared" si="7"/>
        <v>45</v>
      </c>
      <c r="G82" s="21">
        <v>2023</v>
      </c>
      <c r="H82" s="204" t="s">
        <v>167</v>
      </c>
      <c r="I82" s="205" t="str">
        <f t="shared" si="4"/>
        <v>INDECAEA0810523</v>
      </c>
    </row>
    <row r="83" spans="1:9">
      <c r="A83" s="226">
        <v>82</v>
      </c>
      <c r="B83" s="20">
        <v>45051</v>
      </c>
      <c r="C83" s="226" t="s">
        <v>281</v>
      </c>
      <c r="D83" s="204">
        <f t="shared" si="5"/>
        <v>5</v>
      </c>
      <c r="E83" s="21">
        <f t="shared" si="6"/>
        <v>5</v>
      </c>
      <c r="F83" s="21" t="str">
        <f t="shared" si="7"/>
        <v>55</v>
      </c>
      <c r="G83" s="21">
        <v>2023</v>
      </c>
      <c r="H83" s="204" t="s">
        <v>167</v>
      </c>
      <c r="I83" s="205" t="str">
        <f t="shared" si="4"/>
        <v>INDECAEA0820523</v>
      </c>
    </row>
    <row r="84" spans="1:9">
      <c r="A84" s="226">
        <v>83</v>
      </c>
      <c r="B84" s="20">
        <v>45054</v>
      </c>
      <c r="C84" s="226" t="s">
        <v>278</v>
      </c>
      <c r="D84" s="204">
        <f t="shared" si="5"/>
        <v>8</v>
      </c>
      <c r="E84" s="21">
        <f t="shared" si="6"/>
        <v>5</v>
      </c>
      <c r="F84" s="21" t="str">
        <f t="shared" si="7"/>
        <v>85</v>
      </c>
      <c r="G84" s="21">
        <v>2023</v>
      </c>
      <c r="H84" s="204" t="s">
        <v>167</v>
      </c>
      <c r="I84" s="205" t="str">
        <f t="shared" si="4"/>
        <v>INDECAEA0830523</v>
      </c>
    </row>
    <row r="85" spans="1:9">
      <c r="A85" s="226">
        <v>84</v>
      </c>
      <c r="B85" s="20">
        <v>45055</v>
      </c>
      <c r="C85" s="226" t="s">
        <v>279</v>
      </c>
      <c r="D85" s="204">
        <f t="shared" si="5"/>
        <v>9</v>
      </c>
      <c r="E85" s="21">
        <f t="shared" si="6"/>
        <v>5</v>
      </c>
      <c r="F85" s="21" t="str">
        <f t="shared" si="7"/>
        <v>95</v>
      </c>
      <c r="G85" s="21">
        <v>2023</v>
      </c>
      <c r="H85" s="204" t="s">
        <v>167</v>
      </c>
      <c r="I85" s="205" t="str">
        <f t="shared" si="4"/>
        <v>INDECAEA0840523</v>
      </c>
    </row>
    <row r="86" spans="1:9">
      <c r="A86" s="226">
        <v>85</v>
      </c>
      <c r="B86" s="20">
        <v>45057</v>
      </c>
      <c r="C86" s="226" t="s">
        <v>280</v>
      </c>
      <c r="D86" s="204">
        <f t="shared" si="5"/>
        <v>11</v>
      </c>
      <c r="E86" s="21">
        <f t="shared" si="6"/>
        <v>5</v>
      </c>
      <c r="F86" s="21" t="str">
        <f t="shared" si="7"/>
        <v>115</v>
      </c>
      <c r="G86" s="21">
        <v>2023</v>
      </c>
      <c r="H86" s="204" t="s">
        <v>167</v>
      </c>
      <c r="I86" s="205" t="str">
        <f t="shared" ref="I86:I130" si="8">+CONCATENATE(H86,IF(A86&lt;10,"00",IF(A86&lt;100,0,"")),A86,IF(E86&lt;10,0,""),E86,MID(G86,3,2))</f>
        <v>INDECAEA0850523</v>
      </c>
    </row>
    <row r="87" spans="1:9">
      <c r="A87" s="226">
        <v>86</v>
      </c>
      <c r="B87" s="20">
        <v>45058</v>
      </c>
      <c r="C87" s="226" t="s">
        <v>281</v>
      </c>
      <c r="D87" s="204">
        <f t="shared" ref="D87:D130" si="9">+DAY(B87)</f>
        <v>12</v>
      </c>
      <c r="E87" s="21">
        <f t="shared" ref="E87:E130" si="10">+MONTH(B87)</f>
        <v>5</v>
      </c>
      <c r="F87" s="21" t="str">
        <f t="shared" ref="F87:F130" si="11">+CONCATENATE(D87,E87)</f>
        <v>125</v>
      </c>
      <c r="G87" s="21">
        <v>2023</v>
      </c>
      <c r="H87" s="204" t="s">
        <v>167</v>
      </c>
      <c r="I87" s="205" t="str">
        <f t="shared" si="8"/>
        <v>INDECAEA0860523</v>
      </c>
    </row>
    <row r="88" spans="1:9">
      <c r="A88" s="226">
        <v>87</v>
      </c>
      <c r="B88" s="20">
        <v>45061</v>
      </c>
      <c r="C88" s="226" t="s">
        <v>278</v>
      </c>
      <c r="D88" s="204">
        <f t="shared" si="9"/>
        <v>15</v>
      </c>
      <c r="E88" s="21">
        <f t="shared" si="10"/>
        <v>5</v>
      </c>
      <c r="F88" s="21" t="str">
        <f t="shared" si="11"/>
        <v>155</v>
      </c>
      <c r="G88" s="21">
        <v>2023</v>
      </c>
      <c r="H88" s="204" t="s">
        <v>167</v>
      </c>
      <c r="I88" s="205" t="str">
        <f t="shared" si="8"/>
        <v>INDECAEA0870523</v>
      </c>
    </row>
    <row r="89" spans="1:9">
      <c r="A89" s="226">
        <v>88</v>
      </c>
      <c r="B89" s="20">
        <v>45062</v>
      </c>
      <c r="C89" s="226" t="s">
        <v>279</v>
      </c>
      <c r="D89" s="204">
        <f t="shared" si="9"/>
        <v>16</v>
      </c>
      <c r="E89" s="21">
        <f t="shared" si="10"/>
        <v>5</v>
      </c>
      <c r="F89" s="21" t="str">
        <f t="shared" si="11"/>
        <v>165</v>
      </c>
      <c r="G89" s="21">
        <v>2023</v>
      </c>
      <c r="H89" s="204" t="s">
        <v>167</v>
      </c>
      <c r="I89" s="205" t="str">
        <f t="shared" si="8"/>
        <v>INDECAEA0880523</v>
      </c>
    </row>
    <row r="90" spans="1:9">
      <c r="A90" s="226">
        <v>89</v>
      </c>
      <c r="B90" s="20">
        <v>45063</v>
      </c>
      <c r="C90" s="226" t="s">
        <v>166</v>
      </c>
      <c r="D90" s="204">
        <f t="shared" si="9"/>
        <v>17</v>
      </c>
      <c r="E90" s="21">
        <f t="shared" si="10"/>
        <v>5</v>
      </c>
      <c r="F90" s="21" t="str">
        <f t="shared" si="11"/>
        <v>175</v>
      </c>
      <c r="G90" s="21">
        <v>2023</v>
      </c>
      <c r="H90" s="204" t="s">
        <v>167</v>
      </c>
      <c r="I90" s="205" t="str">
        <f t="shared" si="8"/>
        <v>INDECAEA0890523</v>
      </c>
    </row>
    <row r="91" spans="1:9">
      <c r="A91" s="226">
        <v>90</v>
      </c>
      <c r="B91" s="20">
        <v>45064</v>
      </c>
      <c r="C91" s="226" t="s">
        <v>280</v>
      </c>
      <c r="D91" s="204">
        <f t="shared" si="9"/>
        <v>18</v>
      </c>
      <c r="E91" s="21">
        <f t="shared" si="10"/>
        <v>5</v>
      </c>
      <c r="F91" s="21" t="str">
        <f t="shared" si="11"/>
        <v>185</v>
      </c>
      <c r="G91" s="21">
        <v>2023</v>
      </c>
      <c r="H91" s="204" t="s">
        <v>167</v>
      </c>
      <c r="I91" s="205" t="str">
        <f t="shared" si="8"/>
        <v>INDECAEA0900523</v>
      </c>
    </row>
    <row r="92" spans="1:9">
      <c r="A92" s="226">
        <v>91</v>
      </c>
      <c r="B92" s="20">
        <v>45065</v>
      </c>
      <c r="C92" s="226" t="s">
        <v>281</v>
      </c>
      <c r="D92" s="204">
        <f t="shared" si="9"/>
        <v>19</v>
      </c>
      <c r="E92" s="21">
        <f t="shared" si="10"/>
        <v>5</v>
      </c>
      <c r="F92" s="21" t="str">
        <f t="shared" si="11"/>
        <v>195</v>
      </c>
      <c r="G92" s="21">
        <v>2023</v>
      </c>
      <c r="H92" s="204" t="s">
        <v>167</v>
      </c>
      <c r="I92" s="205" t="str">
        <f t="shared" si="8"/>
        <v>INDECAEA0910523</v>
      </c>
    </row>
    <row r="93" spans="1:9">
      <c r="A93" s="226">
        <v>92</v>
      </c>
      <c r="B93" s="20">
        <v>45068</v>
      </c>
      <c r="C93" s="226" t="s">
        <v>278</v>
      </c>
      <c r="D93" s="204">
        <f t="shared" si="9"/>
        <v>22</v>
      </c>
      <c r="E93" s="21">
        <f t="shared" si="10"/>
        <v>5</v>
      </c>
      <c r="F93" s="21" t="str">
        <f t="shared" si="11"/>
        <v>225</v>
      </c>
      <c r="G93" s="21">
        <v>2023</v>
      </c>
      <c r="H93" s="204" t="s">
        <v>167</v>
      </c>
      <c r="I93" s="205" t="str">
        <f t="shared" si="8"/>
        <v>INDECAEA0920523</v>
      </c>
    </row>
    <row r="94" spans="1:9">
      <c r="A94" s="226">
        <v>93</v>
      </c>
      <c r="B94" s="20">
        <v>45069</v>
      </c>
      <c r="C94" s="226" t="s">
        <v>279</v>
      </c>
      <c r="D94" s="204">
        <f t="shared" si="9"/>
        <v>23</v>
      </c>
      <c r="E94" s="21">
        <f t="shared" si="10"/>
        <v>5</v>
      </c>
      <c r="F94" s="21" t="str">
        <f t="shared" si="11"/>
        <v>235</v>
      </c>
      <c r="G94" s="21">
        <v>2023</v>
      </c>
      <c r="H94" s="204" t="s">
        <v>167</v>
      </c>
      <c r="I94" s="205" t="str">
        <f t="shared" si="8"/>
        <v>INDECAEA0930523</v>
      </c>
    </row>
    <row r="95" spans="1:9">
      <c r="A95" s="226">
        <v>94</v>
      </c>
      <c r="B95" s="20">
        <v>45070</v>
      </c>
      <c r="C95" s="226" t="s">
        <v>166</v>
      </c>
      <c r="D95" s="204">
        <f t="shared" si="9"/>
        <v>24</v>
      </c>
      <c r="E95" s="21">
        <f t="shared" si="10"/>
        <v>5</v>
      </c>
      <c r="F95" s="21" t="str">
        <f t="shared" si="11"/>
        <v>245</v>
      </c>
      <c r="G95" s="21">
        <v>2023</v>
      </c>
      <c r="H95" s="204" t="s">
        <v>167</v>
      </c>
      <c r="I95" s="205" t="str">
        <f t="shared" si="8"/>
        <v>INDECAEA0940523</v>
      </c>
    </row>
    <row r="96" spans="1:9">
      <c r="A96" s="226">
        <v>95</v>
      </c>
      <c r="B96" s="20">
        <v>45071</v>
      </c>
      <c r="C96" s="226" t="s">
        <v>280</v>
      </c>
      <c r="D96" s="204">
        <f t="shared" si="9"/>
        <v>25</v>
      </c>
      <c r="E96" s="21">
        <f t="shared" si="10"/>
        <v>5</v>
      </c>
      <c r="F96" s="21" t="str">
        <f t="shared" si="11"/>
        <v>255</v>
      </c>
      <c r="G96" s="21">
        <v>2023</v>
      </c>
      <c r="H96" s="204" t="s">
        <v>167</v>
      </c>
      <c r="I96" s="205" t="str">
        <f t="shared" si="8"/>
        <v>INDECAEA0950523</v>
      </c>
    </row>
    <row r="97" spans="1:9">
      <c r="A97" s="226">
        <v>96</v>
      </c>
      <c r="B97" s="20">
        <v>45072</v>
      </c>
      <c r="C97" s="226" t="s">
        <v>281</v>
      </c>
      <c r="D97" s="204">
        <f t="shared" si="9"/>
        <v>26</v>
      </c>
      <c r="E97" s="21">
        <f t="shared" si="10"/>
        <v>5</v>
      </c>
      <c r="F97" s="21" t="str">
        <f t="shared" si="11"/>
        <v>265</v>
      </c>
      <c r="G97" s="21">
        <v>2023</v>
      </c>
      <c r="H97" s="204" t="s">
        <v>167</v>
      </c>
      <c r="I97" s="205" t="str">
        <f t="shared" si="8"/>
        <v>INDECAEA0960523</v>
      </c>
    </row>
    <row r="98" spans="1:9">
      <c r="A98" s="226">
        <v>97</v>
      </c>
      <c r="B98" s="20">
        <v>45075</v>
      </c>
      <c r="C98" s="226" t="s">
        <v>278</v>
      </c>
      <c r="D98" s="204">
        <f t="shared" si="9"/>
        <v>29</v>
      </c>
      <c r="E98" s="21">
        <f t="shared" si="10"/>
        <v>5</v>
      </c>
      <c r="F98" s="21" t="str">
        <f t="shared" si="11"/>
        <v>295</v>
      </c>
      <c r="G98" s="21">
        <v>2023</v>
      </c>
      <c r="H98" s="204" t="s">
        <v>167</v>
      </c>
      <c r="I98" s="205" t="str">
        <f t="shared" si="8"/>
        <v>INDECAEA0970523</v>
      </c>
    </row>
    <row r="99" spans="1:9">
      <c r="A99" s="226">
        <v>98</v>
      </c>
      <c r="B99" s="20">
        <v>45076</v>
      </c>
      <c r="C99" s="226" t="s">
        <v>279</v>
      </c>
      <c r="D99" s="204">
        <f t="shared" si="9"/>
        <v>30</v>
      </c>
      <c r="E99" s="21">
        <f t="shared" si="10"/>
        <v>5</v>
      </c>
      <c r="F99" s="21" t="str">
        <f t="shared" si="11"/>
        <v>305</v>
      </c>
      <c r="G99" s="21">
        <v>2023</v>
      </c>
      <c r="H99" s="204" t="s">
        <v>167</v>
      </c>
      <c r="I99" s="205" t="str">
        <f t="shared" si="8"/>
        <v>INDECAEA0980523</v>
      </c>
    </row>
    <row r="100" spans="1:9">
      <c r="A100" s="226">
        <v>99</v>
      </c>
      <c r="B100" s="20">
        <v>45077</v>
      </c>
      <c r="C100" s="226" t="s">
        <v>166</v>
      </c>
      <c r="D100" s="204">
        <f t="shared" si="9"/>
        <v>31</v>
      </c>
      <c r="E100" s="21">
        <f t="shared" si="10"/>
        <v>5</v>
      </c>
      <c r="F100" s="21" t="str">
        <f t="shared" si="11"/>
        <v>315</v>
      </c>
      <c r="G100" s="21">
        <v>2023</v>
      </c>
      <c r="H100" s="204" t="s">
        <v>167</v>
      </c>
      <c r="I100" s="205" t="str">
        <f t="shared" si="8"/>
        <v>INDECAEA0990523</v>
      </c>
    </row>
    <row r="101" spans="1:9">
      <c r="A101" s="226">
        <v>100</v>
      </c>
      <c r="B101" s="20">
        <v>45078</v>
      </c>
      <c r="C101" s="226" t="s">
        <v>280</v>
      </c>
      <c r="D101" s="204">
        <f t="shared" si="9"/>
        <v>1</v>
      </c>
      <c r="E101" s="21">
        <f t="shared" si="10"/>
        <v>6</v>
      </c>
      <c r="F101" s="21" t="str">
        <f t="shared" si="11"/>
        <v>16</v>
      </c>
      <c r="G101" s="21">
        <v>2023</v>
      </c>
      <c r="H101" s="204" t="s">
        <v>167</v>
      </c>
      <c r="I101" s="205" t="str">
        <f t="shared" si="8"/>
        <v>INDECAEA1000623</v>
      </c>
    </row>
    <row r="102" spans="1:9">
      <c r="A102" s="226">
        <v>101</v>
      </c>
      <c r="B102" s="20">
        <v>45079</v>
      </c>
      <c r="C102" s="226" t="s">
        <v>281</v>
      </c>
      <c r="D102" s="204">
        <f t="shared" si="9"/>
        <v>2</v>
      </c>
      <c r="E102" s="21">
        <f t="shared" si="10"/>
        <v>6</v>
      </c>
      <c r="F102" s="21" t="str">
        <f t="shared" si="11"/>
        <v>26</v>
      </c>
      <c r="G102" s="21">
        <v>2023</v>
      </c>
      <c r="H102" s="204" t="s">
        <v>167</v>
      </c>
      <c r="I102" s="205" t="str">
        <f t="shared" si="8"/>
        <v>INDECAEA1010623</v>
      </c>
    </row>
    <row r="103" spans="1:9">
      <c r="A103" s="226">
        <v>102</v>
      </c>
      <c r="B103" s="20">
        <v>45082</v>
      </c>
      <c r="C103" s="226" t="s">
        <v>278</v>
      </c>
      <c r="D103" s="204">
        <f t="shared" si="9"/>
        <v>5</v>
      </c>
      <c r="E103" s="21">
        <f t="shared" si="10"/>
        <v>6</v>
      </c>
      <c r="F103" s="21" t="str">
        <f t="shared" si="11"/>
        <v>56</v>
      </c>
      <c r="G103" s="21">
        <v>2023</v>
      </c>
      <c r="H103" s="204" t="s">
        <v>167</v>
      </c>
      <c r="I103" s="205" t="str">
        <f t="shared" si="8"/>
        <v>INDECAEA1020623</v>
      </c>
    </row>
    <row r="104" spans="1:9">
      <c r="A104" s="226">
        <v>103</v>
      </c>
      <c r="B104" s="20">
        <v>45083</v>
      </c>
      <c r="C104" s="226" t="s">
        <v>279</v>
      </c>
      <c r="D104" s="204">
        <f t="shared" si="9"/>
        <v>6</v>
      </c>
      <c r="E104" s="21">
        <f t="shared" si="10"/>
        <v>6</v>
      </c>
      <c r="F104" s="21" t="str">
        <f t="shared" si="11"/>
        <v>66</v>
      </c>
      <c r="G104" s="21">
        <v>2023</v>
      </c>
      <c r="H104" s="204" t="s">
        <v>167</v>
      </c>
      <c r="I104" s="205" t="str">
        <f t="shared" si="8"/>
        <v>INDECAEA1030623</v>
      </c>
    </row>
    <row r="105" spans="1:9">
      <c r="A105" s="226">
        <v>104</v>
      </c>
      <c r="B105" s="20">
        <v>45084</v>
      </c>
      <c r="C105" s="226" t="s">
        <v>166</v>
      </c>
      <c r="D105" s="204">
        <f t="shared" si="9"/>
        <v>7</v>
      </c>
      <c r="E105" s="21">
        <f t="shared" si="10"/>
        <v>6</v>
      </c>
      <c r="F105" s="21" t="str">
        <f t="shared" si="11"/>
        <v>76</v>
      </c>
      <c r="G105" s="21">
        <v>2023</v>
      </c>
      <c r="H105" s="204" t="s">
        <v>167</v>
      </c>
      <c r="I105" s="205" t="str">
        <f t="shared" si="8"/>
        <v>INDECAEA1040623</v>
      </c>
    </row>
    <row r="106" spans="1:9">
      <c r="A106" s="226">
        <v>105</v>
      </c>
      <c r="B106" s="20">
        <v>45085</v>
      </c>
      <c r="C106" s="226" t="s">
        <v>280</v>
      </c>
      <c r="D106" s="204">
        <f t="shared" si="9"/>
        <v>8</v>
      </c>
      <c r="E106" s="21">
        <f t="shared" si="10"/>
        <v>6</v>
      </c>
      <c r="F106" s="21" t="str">
        <f t="shared" si="11"/>
        <v>86</v>
      </c>
      <c r="G106" s="21">
        <v>2023</v>
      </c>
      <c r="H106" s="204" t="s">
        <v>167</v>
      </c>
      <c r="I106" s="205" t="str">
        <f t="shared" si="8"/>
        <v>INDECAEA1050623</v>
      </c>
    </row>
    <row r="107" spans="1:9">
      <c r="A107" s="226">
        <v>106</v>
      </c>
      <c r="B107" s="20">
        <v>45086</v>
      </c>
      <c r="C107" s="226" t="s">
        <v>281</v>
      </c>
      <c r="D107" s="204">
        <f t="shared" si="9"/>
        <v>9</v>
      </c>
      <c r="E107" s="21">
        <f t="shared" si="10"/>
        <v>6</v>
      </c>
      <c r="F107" s="21" t="str">
        <f t="shared" si="11"/>
        <v>96</v>
      </c>
      <c r="G107" s="21">
        <v>2023</v>
      </c>
      <c r="H107" s="204" t="s">
        <v>167</v>
      </c>
      <c r="I107" s="205" t="str">
        <f t="shared" si="8"/>
        <v>INDECAEA1060623</v>
      </c>
    </row>
    <row r="108" spans="1:9">
      <c r="A108" s="226">
        <v>107</v>
      </c>
      <c r="B108" s="20">
        <v>45089</v>
      </c>
      <c r="C108" s="226" t="s">
        <v>278</v>
      </c>
      <c r="D108" s="204">
        <f t="shared" si="9"/>
        <v>12</v>
      </c>
      <c r="E108" s="21">
        <f t="shared" si="10"/>
        <v>6</v>
      </c>
      <c r="F108" s="21" t="str">
        <f t="shared" si="11"/>
        <v>126</v>
      </c>
      <c r="G108" s="21">
        <v>2023</v>
      </c>
      <c r="H108" s="204" t="s">
        <v>167</v>
      </c>
      <c r="I108" s="205" t="str">
        <f t="shared" si="8"/>
        <v>INDECAEA1070623</v>
      </c>
    </row>
    <row r="109" spans="1:9">
      <c r="A109" s="226">
        <v>108</v>
      </c>
      <c r="B109" s="20">
        <v>45090</v>
      </c>
      <c r="C109" s="226" t="s">
        <v>279</v>
      </c>
      <c r="D109" s="204">
        <f t="shared" si="9"/>
        <v>13</v>
      </c>
      <c r="E109" s="21">
        <f t="shared" si="10"/>
        <v>6</v>
      </c>
      <c r="F109" s="21" t="str">
        <f t="shared" si="11"/>
        <v>136</v>
      </c>
      <c r="G109" s="21">
        <v>2023</v>
      </c>
      <c r="H109" s="204" t="s">
        <v>167</v>
      </c>
      <c r="I109" s="205" t="str">
        <f t="shared" si="8"/>
        <v>INDECAEA1080623</v>
      </c>
    </row>
    <row r="110" spans="1:9">
      <c r="A110" s="226">
        <v>109</v>
      </c>
      <c r="B110" s="20">
        <v>45091</v>
      </c>
      <c r="C110" s="226" t="s">
        <v>166</v>
      </c>
      <c r="D110" s="204">
        <f t="shared" si="9"/>
        <v>14</v>
      </c>
      <c r="E110" s="21">
        <f t="shared" si="10"/>
        <v>6</v>
      </c>
      <c r="F110" s="21" t="str">
        <f t="shared" si="11"/>
        <v>146</v>
      </c>
      <c r="G110" s="21">
        <v>2023</v>
      </c>
      <c r="H110" s="204" t="s">
        <v>167</v>
      </c>
      <c r="I110" s="205" t="str">
        <f t="shared" si="8"/>
        <v>INDECAEA1090623</v>
      </c>
    </row>
    <row r="111" spans="1:9">
      <c r="A111" s="226">
        <v>110</v>
      </c>
      <c r="B111" s="20">
        <v>45092</v>
      </c>
      <c r="C111" s="226" t="s">
        <v>280</v>
      </c>
      <c r="D111" s="204">
        <f t="shared" si="9"/>
        <v>15</v>
      </c>
      <c r="E111" s="21">
        <f t="shared" si="10"/>
        <v>6</v>
      </c>
      <c r="F111" s="21" t="str">
        <f t="shared" si="11"/>
        <v>156</v>
      </c>
      <c r="G111" s="21">
        <v>2023</v>
      </c>
      <c r="H111" s="204" t="s">
        <v>167</v>
      </c>
      <c r="I111" s="205" t="str">
        <f t="shared" si="8"/>
        <v>INDECAEA1100623</v>
      </c>
    </row>
    <row r="112" spans="1:9">
      <c r="A112" s="226">
        <v>111</v>
      </c>
      <c r="B112" s="20">
        <v>45093</v>
      </c>
      <c r="C112" s="226" t="s">
        <v>281</v>
      </c>
      <c r="D112" s="204">
        <f t="shared" si="9"/>
        <v>16</v>
      </c>
      <c r="E112" s="21">
        <f t="shared" si="10"/>
        <v>6</v>
      </c>
      <c r="F112" s="21" t="str">
        <f t="shared" si="11"/>
        <v>166</v>
      </c>
      <c r="G112" s="21">
        <v>2023</v>
      </c>
      <c r="H112" s="204" t="s">
        <v>167</v>
      </c>
      <c r="I112" s="205" t="str">
        <f t="shared" si="8"/>
        <v>INDECAEA1110623</v>
      </c>
    </row>
    <row r="113" spans="1:9">
      <c r="A113" s="226">
        <v>112</v>
      </c>
      <c r="B113" s="20">
        <v>45096</v>
      </c>
      <c r="C113" s="226" t="s">
        <v>278</v>
      </c>
      <c r="D113" s="204">
        <f t="shared" si="9"/>
        <v>19</v>
      </c>
      <c r="E113" s="21">
        <f t="shared" si="10"/>
        <v>6</v>
      </c>
      <c r="F113" s="21" t="str">
        <f t="shared" si="11"/>
        <v>196</v>
      </c>
      <c r="G113" s="21">
        <v>2023</v>
      </c>
      <c r="H113" s="204" t="s">
        <v>167</v>
      </c>
      <c r="I113" s="205" t="str">
        <f t="shared" si="8"/>
        <v>INDECAEA1120623</v>
      </c>
    </row>
    <row r="114" spans="1:9">
      <c r="A114" s="226">
        <v>113</v>
      </c>
      <c r="B114" s="20">
        <v>45097</v>
      </c>
      <c r="C114" s="226" t="s">
        <v>279</v>
      </c>
      <c r="D114" s="204">
        <f t="shared" si="9"/>
        <v>20</v>
      </c>
      <c r="E114" s="21">
        <f t="shared" si="10"/>
        <v>6</v>
      </c>
      <c r="F114" s="21" t="str">
        <f t="shared" si="11"/>
        <v>206</v>
      </c>
      <c r="G114" s="21">
        <v>2023</v>
      </c>
      <c r="H114" s="204" t="s">
        <v>167</v>
      </c>
      <c r="I114" s="205" t="str">
        <f t="shared" si="8"/>
        <v>INDECAEA1130623</v>
      </c>
    </row>
    <row r="115" spans="1:9">
      <c r="A115" s="226">
        <v>114</v>
      </c>
      <c r="B115" s="20">
        <v>45098</v>
      </c>
      <c r="C115" s="226" t="s">
        <v>166</v>
      </c>
      <c r="D115" s="204">
        <f t="shared" si="9"/>
        <v>21</v>
      </c>
      <c r="E115" s="21">
        <f t="shared" si="10"/>
        <v>6</v>
      </c>
      <c r="F115" s="21" t="str">
        <f t="shared" si="11"/>
        <v>216</v>
      </c>
      <c r="G115" s="21">
        <v>2023</v>
      </c>
      <c r="H115" s="204" t="s">
        <v>167</v>
      </c>
      <c r="I115" s="205" t="str">
        <f t="shared" si="8"/>
        <v>INDECAEA1140623</v>
      </c>
    </row>
    <row r="116" spans="1:9">
      <c r="A116" s="226">
        <v>115</v>
      </c>
      <c r="B116" s="20">
        <v>45099</v>
      </c>
      <c r="C116" s="226" t="s">
        <v>280</v>
      </c>
      <c r="D116" s="204">
        <f t="shared" si="9"/>
        <v>22</v>
      </c>
      <c r="E116" s="21">
        <f t="shared" si="10"/>
        <v>6</v>
      </c>
      <c r="F116" s="21" t="str">
        <f t="shared" si="11"/>
        <v>226</v>
      </c>
      <c r="G116" s="21">
        <v>2023</v>
      </c>
      <c r="H116" s="204" t="s">
        <v>167</v>
      </c>
      <c r="I116" s="205" t="str">
        <f t="shared" si="8"/>
        <v>INDECAEA1150623</v>
      </c>
    </row>
    <row r="117" spans="1:9">
      <c r="A117" s="226">
        <v>116</v>
      </c>
      <c r="B117" s="20">
        <v>45100</v>
      </c>
      <c r="C117" s="226" t="s">
        <v>281</v>
      </c>
      <c r="D117" s="204">
        <f t="shared" si="9"/>
        <v>23</v>
      </c>
      <c r="E117" s="21">
        <f t="shared" si="10"/>
        <v>6</v>
      </c>
      <c r="F117" s="21" t="str">
        <f t="shared" si="11"/>
        <v>236</v>
      </c>
      <c r="G117" s="21">
        <v>2023</v>
      </c>
      <c r="H117" s="204" t="s">
        <v>167</v>
      </c>
      <c r="I117" s="205" t="str">
        <f t="shared" si="8"/>
        <v>INDECAEA1160623</v>
      </c>
    </row>
    <row r="118" spans="1:9">
      <c r="A118" s="226">
        <v>117</v>
      </c>
      <c r="B118" s="20">
        <v>45103</v>
      </c>
      <c r="C118" s="226" t="s">
        <v>278</v>
      </c>
      <c r="D118" s="204">
        <f t="shared" si="9"/>
        <v>26</v>
      </c>
      <c r="E118" s="21">
        <f t="shared" si="10"/>
        <v>6</v>
      </c>
      <c r="F118" s="21" t="str">
        <f t="shared" si="11"/>
        <v>266</v>
      </c>
      <c r="G118" s="21">
        <v>2023</v>
      </c>
      <c r="H118" s="204" t="s">
        <v>167</v>
      </c>
      <c r="I118" s="205" t="str">
        <f t="shared" si="8"/>
        <v>INDECAEA1170623</v>
      </c>
    </row>
    <row r="119" spans="1:9">
      <c r="A119" s="226">
        <v>118</v>
      </c>
      <c r="B119" s="20">
        <v>45104</v>
      </c>
      <c r="C119" s="226" t="s">
        <v>279</v>
      </c>
      <c r="D119" s="204">
        <f t="shared" si="9"/>
        <v>27</v>
      </c>
      <c r="E119" s="21">
        <f t="shared" si="10"/>
        <v>6</v>
      </c>
      <c r="F119" s="21" t="str">
        <f t="shared" si="11"/>
        <v>276</v>
      </c>
      <c r="G119" s="21">
        <v>2023</v>
      </c>
      <c r="H119" s="204" t="s">
        <v>167</v>
      </c>
      <c r="I119" s="205" t="str">
        <f t="shared" si="8"/>
        <v>INDECAEA1180623</v>
      </c>
    </row>
    <row r="120" spans="1:9">
      <c r="A120" s="226">
        <v>119</v>
      </c>
      <c r="B120" s="20">
        <v>45105</v>
      </c>
      <c r="C120" s="226" t="s">
        <v>166</v>
      </c>
      <c r="D120" s="204">
        <f t="shared" si="9"/>
        <v>28</v>
      </c>
      <c r="E120" s="21">
        <f t="shared" si="10"/>
        <v>6</v>
      </c>
      <c r="F120" s="21" t="str">
        <f t="shared" si="11"/>
        <v>286</v>
      </c>
      <c r="G120" s="21">
        <v>2023</v>
      </c>
      <c r="H120" s="204" t="s">
        <v>167</v>
      </c>
      <c r="I120" s="205" t="str">
        <f t="shared" si="8"/>
        <v>INDECAEA1190623</v>
      </c>
    </row>
    <row r="121" spans="1:9">
      <c r="A121" s="226">
        <v>120</v>
      </c>
      <c r="B121" s="20">
        <v>45106</v>
      </c>
      <c r="C121" s="226" t="s">
        <v>280</v>
      </c>
      <c r="D121" s="204">
        <f t="shared" si="9"/>
        <v>29</v>
      </c>
      <c r="E121" s="21">
        <f t="shared" si="10"/>
        <v>6</v>
      </c>
      <c r="F121" s="21" t="str">
        <f t="shared" si="11"/>
        <v>296</v>
      </c>
      <c r="G121" s="21">
        <v>2023</v>
      </c>
      <c r="H121" s="204" t="s">
        <v>167</v>
      </c>
      <c r="I121" s="205" t="str">
        <f t="shared" si="8"/>
        <v>INDECAEA1200623</v>
      </c>
    </row>
    <row r="122" spans="1:9">
      <c r="A122" s="226">
        <v>121</v>
      </c>
      <c r="B122" s="20">
        <v>45107</v>
      </c>
      <c r="C122" s="226" t="s">
        <v>281</v>
      </c>
      <c r="D122" s="204">
        <f t="shared" si="9"/>
        <v>30</v>
      </c>
      <c r="E122" s="21">
        <f t="shared" si="10"/>
        <v>6</v>
      </c>
      <c r="F122" s="21" t="str">
        <f t="shared" si="11"/>
        <v>306</v>
      </c>
      <c r="G122" s="21">
        <v>2023</v>
      </c>
      <c r="H122" s="204" t="s">
        <v>167</v>
      </c>
      <c r="I122" s="205" t="str">
        <f t="shared" si="8"/>
        <v>INDECAEA1210623</v>
      </c>
    </row>
    <row r="123" spans="1:9">
      <c r="A123" s="226">
        <v>122</v>
      </c>
      <c r="B123" s="20">
        <v>45110</v>
      </c>
      <c r="C123" s="226" t="s">
        <v>278</v>
      </c>
      <c r="D123" s="204">
        <f t="shared" si="9"/>
        <v>3</v>
      </c>
      <c r="E123" s="21">
        <f t="shared" si="10"/>
        <v>7</v>
      </c>
      <c r="F123" s="21" t="str">
        <f t="shared" si="11"/>
        <v>37</v>
      </c>
      <c r="G123" s="21">
        <v>2023</v>
      </c>
      <c r="H123" s="204" t="s">
        <v>167</v>
      </c>
      <c r="I123" s="205" t="str">
        <f t="shared" si="8"/>
        <v>INDECAEA1220723</v>
      </c>
    </row>
    <row r="124" spans="1:9">
      <c r="A124" s="226">
        <v>123</v>
      </c>
      <c r="B124" s="20">
        <v>45111</v>
      </c>
      <c r="C124" s="226" t="s">
        <v>279</v>
      </c>
      <c r="D124" s="204">
        <f t="shared" si="9"/>
        <v>4</v>
      </c>
      <c r="E124" s="21">
        <f t="shared" si="10"/>
        <v>7</v>
      </c>
      <c r="F124" s="21" t="str">
        <f t="shared" si="11"/>
        <v>47</v>
      </c>
      <c r="G124" s="21">
        <v>2023</v>
      </c>
      <c r="H124" s="204" t="s">
        <v>167</v>
      </c>
      <c r="I124" s="205" t="str">
        <f t="shared" si="8"/>
        <v>INDECAEA1230723</v>
      </c>
    </row>
    <row r="125" spans="1:9">
      <c r="A125" s="226">
        <v>124</v>
      </c>
      <c r="B125" s="20">
        <v>45112</v>
      </c>
      <c r="C125" s="226" t="s">
        <v>166</v>
      </c>
      <c r="D125" s="204">
        <f t="shared" si="9"/>
        <v>5</v>
      </c>
      <c r="E125" s="21">
        <f t="shared" si="10"/>
        <v>7</v>
      </c>
      <c r="F125" s="21" t="str">
        <f t="shared" si="11"/>
        <v>57</v>
      </c>
      <c r="G125" s="21">
        <v>2023</v>
      </c>
      <c r="H125" s="204" t="s">
        <v>167</v>
      </c>
      <c r="I125" s="205" t="str">
        <f t="shared" si="8"/>
        <v>INDECAEA1240723</v>
      </c>
    </row>
    <row r="126" spans="1:9">
      <c r="A126" s="226">
        <v>125</v>
      </c>
      <c r="B126" s="20">
        <v>45113</v>
      </c>
      <c r="C126" s="226" t="s">
        <v>280</v>
      </c>
      <c r="D126" s="204">
        <f t="shared" si="9"/>
        <v>6</v>
      </c>
      <c r="E126" s="21">
        <f t="shared" si="10"/>
        <v>7</v>
      </c>
      <c r="F126" s="21" t="str">
        <f t="shared" si="11"/>
        <v>67</v>
      </c>
      <c r="G126" s="21">
        <v>2023</v>
      </c>
      <c r="H126" s="204" t="s">
        <v>167</v>
      </c>
      <c r="I126" s="205" t="str">
        <f t="shared" si="8"/>
        <v>INDECAEA1250723</v>
      </c>
    </row>
    <row r="127" spans="1:9">
      <c r="A127" s="233">
        <v>126</v>
      </c>
      <c r="B127" s="20">
        <v>45117</v>
      </c>
      <c r="C127" s="226" t="s">
        <v>278</v>
      </c>
      <c r="D127" s="204">
        <f t="shared" si="9"/>
        <v>10</v>
      </c>
      <c r="E127" s="21">
        <f t="shared" si="10"/>
        <v>7</v>
      </c>
      <c r="F127" s="21" t="str">
        <f t="shared" si="11"/>
        <v>107</v>
      </c>
      <c r="G127" s="21">
        <v>2023</v>
      </c>
      <c r="H127" s="204" t="s">
        <v>167</v>
      </c>
      <c r="I127" s="205" t="str">
        <f t="shared" si="8"/>
        <v>INDECAEA1260723</v>
      </c>
    </row>
    <row r="128" spans="1:9">
      <c r="A128" s="233">
        <v>127</v>
      </c>
      <c r="B128" s="20">
        <v>45118</v>
      </c>
      <c r="C128" s="226" t="s">
        <v>279</v>
      </c>
      <c r="D128" s="204">
        <f t="shared" si="9"/>
        <v>11</v>
      </c>
      <c r="E128" s="21">
        <f t="shared" si="10"/>
        <v>7</v>
      </c>
      <c r="F128" s="21" t="str">
        <f t="shared" si="11"/>
        <v>117</v>
      </c>
      <c r="G128" s="21">
        <v>2023</v>
      </c>
      <c r="H128" s="204" t="s">
        <v>167</v>
      </c>
      <c r="I128" s="205" t="str">
        <f t="shared" si="8"/>
        <v>INDECAEA1270723</v>
      </c>
    </row>
    <row r="129" spans="1:9">
      <c r="A129" s="233">
        <v>128</v>
      </c>
      <c r="B129" s="20">
        <v>45119</v>
      </c>
      <c r="C129" s="226" t="s">
        <v>166</v>
      </c>
      <c r="D129" s="204">
        <f t="shared" si="9"/>
        <v>12</v>
      </c>
      <c r="E129" s="21">
        <f t="shared" si="10"/>
        <v>7</v>
      </c>
      <c r="F129" s="21" t="str">
        <f t="shared" si="11"/>
        <v>127</v>
      </c>
      <c r="G129" s="21">
        <v>2023</v>
      </c>
      <c r="H129" s="204" t="s">
        <v>167</v>
      </c>
      <c r="I129" s="205" t="str">
        <f t="shared" si="8"/>
        <v>INDECAEA1280723</v>
      </c>
    </row>
    <row r="130" spans="1:9">
      <c r="A130" s="233">
        <v>129</v>
      </c>
      <c r="B130" s="20">
        <v>45120</v>
      </c>
      <c r="C130" s="226" t="s">
        <v>280</v>
      </c>
      <c r="D130" s="204">
        <f t="shared" si="9"/>
        <v>13</v>
      </c>
      <c r="E130" s="21">
        <f t="shared" si="10"/>
        <v>7</v>
      </c>
      <c r="F130" s="21" t="str">
        <f t="shared" si="11"/>
        <v>137</v>
      </c>
      <c r="G130" s="21">
        <v>2023</v>
      </c>
      <c r="H130" s="204" t="s">
        <v>167</v>
      </c>
      <c r="I130" s="205" t="str">
        <f t="shared" si="8"/>
        <v>INDECAEA1290723</v>
      </c>
    </row>
    <row r="131" spans="1:9">
      <c r="A131" s="233">
        <v>130</v>
      </c>
      <c r="B131" s="20">
        <v>45121</v>
      </c>
      <c r="C131" s="226" t="s">
        <v>281</v>
      </c>
      <c r="D131" s="204">
        <f t="shared" ref="D131:D194" si="12">+DAY(B131)</f>
        <v>14</v>
      </c>
      <c r="E131" s="21">
        <f t="shared" ref="E131:E158" si="13">+MONTH(B131)</f>
        <v>7</v>
      </c>
      <c r="F131" s="21" t="str">
        <f t="shared" ref="F131:F158" si="14">+CONCATENATE(D131,E131)</f>
        <v>147</v>
      </c>
      <c r="G131" s="21">
        <v>2023</v>
      </c>
      <c r="H131" s="204" t="s">
        <v>167</v>
      </c>
      <c r="I131" s="205" t="str">
        <f t="shared" ref="I131:I158" si="15">+CONCATENATE(H131,IF(A131&lt;10,"00",IF(A131&lt;100,0,"")),A131,IF(E131&lt;10,0,""),E131,MID(G131,3,2))</f>
        <v>INDECAEA1300723</v>
      </c>
    </row>
    <row r="132" spans="1:9">
      <c r="A132" s="233">
        <v>131</v>
      </c>
      <c r="B132" s="20">
        <v>45124</v>
      </c>
      <c r="C132" s="226" t="s">
        <v>278</v>
      </c>
      <c r="D132" s="204">
        <f t="shared" si="12"/>
        <v>17</v>
      </c>
      <c r="E132" s="21">
        <f t="shared" si="13"/>
        <v>7</v>
      </c>
      <c r="F132" s="21" t="str">
        <f t="shared" si="14"/>
        <v>177</v>
      </c>
      <c r="G132" s="21">
        <v>2023</v>
      </c>
      <c r="H132" s="204" t="s">
        <v>167</v>
      </c>
      <c r="I132" s="205" t="str">
        <f t="shared" si="15"/>
        <v>INDECAEA1310723</v>
      </c>
    </row>
    <row r="133" spans="1:9">
      <c r="A133" s="233">
        <v>132</v>
      </c>
      <c r="B133" s="20">
        <v>45125</v>
      </c>
      <c r="C133" s="226" t="s">
        <v>279</v>
      </c>
      <c r="D133" s="204">
        <f t="shared" si="12"/>
        <v>18</v>
      </c>
      <c r="E133" s="21">
        <f t="shared" si="13"/>
        <v>7</v>
      </c>
      <c r="F133" s="21" t="str">
        <f t="shared" si="14"/>
        <v>187</v>
      </c>
      <c r="G133" s="21">
        <v>2023</v>
      </c>
      <c r="H133" s="204" t="s">
        <v>167</v>
      </c>
      <c r="I133" s="205" t="str">
        <f t="shared" si="15"/>
        <v>INDECAEA1320723</v>
      </c>
    </row>
    <row r="134" spans="1:9">
      <c r="A134" s="233">
        <v>133</v>
      </c>
      <c r="B134" s="20">
        <v>45126</v>
      </c>
      <c r="C134" s="226" t="s">
        <v>166</v>
      </c>
      <c r="D134" s="204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2023</v>
      </c>
      <c r="H134" s="204" t="s">
        <v>167</v>
      </c>
      <c r="I134" s="205" t="str">
        <f t="shared" si="15"/>
        <v>INDECAEA1330723</v>
      </c>
    </row>
    <row r="135" spans="1:9">
      <c r="A135" s="233">
        <v>134</v>
      </c>
      <c r="B135" s="20">
        <v>45127</v>
      </c>
      <c r="C135" s="226" t="s">
        <v>280</v>
      </c>
      <c r="D135" s="204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2023</v>
      </c>
      <c r="H135" s="204" t="s">
        <v>167</v>
      </c>
      <c r="I135" s="205" t="str">
        <f t="shared" si="15"/>
        <v>INDECAEA1340723</v>
      </c>
    </row>
    <row r="136" spans="1:9">
      <c r="A136" s="233">
        <v>135</v>
      </c>
      <c r="B136" s="20">
        <v>45128</v>
      </c>
      <c r="C136" s="226" t="s">
        <v>281</v>
      </c>
      <c r="D136" s="204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2023</v>
      </c>
      <c r="H136" s="204" t="s">
        <v>167</v>
      </c>
      <c r="I136" s="205" t="str">
        <f t="shared" si="15"/>
        <v>INDECAEA1350723</v>
      </c>
    </row>
    <row r="137" spans="1:9">
      <c r="A137" s="233">
        <v>136</v>
      </c>
      <c r="B137" s="20">
        <v>45131</v>
      </c>
      <c r="C137" s="226" t="s">
        <v>278</v>
      </c>
      <c r="D137" s="204">
        <f t="shared" si="12"/>
        <v>24</v>
      </c>
      <c r="E137" s="21">
        <f t="shared" si="13"/>
        <v>7</v>
      </c>
      <c r="F137" s="21" t="str">
        <f t="shared" si="14"/>
        <v>247</v>
      </c>
      <c r="G137" s="21">
        <v>2023</v>
      </c>
      <c r="H137" s="204" t="s">
        <v>167</v>
      </c>
      <c r="I137" s="205" t="str">
        <f t="shared" si="15"/>
        <v>INDECAEA1360723</v>
      </c>
    </row>
    <row r="138" spans="1:9">
      <c r="A138" s="233">
        <v>137</v>
      </c>
      <c r="B138" s="20">
        <v>45132</v>
      </c>
      <c r="C138" s="226" t="s">
        <v>279</v>
      </c>
      <c r="D138" s="204">
        <f t="shared" si="12"/>
        <v>25</v>
      </c>
      <c r="E138" s="21">
        <f t="shared" si="13"/>
        <v>7</v>
      </c>
      <c r="F138" s="21" t="str">
        <f t="shared" si="14"/>
        <v>257</v>
      </c>
      <c r="G138" s="21">
        <v>2023</v>
      </c>
      <c r="H138" s="204" t="s">
        <v>167</v>
      </c>
      <c r="I138" s="205" t="str">
        <f t="shared" si="15"/>
        <v>INDECAEA1370723</v>
      </c>
    </row>
    <row r="139" spans="1:9">
      <c r="A139" s="233">
        <v>138</v>
      </c>
      <c r="B139" s="20">
        <v>45133</v>
      </c>
      <c r="C139" s="226" t="s">
        <v>166</v>
      </c>
      <c r="D139" s="204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2023</v>
      </c>
      <c r="H139" s="204" t="s">
        <v>167</v>
      </c>
      <c r="I139" s="205" t="str">
        <f t="shared" si="15"/>
        <v>INDECAEA1380723</v>
      </c>
    </row>
    <row r="140" spans="1:9">
      <c r="A140" s="233">
        <v>139</v>
      </c>
      <c r="B140" s="20">
        <v>45134</v>
      </c>
      <c r="C140" s="226" t="s">
        <v>280</v>
      </c>
      <c r="D140" s="204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2023</v>
      </c>
      <c r="H140" s="204" t="s">
        <v>167</v>
      </c>
      <c r="I140" s="205" t="str">
        <f t="shared" si="15"/>
        <v>INDECAEA1390723</v>
      </c>
    </row>
    <row r="141" spans="1:9">
      <c r="A141" s="233">
        <v>140</v>
      </c>
      <c r="B141" s="20">
        <v>45135</v>
      </c>
      <c r="C141" s="226" t="s">
        <v>281</v>
      </c>
      <c r="D141" s="204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2023</v>
      </c>
      <c r="H141" s="204" t="s">
        <v>167</v>
      </c>
      <c r="I141" s="205" t="str">
        <f t="shared" si="15"/>
        <v>INDECAEA1400723</v>
      </c>
    </row>
    <row r="142" spans="1:9">
      <c r="A142" s="233">
        <v>141</v>
      </c>
      <c r="B142" s="20">
        <v>45138</v>
      </c>
      <c r="C142" s="226" t="s">
        <v>278</v>
      </c>
      <c r="D142" s="204">
        <f t="shared" si="12"/>
        <v>31</v>
      </c>
      <c r="E142" s="21">
        <f t="shared" si="13"/>
        <v>7</v>
      </c>
      <c r="F142" s="21" t="str">
        <f t="shared" si="14"/>
        <v>317</v>
      </c>
      <c r="G142" s="21">
        <v>2023</v>
      </c>
      <c r="H142" s="204" t="s">
        <v>167</v>
      </c>
      <c r="I142" s="205" t="str">
        <f t="shared" si="15"/>
        <v>INDECAEA1410723</v>
      </c>
    </row>
    <row r="143" spans="1:9">
      <c r="A143" s="233">
        <v>142</v>
      </c>
      <c r="B143" s="20">
        <v>45145</v>
      </c>
      <c r="C143" s="226" t="s">
        <v>278</v>
      </c>
      <c r="D143" s="204">
        <f t="shared" si="12"/>
        <v>7</v>
      </c>
      <c r="E143" s="21">
        <f t="shared" si="13"/>
        <v>8</v>
      </c>
      <c r="F143" s="21" t="str">
        <f t="shared" si="14"/>
        <v>78</v>
      </c>
      <c r="G143" s="21">
        <v>2023</v>
      </c>
      <c r="H143" s="204" t="s">
        <v>167</v>
      </c>
      <c r="I143" s="205" t="str">
        <f t="shared" si="15"/>
        <v>INDECAEA1420823</v>
      </c>
    </row>
    <row r="144" spans="1:9">
      <c r="A144" s="233">
        <v>143</v>
      </c>
      <c r="B144" s="20">
        <v>45146</v>
      </c>
      <c r="C144" s="226" t="s">
        <v>279</v>
      </c>
      <c r="D144" s="204">
        <f t="shared" si="12"/>
        <v>8</v>
      </c>
      <c r="E144" s="21">
        <f t="shared" si="13"/>
        <v>8</v>
      </c>
      <c r="F144" s="21" t="str">
        <f t="shared" si="14"/>
        <v>88</v>
      </c>
      <c r="G144" s="21">
        <v>2023</v>
      </c>
      <c r="H144" s="204" t="s">
        <v>167</v>
      </c>
      <c r="I144" s="205" t="str">
        <f t="shared" si="15"/>
        <v>INDECAEA1430823</v>
      </c>
    </row>
    <row r="145" spans="1:9">
      <c r="A145" s="233">
        <v>144</v>
      </c>
      <c r="B145" s="20">
        <v>45147</v>
      </c>
      <c r="C145" s="226" t="s">
        <v>166</v>
      </c>
      <c r="D145" s="204">
        <f t="shared" si="12"/>
        <v>9</v>
      </c>
      <c r="E145" s="21">
        <f t="shared" si="13"/>
        <v>8</v>
      </c>
      <c r="F145" s="21" t="str">
        <f t="shared" si="14"/>
        <v>98</v>
      </c>
      <c r="G145" s="21">
        <v>2023</v>
      </c>
      <c r="H145" s="204" t="s">
        <v>167</v>
      </c>
      <c r="I145" s="205" t="str">
        <f t="shared" si="15"/>
        <v>INDECAEA1440823</v>
      </c>
    </row>
    <row r="146" spans="1:9">
      <c r="A146" s="233">
        <v>145</v>
      </c>
      <c r="B146" s="20">
        <v>45148</v>
      </c>
      <c r="C146" s="226" t="s">
        <v>280</v>
      </c>
      <c r="D146" s="204">
        <f t="shared" si="12"/>
        <v>10</v>
      </c>
      <c r="E146" s="21">
        <f t="shared" si="13"/>
        <v>8</v>
      </c>
      <c r="F146" s="21" t="str">
        <f t="shared" si="14"/>
        <v>108</v>
      </c>
      <c r="G146" s="21">
        <v>2023</v>
      </c>
      <c r="H146" s="204" t="s">
        <v>167</v>
      </c>
      <c r="I146" s="205" t="str">
        <f t="shared" si="15"/>
        <v>INDECAEA1450823</v>
      </c>
    </row>
    <row r="147" spans="1:9">
      <c r="A147" s="233">
        <v>146</v>
      </c>
      <c r="B147" s="20">
        <v>45149</v>
      </c>
      <c r="C147" s="226" t="s">
        <v>281</v>
      </c>
      <c r="D147" s="204">
        <f t="shared" si="12"/>
        <v>11</v>
      </c>
      <c r="E147" s="21">
        <f t="shared" si="13"/>
        <v>8</v>
      </c>
      <c r="F147" s="21" t="str">
        <f t="shared" si="14"/>
        <v>118</v>
      </c>
      <c r="G147" s="21">
        <v>2023</v>
      </c>
      <c r="H147" s="204" t="s">
        <v>167</v>
      </c>
      <c r="I147" s="205" t="str">
        <f t="shared" si="15"/>
        <v>INDECAEA1460823</v>
      </c>
    </row>
    <row r="148" spans="1:9">
      <c r="A148" s="233">
        <v>147</v>
      </c>
      <c r="B148" s="20">
        <v>45152</v>
      </c>
      <c r="C148" s="226" t="s">
        <v>278</v>
      </c>
      <c r="D148" s="204">
        <f t="shared" si="12"/>
        <v>14</v>
      </c>
      <c r="E148" s="21">
        <f t="shared" si="13"/>
        <v>8</v>
      </c>
      <c r="F148" s="21" t="str">
        <f t="shared" si="14"/>
        <v>148</v>
      </c>
      <c r="G148" s="21">
        <v>2023</v>
      </c>
      <c r="H148" s="204" t="s">
        <v>167</v>
      </c>
      <c r="I148" s="205" t="str">
        <f t="shared" si="15"/>
        <v>INDECAEA1470823</v>
      </c>
    </row>
    <row r="149" spans="1:9">
      <c r="A149" s="233">
        <v>148</v>
      </c>
      <c r="B149" s="20">
        <v>45153</v>
      </c>
      <c r="C149" s="226" t="s">
        <v>279</v>
      </c>
      <c r="D149" s="204">
        <f t="shared" si="12"/>
        <v>15</v>
      </c>
      <c r="E149" s="21">
        <f t="shared" si="13"/>
        <v>8</v>
      </c>
      <c r="F149" s="21" t="str">
        <f t="shared" si="14"/>
        <v>158</v>
      </c>
      <c r="G149" s="21">
        <v>2023</v>
      </c>
      <c r="H149" s="204" t="s">
        <v>167</v>
      </c>
      <c r="I149" s="205" t="str">
        <f t="shared" si="15"/>
        <v>INDECAEA1480823</v>
      </c>
    </row>
    <row r="150" spans="1:9">
      <c r="A150" s="233">
        <v>149</v>
      </c>
      <c r="B150" s="20">
        <v>45154</v>
      </c>
      <c r="C150" s="226" t="s">
        <v>166</v>
      </c>
      <c r="D150" s="204">
        <f t="shared" si="12"/>
        <v>16</v>
      </c>
      <c r="E150" s="21">
        <f t="shared" si="13"/>
        <v>8</v>
      </c>
      <c r="F150" s="21" t="str">
        <f t="shared" si="14"/>
        <v>168</v>
      </c>
      <c r="G150" s="21">
        <v>2023</v>
      </c>
      <c r="H150" s="204" t="s">
        <v>167</v>
      </c>
      <c r="I150" s="205" t="str">
        <f t="shared" si="15"/>
        <v>INDECAEA1490823</v>
      </c>
    </row>
    <row r="151" spans="1:9">
      <c r="A151" s="233">
        <v>150</v>
      </c>
      <c r="B151" s="20">
        <v>45155</v>
      </c>
      <c r="C151" s="226" t="s">
        <v>280</v>
      </c>
      <c r="D151" s="204">
        <f t="shared" si="12"/>
        <v>17</v>
      </c>
      <c r="E151" s="21">
        <f t="shared" si="13"/>
        <v>8</v>
      </c>
      <c r="F151" s="21" t="str">
        <f t="shared" si="14"/>
        <v>178</v>
      </c>
      <c r="G151" s="21">
        <v>2023</v>
      </c>
      <c r="H151" s="204" t="s">
        <v>167</v>
      </c>
      <c r="I151" s="205" t="str">
        <f t="shared" si="15"/>
        <v>INDECAEA1500823</v>
      </c>
    </row>
    <row r="152" spans="1:9">
      <c r="A152" s="233">
        <v>151</v>
      </c>
      <c r="B152" s="20">
        <v>45156</v>
      </c>
      <c r="C152" s="226" t="s">
        <v>281</v>
      </c>
      <c r="D152" s="204">
        <f t="shared" si="12"/>
        <v>18</v>
      </c>
      <c r="E152" s="21">
        <f t="shared" si="13"/>
        <v>8</v>
      </c>
      <c r="F152" s="21" t="str">
        <f t="shared" si="14"/>
        <v>188</v>
      </c>
      <c r="G152" s="21">
        <v>2023</v>
      </c>
      <c r="H152" s="204" t="s">
        <v>167</v>
      </c>
      <c r="I152" s="205" t="str">
        <f t="shared" si="15"/>
        <v>INDECAEA1510823</v>
      </c>
    </row>
    <row r="153" spans="1:9">
      <c r="A153" s="233">
        <v>152</v>
      </c>
      <c r="B153" s="20">
        <v>45159</v>
      </c>
      <c r="C153" s="226" t="s">
        <v>278</v>
      </c>
      <c r="D153" s="204">
        <f t="shared" si="12"/>
        <v>21</v>
      </c>
      <c r="E153" s="21">
        <f t="shared" si="13"/>
        <v>8</v>
      </c>
      <c r="F153" s="21" t="str">
        <f t="shared" si="14"/>
        <v>218</v>
      </c>
      <c r="G153" s="21">
        <v>2023</v>
      </c>
      <c r="H153" s="204" t="s">
        <v>167</v>
      </c>
      <c r="I153" s="205" t="str">
        <f t="shared" si="15"/>
        <v>INDECAEA1520823</v>
      </c>
    </row>
    <row r="154" spans="1:9">
      <c r="A154" s="233">
        <v>153</v>
      </c>
      <c r="B154" s="20">
        <v>45160</v>
      </c>
      <c r="C154" s="226" t="s">
        <v>279</v>
      </c>
      <c r="D154" s="204">
        <f t="shared" si="12"/>
        <v>22</v>
      </c>
      <c r="E154" s="21">
        <f t="shared" si="13"/>
        <v>8</v>
      </c>
      <c r="F154" s="21" t="str">
        <f t="shared" si="14"/>
        <v>228</v>
      </c>
      <c r="G154" s="21">
        <v>2023</v>
      </c>
      <c r="H154" s="204" t="s">
        <v>167</v>
      </c>
      <c r="I154" s="205" t="str">
        <f t="shared" si="15"/>
        <v>INDECAEA1530823</v>
      </c>
    </row>
    <row r="155" spans="1:9">
      <c r="A155" s="233">
        <v>154</v>
      </c>
      <c r="B155" s="20">
        <v>45161</v>
      </c>
      <c r="C155" s="226" t="s">
        <v>166</v>
      </c>
      <c r="D155" s="204">
        <f t="shared" si="12"/>
        <v>23</v>
      </c>
      <c r="E155" s="21">
        <f t="shared" si="13"/>
        <v>8</v>
      </c>
      <c r="F155" s="21" t="str">
        <f t="shared" si="14"/>
        <v>238</v>
      </c>
      <c r="G155" s="21">
        <v>2023</v>
      </c>
      <c r="H155" s="204" t="s">
        <v>167</v>
      </c>
      <c r="I155" s="205" t="str">
        <f t="shared" si="15"/>
        <v>INDECAEA1540823</v>
      </c>
    </row>
    <row r="156" spans="1:9">
      <c r="A156" s="233">
        <v>155</v>
      </c>
      <c r="B156" s="20">
        <v>45162</v>
      </c>
      <c r="C156" s="226" t="s">
        <v>280</v>
      </c>
      <c r="D156" s="204">
        <f t="shared" si="12"/>
        <v>24</v>
      </c>
      <c r="E156" s="21">
        <f t="shared" si="13"/>
        <v>8</v>
      </c>
      <c r="F156" s="21" t="str">
        <f t="shared" si="14"/>
        <v>248</v>
      </c>
      <c r="G156" s="21">
        <v>2023</v>
      </c>
      <c r="H156" s="204" t="s">
        <v>167</v>
      </c>
      <c r="I156" s="205" t="str">
        <f t="shared" si="15"/>
        <v>INDECAEA1550823</v>
      </c>
    </row>
    <row r="157" spans="1:9">
      <c r="A157" s="233">
        <v>156</v>
      </c>
      <c r="B157" s="20">
        <v>45163</v>
      </c>
      <c r="C157" s="226" t="s">
        <v>281</v>
      </c>
      <c r="D157" s="204">
        <f t="shared" si="12"/>
        <v>25</v>
      </c>
      <c r="E157" s="21">
        <f t="shared" si="13"/>
        <v>8</v>
      </c>
      <c r="F157" s="21" t="str">
        <f t="shared" si="14"/>
        <v>258</v>
      </c>
      <c r="G157" s="21">
        <v>2023</v>
      </c>
      <c r="H157" s="204" t="s">
        <v>167</v>
      </c>
      <c r="I157" s="205" t="str">
        <f t="shared" si="15"/>
        <v>INDECAEA1560823</v>
      </c>
    </row>
    <row r="158" spans="1:9">
      <c r="A158" s="233">
        <v>157</v>
      </c>
      <c r="B158" s="20">
        <v>45166</v>
      </c>
      <c r="C158" s="226" t="s">
        <v>278</v>
      </c>
      <c r="D158" s="204">
        <f t="shared" si="12"/>
        <v>28</v>
      </c>
      <c r="E158" s="21">
        <f t="shared" si="13"/>
        <v>8</v>
      </c>
      <c r="F158" s="21" t="str">
        <f t="shared" si="14"/>
        <v>288</v>
      </c>
      <c r="G158" s="21">
        <v>2023</v>
      </c>
      <c r="H158" s="204" t="s">
        <v>167</v>
      </c>
      <c r="I158" s="205" t="str">
        <f t="shared" si="15"/>
        <v>INDECAEA1570823</v>
      </c>
    </row>
    <row r="159" spans="1:9">
      <c r="A159" s="233">
        <v>158</v>
      </c>
      <c r="B159" s="20">
        <v>45167</v>
      </c>
      <c r="C159" s="226" t="s">
        <v>279</v>
      </c>
      <c r="D159" s="226">
        <f t="shared" si="12"/>
        <v>29</v>
      </c>
      <c r="E159" s="21">
        <f t="shared" ref="E159:E222" si="16">+MONTH(B159)</f>
        <v>8</v>
      </c>
      <c r="F159" s="21" t="str">
        <f t="shared" ref="F159:F222" si="17">+CONCATENATE(D159,E159)</f>
        <v>298</v>
      </c>
      <c r="G159" s="21">
        <v>2023</v>
      </c>
      <c r="H159" s="226" t="s">
        <v>167</v>
      </c>
      <c r="I159" s="205" t="str">
        <f t="shared" ref="I159:I222" si="18">+CONCATENATE(H159,IF(A159&lt;10,"00",IF(A159&lt;100,0,"")),A159,IF(E159&lt;10,0,""),E159,MID(G159,3,2))</f>
        <v>INDECAEA1580823</v>
      </c>
    </row>
    <row r="160" spans="1:9">
      <c r="A160" s="233">
        <v>159</v>
      </c>
      <c r="B160" s="20">
        <v>45168</v>
      </c>
      <c r="C160" s="226" t="s">
        <v>166</v>
      </c>
      <c r="D160" s="226">
        <f t="shared" si="12"/>
        <v>30</v>
      </c>
      <c r="E160" s="21">
        <f t="shared" si="16"/>
        <v>8</v>
      </c>
      <c r="F160" s="21" t="str">
        <f t="shared" si="17"/>
        <v>308</v>
      </c>
      <c r="G160" s="21">
        <v>2023</v>
      </c>
      <c r="H160" s="226" t="s">
        <v>167</v>
      </c>
      <c r="I160" s="205" t="str">
        <f t="shared" si="18"/>
        <v>INDECAEA1590823</v>
      </c>
    </row>
    <row r="161" spans="1:9">
      <c r="A161" s="233">
        <v>160</v>
      </c>
      <c r="B161" s="20">
        <v>45169</v>
      </c>
      <c r="C161" s="226" t="s">
        <v>280</v>
      </c>
      <c r="D161" s="226">
        <f t="shared" si="12"/>
        <v>31</v>
      </c>
      <c r="E161" s="21">
        <f t="shared" si="16"/>
        <v>8</v>
      </c>
      <c r="F161" s="21" t="str">
        <f t="shared" si="17"/>
        <v>318</v>
      </c>
      <c r="G161" s="21">
        <v>2023</v>
      </c>
      <c r="H161" s="226" t="s">
        <v>167</v>
      </c>
      <c r="I161" s="205" t="str">
        <f t="shared" si="18"/>
        <v>INDECAEA1600823</v>
      </c>
    </row>
    <row r="162" spans="1:9">
      <c r="A162" s="233">
        <v>161</v>
      </c>
      <c r="B162" s="20">
        <v>45170</v>
      </c>
      <c r="C162" s="226" t="s">
        <v>281</v>
      </c>
      <c r="D162" s="226">
        <f t="shared" si="12"/>
        <v>1</v>
      </c>
      <c r="E162" s="21">
        <f t="shared" si="16"/>
        <v>9</v>
      </c>
      <c r="F162" s="21" t="str">
        <f t="shared" si="17"/>
        <v>19</v>
      </c>
      <c r="G162" s="21">
        <v>2023</v>
      </c>
      <c r="H162" s="226" t="s">
        <v>167</v>
      </c>
      <c r="I162" s="205" t="str">
        <f t="shared" si="18"/>
        <v>INDECAEA1610923</v>
      </c>
    </row>
    <row r="163" spans="1:9">
      <c r="A163" s="233">
        <v>162</v>
      </c>
      <c r="B163" s="20">
        <v>45173</v>
      </c>
      <c r="C163" s="226" t="s">
        <v>278</v>
      </c>
      <c r="D163" s="226">
        <f t="shared" si="12"/>
        <v>4</v>
      </c>
      <c r="E163" s="21">
        <f t="shared" si="16"/>
        <v>9</v>
      </c>
      <c r="F163" s="21" t="str">
        <f t="shared" si="17"/>
        <v>49</v>
      </c>
      <c r="G163" s="21">
        <v>2023</v>
      </c>
      <c r="H163" s="226" t="s">
        <v>167</v>
      </c>
      <c r="I163" s="205" t="str">
        <f t="shared" si="18"/>
        <v>INDECAEA1620923</v>
      </c>
    </row>
    <row r="164" spans="1:9">
      <c r="A164" s="233">
        <v>163</v>
      </c>
      <c r="B164" s="20">
        <v>45174</v>
      </c>
      <c r="C164" s="226" t="s">
        <v>279</v>
      </c>
      <c r="D164" s="226">
        <f t="shared" si="12"/>
        <v>5</v>
      </c>
      <c r="E164" s="21">
        <f t="shared" si="16"/>
        <v>9</v>
      </c>
      <c r="F164" s="21" t="str">
        <f t="shared" si="17"/>
        <v>59</v>
      </c>
      <c r="G164" s="21">
        <v>2023</v>
      </c>
      <c r="H164" s="226" t="s">
        <v>167</v>
      </c>
      <c r="I164" s="205" t="str">
        <f t="shared" si="18"/>
        <v>INDECAEA1630923</v>
      </c>
    </row>
    <row r="165" spans="1:9">
      <c r="A165" s="233">
        <v>164</v>
      </c>
      <c r="B165" s="20">
        <v>45175</v>
      </c>
      <c r="C165" s="226" t="s">
        <v>166</v>
      </c>
      <c r="D165" s="226">
        <f t="shared" si="12"/>
        <v>6</v>
      </c>
      <c r="E165" s="21">
        <f t="shared" si="16"/>
        <v>9</v>
      </c>
      <c r="F165" s="21" t="str">
        <f t="shared" si="17"/>
        <v>69</v>
      </c>
      <c r="G165" s="21">
        <v>2023</v>
      </c>
      <c r="H165" s="226" t="s">
        <v>167</v>
      </c>
      <c r="I165" s="205" t="str">
        <f t="shared" si="18"/>
        <v>INDECAEA1640923</v>
      </c>
    </row>
    <row r="166" spans="1:9">
      <c r="A166" s="233">
        <v>165</v>
      </c>
      <c r="B166" s="20">
        <v>45176</v>
      </c>
      <c r="C166" s="226" t="s">
        <v>280</v>
      </c>
      <c r="D166" s="226">
        <f t="shared" si="12"/>
        <v>7</v>
      </c>
      <c r="E166" s="21">
        <f t="shared" si="16"/>
        <v>9</v>
      </c>
      <c r="F166" s="21" t="str">
        <f t="shared" si="17"/>
        <v>79</v>
      </c>
      <c r="G166" s="21">
        <v>2023</v>
      </c>
      <c r="H166" s="226" t="s">
        <v>167</v>
      </c>
      <c r="I166" s="205" t="str">
        <f t="shared" si="18"/>
        <v>INDECAEA1650923</v>
      </c>
    </row>
    <row r="167" spans="1:9">
      <c r="A167" s="233">
        <v>166</v>
      </c>
      <c r="B167" s="20">
        <v>45177</v>
      </c>
      <c r="C167" s="226" t="s">
        <v>281</v>
      </c>
      <c r="D167" s="226">
        <f t="shared" si="12"/>
        <v>8</v>
      </c>
      <c r="E167" s="21">
        <f t="shared" si="16"/>
        <v>9</v>
      </c>
      <c r="F167" s="21" t="str">
        <f t="shared" si="17"/>
        <v>89</v>
      </c>
      <c r="G167" s="21">
        <v>2023</v>
      </c>
      <c r="H167" s="226" t="s">
        <v>167</v>
      </c>
      <c r="I167" s="205" t="str">
        <f t="shared" si="18"/>
        <v>INDECAEA1660923</v>
      </c>
    </row>
    <row r="168" spans="1:9">
      <c r="A168" s="233">
        <v>167</v>
      </c>
      <c r="B168" s="20">
        <v>45180</v>
      </c>
      <c r="C168" s="226" t="s">
        <v>278</v>
      </c>
      <c r="D168" s="226">
        <f t="shared" si="12"/>
        <v>11</v>
      </c>
      <c r="E168" s="21">
        <f t="shared" si="16"/>
        <v>9</v>
      </c>
      <c r="F168" s="21" t="str">
        <f t="shared" si="17"/>
        <v>119</v>
      </c>
      <c r="G168" s="21">
        <v>2023</v>
      </c>
      <c r="H168" s="226" t="s">
        <v>167</v>
      </c>
      <c r="I168" s="205" t="str">
        <f t="shared" si="18"/>
        <v>INDECAEA1670923</v>
      </c>
    </row>
    <row r="169" spans="1:9">
      <c r="A169" s="233">
        <v>168</v>
      </c>
      <c r="B169" s="20">
        <v>45181</v>
      </c>
      <c r="C169" s="226" t="s">
        <v>279</v>
      </c>
      <c r="D169" s="226">
        <f t="shared" si="12"/>
        <v>12</v>
      </c>
      <c r="E169" s="21">
        <f t="shared" si="16"/>
        <v>9</v>
      </c>
      <c r="F169" s="21" t="str">
        <f t="shared" si="17"/>
        <v>129</v>
      </c>
      <c r="G169" s="21">
        <v>2023</v>
      </c>
      <c r="H169" s="226" t="s">
        <v>167</v>
      </c>
      <c r="I169" s="205" t="str">
        <f t="shared" si="18"/>
        <v>INDECAEA1680923</v>
      </c>
    </row>
    <row r="170" spans="1:9">
      <c r="A170" s="233">
        <v>169</v>
      </c>
      <c r="B170" s="20">
        <v>45182</v>
      </c>
      <c r="C170" s="226" t="s">
        <v>166</v>
      </c>
      <c r="D170" s="226">
        <f t="shared" si="12"/>
        <v>13</v>
      </c>
      <c r="E170" s="21">
        <f t="shared" si="16"/>
        <v>9</v>
      </c>
      <c r="F170" s="21" t="str">
        <f t="shared" si="17"/>
        <v>139</v>
      </c>
      <c r="G170" s="21">
        <v>2023</v>
      </c>
      <c r="H170" s="226" t="s">
        <v>167</v>
      </c>
      <c r="I170" s="205" t="str">
        <f t="shared" si="18"/>
        <v>INDECAEA1690923</v>
      </c>
    </row>
    <row r="171" spans="1:9">
      <c r="A171" s="233">
        <v>170</v>
      </c>
      <c r="B171" s="20">
        <v>45183</v>
      </c>
      <c r="C171" s="226" t="s">
        <v>280</v>
      </c>
      <c r="D171" s="226">
        <f t="shared" si="12"/>
        <v>14</v>
      </c>
      <c r="E171" s="21">
        <f t="shared" si="16"/>
        <v>9</v>
      </c>
      <c r="F171" s="21" t="str">
        <f t="shared" si="17"/>
        <v>149</v>
      </c>
      <c r="G171" s="21">
        <v>2023</v>
      </c>
      <c r="H171" s="226" t="s">
        <v>167</v>
      </c>
      <c r="I171" s="205" t="str">
        <f t="shared" si="18"/>
        <v>INDECAEA1700923</v>
      </c>
    </row>
    <row r="172" spans="1:9">
      <c r="A172" s="233">
        <v>171</v>
      </c>
      <c r="B172" s="20">
        <v>45187</v>
      </c>
      <c r="C172" s="226" t="s">
        <v>278</v>
      </c>
      <c r="D172" s="226">
        <f t="shared" si="12"/>
        <v>18</v>
      </c>
      <c r="E172" s="21">
        <f t="shared" si="16"/>
        <v>9</v>
      </c>
      <c r="F172" s="21" t="str">
        <f t="shared" si="17"/>
        <v>189</v>
      </c>
      <c r="G172" s="21">
        <v>2023</v>
      </c>
      <c r="H172" s="226" t="s">
        <v>167</v>
      </c>
      <c r="I172" s="205" t="str">
        <f t="shared" si="18"/>
        <v>INDECAEA1710923</v>
      </c>
    </row>
    <row r="173" spans="1:9">
      <c r="A173" s="233">
        <v>172</v>
      </c>
      <c r="B173" s="20">
        <v>45188</v>
      </c>
      <c r="C173" s="226" t="s">
        <v>279</v>
      </c>
      <c r="D173" s="226">
        <f t="shared" si="12"/>
        <v>19</v>
      </c>
      <c r="E173" s="21">
        <f t="shared" si="16"/>
        <v>9</v>
      </c>
      <c r="F173" s="21" t="str">
        <f t="shared" si="17"/>
        <v>199</v>
      </c>
      <c r="G173" s="21">
        <v>2023</v>
      </c>
      <c r="H173" s="226" t="s">
        <v>167</v>
      </c>
      <c r="I173" s="205" t="str">
        <f t="shared" si="18"/>
        <v>INDECAEA1720923</v>
      </c>
    </row>
    <row r="174" spans="1:9">
      <c r="A174" s="233">
        <v>173</v>
      </c>
      <c r="B174" s="20">
        <v>45189</v>
      </c>
      <c r="C174" s="226" t="s">
        <v>166</v>
      </c>
      <c r="D174" s="226">
        <f t="shared" si="12"/>
        <v>20</v>
      </c>
      <c r="E174" s="21">
        <f t="shared" si="16"/>
        <v>9</v>
      </c>
      <c r="F174" s="21" t="str">
        <f t="shared" si="17"/>
        <v>209</v>
      </c>
      <c r="G174" s="21">
        <v>2023</v>
      </c>
      <c r="H174" s="226" t="s">
        <v>167</v>
      </c>
      <c r="I174" s="205" t="str">
        <f t="shared" si="18"/>
        <v>INDECAEA1730923</v>
      </c>
    </row>
    <row r="175" spans="1:9">
      <c r="A175" s="233">
        <v>174</v>
      </c>
      <c r="B175" s="20">
        <v>45190</v>
      </c>
      <c r="C175" s="226" t="s">
        <v>280</v>
      </c>
      <c r="D175" s="226">
        <f t="shared" si="12"/>
        <v>21</v>
      </c>
      <c r="E175" s="21">
        <f t="shared" si="16"/>
        <v>9</v>
      </c>
      <c r="F175" s="21" t="str">
        <f t="shared" si="17"/>
        <v>219</v>
      </c>
      <c r="G175" s="21">
        <v>2023</v>
      </c>
      <c r="H175" s="226" t="s">
        <v>167</v>
      </c>
      <c r="I175" s="205" t="str">
        <f t="shared" si="18"/>
        <v>INDECAEA1740923</v>
      </c>
    </row>
    <row r="176" spans="1:9">
      <c r="A176" s="233">
        <v>175</v>
      </c>
      <c r="B176" s="20">
        <v>45191</v>
      </c>
      <c r="C176" s="226" t="s">
        <v>281</v>
      </c>
      <c r="D176" s="226">
        <f t="shared" si="12"/>
        <v>22</v>
      </c>
      <c r="E176" s="21">
        <f t="shared" si="16"/>
        <v>9</v>
      </c>
      <c r="F176" s="21" t="str">
        <f t="shared" si="17"/>
        <v>229</v>
      </c>
      <c r="G176" s="21">
        <v>2023</v>
      </c>
      <c r="H176" s="226" t="s">
        <v>167</v>
      </c>
      <c r="I176" s="205" t="str">
        <f t="shared" si="18"/>
        <v>INDECAEA1750923</v>
      </c>
    </row>
    <row r="177" spans="1:9">
      <c r="A177" s="233">
        <v>176</v>
      </c>
      <c r="B177" s="20">
        <v>45194</v>
      </c>
      <c r="C177" s="226" t="s">
        <v>278</v>
      </c>
      <c r="D177" s="226">
        <f t="shared" si="12"/>
        <v>25</v>
      </c>
      <c r="E177" s="21">
        <f t="shared" si="16"/>
        <v>9</v>
      </c>
      <c r="F177" s="21" t="str">
        <f t="shared" si="17"/>
        <v>259</v>
      </c>
      <c r="G177" s="21">
        <v>2023</v>
      </c>
      <c r="H177" s="226" t="s">
        <v>167</v>
      </c>
      <c r="I177" s="205" t="str">
        <f t="shared" si="18"/>
        <v>INDECAEA1760923</v>
      </c>
    </row>
    <row r="178" spans="1:9">
      <c r="A178" s="233">
        <v>177</v>
      </c>
      <c r="B178" s="20">
        <v>45195</v>
      </c>
      <c r="C178" s="226" t="s">
        <v>279</v>
      </c>
      <c r="D178" s="226">
        <f t="shared" si="12"/>
        <v>26</v>
      </c>
      <c r="E178" s="21">
        <f t="shared" si="16"/>
        <v>9</v>
      </c>
      <c r="F178" s="21" t="str">
        <f t="shared" si="17"/>
        <v>269</v>
      </c>
      <c r="G178" s="21">
        <v>2023</v>
      </c>
      <c r="H178" s="226" t="s">
        <v>167</v>
      </c>
      <c r="I178" s="205" t="str">
        <f t="shared" si="18"/>
        <v>INDECAEA1770923</v>
      </c>
    </row>
    <row r="179" spans="1:9">
      <c r="A179" s="233">
        <v>178</v>
      </c>
      <c r="B179" s="20">
        <v>45196</v>
      </c>
      <c r="C179" s="226" t="s">
        <v>166</v>
      </c>
      <c r="D179" s="226">
        <f t="shared" si="12"/>
        <v>27</v>
      </c>
      <c r="E179" s="21">
        <f t="shared" si="16"/>
        <v>9</v>
      </c>
      <c r="F179" s="21" t="str">
        <f t="shared" si="17"/>
        <v>279</v>
      </c>
      <c r="G179" s="21">
        <v>2023</v>
      </c>
      <c r="H179" s="226" t="s">
        <v>167</v>
      </c>
      <c r="I179" s="205" t="str">
        <f t="shared" si="18"/>
        <v>INDECAEA1780923</v>
      </c>
    </row>
    <row r="180" spans="1:9">
      <c r="A180" s="233">
        <v>179</v>
      </c>
      <c r="B180" s="20">
        <v>45197</v>
      </c>
      <c r="C180" s="226" t="s">
        <v>280</v>
      </c>
      <c r="D180" s="226">
        <f t="shared" si="12"/>
        <v>28</v>
      </c>
      <c r="E180" s="21">
        <f t="shared" si="16"/>
        <v>9</v>
      </c>
      <c r="F180" s="21" t="str">
        <f t="shared" si="17"/>
        <v>289</v>
      </c>
      <c r="G180" s="21">
        <v>2023</v>
      </c>
      <c r="H180" s="226" t="s">
        <v>167</v>
      </c>
      <c r="I180" s="205" t="str">
        <f t="shared" si="18"/>
        <v>INDECAEA1790923</v>
      </c>
    </row>
    <row r="181" spans="1:9">
      <c r="A181" s="233">
        <v>180</v>
      </c>
      <c r="B181" s="20">
        <v>45198</v>
      </c>
      <c r="C181" s="226" t="s">
        <v>281</v>
      </c>
      <c r="D181" s="226">
        <f t="shared" si="12"/>
        <v>29</v>
      </c>
      <c r="E181" s="21">
        <f t="shared" si="16"/>
        <v>9</v>
      </c>
      <c r="F181" s="21" t="str">
        <f t="shared" si="17"/>
        <v>299</v>
      </c>
      <c r="G181" s="21">
        <v>2023</v>
      </c>
      <c r="H181" s="226" t="s">
        <v>167</v>
      </c>
      <c r="I181" s="205" t="str">
        <f t="shared" si="18"/>
        <v>INDECAEA1800923</v>
      </c>
    </row>
    <row r="182" spans="1:9">
      <c r="A182" s="233">
        <v>181</v>
      </c>
      <c r="B182" s="20">
        <v>45201</v>
      </c>
      <c r="C182" s="226" t="s">
        <v>278</v>
      </c>
      <c r="D182" s="226">
        <f t="shared" si="12"/>
        <v>2</v>
      </c>
      <c r="E182" s="21">
        <f t="shared" si="16"/>
        <v>10</v>
      </c>
      <c r="F182" s="21" t="str">
        <f t="shared" si="17"/>
        <v>210</v>
      </c>
      <c r="G182" s="21">
        <v>2023</v>
      </c>
      <c r="H182" s="226" t="s">
        <v>167</v>
      </c>
      <c r="I182" s="205" t="str">
        <f t="shared" si="18"/>
        <v>INDECAEA1811023</v>
      </c>
    </row>
    <row r="183" spans="1:9">
      <c r="A183" s="233">
        <v>182</v>
      </c>
      <c r="B183" s="20">
        <v>45202</v>
      </c>
      <c r="C183" s="226" t="s">
        <v>279</v>
      </c>
      <c r="D183" s="226">
        <f t="shared" si="12"/>
        <v>3</v>
      </c>
      <c r="E183" s="21">
        <f t="shared" si="16"/>
        <v>10</v>
      </c>
      <c r="F183" s="21" t="str">
        <f t="shared" si="17"/>
        <v>310</v>
      </c>
      <c r="G183" s="21">
        <v>2023</v>
      </c>
      <c r="H183" s="226" t="s">
        <v>167</v>
      </c>
      <c r="I183" s="205" t="str">
        <f t="shared" si="18"/>
        <v>INDECAEA1821023</v>
      </c>
    </row>
    <row r="184" spans="1:9">
      <c r="A184" s="233">
        <v>183</v>
      </c>
      <c r="B184" s="20">
        <v>45203</v>
      </c>
      <c r="C184" s="226" t="s">
        <v>166</v>
      </c>
      <c r="D184" s="226">
        <f t="shared" si="12"/>
        <v>4</v>
      </c>
      <c r="E184" s="21">
        <f t="shared" si="16"/>
        <v>10</v>
      </c>
      <c r="F184" s="21" t="str">
        <f t="shared" si="17"/>
        <v>410</v>
      </c>
      <c r="G184" s="21">
        <v>2023</v>
      </c>
      <c r="H184" s="226" t="s">
        <v>167</v>
      </c>
      <c r="I184" s="205" t="str">
        <f t="shared" si="18"/>
        <v>INDECAEA1831023</v>
      </c>
    </row>
    <row r="185" spans="1:9">
      <c r="A185" s="233">
        <v>184</v>
      </c>
      <c r="B185" s="20">
        <v>45204</v>
      </c>
      <c r="C185" s="226" t="s">
        <v>280</v>
      </c>
      <c r="D185" s="226">
        <f t="shared" si="12"/>
        <v>5</v>
      </c>
      <c r="E185" s="21">
        <f t="shared" si="16"/>
        <v>10</v>
      </c>
      <c r="F185" s="21" t="str">
        <f t="shared" si="17"/>
        <v>510</v>
      </c>
      <c r="G185" s="21">
        <v>2023</v>
      </c>
      <c r="H185" s="226" t="s">
        <v>167</v>
      </c>
      <c r="I185" s="205" t="str">
        <f t="shared" si="18"/>
        <v>INDECAEA1841023</v>
      </c>
    </row>
    <row r="186" spans="1:9">
      <c r="A186" s="233">
        <v>185</v>
      </c>
      <c r="B186" s="20">
        <v>45205</v>
      </c>
      <c r="C186" s="226" t="s">
        <v>281</v>
      </c>
      <c r="D186" s="226">
        <f t="shared" si="12"/>
        <v>6</v>
      </c>
      <c r="E186" s="21">
        <f t="shared" si="16"/>
        <v>10</v>
      </c>
      <c r="F186" s="21" t="str">
        <f t="shared" si="17"/>
        <v>610</v>
      </c>
      <c r="G186" s="21">
        <v>2023</v>
      </c>
      <c r="H186" s="226" t="s">
        <v>167</v>
      </c>
      <c r="I186" s="205" t="str">
        <f t="shared" si="18"/>
        <v>INDECAEA1851023</v>
      </c>
    </row>
    <row r="187" spans="1:9">
      <c r="A187" s="233">
        <v>186</v>
      </c>
      <c r="B187" s="20">
        <v>45208</v>
      </c>
      <c r="C187" s="226" t="s">
        <v>278</v>
      </c>
      <c r="D187" s="226">
        <f t="shared" si="12"/>
        <v>9</v>
      </c>
      <c r="E187" s="21">
        <f t="shared" si="16"/>
        <v>10</v>
      </c>
      <c r="F187" s="21" t="str">
        <f t="shared" si="17"/>
        <v>910</v>
      </c>
      <c r="G187" s="21">
        <v>2023</v>
      </c>
      <c r="H187" s="226" t="s">
        <v>167</v>
      </c>
      <c r="I187" s="205" t="str">
        <f t="shared" si="18"/>
        <v>INDECAEA1861023</v>
      </c>
    </row>
    <row r="188" spans="1:9">
      <c r="A188" s="233">
        <v>187</v>
      </c>
      <c r="B188" s="20">
        <v>45209</v>
      </c>
      <c r="C188" s="226" t="s">
        <v>279</v>
      </c>
      <c r="D188" s="226">
        <f t="shared" si="12"/>
        <v>10</v>
      </c>
      <c r="E188" s="21">
        <f t="shared" si="16"/>
        <v>10</v>
      </c>
      <c r="F188" s="21" t="str">
        <f t="shared" si="17"/>
        <v>1010</v>
      </c>
      <c r="G188" s="21">
        <v>2023</v>
      </c>
      <c r="H188" s="226" t="s">
        <v>167</v>
      </c>
      <c r="I188" s="205" t="str">
        <f t="shared" si="18"/>
        <v>INDECAEA1871023</v>
      </c>
    </row>
    <row r="189" spans="1:9">
      <c r="A189" s="233">
        <v>188</v>
      </c>
      <c r="B189" s="20">
        <v>45210</v>
      </c>
      <c r="C189" s="226" t="s">
        <v>166</v>
      </c>
      <c r="D189" s="226">
        <f t="shared" si="12"/>
        <v>11</v>
      </c>
      <c r="E189" s="21">
        <f t="shared" si="16"/>
        <v>10</v>
      </c>
      <c r="F189" s="21" t="str">
        <f t="shared" si="17"/>
        <v>1110</v>
      </c>
      <c r="G189" s="21">
        <v>2023</v>
      </c>
      <c r="H189" s="226" t="s">
        <v>167</v>
      </c>
      <c r="I189" s="205" t="str">
        <f t="shared" si="18"/>
        <v>INDECAEA1881023</v>
      </c>
    </row>
    <row r="190" spans="1:9">
      <c r="A190" s="233">
        <v>189</v>
      </c>
      <c r="B190" s="20">
        <v>45211</v>
      </c>
      <c r="C190" s="226" t="s">
        <v>280</v>
      </c>
      <c r="D190" s="226">
        <f t="shared" si="12"/>
        <v>12</v>
      </c>
      <c r="E190" s="21">
        <f t="shared" si="16"/>
        <v>10</v>
      </c>
      <c r="F190" s="21" t="str">
        <f t="shared" si="17"/>
        <v>1210</v>
      </c>
      <c r="G190" s="21">
        <v>2023</v>
      </c>
      <c r="H190" s="226" t="s">
        <v>167</v>
      </c>
      <c r="I190" s="205" t="str">
        <f t="shared" si="18"/>
        <v>INDECAEA1891023</v>
      </c>
    </row>
    <row r="191" spans="1:9">
      <c r="A191" s="233">
        <v>190</v>
      </c>
      <c r="B191" s="20">
        <v>45212</v>
      </c>
      <c r="C191" s="226" t="s">
        <v>281</v>
      </c>
      <c r="D191" s="226">
        <f t="shared" si="12"/>
        <v>13</v>
      </c>
      <c r="E191" s="21">
        <f t="shared" si="16"/>
        <v>10</v>
      </c>
      <c r="F191" s="21" t="str">
        <f t="shared" si="17"/>
        <v>1310</v>
      </c>
      <c r="G191" s="21">
        <v>2023</v>
      </c>
      <c r="H191" s="226" t="s">
        <v>167</v>
      </c>
      <c r="I191" s="205" t="str">
        <f t="shared" si="18"/>
        <v>INDECAEA1901023</v>
      </c>
    </row>
    <row r="192" spans="1:9">
      <c r="A192" s="233">
        <v>191</v>
      </c>
      <c r="B192" s="20">
        <v>45215</v>
      </c>
      <c r="C192" s="226" t="s">
        <v>278</v>
      </c>
      <c r="D192" s="226">
        <f t="shared" si="12"/>
        <v>16</v>
      </c>
      <c r="E192" s="21">
        <f t="shared" si="16"/>
        <v>10</v>
      </c>
      <c r="F192" s="21" t="str">
        <f t="shared" si="17"/>
        <v>1610</v>
      </c>
      <c r="G192" s="21">
        <v>2023</v>
      </c>
      <c r="H192" s="226" t="s">
        <v>167</v>
      </c>
      <c r="I192" s="205" t="str">
        <f t="shared" si="18"/>
        <v>INDECAEA1911023</v>
      </c>
    </row>
    <row r="193" spans="1:9">
      <c r="A193" s="233">
        <v>192</v>
      </c>
      <c r="B193" s="20">
        <v>45216</v>
      </c>
      <c r="C193" s="226" t="s">
        <v>279</v>
      </c>
      <c r="D193" s="226">
        <f t="shared" si="12"/>
        <v>17</v>
      </c>
      <c r="E193" s="21">
        <f t="shared" si="16"/>
        <v>10</v>
      </c>
      <c r="F193" s="21" t="str">
        <f t="shared" si="17"/>
        <v>1710</v>
      </c>
      <c r="G193" s="21">
        <v>2023</v>
      </c>
      <c r="H193" s="226" t="s">
        <v>167</v>
      </c>
      <c r="I193" s="205" t="str">
        <f t="shared" si="18"/>
        <v>INDECAEA1921023</v>
      </c>
    </row>
    <row r="194" spans="1:9">
      <c r="A194" s="233">
        <v>193</v>
      </c>
      <c r="B194" s="20">
        <v>45217</v>
      </c>
      <c r="C194" s="226" t="s">
        <v>166</v>
      </c>
      <c r="D194" s="226">
        <f t="shared" si="12"/>
        <v>18</v>
      </c>
      <c r="E194" s="21">
        <f t="shared" si="16"/>
        <v>10</v>
      </c>
      <c r="F194" s="21" t="str">
        <f t="shared" si="17"/>
        <v>1810</v>
      </c>
      <c r="G194" s="21">
        <v>2023</v>
      </c>
      <c r="H194" s="226" t="s">
        <v>167</v>
      </c>
      <c r="I194" s="205" t="str">
        <f t="shared" si="18"/>
        <v>INDECAEA1931023</v>
      </c>
    </row>
    <row r="195" spans="1:9">
      <c r="A195" s="233">
        <v>194</v>
      </c>
      <c r="B195" s="20">
        <v>45218</v>
      </c>
      <c r="C195" s="226" t="s">
        <v>280</v>
      </c>
      <c r="D195" s="226">
        <f t="shared" ref="D195:D240" si="19">+DAY(B195)</f>
        <v>19</v>
      </c>
      <c r="E195" s="21">
        <f t="shared" si="16"/>
        <v>10</v>
      </c>
      <c r="F195" s="21" t="str">
        <f t="shared" si="17"/>
        <v>1910</v>
      </c>
      <c r="G195" s="21">
        <v>2023</v>
      </c>
      <c r="H195" s="226" t="s">
        <v>167</v>
      </c>
      <c r="I195" s="205" t="str">
        <f t="shared" si="18"/>
        <v>INDECAEA1941023</v>
      </c>
    </row>
    <row r="196" spans="1:9">
      <c r="A196" s="233">
        <v>195</v>
      </c>
      <c r="B196" s="20">
        <v>45219</v>
      </c>
      <c r="C196" s="226" t="s">
        <v>281</v>
      </c>
      <c r="D196" s="226">
        <f t="shared" si="19"/>
        <v>20</v>
      </c>
      <c r="E196" s="21">
        <f t="shared" si="16"/>
        <v>10</v>
      </c>
      <c r="F196" s="21" t="str">
        <f t="shared" si="17"/>
        <v>2010</v>
      </c>
      <c r="G196" s="21">
        <v>2023</v>
      </c>
      <c r="H196" s="226" t="s">
        <v>167</v>
      </c>
      <c r="I196" s="205" t="str">
        <f t="shared" si="18"/>
        <v>INDECAEA1951023</v>
      </c>
    </row>
    <row r="197" spans="1:9">
      <c r="A197" s="233">
        <v>196</v>
      </c>
      <c r="B197" s="20">
        <v>45222</v>
      </c>
      <c r="C197" s="226" t="s">
        <v>278</v>
      </c>
      <c r="D197" s="226">
        <f t="shared" si="19"/>
        <v>23</v>
      </c>
      <c r="E197" s="21">
        <f t="shared" si="16"/>
        <v>10</v>
      </c>
      <c r="F197" s="21" t="str">
        <f t="shared" si="17"/>
        <v>2310</v>
      </c>
      <c r="G197" s="21">
        <v>2023</v>
      </c>
      <c r="H197" s="226" t="s">
        <v>167</v>
      </c>
      <c r="I197" s="205" t="str">
        <f t="shared" si="18"/>
        <v>INDECAEA1961023</v>
      </c>
    </row>
    <row r="198" spans="1:9">
      <c r="A198" s="233">
        <v>197</v>
      </c>
      <c r="B198" s="20">
        <v>45223</v>
      </c>
      <c r="C198" s="226" t="s">
        <v>279</v>
      </c>
      <c r="D198" s="226">
        <f t="shared" si="19"/>
        <v>24</v>
      </c>
      <c r="E198" s="21">
        <f t="shared" si="16"/>
        <v>10</v>
      </c>
      <c r="F198" s="21" t="str">
        <f t="shared" si="17"/>
        <v>2410</v>
      </c>
      <c r="G198" s="21">
        <v>2023</v>
      </c>
      <c r="H198" s="226" t="s">
        <v>167</v>
      </c>
      <c r="I198" s="205" t="str">
        <f t="shared" si="18"/>
        <v>INDECAEA1971023</v>
      </c>
    </row>
    <row r="199" spans="1:9">
      <c r="A199" s="233">
        <v>198</v>
      </c>
      <c r="B199" s="20">
        <v>45224</v>
      </c>
      <c r="C199" s="226" t="s">
        <v>166</v>
      </c>
      <c r="D199" s="226">
        <f t="shared" si="19"/>
        <v>25</v>
      </c>
      <c r="E199" s="21">
        <f t="shared" si="16"/>
        <v>10</v>
      </c>
      <c r="F199" s="21" t="str">
        <f t="shared" si="17"/>
        <v>2510</v>
      </c>
      <c r="G199" s="21">
        <v>2023</v>
      </c>
      <c r="H199" s="226" t="s">
        <v>167</v>
      </c>
      <c r="I199" s="205" t="str">
        <f t="shared" si="18"/>
        <v>INDECAEA1981023</v>
      </c>
    </row>
    <row r="200" spans="1:9">
      <c r="A200" s="233">
        <v>199</v>
      </c>
      <c r="B200" s="20">
        <v>45225</v>
      </c>
      <c r="C200" s="226" t="s">
        <v>280</v>
      </c>
      <c r="D200" s="226">
        <f t="shared" si="19"/>
        <v>26</v>
      </c>
      <c r="E200" s="21">
        <f t="shared" si="16"/>
        <v>10</v>
      </c>
      <c r="F200" s="21" t="str">
        <f t="shared" si="17"/>
        <v>2610</v>
      </c>
      <c r="G200" s="21">
        <v>2023</v>
      </c>
      <c r="H200" s="226" t="s">
        <v>167</v>
      </c>
      <c r="I200" s="205" t="str">
        <f t="shared" si="18"/>
        <v>INDECAEA1991023</v>
      </c>
    </row>
    <row r="201" spans="1:9">
      <c r="A201" s="233">
        <v>200</v>
      </c>
      <c r="B201" s="20">
        <v>45226</v>
      </c>
      <c r="C201" s="226" t="s">
        <v>281</v>
      </c>
      <c r="D201" s="226">
        <f t="shared" si="19"/>
        <v>27</v>
      </c>
      <c r="E201" s="21">
        <f t="shared" si="16"/>
        <v>10</v>
      </c>
      <c r="F201" s="21" t="str">
        <f t="shared" si="17"/>
        <v>2710</v>
      </c>
      <c r="G201" s="21">
        <v>2023</v>
      </c>
      <c r="H201" s="226" t="s">
        <v>167</v>
      </c>
      <c r="I201" s="205" t="str">
        <f t="shared" si="18"/>
        <v>INDECAEA2001023</v>
      </c>
    </row>
    <row r="202" spans="1:9">
      <c r="A202" s="233">
        <v>201</v>
      </c>
      <c r="B202" s="20">
        <v>45229</v>
      </c>
      <c r="C202" s="226" t="s">
        <v>278</v>
      </c>
      <c r="D202" s="226">
        <f t="shared" si="19"/>
        <v>30</v>
      </c>
      <c r="E202" s="21">
        <f t="shared" si="16"/>
        <v>10</v>
      </c>
      <c r="F202" s="21" t="str">
        <f t="shared" si="17"/>
        <v>3010</v>
      </c>
      <c r="G202" s="21">
        <v>2023</v>
      </c>
      <c r="H202" s="226" t="s">
        <v>167</v>
      </c>
      <c r="I202" s="205" t="str">
        <f t="shared" si="18"/>
        <v>INDECAEA2011023</v>
      </c>
    </row>
    <row r="203" spans="1:9">
      <c r="A203" s="233">
        <v>202</v>
      </c>
      <c r="B203" s="20">
        <v>45230</v>
      </c>
      <c r="C203" s="226" t="s">
        <v>279</v>
      </c>
      <c r="D203" s="226">
        <f t="shared" si="19"/>
        <v>31</v>
      </c>
      <c r="E203" s="21">
        <f t="shared" si="16"/>
        <v>10</v>
      </c>
      <c r="F203" s="21" t="str">
        <f t="shared" si="17"/>
        <v>3110</v>
      </c>
      <c r="G203" s="21">
        <v>2023</v>
      </c>
      <c r="H203" s="226" t="s">
        <v>167</v>
      </c>
      <c r="I203" s="205" t="str">
        <f t="shared" si="18"/>
        <v>INDECAEA2021023</v>
      </c>
    </row>
    <row r="204" spans="1:9">
      <c r="A204" s="233">
        <v>203</v>
      </c>
      <c r="B204" s="20">
        <v>45231</v>
      </c>
      <c r="C204" s="226" t="s">
        <v>166</v>
      </c>
      <c r="D204" s="226">
        <f t="shared" si="19"/>
        <v>1</v>
      </c>
      <c r="E204" s="21">
        <f t="shared" si="16"/>
        <v>11</v>
      </c>
      <c r="F204" s="21" t="str">
        <f t="shared" si="17"/>
        <v>111</v>
      </c>
      <c r="G204" s="21">
        <v>2023</v>
      </c>
      <c r="H204" s="226" t="s">
        <v>167</v>
      </c>
      <c r="I204" s="205" t="str">
        <f t="shared" si="18"/>
        <v>INDECAEA2031123</v>
      </c>
    </row>
    <row r="205" spans="1:9">
      <c r="A205" s="233">
        <v>204</v>
      </c>
      <c r="B205" s="20">
        <v>45233</v>
      </c>
      <c r="C205" s="226" t="s">
        <v>281</v>
      </c>
      <c r="D205" s="226">
        <f t="shared" si="19"/>
        <v>3</v>
      </c>
      <c r="E205" s="21">
        <f t="shared" si="16"/>
        <v>11</v>
      </c>
      <c r="F205" s="21" t="str">
        <f t="shared" si="17"/>
        <v>311</v>
      </c>
      <c r="G205" s="21">
        <v>2023</v>
      </c>
      <c r="H205" s="226" t="s">
        <v>167</v>
      </c>
      <c r="I205" s="205" t="str">
        <f t="shared" si="18"/>
        <v>INDECAEA2041123</v>
      </c>
    </row>
    <row r="206" spans="1:9">
      <c r="A206" s="233">
        <v>205</v>
      </c>
      <c r="B206" s="20">
        <v>45236</v>
      </c>
      <c r="C206" s="226" t="s">
        <v>278</v>
      </c>
      <c r="D206" s="226">
        <f t="shared" si="19"/>
        <v>6</v>
      </c>
      <c r="E206" s="21">
        <f t="shared" si="16"/>
        <v>11</v>
      </c>
      <c r="F206" s="21" t="str">
        <f t="shared" si="17"/>
        <v>611</v>
      </c>
      <c r="G206" s="21">
        <v>2023</v>
      </c>
      <c r="H206" s="226" t="s">
        <v>167</v>
      </c>
      <c r="I206" s="205" t="str">
        <f t="shared" si="18"/>
        <v>INDECAEA2051123</v>
      </c>
    </row>
    <row r="207" spans="1:9">
      <c r="A207" s="233">
        <v>206</v>
      </c>
      <c r="B207" s="20">
        <v>45237</v>
      </c>
      <c r="C207" s="226" t="s">
        <v>279</v>
      </c>
      <c r="D207" s="226">
        <f t="shared" si="19"/>
        <v>7</v>
      </c>
      <c r="E207" s="21">
        <f t="shared" si="16"/>
        <v>11</v>
      </c>
      <c r="F207" s="21" t="str">
        <f t="shared" si="17"/>
        <v>711</v>
      </c>
      <c r="G207" s="21">
        <v>2023</v>
      </c>
      <c r="H207" s="226" t="s">
        <v>167</v>
      </c>
      <c r="I207" s="205" t="str">
        <f t="shared" si="18"/>
        <v>INDECAEA2061123</v>
      </c>
    </row>
    <row r="208" spans="1:9">
      <c r="A208" s="233">
        <v>207</v>
      </c>
      <c r="B208" s="20">
        <v>45238</v>
      </c>
      <c r="C208" s="226" t="s">
        <v>166</v>
      </c>
      <c r="D208" s="226">
        <f t="shared" si="19"/>
        <v>8</v>
      </c>
      <c r="E208" s="21">
        <f t="shared" si="16"/>
        <v>11</v>
      </c>
      <c r="F208" s="21" t="str">
        <f t="shared" si="17"/>
        <v>811</v>
      </c>
      <c r="G208" s="21">
        <v>2023</v>
      </c>
      <c r="H208" s="226" t="s">
        <v>167</v>
      </c>
      <c r="I208" s="205" t="str">
        <f t="shared" si="18"/>
        <v>INDECAEA2071123</v>
      </c>
    </row>
    <row r="209" spans="1:9">
      <c r="A209" s="233">
        <v>208</v>
      </c>
      <c r="B209" s="20">
        <v>45239</v>
      </c>
      <c r="C209" s="226" t="s">
        <v>280</v>
      </c>
      <c r="D209" s="226">
        <f t="shared" si="19"/>
        <v>9</v>
      </c>
      <c r="E209" s="21">
        <f t="shared" si="16"/>
        <v>11</v>
      </c>
      <c r="F209" s="21" t="str">
        <f t="shared" si="17"/>
        <v>911</v>
      </c>
      <c r="G209" s="21">
        <v>2023</v>
      </c>
      <c r="H209" s="226" t="s">
        <v>167</v>
      </c>
      <c r="I209" s="205" t="str">
        <f t="shared" si="18"/>
        <v>INDECAEA2081123</v>
      </c>
    </row>
    <row r="210" spans="1:9">
      <c r="A210" s="233">
        <v>209</v>
      </c>
      <c r="B210" s="20">
        <v>45240</v>
      </c>
      <c r="C210" s="226" t="s">
        <v>281</v>
      </c>
      <c r="D210" s="226">
        <f t="shared" si="19"/>
        <v>10</v>
      </c>
      <c r="E210" s="21">
        <f t="shared" si="16"/>
        <v>11</v>
      </c>
      <c r="F210" s="21" t="str">
        <f t="shared" si="17"/>
        <v>1011</v>
      </c>
      <c r="G210" s="21">
        <v>2023</v>
      </c>
      <c r="H210" s="226" t="s">
        <v>167</v>
      </c>
      <c r="I210" s="205" t="str">
        <f t="shared" si="18"/>
        <v>INDECAEA2091123</v>
      </c>
    </row>
    <row r="211" spans="1:9">
      <c r="A211" s="233">
        <v>210</v>
      </c>
      <c r="B211" s="20">
        <v>45243</v>
      </c>
      <c r="C211" s="226" t="s">
        <v>278</v>
      </c>
      <c r="D211" s="226">
        <f t="shared" si="19"/>
        <v>13</v>
      </c>
      <c r="E211" s="21">
        <f t="shared" si="16"/>
        <v>11</v>
      </c>
      <c r="F211" s="21" t="str">
        <f t="shared" si="17"/>
        <v>1311</v>
      </c>
      <c r="G211" s="21">
        <v>2023</v>
      </c>
      <c r="H211" s="226" t="s">
        <v>167</v>
      </c>
      <c r="I211" s="205" t="str">
        <f t="shared" si="18"/>
        <v>INDECAEA2101123</v>
      </c>
    </row>
    <row r="212" spans="1:9">
      <c r="A212" s="233">
        <v>211</v>
      </c>
      <c r="B212" s="20">
        <v>45244</v>
      </c>
      <c r="C212" s="226" t="s">
        <v>279</v>
      </c>
      <c r="D212" s="226">
        <f t="shared" si="19"/>
        <v>14</v>
      </c>
      <c r="E212" s="21">
        <f t="shared" si="16"/>
        <v>11</v>
      </c>
      <c r="F212" s="21" t="str">
        <f t="shared" si="17"/>
        <v>1411</v>
      </c>
      <c r="G212" s="21">
        <v>2023</v>
      </c>
      <c r="H212" s="226" t="s">
        <v>167</v>
      </c>
      <c r="I212" s="205" t="str">
        <f t="shared" si="18"/>
        <v>INDECAEA2111123</v>
      </c>
    </row>
    <row r="213" spans="1:9">
      <c r="A213" s="233">
        <v>212</v>
      </c>
      <c r="B213" s="20">
        <v>45245</v>
      </c>
      <c r="C213" s="226" t="s">
        <v>166</v>
      </c>
      <c r="D213" s="226">
        <f t="shared" si="19"/>
        <v>15</v>
      </c>
      <c r="E213" s="21">
        <f t="shared" si="16"/>
        <v>11</v>
      </c>
      <c r="F213" s="21" t="str">
        <f t="shared" si="17"/>
        <v>1511</v>
      </c>
      <c r="G213" s="21">
        <v>2023</v>
      </c>
      <c r="H213" s="226" t="s">
        <v>167</v>
      </c>
      <c r="I213" s="205" t="str">
        <f t="shared" si="18"/>
        <v>INDECAEA2121123</v>
      </c>
    </row>
    <row r="214" spans="1:9">
      <c r="A214" s="233">
        <v>213</v>
      </c>
      <c r="B214" s="20">
        <v>45246</v>
      </c>
      <c r="C214" s="226" t="s">
        <v>280</v>
      </c>
      <c r="D214" s="226">
        <f t="shared" si="19"/>
        <v>16</v>
      </c>
      <c r="E214" s="21">
        <f t="shared" si="16"/>
        <v>11</v>
      </c>
      <c r="F214" s="21" t="str">
        <f t="shared" si="17"/>
        <v>1611</v>
      </c>
      <c r="G214" s="21">
        <v>2023</v>
      </c>
      <c r="H214" s="226" t="s">
        <v>167</v>
      </c>
      <c r="I214" s="205" t="str">
        <f t="shared" si="18"/>
        <v>INDECAEA2131123</v>
      </c>
    </row>
    <row r="215" spans="1:9">
      <c r="A215" s="233">
        <v>214</v>
      </c>
      <c r="B215" s="20">
        <v>45247</v>
      </c>
      <c r="C215" s="226" t="s">
        <v>281</v>
      </c>
      <c r="D215" s="226">
        <f t="shared" si="19"/>
        <v>17</v>
      </c>
      <c r="E215" s="21">
        <f t="shared" si="16"/>
        <v>11</v>
      </c>
      <c r="F215" s="21" t="str">
        <f t="shared" si="17"/>
        <v>1711</v>
      </c>
      <c r="G215" s="21">
        <v>2023</v>
      </c>
      <c r="H215" s="226" t="s">
        <v>167</v>
      </c>
      <c r="I215" s="205" t="str">
        <f t="shared" si="18"/>
        <v>INDECAEA2141123</v>
      </c>
    </row>
    <row r="216" spans="1:9">
      <c r="A216" s="233">
        <v>215</v>
      </c>
      <c r="B216" s="20">
        <v>45250</v>
      </c>
      <c r="C216" s="226" t="s">
        <v>278</v>
      </c>
      <c r="D216" s="226">
        <f t="shared" si="19"/>
        <v>20</v>
      </c>
      <c r="E216" s="21">
        <f t="shared" si="16"/>
        <v>11</v>
      </c>
      <c r="F216" s="21" t="str">
        <f t="shared" si="17"/>
        <v>2011</v>
      </c>
      <c r="G216" s="21">
        <v>2023</v>
      </c>
      <c r="H216" s="226" t="s">
        <v>167</v>
      </c>
      <c r="I216" s="205" t="str">
        <f t="shared" si="18"/>
        <v>INDECAEA2151123</v>
      </c>
    </row>
    <row r="217" spans="1:9">
      <c r="A217" s="233">
        <v>216</v>
      </c>
      <c r="B217" s="20">
        <v>45251</v>
      </c>
      <c r="C217" s="226" t="s">
        <v>279</v>
      </c>
      <c r="D217" s="226">
        <f t="shared" si="19"/>
        <v>21</v>
      </c>
      <c r="E217" s="21">
        <f t="shared" si="16"/>
        <v>11</v>
      </c>
      <c r="F217" s="21" t="str">
        <f t="shared" si="17"/>
        <v>2111</v>
      </c>
      <c r="G217" s="21">
        <v>2023</v>
      </c>
      <c r="H217" s="226" t="s">
        <v>167</v>
      </c>
      <c r="I217" s="205" t="str">
        <f t="shared" si="18"/>
        <v>INDECAEA2161123</v>
      </c>
    </row>
    <row r="218" spans="1:9">
      <c r="A218" s="233">
        <v>217</v>
      </c>
      <c r="B218" s="20">
        <v>45252</v>
      </c>
      <c r="C218" s="226" t="s">
        <v>166</v>
      </c>
      <c r="D218" s="226">
        <f t="shared" si="19"/>
        <v>22</v>
      </c>
      <c r="E218" s="21">
        <f t="shared" si="16"/>
        <v>11</v>
      </c>
      <c r="F218" s="21" t="str">
        <f t="shared" si="17"/>
        <v>2211</v>
      </c>
      <c r="G218" s="21">
        <v>2023</v>
      </c>
      <c r="H218" s="226" t="s">
        <v>167</v>
      </c>
      <c r="I218" s="205" t="str">
        <f t="shared" si="18"/>
        <v>INDECAEA2171123</v>
      </c>
    </row>
    <row r="219" spans="1:9">
      <c r="A219" s="233">
        <v>218</v>
      </c>
      <c r="B219" s="20">
        <v>45253</v>
      </c>
      <c r="C219" s="226" t="s">
        <v>280</v>
      </c>
      <c r="D219" s="226">
        <f t="shared" si="19"/>
        <v>23</v>
      </c>
      <c r="E219" s="21">
        <f t="shared" si="16"/>
        <v>11</v>
      </c>
      <c r="F219" s="21" t="str">
        <f t="shared" si="17"/>
        <v>2311</v>
      </c>
      <c r="G219" s="21">
        <v>2023</v>
      </c>
      <c r="H219" s="226" t="s">
        <v>167</v>
      </c>
      <c r="I219" s="205" t="str">
        <f t="shared" si="18"/>
        <v>INDECAEA2181123</v>
      </c>
    </row>
    <row r="220" spans="1:9">
      <c r="A220" s="233">
        <v>219</v>
      </c>
      <c r="B220" s="20">
        <v>45254</v>
      </c>
      <c r="C220" s="226" t="s">
        <v>281</v>
      </c>
      <c r="D220" s="226">
        <f t="shared" si="19"/>
        <v>24</v>
      </c>
      <c r="E220" s="21">
        <f t="shared" si="16"/>
        <v>11</v>
      </c>
      <c r="F220" s="21" t="str">
        <f t="shared" si="17"/>
        <v>2411</v>
      </c>
      <c r="G220" s="21">
        <v>2023</v>
      </c>
      <c r="H220" s="226" t="s">
        <v>167</v>
      </c>
      <c r="I220" s="205" t="str">
        <f t="shared" si="18"/>
        <v>INDECAEA2191123</v>
      </c>
    </row>
    <row r="221" spans="1:9">
      <c r="A221" s="233">
        <v>220</v>
      </c>
      <c r="B221" s="20">
        <v>45257</v>
      </c>
      <c r="C221" s="226" t="s">
        <v>278</v>
      </c>
      <c r="D221" s="226">
        <f t="shared" si="19"/>
        <v>27</v>
      </c>
      <c r="E221" s="21">
        <f t="shared" si="16"/>
        <v>11</v>
      </c>
      <c r="F221" s="21" t="str">
        <f t="shared" si="17"/>
        <v>2711</v>
      </c>
      <c r="G221" s="21">
        <v>2023</v>
      </c>
      <c r="H221" s="226" t="s">
        <v>167</v>
      </c>
      <c r="I221" s="205" t="str">
        <f t="shared" si="18"/>
        <v>INDECAEA2201123</v>
      </c>
    </row>
    <row r="222" spans="1:9">
      <c r="A222" s="233">
        <v>221</v>
      </c>
      <c r="B222" s="20">
        <v>45258</v>
      </c>
      <c r="C222" s="226" t="s">
        <v>279</v>
      </c>
      <c r="D222" s="226">
        <f t="shared" si="19"/>
        <v>28</v>
      </c>
      <c r="E222" s="21">
        <f t="shared" si="16"/>
        <v>11</v>
      </c>
      <c r="F222" s="21" t="str">
        <f t="shared" si="17"/>
        <v>2811</v>
      </c>
      <c r="G222" s="21">
        <v>2023</v>
      </c>
      <c r="H222" s="226" t="s">
        <v>167</v>
      </c>
      <c r="I222" s="205" t="str">
        <f t="shared" si="18"/>
        <v>INDECAEA2211123</v>
      </c>
    </row>
    <row r="223" spans="1:9">
      <c r="A223" s="233">
        <v>222</v>
      </c>
      <c r="B223" s="20">
        <v>45259</v>
      </c>
      <c r="C223" s="226" t="s">
        <v>166</v>
      </c>
      <c r="D223" s="226">
        <f t="shared" si="19"/>
        <v>29</v>
      </c>
      <c r="E223" s="21">
        <f t="shared" ref="E223:E240" si="20">+MONTH(B223)</f>
        <v>11</v>
      </c>
      <c r="F223" s="21" t="str">
        <f t="shared" ref="F223:F240" si="21">+CONCATENATE(D223,E223)</f>
        <v>2911</v>
      </c>
      <c r="G223" s="21">
        <v>2023</v>
      </c>
      <c r="H223" s="226" t="s">
        <v>167</v>
      </c>
      <c r="I223" s="205" t="str">
        <f t="shared" ref="I223:I240" si="22">+CONCATENATE(H223,IF(A223&lt;10,"00",IF(A223&lt;100,0,"")),A223,IF(E223&lt;10,0,""),E223,MID(G223,3,2))</f>
        <v>INDECAEA2221123</v>
      </c>
    </row>
    <row r="224" spans="1:9">
      <c r="A224" s="233">
        <v>223</v>
      </c>
      <c r="B224" s="20">
        <v>45260</v>
      </c>
      <c r="C224" s="226" t="s">
        <v>280</v>
      </c>
      <c r="D224" s="226">
        <f t="shared" si="19"/>
        <v>30</v>
      </c>
      <c r="E224" s="21">
        <f t="shared" si="20"/>
        <v>11</v>
      </c>
      <c r="F224" s="21" t="str">
        <f t="shared" si="21"/>
        <v>3011</v>
      </c>
      <c r="G224" s="21">
        <v>2023</v>
      </c>
      <c r="H224" s="226" t="s">
        <v>167</v>
      </c>
      <c r="I224" s="205" t="str">
        <f t="shared" si="22"/>
        <v>INDECAEA2231123</v>
      </c>
    </row>
    <row r="225" spans="1:9">
      <c r="A225" s="233">
        <v>224</v>
      </c>
      <c r="B225" s="20">
        <v>45261</v>
      </c>
      <c r="C225" s="226" t="s">
        <v>281</v>
      </c>
      <c r="D225" s="226">
        <f t="shared" si="19"/>
        <v>1</v>
      </c>
      <c r="E225" s="21">
        <f t="shared" si="20"/>
        <v>12</v>
      </c>
      <c r="F225" s="21" t="str">
        <f t="shared" si="21"/>
        <v>112</v>
      </c>
      <c r="G225" s="21">
        <v>2023</v>
      </c>
      <c r="H225" s="226" t="s">
        <v>167</v>
      </c>
      <c r="I225" s="205" t="str">
        <f t="shared" si="22"/>
        <v>INDECAEA2241223</v>
      </c>
    </row>
    <row r="226" spans="1:9">
      <c r="A226" s="233">
        <v>225</v>
      </c>
      <c r="B226" s="20">
        <v>45264</v>
      </c>
      <c r="C226" s="226" t="s">
        <v>278</v>
      </c>
      <c r="D226" s="226">
        <f t="shared" si="19"/>
        <v>4</v>
      </c>
      <c r="E226" s="21">
        <f t="shared" si="20"/>
        <v>12</v>
      </c>
      <c r="F226" s="21" t="str">
        <f t="shared" si="21"/>
        <v>412</v>
      </c>
      <c r="G226" s="21">
        <v>2023</v>
      </c>
      <c r="H226" s="226" t="s">
        <v>167</v>
      </c>
      <c r="I226" s="205" t="str">
        <f t="shared" si="22"/>
        <v>INDECAEA2251223</v>
      </c>
    </row>
    <row r="227" spans="1:9">
      <c r="A227" s="233">
        <v>226</v>
      </c>
      <c r="B227" s="20">
        <v>45265</v>
      </c>
      <c r="C227" s="226" t="s">
        <v>279</v>
      </c>
      <c r="D227" s="226">
        <f t="shared" si="19"/>
        <v>5</v>
      </c>
      <c r="E227" s="21">
        <f t="shared" si="20"/>
        <v>12</v>
      </c>
      <c r="F227" s="21" t="str">
        <f t="shared" si="21"/>
        <v>512</v>
      </c>
      <c r="G227" s="21">
        <v>2023</v>
      </c>
      <c r="H227" s="226" t="s">
        <v>167</v>
      </c>
      <c r="I227" s="205" t="str">
        <f t="shared" si="22"/>
        <v>INDECAEA2261223</v>
      </c>
    </row>
    <row r="228" spans="1:9">
      <c r="A228" s="233">
        <v>227</v>
      </c>
      <c r="B228" s="20">
        <v>45266</v>
      </c>
      <c r="C228" s="226" t="s">
        <v>166</v>
      </c>
      <c r="D228" s="226">
        <f t="shared" si="19"/>
        <v>6</v>
      </c>
      <c r="E228" s="21">
        <f t="shared" si="20"/>
        <v>12</v>
      </c>
      <c r="F228" s="21" t="str">
        <f t="shared" si="21"/>
        <v>612</v>
      </c>
      <c r="G228" s="21">
        <v>2023</v>
      </c>
      <c r="H228" s="226" t="s">
        <v>167</v>
      </c>
      <c r="I228" s="205" t="str">
        <f t="shared" si="22"/>
        <v>INDECAEA2271223</v>
      </c>
    </row>
    <row r="229" spans="1:9">
      <c r="A229" s="233">
        <v>228</v>
      </c>
      <c r="B229" s="20">
        <v>45267</v>
      </c>
      <c r="C229" s="226" t="s">
        <v>280</v>
      </c>
      <c r="D229" s="226">
        <f t="shared" si="19"/>
        <v>7</v>
      </c>
      <c r="E229" s="21">
        <f t="shared" si="20"/>
        <v>12</v>
      </c>
      <c r="F229" s="21" t="str">
        <f t="shared" si="21"/>
        <v>712</v>
      </c>
      <c r="G229" s="21">
        <v>2023</v>
      </c>
      <c r="H229" s="226" t="s">
        <v>167</v>
      </c>
      <c r="I229" s="205" t="str">
        <f t="shared" si="22"/>
        <v>INDECAEA2281223</v>
      </c>
    </row>
    <row r="230" spans="1:9">
      <c r="A230" s="233">
        <v>229</v>
      </c>
      <c r="B230" s="20">
        <v>45268</v>
      </c>
      <c r="C230" s="226" t="s">
        <v>281</v>
      </c>
      <c r="D230" s="226">
        <f t="shared" si="19"/>
        <v>8</v>
      </c>
      <c r="E230" s="21">
        <f t="shared" si="20"/>
        <v>12</v>
      </c>
      <c r="F230" s="21" t="str">
        <f t="shared" si="21"/>
        <v>812</v>
      </c>
      <c r="G230" s="21">
        <v>2023</v>
      </c>
      <c r="H230" s="226" t="s">
        <v>167</v>
      </c>
      <c r="I230" s="205" t="str">
        <f t="shared" si="22"/>
        <v>INDECAEA2291223</v>
      </c>
    </row>
    <row r="231" spans="1:9">
      <c r="A231" s="233">
        <v>230</v>
      </c>
      <c r="B231" s="20">
        <v>45271</v>
      </c>
      <c r="C231" s="226" t="s">
        <v>278</v>
      </c>
      <c r="D231" s="226">
        <f t="shared" si="19"/>
        <v>11</v>
      </c>
      <c r="E231" s="21">
        <f t="shared" si="20"/>
        <v>12</v>
      </c>
      <c r="F231" s="21" t="str">
        <f t="shared" si="21"/>
        <v>1112</v>
      </c>
      <c r="G231" s="21">
        <v>2023</v>
      </c>
      <c r="H231" s="226" t="s">
        <v>167</v>
      </c>
      <c r="I231" s="205" t="str">
        <f t="shared" si="22"/>
        <v>INDECAEA2301223</v>
      </c>
    </row>
    <row r="232" spans="1:9">
      <c r="A232" s="233">
        <v>231</v>
      </c>
      <c r="B232" s="20">
        <v>45272</v>
      </c>
      <c r="C232" s="226" t="s">
        <v>279</v>
      </c>
      <c r="D232" s="226">
        <f t="shared" si="19"/>
        <v>12</v>
      </c>
      <c r="E232" s="21">
        <f t="shared" si="20"/>
        <v>12</v>
      </c>
      <c r="F232" s="21" t="str">
        <f t="shared" si="21"/>
        <v>1212</v>
      </c>
      <c r="G232" s="21">
        <v>2023</v>
      </c>
      <c r="H232" s="226" t="s">
        <v>167</v>
      </c>
      <c r="I232" s="205" t="str">
        <f t="shared" si="22"/>
        <v>INDECAEA2311223</v>
      </c>
    </row>
    <row r="233" spans="1:9">
      <c r="A233" s="233">
        <v>232</v>
      </c>
      <c r="B233" s="20">
        <v>45273</v>
      </c>
      <c r="C233" s="226" t="s">
        <v>166</v>
      </c>
      <c r="D233" s="226">
        <f t="shared" si="19"/>
        <v>13</v>
      </c>
      <c r="E233" s="21">
        <f t="shared" si="20"/>
        <v>12</v>
      </c>
      <c r="F233" s="21" t="str">
        <f t="shared" si="21"/>
        <v>1312</v>
      </c>
      <c r="G233" s="21">
        <v>2023</v>
      </c>
      <c r="H233" s="226" t="s">
        <v>167</v>
      </c>
      <c r="I233" s="205" t="str">
        <f t="shared" si="22"/>
        <v>INDECAEA2321223</v>
      </c>
    </row>
    <row r="234" spans="1:9">
      <c r="A234" s="233">
        <v>233</v>
      </c>
      <c r="B234" s="20">
        <v>45274</v>
      </c>
      <c r="C234" s="226" t="s">
        <v>280</v>
      </c>
      <c r="D234" s="226">
        <f t="shared" si="19"/>
        <v>14</v>
      </c>
      <c r="E234" s="21">
        <f t="shared" si="20"/>
        <v>12</v>
      </c>
      <c r="F234" s="21" t="str">
        <f t="shared" si="21"/>
        <v>1412</v>
      </c>
      <c r="G234" s="21">
        <v>2023</v>
      </c>
      <c r="H234" s="226" t="s">
        <v>167</v>
      </c>
      <c r="I234" s="205" t="str">
        <f t="shared" si="22"/>
        <v>INDECAEA2331223</v>
      </c>
    </row>
    <row r="235" spans="1:9">
      <c r="A235" s="233">
        <v>234</v>
      </c>
      <c r="B235" s="20">
        <v>45275</v>
      </c>
      <c r="C235" s="226" t="s">
        <v>281</v>
      </c>
      <c r="D235" s="226">
        <f t="shared" si="19"/>
        <v>15</v>
      </c>
      <c r="E235" s="21">
        <f t="shared" si="20"/>
        <v>12</v>
      </c>
      <c r="F235" s="21" t="str">
        <f t="shared" si="21"/>
        <v>1512</v>
      </c>
      <c r="G235" s="21">
        <v>2023</v>
      </c>
      <c r="H235" s="226" t="s">
        <v>167</v>
      </c>
      <c r="I235" s="205" t="str">
        <f t="shared" si="22"/>
        <v>INDECAEA2341223</v>
      </c>
    </row>
    <row r="236" spans="1:9">
      <c r="A236" s="233">
        <v>235</v>
      </c>
      <c r="B236" s="20">
        <v>45278</v>
      </c>
      <c r="C236" s="226" t="s">
        <v>278</v>
      </c>
      <c r="D236" s="226">
        <f t="shared" si="19"/>
        <v>18</v>
      </c>
      <c r="E236" s="21">
        <f t="shared" si="20"/>
        <v>12</v>
      </c>
      <c r="F236" s="21" t="str">
        <f t="shared" si="21"/>
        <v>1812</v>
      </c>
      <c r="G236" s="21">
        <v>2023</v>
      </c>
      <c r="H236" s="226" t="s">
        <v>167</v>
      </c>
      <c r="I236" s="205" t="str">
        <f t="shared" si="22"/>
        <v>INDECAEA2351223</v>
      </c>
    </row>
    <row r="237" spans="1:9">
      <c r="A237" s="233">
        <v>236</v>
      </c>
      <c r="B237" s="20">
        <v>45279</v>
      </c>
      <c r="C237" s="226" t="s">
        <v>279</v>
      </c>
      <c r="D237" s="226">
        <f t="shared" si="19"/>
        <v>19</v>
      </c>
      <c r="E237" s="21">
        <f t="shared" si="20"/>
        <v>12</v>
      </c>
      <c r="F237" s="21" t="str">
        <f t="shared" si="21"/>
        <v>1912</v>
      </c>
      <c r="G237" s="21">
        <v>2023</v>
      </c>
      <c r="H237" s="226" t="s">
        <v>167</v>
      </c>
      <c r="I237" s="205" t="str">
        <f t="shared" si="22"/>
        <v>INDECAEA2361223</v>
      </c>
    </row>
    <row r="238" spans="1:9">
      <c r="A238" s="233">
        <v>237</v>
      </c>
      <c r="B238" s="20">
        <v>45280</v>
      </c>
      <c r="C238" s="226" t="s">
        <v>166</v>
      </c>
      <c r="D238" s="226">
        <f t="shared" si="19"/>
        <v>20</v>
      </c>
      <c r="E238" s="21">
        <f t="shared" si="20"/>
        <v>12</v>
      </c>
      <c r="F238" s="21" t="str">
        <f t="shared" si="21"/>
        <v>2012</v>
      </c>
      <c r="G238" s="21">
        <v>2023</v>
      </c>
      <c r="H238" s="226" t="s">
        <v>167</v>
      </c>
      <c r="I238" s="205" t="str">
        <f t="shared" si="22"/>
        <v>INDECAEA2371223</v>
      </c>
    </row>
    <row r="239" spans="1:9">
      <c r="A239" s="233">
        <v>238</v>
      </c>
      <c r="B239" s="20">
        <v>45281</v>
      </c>
      <c r="C239" s="226" t="s">
        <v>280</v>
      </c>
      <c r="D239" s="226">
        <f t="shared" si="19"/>
        <v>21</v>
      </c>
      <c r="E239" s="21">
        <f t="shared" si="20"/>
        <v>12</v>
      </c>
      <c r="F239" s="21" t="str">
        <f t="shared" si="21"/>
        <v>2112</v>
      </c>
      <c r="G239" s="21">
        <v>2023</v>
      </c>
      <c r="H239" s="226" t="s">
        <v>167</v>
      </c>
      <c r="I239" s="205" t="str">
        <f t="shared" si="22"/>
        <v>INDECAEA2381223</v>
      </c>
    </row>
    <row r="240" spans="1:9">
      <c r="A240" s="233">
        <v>239</v>
      </c>
      <c r="B240" s="20">
        <v>45282</v>
      </c>
      <c r="C240" s="226" t="s">
        <v>281</v>
      </c>
      <c r="D240" s="226">
        <f t="shared" si="19"/>
        <v>22</v>
      </c>
      <c r="E240" s="21">
        <f t="shared" si="20"/>
        <v>12</v>
      </c>
      <c r="F240" s="21" t="str">
        <f t="shared" si="21"/>
        <v>2212</v>
      </c>
      <c r="G240" s="21">
        <v>2023</v>
      </c>
      <c r="H240" s="226" t="s">
        <v>167</v>
      </c>
      <c r="I240" s="205" t="str">
        <f t="shared" si="22"/>
        <v>INDECAEA2391223</v>
      </c>
    </row>
  </sheetData>
  <sheetProtection algorithmName="SHA-512" hashValue="PGmxYFut3svHxx8jnpz8/z38CkJaWHxjvx9F3X1ZJJW44B6eyvPz/X5hIARrYIHsUElM5zkWjm5CVjqTwsbABw==" saltValue="ARgc3usMemEAwbuB/kwpKw==" spinCount="100000" sheet="1" objects="1" scenarios="1"/>
  <autoFilter ref="A1:C240" xr:uid="{00000000-0009-0000-0000-00000D000000}"/>
  <phoneticPr fontId="81" type="noConversion"/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62"/>
      <c r="B1" s="62"/>
      <c r="C1" s="60" t="str">
        <f>+numinforme</f>
        <v>INDECAEA1320723</v>
      </c>
    </row>
    <row r="2" spans="1:3">
      <c r="A2" s="62"/>
      <c r="B2" s="62"/>
      <c r="C2" s="39"/>
    </row>
    <row r="3" spans="1:3">
      <c r="A3" s="62"/>
      <c r="B3" s="62"/>
      <c r="C3" s="39"/>
    </row>
    <row r="4" spans="1:3">
      <c r="A4" s="62"/>
      <c r="B4" s="62"/>
      <c r="C4" s="39"/>
    </row>
    <row r="5" spans="1:3">
      <c r="A5" s="62"/>
      <c r="B5" s="62"/>
      <c r="C5" s="39"/>
    </row>
    <row r="6" spans="1:3">
      <c r="A6" s="62"/>
      <c r="B6" s="62"/>
      <c r="C6" s="39"/>
    </row>
    <row r="7" spans="1:3">
      <c r="A7" s="62"/>
      <c r="B7" s="62"/>
      <c r="C7" s="39"/>
    </row>
    <row r="8" spans="1:3">
      <c r="A8" s="62"/>
      <c r="B8" s="62"/>
      <c r="C8" s="39"/>
    </row>
    <row r="9" spans="1:3">
      <c r="A9" s="62"/>
      <c r="B9" s="62"/>
      <c r="C9" s="38"/>
    </row>
    <row r="10" spans="1:3">
      <c r="A10" s="62"/>
      <c r="B10" s="62"/>
      <c r="C10" s="40"/>
    </row>
    <row r="11" spans="1:3">
      <c r="A11" s="62"/>
      <c r="B11" s="62"/>
      <c r="C11" s="40"/>
    </row>
    <row r="12" spans="1:3" s="35" customFormat="1">
      <c r="A12" s="63"/>
      <c r="B12" s="63"/>
      <c r="C12" s="40"/>
    </row>
    <row r="13" spans="1:3" ht="18.75">
      <c r="A13" s="62"/>
      <c r="B13" s="62"/>
      <c r="C13" s="59">
        <f>fechaactual</f>
        <v>45125</v>
      </c>
    </row>
    <row r="14" spans="1:3">
      <c r="A14" s="62"/>
      <c r="B14" s="62"/>
      <c r="C14" s="41"/>
    </row>
    <row r="15" spans="1:3" ht="18.75">
      <c r="A15" s="62"/>
      <c r="B15" s="62"/>
      <c r="C15" s="44" t="s">
        <v>50</v>
      </c>
    </row>
    <row r="16" spans="1:3" ht="18.75">
      <c r="A16" s="62"/>
      <c r="B16" s="62"/>
      <c r="C16" s="42" t="s">
        <v>201</v>
      </c>
    </row>
    <row r="17" spans="1:3" ht="18.75">
      <c r="A17" s="62"/>
      <c r="B17" s="62"/>
      <c r="C17" s="44" t="s">
        <v>202</v>
      </c>
    </row>
    <row r="18" spans="1:3">
      <c r="A18" s="62"/>
      <c r="B18" s="62"/>
      <c r="C18" s="41"/>
    </row>
    <row r="19" spans="1:3">
      <c r="A19" s="62"/>
      <c r="B19" s="62"/>
      <c r="C19" s="41"/>
    </row>
    <row r="20" spans="1:3">
      <c r="A20" s="62"/>
      <c r="B20" s="62"/>
      <c r="C20" s="41"/>
    </row>
    <row r="21" spans="1:3" ht="18.75">
      <c r="A21" s="62"/>
      <c r="B21" s="62"/>
      <c r="C21" s="42"/>
    </row>
    <row r="22" spans="1:3">
      <c r="A22" s="62"/>
      <c r="B22" s="62"/>
      <c r="C22" s="39"/>
    </row>
    <row r="23" spans="1:3">
      <c r="A23" s="62"/>
      <c r="B23" s="62"/>
      <c r="C23" s="39"/>
    </row>
    <row r="24" spans="1:3">
      <c r="A24" s="62"/>
      <c r="B24" s="62"/>
      <c r="C24" s="39"/>
    </row>
    <row r="25" spans="1:3">
      <c r="A25" s="62"/>
      <c r="B25" s="62"/>
      <c r="C25" s="39"/>
    </row>
    <row r="26" spans="1:3">
      <c r="A26" s="62"/>
      <c r="B26" s="62"/>
      <c r="C26" s="39"/>
    </row>
    <row r="27" spans="1:3">
      <c r="A27" s="62"/>
      <c r="B27" s="62"/>
      <c r="C27" s="39"/>
    </row>
    <row r="28" spans="1:3">
      <c r="A28" s="62"/>
      <c r="B28" s="62"/>
      <c r="C28" s="39"/>
    </row>
    <row r="29" spans="1:3">
      <c r="A29" s="62"/>
      <c r="B29" s="62"/>
      <c r="C29" s="39"/>
    </row>
    <row r="30" spans="1:3">
      <c r="A30" s="62"/>
      <c r="B30" s="62"/>
      <c r="C30" s="43" t="s">
        <v>203</v>
      </c>
    </row>
    <row r="31" spans="1:3">
      <c r="A31" s="36"/>
      <c r="B31" s="36"/>
      <c r="C31" s="36"/>
    </row>
    <row r="32" spans="1:3">
      <c r="A32" s="36"/>
      <c r="B32" s="36"/>
      <c r="C32" s="36"/>
    </row>
    <row r="33" spans="1:3">
      <c r="A33" s="36"/>
      <c r="B33" s="36"/>
      <c r="C33" s="36"/>
    </row>
    <row r="34" spans="1:3">
      <c r="A34" s="36"/>
      <c r="B34" s="36"/>
      <c r="C34" s="36"/>
    </row>
  </sheetData>
  <sheetProtection password="9E07" sheet="1" objects="1" scenarios="1"/>
  <hyperlinks>
    <hyperlink ref="C15" location="GranosBasicos!A1" display="Granos Básicos" xr:uid="{00000000-0004-0000-0100-000000000000}"/>
    <hyperlink ref="C16" location="Hortalizas!A1" display="Hortalizas" xr:uid="{00000000-0004-0000-0100-000001000000}"/>
    <hyperlink ref="C17" location="Frutas!A1" display="Frutas" xr:uid="{00000000-0004-0000-0100-000002000000}"/>
    <hyperlink ref="C30" r:id="rId1" xr:uid="{00000000-0004-0000-0100-000003000000}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12">
    <pageSetUpPr fitToPage="1"/>
  </sheetPr>
  <dimension ref="A1:C36"/>
  <sheetViews>
    <sheetView showGridLines="0" showRowColHeaders="0" topLeftCell="A7" zoomScaleNormal="100" workbookViewId="0">
      <selection activeCell="C1" sqref="C1"/>
    </sheetView>
  </sheetViews>
  <sheetFormatPr baseColWidth="10" defaultColWidth="11.42578125" defaultRowHeight="15"/>
  <cols>
    <col min="1" max="1" width="16" style="37" customWidth="1"/>
    <col min="2" max="2" width="10.140625" style="37" customWidth="1"/>
    <col min="3" max="3" width="88.28515625" style="37" customWidth="1"/>
    <col min="4" max="16384" width="11.42578125" style="32"/>
  </cols>
  <sheetData>
    <row r="1" spans="1:3">
      <c r="A1" s="178"/>
      <c r="B1" s="178"/>
      <c r="C1" s="64" t="str">
        <f>+numinforme</f>
        <v>INDECAEA1320723</v>
      </c>
    </row>
    <row r="2" spans="1:3">
      <c r="A2" s="178"/>
      <c r="B2" s="178"/>
      <c r="C2" s="65"/>
    </row>
    <row r="3" spans="1:3">
      <c r="A3" s="178"/>
      <c r="B3" s="178"/>
      <c r="C3" s="65"/>
    </row>
    <row r="4" spans="1:3">
      <c r="A4" s="178"/>
      <c r="B4" s="178"/>
      <c r="C4" s="65"/>
    </row>
    <row r="5" spans="1:3">
      <c r="A5" s="178"/>
      <c r="B5" s="178"/>
      <c r="C5" s="65"/>
    </row>
    <row r="6" spans="1:3">
      <c r="A6" s="178"/>
      <c r="B6" s="178"/>
      <c r="C6" s="65"/>
    </row>
    <row r="7" spans="1:3">
      <c r="A7" s="178"/>
      <c r="B7" s="178"/>
      <c r="C7" s="65"/>
    </row>
    <row r="8" spans="1:3">
      <c r="A8" s="178"/>
      <c r="B8" s="178"/>
      <c r="C8" s="65"/>
    </row>
    <row r="9" spans="1:3">
      <c r="A9" s="178"/>
      <c r="B9" s="178"/>
      <c r="C9" s="66"/>
    </row>
    <row r="10" spans="1:3">
      <c r="A10" s="178"/>
      <c r="B10" s="178"/>
      <c r="C10" s="66"/>
    </row>
    <row r="11" spans="1:3">
      <c r="A11" s="178"/>
      <c r="B11" s="178"/>
      <c r="C11" s="66"/>
    </row>
    <row r="12" spans="1:3" s="35" customFormat="1">
      <c r="A12" s="179"/>
      <c r="B12" s="179"/>
      <c r="C12" s="66"/>
    </row>
    <row r="13" spans="1:3">
      <c r="A13" s="178"/>
      <c r="B13" s="178"/>
      <c r="C13" s="66"/>
    </row>
    <row r="14" spans="1:3">
      <c r="A14" s="178"/>
      <c r="B14" s="178"/>
      <c r="C14" s="66"/>
    </row>
    <row r="15" spans="1:3">
      <c r="A15" s="178"/>
      <c r="B15" s="178"/>
      <c r="C15" s="66"/>
    </row>
    <row r="16" spans="1:3">
      <c r="A16" s="178"/>
      <c r="B16" s="178"/>
      <c r="C16" s="66"/>
    </row>
    <row r="17" spans="1:3">
      <c r="A17" s="178"/>
      <c r="B17" s="178"/>
      <c r="C17" s="66"/>
    </row>
    <row r="18" spans="1:3" ht="18.75">
      <c r="A18" s="178"/>
      <c r="B18" s="178"/>
      <c r="C18" s="67">
        <f>fechaactual</f>
        <v>45125</v>
      </c>
    </row>
    <row r="19" spans="1:3" ht="23.25">
      <c r="A19" s="178"/>
      <c r="B19" s="178"/>
      <c r="C19" s="70"/>
    </row>
    <row r="20" spans="1:3" ht="23.25">
      <c r="A20" s="178"/>
      <c r="B20" s="178"/>
      <c r="C20" s="70"/>
    </row>
    <row r="21" spans="1:3" ht="21">
      <c r="A21" s="178"/>
      <c r="B21" s="178"/>
      <c r="C21" s="71" t="s">
        <v>50</v>
      </c>
    </row>
    <row r="22" spans="1:3" ht="21">
      <c r="A22" s="178"/>
      <c r="B22" s="178"/>
      <c r="C22" s="71" t="s">
        <v>201</v>
      </c>
    </row>
    <row r="23" spans="1:3" ht="21">
      <c r="A23" s="178"/>
      <c r="B23" s="178"/>
      <c r="C23" s="71" t="s">
        <v>202</v>
      </c>
    </row>
    <row r="24" spans="1:3" ht="21">
      <c r="A24" s="178"/>
      <c r="B24" s="178"/>
      <c r="C24" s="71"/>
    </row>
    <row r="25" spans="1:3" ht="21">
      <c r="A25" s="178"/>
      <c r="B25" s="178"/>
      <c r="C25" s="71"/>
    </row>
    <row r="26" spans="1:3" ht="21">
      <c r="A26" s="178"/>
      <c r="B26" s="178"/>
      <c r="C26" s="71"/>
    </row>
    <row r="27" spans="1:3" ht="18.75">
      <c r="A27" s="178"/>
      <c r="B27" s="178"/>
      <c r="C27" s="68"/>
    </row>
    <row r="28" spans="1:3">
      <c r="A28" s="178"/>
      <c r="B28" s="178"/>
      <c r="C28" s="65"/>
    </row>
    <row r="29" spans="1:3">
      <c r="A29" s="178"/>
      <c r="B29" s="178"/>
      <c r="C29" s="65"/>
    </row>
    <row r="30" spans="1:3">
      <c r="A30" s="178"/>
      <c r="B30" s="178"/>
      <c r="C30" s="65"/>
    </row>
    <row r="31" spans="1:3">
      <c r="A31" s="178"/>
      <c r="B31" s="178"/>
      <c r="C31" s="65"/>
    </row>
    <row r="32" spans="1:3">
      <c r="A32" s="178"/>
      <c r="B32" s="178"/>
      <c r="C32" s="69" t="s">
        <v>203</v>
      </c>
    </row>
    <row r="33" spans="3:3">
      <c r="C33" s="36"/>
    </row>
    <row r="34" spans="3:3">
      <c r="C34" s="36"/>
    </row>
    <row r="35" spans="3:3">
      <c r="C35" s="36"/>
    </row>
    <row r="36" spans="3:3">
      <c r="C36" s="36"/>
    </row>
  </sheetData>
  <sheetProtection password="9E07" sheet="1" objects="1" scenarios="1"/>
  <hyperlinks>
    <hyperlink ref="C32" r:id="rId1" xr:uid="{00000000-0004-0000-0200-000000000000}"/>
    <hyperlink ref="C21" location="GranosBasicos!A1" display="Granos Básicos" xr:uid="{00000000-0004-0000-0200-000001000000}"/>
    <hyperlink ref="C22" location="Hortalizas!A1" display="Hortalizas" xr:uid="{00000000-0004-0000-0200-000002000000}"/>
    <hyperlink ref="C23" location="Frutas!A1" display="Frutas" xr:uid="{00000000-0004-0000-0200-000003000000}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INDECAEA1320723</v>
      </c>
      <c r="W1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/>
      <c r="X2" s="4"/>
      <c r="Y2" s="4"/>
      <c r="Z2" s="3"/>
    </row>
    <row r="3" spans="1:26" s="5" customFormat="1" ht="15" customHeight="1">
      <c r="A3" s="103"/>
      <c r="B3" s="234">
        <f>Y7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/>
    </row>
    <row r="5" spans="1:26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175</v>
      </c>
      <c r="M5" s="238"/>
      <c r="N5" s="239"/>
      <c r="O5" s="107"/>
      <c r="P5" s="238" t="s">
        <v>259</v>
      </c>
      <c r="Q5" s="238"/>
      <c r="R5" s="240"/>
      <c r="S5" s="107"/>
      <c r="T5" s="238" t="s">
        <v>182</v>
      </c>
      <c r="U5" s="238"/>
      <c r="V5" s="238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18/jul</v>
      </c>
      <c r="E6" s="111" t="s">
        <v>0</v>
      </c>
      <c r="F6" s="111" t="s">
        <v>1</v>
      </c>
      <c r="G6" s="112" t="str">
        <f>CONCATENATE(Y5," ",TEXT(Z8,"dd/mmm"))</f>
        <v>Promedio 17/jul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4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195">
        <f t="shared" ref="J7:J16" si="6">IF(ISERR(IF(D7="n.d.","",IF(G7="n.d.","",(D7-G7)/G7))),"",IF(D7="n.d.","",IF(G7="n.d.","",(D7-G7)/G7)))</f>
        <v>-1.8181818181818698E-3</v>
      </c>
      <c r="K7" s="235"/>
      <c r="L7" s="78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48</v>
      </c>
      <c r="M7" s="78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48</v>
      </c>
      <c r="N7" s="78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48</v>
      </c>
      <c r="O7" s="79"/>
      <c r="P7" s="78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48.125</v>
      </c>
      <c r="Q7" s="78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46</v>
      </c>
      <c r="R7" s="78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51</v>
      </c>
      <c r="S7" s="79"/>
      <c r="T7" s="78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48.428571428571431</v>
      </c>
      <c r="U7" s="78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46</v>
      </c>
      <c r="V7" s="78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50</v>
      </c>
      <c r="X7" s="6" t="s">
        <v>177</v>
      </c>
      <c r="Y7" s="22">
        <f>+VLOOKUP(1111,sansalvador,3,FALSE)</f>
        <v>45125</v>
      </c>
      <c r="Z7" s="22">
        <f>+Y7</f>
        <v>45125</v>
      </c>
    </row>
    <row r="8" spans="1:26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195" t="str">
        <f t="shared" si="6"/>
        <v/>
      </c>
      <c r="K8" s="235"/>
      <c r="L8" s="78">
        <f t="shared" si="7"/>
        <v>45.5</v>
      </c>
      <c r="M8" s="78">
        <f t="shared" si="8"/>
        <v>45</v>
      </c>
      <c r="N8" s="78">
        <f t="shared" si="9"/>
        <v>46</v>
      </c>
      <c r="O8" s="79"/>
      <c r="P8" s="78">
        <f t="shared" si="10"/>
        <v>45</v>
      </c>
      <c r="Q8" s="78">
        <f t="shared" si="11"/>
        <v>45</v>
      </c>
      <c r="R8" s="78">
        <f t="shared" si="12"/>
        <v>45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X8" s="6" t="s">
        <v>178</v>
      </c>
      <c r="Y8" s="22">
        <f>+VLOOKUP(9999,sansalvador,3,FALSE)</f>
        <v>45124</v>
      </c>
      <c r="Z8" s="22">
        <f>+Y8</f>
        <v>45124</v>
      </c>
    </row>
    <row r="9" spans="1:26" ht="17.25" customHeight="1">
      <c r="A9" s="3">
        <v>3</v>
      </c>
      <c r="B9" s="76" t="s">
        <v>126</v>
      </c>
      <c r="C9" s="98" t="s">
        <v>25</v>
      </c>
      <c r="D9" s="78">
        <f t="shared" si="0"/>
        <v>112.7</v>
      </c>
      <c r="E9" s="78">
        <f t="shared" si="1"/>
        <v>110</v>
      </c>
      <c r="F9" s="78">
        <f t="shared" si="2"/>
        <v>115</v>
      </c>
      <c r="G9" s="78">
        <f t="shared" si="3"/>
        <v>113.125</v>
      </c>
      <c r="H9" s="193" t="str">
        <f t="shared" si="4"/>
        <v>↓</v>
      </c>
      <c r="I9" s="194">
        <f t="shared" si="5"/>
        <v>-0.42499999999999716</v>
      </c>
      <c r="J9" s="195">
        <f t="shared" si="6"/>
        <v>-3.7569060773480411E-3</v>
      </c>
      <c r="K9" s="235"/>
      <c r="L9" s="78">
        <f t="shared" si="7"/>
        <v>111</v>
      </c>
      <c r="M9" s="78">
        <f t="shared" si="8"/>
        <v>110</v>
      </c>
      <c r="N9" s="78">
        <f t="shared" si="9"/>
        <v>112</v>
      </c>
      <c r="O9" s="79"/>
      <c r="P9" s="78">
        <f t="shared" si="10"/>
        <v>110.4</v>
      </c>
      <c r="Q9" s="78">
        <f t="shared" si="11"/>
        <v>105</v>
      </c>
      <c r="R9" s="78">
        <f t="shared" si="12"/>
        <v>115</v>
      </c>
      <c r="S9" s="79"/>
      <c r="T9" s="78">
        <f t="shared" si="13"/>
        <v>113.71428571428571</v>
      </c>
      <c r="U9" s="78">
        <f t="shared" si="14"/>
        <v>112</v>
      </c>
      <c r="V9" s="78">
        <f t="shared" si="15"/>
        <v>115</v>
      </c>
    </row>
    <row r="10" spans="1:26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-2.5</v>
      </c>
      <c r="J10" s="195">
        <f t="shared" si="6"/>
        <v>-2.1739130434782608E-2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>
        <f t="shared" si="10"/>
        <v>119</v>
      </c>
      <c r="Q10" s="78">
        <f t="shared" si="11"/>
        <v>118</v>
      </c>
      <c r="R10" s="78">
        <f t="shared" si="12"/>
        <v>120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</row>
    <row r="11" spans="1:26" ht="17.25" customHeight="1">
      <c r="A11" s="3">
        <v>5</v>
      </c>
      <c r="B11" s="76" t="s">
        <v>131</v>
      </c>
      <c r="C11" s="98" t="s">
        <v>25</v>
      </c>
      <c r="D11" s="78">
        <f t="shared" si="0"/>
        <v>109.5</v>
      </c>
      <c r="E11" s="78">
        <f t="shared" si="1"/>
        <v>105</v>
      </c>
      <c r="F11" s="78">
        <f t="shared" si="2"/>
        <v>112</v>
      </c>
      <c r="G11" s="78">
        <f t="shared" si="3"/>
        <v>109.35714285714286</v>
      </c>
      <c r="H11" s="193" t="str">
        <f t="shared" si="4"/>
        <v>↑</v>
      </c>
      <c r="I11" s="194">
        <f t="shared" si="5"/>
        <v>0.1428571428571388</v>
      </c>
      <c r="J11" s="195">
        <f t="shared" si="6"/>
        <v>1.3063357282821313E-3</v>
      </c>
      <c r="K11" s="235"/>
      <c r="L11" s="78">
        <f t="shared" si="7"/>
        <v>111</v>
      </c>
      <c r="M11" s="78">
        <f t="shared" si="8"/>
        <v>110</v>
      </c>
      <c r="N11" s="78">
        <f t="shared" si="9"/>
        <v>112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>
        <f t="shared" si="13"/>
        <v>111.5</v>
      </c>
      <c r="U11" s="78">
        <f t="shared" si="14"/>
        <v>110</v>
      </c>
      <c r="V11" s="78">
        <f t="shared" si="15"/>
        <v>112</v>
      </c>
    </row>
    <row r="12" spans="1:26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110</v>
      </c>
      <c r="H12" s="193" t="str">
        <f t="shared" si="4"/>
        <v>↓</v>
      </c>
      <c r="I12" s="194">
        <f t="shared" si="5"/>
        <v>-1</v>
      </c>
      <c r="J12" s="195">
        <f t="shared" si="6"/>
        <v>-9.0909090909090905E-3</v>
      </c>
      <c r="K12" s="235"/>
      <c r="L12" s="78">
        <f t="shared" si="7"/>
        <v>106.4</v>
      </c>
      <c r="M12" s="78">
        <f t="shared" si="8"/>
        <v>105</v>
      </c>
      <c r="N12" s="78">
        <f t="shared" si="9"/>
        <v>108</v>
      </c>
      <c r="O12" s="79"/>
      <c r="P12" s="78">
        <f t="shared" si="10"/>
        <v>120</v>
      </c>
      <c r="Q12" s="78">
        <f t="shared" si="11"/>
        <v>120</v>
      </c>
      <c r="R12" s="78">
        <f t="shared" si="12"/>
        <v>120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</row>
    <row r="13" spans="1:26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19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>
        <f t="shared" si="10"/>
        <v>160</v>
      </c>
      <c r="Q13" s="78">
        <f t="shared" si="11"/>
        <v>160</v>
      </c>
      <c r="R13" s="78">
        <f t="shared" si="12"/>
        <v>160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</row>
    <row r="14" spans="1:26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19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</row>
    <row r="15" spans="1:26" ht="17.25" customHeight="1">
      <c r="A15" s="3">
        <v>9</v>
      </c>
      <c r="B15" s="76" t="s">
        <v>129</v>
      </c>
      <c r="C15" s="98" t="s">
        <v>25</v>
      </c>
      <c r="D15" s="78">
        <f t="shared" si="0"/>
        <v>28.826086956521738</v>
      </c>
      <c r="E15" s="78">
        <f t="shared" si="1"/>
        <v>27</v>
      </c>
      <c r="F15" s="78">
        <f t="shared" si="2"/>
        <v>30</v>
      </c>
      <c r="G15" s="78">
        <f t="shared" si="3"/>
        <v>28.712499999999999</v>
      </c>
      <c r="H15" s="193" t="str">
        <f t="shared" ref="H15:H16" si="16">IF(D15="n.d.","",IF(G15="n.d.","",IF(D15=G15,"=",IF(D15&gt;G15,"↑","↓"))))</f>
        <v>↑</v>
      </c>
      <c r="I15" s="194">
        <f t="shared" si="5"/>
        <v>0.11358695652173978</v>
      </c>
      <c r="J15" s="195">
        <f t="shared" si="6"/>
        <v>3.9560106755503624E-3</v>
      </c>
      <c r="K15" s="80"/>
      <c r="L15" s="78">
        <f t="shared" si="7"/>
        <v>28.777777777777779</v>
      </c>
      <c r="M15" s="78">
        <f t="shared" si="8"/>
        <v>28</v>
      </c>
      <c r="N15" s="78">
        <f t="shared" si="9"/>
        <v>29</v>
      </c>
      <c r="O15" s="79"/>
      <c r="P15" s="78">
        <f t="shared" si="10"/>
        <v>30.192307692307693</v>
      </c>
      <c r="Q15" s="78">
        <f t="shared" si="11"/>
        <v>28.5</v>
      </c>
      <c r="R15" s="78">
        <f t="shared" si="12"/>
        <v>32</v>
      </c>
      <c r="S15" s="79"/>
      <c r="T15" s="78">
        <f t="shared" si="13"/>
        <v>32.85</v>
      </c>
      <c r="U15" s="78">
        <f t="shared" si="14"/>
        <v>30</v>
      </c>
      <c r="V15" s="78">
        <f t="shared" si="15"/>
        <v>34</v>
      </c>
    </row>
    <row r="16" spans="1:26" ht="17.25" customHeight="1">
      <c r="A16" s="3">
        <v>10</v>
      </c>
      <c r="B16" s="76" t="s">
        <v>130</v>
      </c>
      <c r="C16" s="98" t="s">
        <v>25</v>
      </c>
      <c r="D16" s="78">
        <f t="shared" si="0"/>
        <v>26.666666666666668</v>
      </c>
      <c r="E16" s="78">
        <f t="shared" si="1"/>
        <v>24</v>
      </c>
      <c r="F16" s="78">
        <f t="shared" si="2"/>
        <v>28</v>
      </c>
      <c r="G16" s="78">
        <f t="shared" si="3"/>
        <v>27.15</v>
      </c>
      <c r="H16" s="193" t="str">
        <f t="shared" si="16"/>
        <v>↓</v>
      </c>
      <c r="I16" s="194">
        <f t="shared" si="5"/>
        <v>-0.48333333333333073</v>
      </c>
      <c r="J16" s="195">
        <f t="shared" si="6"/>
        <v>-1.7802332719459697E-2</v>
      </c>
      <c r="K16" s="80"/>
      <c r="L16" s="78">
        <f t="shared" si="7"/>
        <v>24.6</v>
      </c>
      <c r="M16" s="78">
        <f t="shared" si="8"/>
        <v>24</v>
      </c>
      <c r="N16" s="78">
        <f t="shared" si="9"/>
        <v>25</v>
      </c>
      <c r="O16" s="79"/>
      <c r="P16" s="78">
        <f t="shared" si="10"/>
        <v>28.428571428571427</v>
      </c>
      <c r="Q16" s="78">
        <f t="shared" si="11"/>
        <v>26</v>
      </c>
      <c r="R16" s="78">
        <f t="shared" si="12"/>
        <v>30</v>
      </c>
      <c r="S16" s="79"/>
      <c r="T16" s="78">
        <f t="shared" si="13"/>
        <v>28.722222222222221</v>
      </c>
      <c r="U16" s="78">
        <f t="shared" si="14"/>
        <v>27</v>
      </c>
      <c r="V16" s="78">
        <f t="shared" si="15"/>
        <v>30</v>
      </c>
      <c r="W16" s="17"/>
    </row>
    <row r="17" spans="1:26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17"/>
    </row>
    <row r="18" spans="1:26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</row>
    <row r="19" spans="1:26" s="2" customFormat="1" ht="15" customHeight="1">
      <c r="B19" s="87" t="s">
        <v>200</v>
      </c>
      <c r="C19" s="87"/>
      <c r="D19" s="88"/>
      <c r="E19" s="88"/>
      <c r="F19" s="88"/>
      <c r="G19" s="88"/>
      <c r="H19" s="89"/>
      <c r="I19" s="90"/>
      <c r="J19" s="91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/>
    </row>
    <row r="20" spans="1:26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102"/>
      <c r="U22" s="99"/>
      <c r="V22" s="105" t="str">
        <f>+numinforme</f>
        <v>INDECAEA1320723</v>
      </c>
      <c r="W22" s="17"/>
    </row>
    <row r="23" spans="1:26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2"/>
      <c r="U23" s="102"/>
      <c r="V23" s="102"/>
      <c r="W23" s="17"/>
      <c r="X23" s="4"/>
      <c r="Y23" s="4"/>
      <c r="Z23" s="3"/>
    </row>
    <row r="24" spans="1:26" s="5" customFormat="1" ht="15" customHeight="1">
      <c r="A24" s="118">
        <f>Y28</f>
        <v>45125</v>
      </c>
      <c r="B24" s="234">
        <f>Y7</f>
        <v>45125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17"/>
      <c r="X24" s="17"/>
      <c r="Y24" s="17"/>
    </row>
    <row r="25" spans="1:26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7"/>
    </row>
    <row r="26" spans="1:26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tr">
        <f>+L5</f>
        <v>SONSONATE</v>
      </c>
      <c r="M26" s="238"/>
      <c r="N26" s="239"/>
      <c r="O26" s="107"/>
      <c r="P26" s="238" t="str">
        <f>+P5</f>
        <v>USULUTAN</v>
      </c>
      <c r="Q26" s="238"/>
      <c r="R26" s="240"/>
      <c r="S26" s="107"/>
      <c r="T26" s="238" t="str">
        <f>+T5</f>
        <v>SAN FRANCISCO GOTERA</v>
      </c>
      <c r="U26" s="238"/>
      <c r="V26" s="238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08" t="s">
        <v>2</v>
      </c>
      <c r="C27" s="109" t="s">
        <v>196</v>
      </c>
      <c r="D27" s="110" t="str">
        <f>CONCATENATE(Y26," ",TEXT(Z28,"dd/mmm"))</f>
        <v>Promedio 18/jul</v>
      </c>
      <c r="E27" s="111" t="s">
        <v>0</v>
      </c>
      <c r="F27" s="111" t="s">
        <v>1</v>
      </c>
      <c r="G27" s="112" t="str">
        <f>CONCATENATE(Y26," ",TEXT(Z29,"dd/mmm"))</f>
        <v>Promedio 17/jul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1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6" t="s">
        <v>124</v>
      </c>
      <c r="C28" s="97" t="s">
        <v>235</v>
      </c>
      <c r="D28" s="143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1">IF(D28="n.d.","",IF(G28="n.d.","",IF(D28=G28,"=",IF(D28&gt;G28,"↑","↓"))))</f>
        <v>=</v>
      </c>
      <c r="I28" s="143">
        <f t="shared" ref="I28:I37" si="22">IF(ISERR(IF(D28="n.d.","",IF(G28="n.d.","",(D28-G28)))),"",IF(D28="n.d.","",IF(G28="n.d.","",(D28-G28))))</f>
        <v>0</v>
      </c>
      <c r="J28" s="195">
        <f t="shared" ref="J28:J37" si="23">IF(ISERR(IF(D28="n.d.","",IF(G28="n.d.","",(D28-G28)/G28))),"",IF(D28="n.d.","",IF(G28="n.d.","",(D28-G28)/G28)))</f>
        <v>0</v>
      </c>
      <c r="K28" s="235"/>
      <c r="L28" s="143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0.6</v>
      </c>
      <c r="M28" s="143">
        <f t="shared" ref="M28:M37" si="24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0.6</v>
      </c>
      <c r="N28" s="143">
        <f t="shared" ref="N28:N37" si="25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0.6</v>
      </c>
      <c r="O28" s="180"/>
      <c r="P28" s="143">
        <f t="shared" ref="P28:P37" si="26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0.56249999999999989</v>
      </c>
      <c r="Q28" s="143">
        <f t="shared" ref="Q28:Q37" si="27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0.55000000000000004</v>
      </c>
      <c r="R28" s="143">
        <f t="shared" ref="R28:R37" si="28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0.6</v>
      </c>
      <c r="S28" s="180"/>
      <c r="T28" s="143">
        <f t="shared" ref="T28:T37" si="29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0.59499999999999997</v>
      </c>
      <c r="U28" s="143">
        <f t="shared" ref="U28:U37" si="30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0.55000000000000004</v>
      </c>
      <c r="V28" s="143">
        <f t="shared" ref="V28:V37" si="31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0.65</v>
      </c>
      <c r="W28" s="17"/>
      <c r="X28" s="6" t="s">
        <v>177</v>
      </c>
      <c r="Y28" s="22">
        <f>+VLOOKUP(1111,sansalvador,3,FALSE)</f>
        <v>45125</v>
      </c>
      <c r="Z28" s="22">
        <f>+Y28</f>
        <v>45125</v>
      </c>
    </row>
    <row r="29" spans="1:26" ht="17.25" customHeight="1">
      <c r="A29" s="3">
        <v>2</v>
      </c>
      <c r="B29" s="76" t="s">
        <v>125</v>
      </c>
      <c r="C29" s="98" t="s">
        <v>235</v>
      </c>
      <c r="D29" s="143" t="str">
        <f t="shared" si="17"/>
        <v>n.d.</v>
      </c>
      <c r="E29" s="143" t="str">
        <f t="shared" si="18"/>
        <v>n.d.</v>
      </c>
      <c r="F29" s="143" t="str">
        <f t="shared" si="19"/>
        <v>n.d.</v>
      </c>
      <c r="G29" s="143" t="str">
        <f t="shared" si="20"/>
        <v>n.d.</v>
      </c>
      <c r="H29" s="143" t="str">
        <f t="shared" si="21"/>
        <v/>
      </c>
      <c r="I29" s="143" t="str">
        <f t="shared" si="22"/>
        <v/>
      </c>
      <c r="J29" s="195" t="str">
        <f t="shared" si="23"/>
        <v/>
      </c>
      <c r="K29" s="235"/>
      <c r="L29" s="143">
        <f t="shared" ref="L29:L37" si="32">IF(IF(ISERROR(VLOOKUP(CONCATENATE($A29,$L$5),sansalvador,8,FALSE)),"n.d.",VLOOKUP(CONCATENATE($A29,$L$5),sansalvador,8,FALSE))=0,"n.d.", IF(ISERROR(VLOOKUP(CONCATENATE($A29,$L$5),sansalvador,8,FALSE)),"n.d.",VLOOKUP(CONCATENATE($A29,$L$5),sansalvador,8,FALSE)))</f>
        <v>0.55000000000000004</v>
      </c>
      <c r="M29" s="143">
        <f t="shared" si="24"/>
        <v>0.55000000000000004</v>
      </c>
      <c r="N29" s="143">
        <f t="shared" si="25"/>
        <v>0.55000000000000004</v>
      </c>
      <c r="O29" s="180"/>
      <c r="P29" s="143">
        <f t="shared" si="26"/>
        <v>0.5</v>
      </c>
      <c r="Q29" s="143">
        <f t="shared" si="27"/>
        <v>0.5</v>
      </c>
      <c r="R29" s="143">
        <f t="shared" si="28"/>
        <v>0.5</v>
      </c>
      <c r="S29" s="180"/>
      <c r="T29" s="143" t="str">
        <f t="shared" si="29"/>
        <v>n.d.</v>
      </c>
      <c r="U29" s="143" t="str">
        <f t="shared" si="30"/>
        <v>n.d.</v>
      </c>
      <c r="V29" s="143" t="str">
        <f t="shared" si="31"/>
        <v>n.d.</v>
      </c>
      <c r="W29" s="17"/>
      <c r="X29" s="6" t="s">
        <v>178</v>
      </c>
      <c r="Y29" s="22">
        <f>+VLOOKUP(9999,sansalvador,3,FALSE)</f>
        <v>45124</v>
      </c>
      <c r="Z29" s="22">
        <f>+Y29</f>
        <v>45124</v>
      </c>
    </row>
    <row r="30" spans="1:26" ht="17.25" customHeight="1">
      <c r="A30" s="3">
        <v>3</v>
      </c>
      <c r="B30" s="76" t="s">
        <v>126</v>
      </c>
      <c r="C30" s="98" t="s">
        <v>235</v>
      </c>
      <c r="D30" s="143">
        <f t="shared" si="17"/>
        <v>1.2250000000000001</v>
      </c>
      <c r="E30" s="143">
        <f t="shared" si="18"/>
        <v>1.2</v>
      </c>
      <c r="F30" s="143">
        <f t="shared" si="19"/>
        <v>1.25</v>
      </c>
      <c r="G30" s="143">
        <f t="shared" si="20"/>
        <v>1.2250000000000001</v>
      </c>
      <c r="H30" s="143" t="str">
        <f t="shared" si="21"/>
        <v>=</v>
      </c>
      <c r="I30" s="143">
        <f t="shared" si="22"/>
        <v>0</v>
      </c>
      <c r="J30" s="195">
        <f t="shared" si="23"/>
        <v>0</v>
      </c>
      <c r="K30" s="235"/>
      <c r="L30" s="143">
        <f t="shared" si="32"/>
        <v>1.25</v>
      </c>
      <c r="M30" s="143">
        <f t="shared" si="24"/>
        <v>1.25</v>
      </c>
      <c r="N30" s="143">
        <f t="shared" si="25"/>
        <v>1.25</v>
      </c>
      <c r="O30" s="180"/>
      <c r="P30" s="143">
        <f t="shared" si="26"/>
        <v>1.2600000000000002</v>
      </c>
      <c r="Q30" s="143">
        <f t="shared" si="27"/>
        <v>1.2</v>
      </c>
      <c r="R30" s="143">
        <f t="shared" si="28"/>
        <v>1.35</v>
      </c>
      <c r="S30" s="180"/>
      <c r="T30" s="143">
        <f t="shared" si="29"/>
        <v>1.2562500000000001</v>
      </c>
      <c r="U30" s="143">
        <f t="shared" si="30"/>
        <v>1.2</v>
      </c>
      <c r="V30" s="143">
        <f t="shared" si="31"/>
        <v>1.35</v>
      </c>
      <c r="W30" s="17"/>
    </row>
    <row r="31" spans="1:26" ht="17.25" customHeight="1">
      <c r="A31" s="3">
        <v>4</v>
      </c>
      <c r="B31" s="76" t="s">
        <v>127</v>
      </c>
      <c r="C31" s="98" t="s">
        <v>235</v>
      </c>
      <c r="D31" s="143">
        <f t="shared" si="17"/>
        <v>1.25</v>
      </c>
      <c r="E31" s="143">
        <f t="shared" si="18"/>
        <v>1.25</v>
      </c>
      <c r="F31" s="143">
        <f t="shared" si="19"/>
        <v>1.25</v>
      </c>
      <c r="G31" s="143">
        <f t="shared" si="20"/>
        <v>1.25</v>
      </c>
      <c r="H31" s="143" t="str">
        <f t="shared" si="21"/>
        <v>=</v>
      </c>
      <c r="I31" s="143">
        <f t="shared" si="22"/>
        <v>0</v>
      </c>
      <c r="J31" s="195">
        <f t="shared" si="23"/>
        <v>0</v>
      </c>
      <c r="K31" s="235"/>
      <c r="L31" s="143" t="str">
        <f t="shared" si="32"/>
        <v>n.d.</v>
      </c>
      <c r="M31" s="143" t="str">
        <f t="shared" si="24"/>
        <v>n.d.</v>
      </c>
      <c r="N31" s="143" t="str">
        <f t="shared" si="25"/>
        <v>n.d.</v>
      </c>
      <c r="O31" s="180"/>
      <c r="P31" s="143">
        <f t="shared" si="26"/>
        <v>1.3299999999999998</v>
      </c>
      <c r="Q31" s="143">
        <f t="shared" si="27"/>
        <v>1.3</v>
      </c>
      <c r="R31" s="143">
        <f t="shared" si="28"/>
        <v>1.4</v>
      </c>
      <c r="S31" s="180"/>
      <c r="T31" s="143">
        <f t="shared" si="29"/>
        <v>1.3166666666666667</v>
      </c>
      <c r="U31" s="143">
        <f t="shared" si="30"/>
        <v>1.3</v>
      </c>
      <c r="V31" s="143">
        <f t="shared" si="31"/>
        <v>1.35</v>
      </c>
      <c r="W31" s="17"/>
    </row>
    <row r="32" spans="1:26" ht="17.25" customHeight="1">
      <c r="A32" s="3">
        <v>5</v>
      </c>
      <c r="B32" s="76" t="s">
        <v>131</v>
      </c>
      <c r="C32" s="98" t="s">
        <v>235</v>
      </c>
      <c r="D32" s="143">
        <f t="shared" si="17"/>
        <v>1.175</v>
      </c>
      <c r="E32" s="143">
        <f t="shared" si="18"/>
        <v>1.1499999999999999</v>
      </c>
      <c r="F32" s="143">
        <f t="shared" si="19"/>
        <v>1.2</v>
      </c>
      <c r="G32" s="143">
        <f t="shared" si="20"/>
        <v>1.175</v>
      </c>
      <c r="H32" s="143" t="str">
        <f t="shared" si="21"/>
        <v>=</v>
      </c>
      <c r="I32" s="143">
        <f t="shared" si="22"/>
        <v>0</v>
      </c>
      <c r="J32" s="195">
        <f t="shared" si="23"/>
        <v>0</v>
      </c>
      <c r="K32" s="235"/>
      <c r="L32" s="143">
        <f t="shared" si="32"/>
        <v>1.25</v>
      </c>
      <c r="M32" s="143">
        <f t="shared" si="24"/>
        <v>1.25</v>
      </c>
      <c r="N32" s="143">
        <f t="shared" si="25"/>
        <v>1.25</v>
      </c>
      <c r="O32" s="180"/>
      <c r="P32" s="143" t="str">
        <f t="shared" si="26"/>
        <v>n.d.</v>
      </c>
      <c r="Q32" s="143" t="str">
        <f t="shared" si="27"/>
        <v>n.d.</v>
      </c>
      <c r="R32" s="143" t="str">
        <f t="shared" si="28"/>
        <v>n.d.</v>
      </c>
      <c r="S32" s="180"/>
      <c r="T32" s="143">
        <f t="shared" si="29"/>
        <v>1.2375</v>
      </c>
      <c r="U32" s="143">
        <f t="shared" si="30"/>
        <v>1.2</v>
      </c>
      <c r="V32" s="143">
        <f t="shared" si="31"/>
        <v>1.3</v>
      </c>
      <c r="W32" s="17"/>
    </row>
    <row r="33" spans="1:25" ht="17.25" customHeight="1">
      <c r="A33" s="3">
        <v>6</v>
      </c>
      <c r="B33" s="76" t="s">
        <v>128</v>
      </c>
      <c r="C33" s="98" t="s">
        <v>235</v>
      </c>
      <c r="D33" s="143">
        <f t="shared" si="17"/>
        <v>1.2</v>
      </c>
      <c r="E33" s="143">
        <f t="shared" si="18"/>
        <v>1.2</v>
      </c>
      <c r="F33" s="143">
        <f t="shared" si="19"/>
        <v>1.2</v>
      </c>
      <c r="G33" s="143">
        <f t="shared" si="20"/>
        <v>1.2</v>
      </c>
      <c r="H33" s="143" t="str">
        <f t="shared" si="21"/>
        <v>=</v>
      </c>
      <c r="I33" s="143">
        <f t="shared" si="22"/>
        <v>0</v>
      </c>
      <c r="J33" s="195">
        <f t="shared" si="23"/>
        <v>0</v>
      </c>
      <c r="K33" s="235"/>
      <c r="L33" s="143">
        <f t="shared" si="32"/>
        <v>1.2</v>
      </c>
      <c r="M33" s="143">
        <f t="shared" si="24"/>
        <v>1.2</v>
      </c>
      <c r="N33" s="143">
        <f t="shared" si="25"/>
        <v>1.2</v>
      </c>
      <c r="O33" s="180"/>
      <c r="P33" s="143">
        <f t="shared" si="26"/>
        <v>1.325</v>
      </c>
      <c r="Q33" s="143">
        <f t="shared" si="27"/>
        <v>1.25</v>
      </c>
      <c r="R33" s="143">
        <f t="shared" si="28"/>
        <v>1.4</v>
      </c>
      <c r="S33" s="180"/>
      <c r="T33" s="143">
        <f t="shared" si="29"/>
        <v>1.3</v>
      </c>
      <c r="U33" s="143">
        <f t="shared" si="30"/>
        <v>1.25</v>
      </c>
      <c r="V33" s="143">
        <f t="shared" si="31"/>
        <v>1.35</v>
      </c>
      <c r="W33" s="17"/>
    </row>
    <row r="34" spans="1:25" ht="17.25" customHeight="1">
      <c r="A34" s="3">
        <v>7</v>
      </c>
      <c r="B34" s="76" t="s">
        <v>168</v>
      </c>
      <c r="C34" s="98" t="s">
        <v>235</v>
      </c>
      <c r="D34" s="143">
        <f t="shared" si="17"/>
        <v>1.5</v>
      </c>
      <c r="E34" s="143">
        <f t="shared" si="18"/>
        <v>1.5</v>
      </c>
      <c r="F34" s="143">
        <f t="shared" si="19"/>
        <v>1.5</v>
      </c>
      <c r="G34" s="143">
        <f t="shared" si="20"/>
        <v>1.5</v>
      </c>
      <c r="H34" s="143" t="str">
        <f t="shared" si="21"/>
        <v>=</v>
      </c>
      <c r="I34" s="143">
        <f t="shared" si="22"/>
        <v>0</v>
      </c>
      <c r="J34" s="195">
        <f t="shared" si="23"/>
        <v>0</v>
      </c>
      <c r="K34" s="235"/>
      <c r="L34" s="143">
        <f t="shared" si="32"/>
        <v>1.75</v>
      </c>
      <c r="M34" s="143">
        <f t="shared" si="24"/>
        <v>1.75</v>
      </c>
      <c r="N34" s="143">
        <f t="shared" si="25"/>
        <v>1.75</v>
      </c>
      <c r="O34" s="180"/>
      <c r="P34" s="143">
        <f t="shared" si="26"/>
        <v>1.9166666666666667</v>
      </c>
      <c r="Q34" s="143">
        <f t="shared" si="27"/>
        <v>1.75</v>
      </c>
      <c r="R34" s="143">
        <f t="shared" si="28"/>
        <v>2</v>
      </c>
      <c r="S34" s="180"/>
      <c r="T34" s="143">
        <f t="shared" si="29"/>
        <v>1.9375</v>
      </c>
      <c r="U34" s="143">
        <f t="shared" si="30"/>
        <v>1.75</v>
      </c>
      <c r="V34" s="143">
        <f t="shared" si="31"/>
        <v>2</v>
      </c>
      <c r="W34" s="17"/>
    </row>
    <row r="35" spans="1:25" ht="17.25" customHeight="1">
      <c r="A35" s="3">
        <v>8</v>
      </c>
      <c r="B35" s="76" t="s">
        <v>169</v>
      </c>
      <c r="C35" s="98" t="s">
        <v>235</v>
      </c>
      <c r="D35" s="143">
        <f t="shared" si="17"/>
        <v>0.8</v>
      </c>
      <c r="E35" s="143">
        <f t="shared" si="18"/>
        <v>0.8</v>
      </c>
      <c r="F35" s="143">
        <f t="shared" si="19"/>
        <v>0.8</v>
      </c>
      <c r="G35" s="143">
        <f t="shared" si="20"/>
        <v>0.8</v>
      </c>
      <c r="H35" s="143" t="str">
        <f t="shared" si="21"/>
        <v>=</v>
      </c>
      <c r="I35" s="143">
        <f t="shared" si="22"/>
        <v>0</v>
      </c>
      <c r="J35" s="195">
        <f t="shared" si="23"/>
        <v>0</v>
      </c>
      <c r="K35" s="235"/>
      <c r="L35" s="143" t="str">
        <f t="shared" si="32"/>
        <v>n.d.</v>
      </c>
      <c r="M35" s="143" t="str">
        <f t="shared" si="24"/>
        <v>n.d.</v>
      </c>
      <c r="N35" s="143" t="str">
        <f t="shared" si="25"/>
        <v>n.d.</v>
      </c>
      <c r="O35" s="180"/>
      <c r="P35" s="143" t="str">
        <f t="shared" si="26"/>
        <v>n.d.</v>
      </c>
      <c r="Q35" s="143" t="str">
        <f t="shared" si="27"/>
        <v>n.d.</v>
      </c>
      <c r="R35" s="143" t="str">
        <f t="shared" si="28"/>
        <v>n.d.</v>
      </c>
      <c r="S35" s="180"/>
      <c r="T35" s="143">
        <f t="shared" si="29"/>
        <v>1.25</v>
      </c>
      <c r="U35" s="143">
        <f t="shared" si="30"/>
        <v>1.25</v>
      </c>
      <c r="V35" s="143">
        <f t="shared" si="31"/>
        <v>1.25</v>
      </c>
      <c r="W35" s="17"/>
    </row>
    <row r="36" spans="1:25" ht="17.25" customHeight="1">
      <c r="A36" s="3">
        <v>9</v>
      </c>
      <c r="B36" s="76" t="s">
        <v>129</v>
      </c>
      <c r="C36" s="98" t="s">
        <v>235</v>
      </c>
      <c r="D36" s="143">
        <f t="shared" si="17"/>
        <v>0.35</v>
      </c>
      <c r="E36" s="143">
        <f t="shared" si="18"/>
        <v>0.35</v>
      </c>
      <c r="F36" s="143">
        <f t="shared" si="19"/>
        <v>0.35</v>
      </c>
      <c r="G36" s="143">
        <f t="shared" si="20"/>
        <v>0.3507142857142857</v>
      </c>
      <c r="H36" s="143" t="str">
        <f t="shared" si="21"/>
        <v>↓</v>
      </c>
      <c r="I36" s="143">
        <f t="shared" si="22"/>
        <v>-7.1428571428572285E-4</v>
      </c>
      <c r="J36" s="195">
        <f t="shared" si="23"/>
        <v>-2.0366598778004319E-3</v>
      </c>
      <c r="K36" s="80"/>
      <c r="L36" s="143">
        <f t="shared" si="32"/>
        <v>0.33999999999999997</v>
      </c>
      <c r="M36" s="143">
        <f t="shared" si="24"/>
        <v>0.3</v>
      </c>
      <c r="N36" s="143">
        <f t="shared" si="25"/>
        <v>0.35</v>
      </c>
      <c r="O36" s="180"/>
      <c r="P36" s="143">
        <f t="shared" si="26"/>
        <v>0.39615384615384619</v>
      </c>
      <c r="Q36" s="143">
        <f t="shared" si="27"/>
        <v>0.35</v>
      </c>
      <c r="R36" s="143">
        <f t="shared" si="28"/>
        <v>0.4</v>
      </c>
      <c r="S36" s="180"/>
      <c r="T36" s="143">
        <f t="shared" si="29"/>
        <v>0.35000000000000003</v>
      </c>
      <c r="U36" s="143">
        <f t="shared" si="30"/>
        <v>0.35</v>
      </c>
      <c r="V36" s="143">
        <f t="shared" si="31"/>
        <v>0.35</v>
      </c>
      <c r="W36" s="17"/>
    </row>
    <row r="37" spans="1:25" ht="17.25" customHeight="1">
      <c r="A37" s="3">
        <v>10</v>
      </c>
      <c r="B37" s="76" t="s">
        <v>130</v>
      </c>
      <c r="C37" s="98" t="s">
        <v>235</v>
      </c>
      <c r="D37" s="143">
        <f t="shared" si="17"/>
        <v>0.39999999999999997</v>
      </c>
      <c r="E37" s="143">
        <f t="shared" si="18"/>
        <v>0.4</v>
      </c>
      <c r="F37" s="143">
        <f t="shared" si="19"/>
        <v>0.4</v>
      </c>
      <c r="G37" s="143">
        <f t="shared" si="20"/>
        <v>0.39999999999999997</v>
      </c>
      <c r="H37" s="143" t="str">
        <f t="shared" si="21"/>
        <v>=</v>
      </c>
      <c r="I37" s="143">
        <f t="shared" si="22"/>
        <v>0</v>
      </c>
      <c r="J37" s="195">
        <f t="shared" si="23"/>
        <v>0</v>
      </c>
      <c r="K37" s="80"/>
      <c r="L37" s="143">
        <f t="shared" si="32"/>
        <v>0.3</v>
      </c>
      <c r="M37" s="143">
        <f t="shared" si="24"/>
        <v>0.3</v>
      </c>
      <c r="N37" s="143">
        <f t="shared" si="25"/>
        <v>0.3</v>
      </c>
      <c r="O37" s="180"/>
      <c r="P37" s="143">
        <f t="shared" si="26"/>
        <v>0.37142857142857144</v>
      </c>
      <c r="Q37" s="143">
        <f t="shared" si="27"/>
        <v>0.35</v>
      </c>
      <c r="R37" s="143">
        <f t="shared" si="28"/>
        <v>0.4</v>
      </c>
      <c r="S37" s="180"/>
      <c r="T37" s="143">
        <f t="shared" si="29"/>
        <v>0.33999999999999997</v>
      </c>
      <c r="U37" s="143">
        <f t="shared" si="30"/>
        <v>0.3</v>
      </c>
      <c r="V37" s="143">
        <f t="shared" si="31"/>
        <v>0.35</v>
      </c>
      <c r="W37" s="17"/>
    </row>
    <row r="38" spans="1:25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17"/>
    </row>
    <row r="39" spans="1:25" ht="15" customHeight="1">
      <c r="B39" s="86" t="s">
        <v>283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17"/>
    </row>
    <row r="40" spans="1:25" s="2" customFormat="1" ht="15" customHeight="1">
      <c r="B40" s="87" t="s">
        <v>200</v>
      </c>
      <c r="C40" s="87"/>
      <c r="D40" s="88"/>
      <c r="E40" s="88"/>
      <c r="F40" s="88"/>
      <c r="G40" s="88"/>
      <c r="H40" s="89"/>
      <c r="I40" s="90"/>
      <c r="J40" s="91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17"/>
    </row>
    <row r="41" spans="1:25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17"/>
    </row>
    <row r="42" spans="1:25" ht="15" customHeight="1">
      <c r="B42" s="86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algorithmName="SHA-512" hashValue="kEkqjeXyf1g2q2Wj1UhL8Q4qaEB0fQMXz/vYMTvdTIpK9/aI1HXF0HGBaFxTVkKCF2Lfwj8SEXiz/TAHYZPMfQ==" saltValue="IyHliLCc+MgzhQwyB2fVCw==" spinCount="100000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460" priority="32" operator="greaterThanOrEqual">
      <formula>0.15</formula>
    </cfRule>
    <cfRule type="cellIs" dxfId="459" priority="33" operator="lessThan">
      <formula>0</formula>
    </cfRule>
  </conditionalFormatting>
  <conditionalFormatting sqref="I7:I16">
    <cfRule type="cellIs" dxfId="458" priority="31" stopIfTrue="1" operator="lessThan">
      <formula>0</formula>
    </cfRule>
  </conditionalFormatting>
  <conditionalFormatting sqref="I7:J16">
    <cfRule type="cellIs" dxfId="457" priority="30" operator="greaterThan">
      <formula>0</formula>
    </cfRule>
  </conditionalFormatting>
  <conditionalFormatting sqref="H7:H16">
    <cfRule type="cellIs" dxfId="456" priority="28" operator="equal">
      <formula>"↓"</formula>
    </cfRule>
    <cfRule type="cellIs" dxfId="455" priority="29" operator="equal">
      <formula>"↑"</formula>
    </cfRule>
  </conditionalFormatting>
  <conditionalFormatting sqref="I28:I37">
    <cfRule type="cellIs" dxfId="454" priority="7" stopIfTrue="1" operator="lessThan">
      <formula>0</formula>
    </cfRule>
  </conditionalFormatting>
  <conditionalFormatting sqref="I28:I37">
    <cfRule type="cellIs" dxfId="453" priority="6" operator="greaterThan">
      <formula>0</formula>
    </cfRule>
  </conditionalFormatting>
  <conditionalFormatting sqref="H28:H37">
    <cfRule type="cellIs" dxfId="452" priority="4" operator="equal">
      <formula>"↓"</formula>
    </cfRule>
    <cfRule type="cellIs" dxfId="451" priority="5" operator="equal">
      <formula>"↑"</formula>
    </cfRule>
  </conditionalFormatting>
  <conditionalFormatting sqref="J28:J37">
    <cfRule type="cellIs" dxfId="450" priority="2" operator="greaterThanOrEqual">
      <formula>0.15</formula>
    </cfRule>
    <cfRule type="cellIs" dxfId="449" priority="3" operator="lessThan">
      <formula>0</formula>
    </cfRule>
  </conditionalFormatting>
  <conditionalFormatting sqref="J28:J37">
    <cfRule type="cellIs" dxfId="448" priority="1" operator="greaterThan">
      <formula>0</formula>
    </cfRule>
  </conditionalFormatting>
  <dataValidations count="4">
    <dataValidation showInputMessage="1" showErrorMessage="1" sqref="B5:J5 B26:J26" xr:uid="{00000000-0002-0000-0300-000000000000}"/>
    <dataValidation type="list" showInputMessage="1" showErrorMessage="1" sqref="L5:N5 L26:N26" xr:uid="{00000000-0002-0000-0300-000001000000}">
      <formula1>depoccidente</formula1>
    </dataValidation>
    <dataValidation type="list" showInputMessage="1" showErrorMessage="1" sqref="P5:R5 P26:R26" xr:uid="{00000000-0002-0000-0300-000002000000}">
      <formula1>depcentral</formula1>
    </dataValidation>
    <dataValidation type="list" showInputMessage="1" showErrorMessage="1" sqref="T5:V5 T26:V26" xr:uid="{00000000-0002-0000-0300-000003000000}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K32 H15:K16 H14:K14 H37:K37 K35 H7:K7 O7 O8:O13 O15:O16 O14 S7 S8:S12 S15:S16 S14 S13 H36:K36 H34:K34 H33:K33 H28:K28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AD52"/>
  <sheetViews>
    <sheetView showGridLines="0" showRowColHeaders="0" zoomScale="90" zoomScaleNormal="90" workbookViewId="0">
      <selection activeCell="E12" sqref="E12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22" customWidth="1"/>
    <col min="16" max="16" width="9.7109375" style="222" customWidth="1"/>
    <col min="17" max="17" width="8.140625" style="222" customWidth="1"/>
    <col min="18" max="18" width="8.42578125" style="222" customWidth="1"/>
    <col min="19" max="19" width="0.5703125" style="222" customWidth="1"/>
    <col min="20" max="20" width="9.7109375" style="222" customWidth="1"/>
    <col min="21" max="21" width="8.140625" style="222" customWidth="1"/>
    <col min="22" max="22" width="8.42578125" style="222" customWidth="1"/>
    <col min="23" max="23" width="0.5703125" style="222" customWidth="1"/>
    <col min="24" max="24" width="9.7109375" style="222" customWidth="1"/>
    <col min="25" max="25" width="8.140625" style="222" customWidth="1"/>
    <col min="26" max="26" width="8.42578125" style="222" customWidth="1"/>
    <col min="27" max="27" width="10.28515625" style="222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99"/>
      <c r="U1" s="99"/>
      <c r="V1" s="99"/>
      <c r="W1" s="99"/>
      <c r="X1" s="102"/>
      <c r="Y1" s="104"/>
      <c r="Z1" s="105" t="str">
        <f>+numinforme</f>
        <v>INDECAEA1320723</v>
      </c>
      <c r="AA1" s="222"/>
    </row>
    <row r="2" spans="1:30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1"/>
      <c r="U2" s="101"/>
      <c r="V2" s="101"/>
      <c r="W2" s="101"/>
      <c r="X2" s="102"/>
      <c r="Y2" s="102"/>
      <c r="Z2" s="102"/>
      <c r="AA2" s="222"/>
      <c r="AB2" s="4"/>
      <c r="AC2" s="4"/>
      <c r="AD2" s="3"/>
    </row>
    <row r="3" spans="1:30" s="5" customFormat="1" ht="15" customHeight="1">
      <c r="A3" s="103"/>
      <c r="B3" s="234">
        <f>AC7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234"/>
      <c r="X3" s="234"/>
      <c r="Y3" s="234"/>
      <c r="Z3" s="234"/>
      <c r="AA3" s="222"/>
      <c r="AB3" s="222"/>
      <c r="AC3" s="222"/>
    </row>
    <row r="4" spans="1:30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222"/>
    </row>
    <row r="5" spans="1:30" ht="15" customHeight="1">
      <c r="B5" s="236" t="s">
        <v>252</v>
      </c>
      <c r="C5" s="236"/>
      <c r="D5" s="236"/>
      <c r="E5" s="236"/>
      <c r="F5" s="236"/>
      <c r="G5" s="236"/>
      <c r="H5" s="236"/>
      <c r="I5" s="236"/>
      <c r="J5" s="237"/>
      <c r="K5" s="106"/>
      <c r="L5" s="238" t="s">
        <v>172</v>
      </c>
      <c r="M5" s="238"/>
      <c r="N5" s="239"/>
      <c r="O5" s="107"/>
      <c r="P5" s="238" t="s">
        <v>183</v>
      </c>
      <c r="Q5" s="238"/>
      <c r="R5" s="240"/>
      <c r="S5" s="107"/>
      <c r="T5" s="238" t="s">
        <v>173</v>
      </c>
      <c r="U5" s="238"/>
      <c r="V5" s="240"/>
      <c r="W5" s="199"/>
      <c r="X5" s="238" t="s">
        <v>174</v>
      </c>
      <c r="Y5" s="238"/>
      <c r="Z5" s="238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08" t="s">
        <v>2</v>
      </c>
      <c r="C6" s="109" t="s">
        <v>196</v>
      </c>
      <c r="D6" s="110" t="str">
        <f>CONCATENATE(AC5," ",TEXT(AD7,"dd/mmm"))</f>
        <v>Promedio 18/jul</v>
      </c>
      <c r="E6" s="111" t="s">
        <v>0</v>
      </c>
      <c r="F6" s="111" t="s">
        <v>1</v>
      </c>
      <c r="G6" s="112" t="str">
        <f>CONCATENATE(AC5," ",TEXT(AD8,"dd/mmm"))</f>
        <v>Promedio 17/jul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7" t="s">
        <v>1</v>
      </c>
      <c r="W6" s="200"/>
      <c r="X6" s="110" t="s">
        <v>132</v>
      </c>
      <c r="Y6" s="111" t="s">
        <v>0</v>
      </c>
      <c r="Z6" s="111" t="s">
        <v>1</v>
      </c>
      <c r="AA6" s="222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6" t="s">
        <v>124</v>
      </c>
      <c r="C7" s="97" t="s">
        <v>25</v>
      </c>
      <c r="D7" s="78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45.75</v>
      </c>
      <c r="E7" s="78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43</v>
      </c>
      <c r="F7" s="78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46</v>
      </c>
      <c r="G7" s="78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45.833333333333336</v>
      </c>
      <c r="H7" s="193" t="str">
        <f t="shared" ref="H7:H16" si="4">IF(D7="n.d.","",IF(G7="n.d.","",IF(D7=G7,"=",IF(D7&gt;G7,"↑","↓"))))</f>
        <v>↓</v>
      </c>
      <c r="I7" s="194">
        <f t="shared" ref="I7:I16" si="5">IF(ISERR(IF(D7="n.d.","",IF(G7="n.d.","",(D7-G7)))),"",IF(D7="n.d.","",IF(G7="n.d.","",(D7-G7))))</f>
        <v>-8.3333333333335702E-2</v>
      </c>
      <c r="J7" s="225">
        <f t="shared" ref="J7:J16" si="6">IF(ISERR(IF(D7="n.d.","",IF(G7="n.d.","",(D7-G7)/G7))),"",IF(D7="n.d.","",IF(G7="n.d.","",(D7-G7)/G7)))</f>
        <v>-1.8181818181818698E-3</v>
      </c>
      <c r="K7" s="235"/>
      <c r="L7" s="78" t="str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78" t="str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78" t="str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79"/>
      <c r="P7" s="78" t="str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78" t="str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78" t="str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79"/>
      <c r="T7" s="78" t="str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78"/>
      <c r="X7" s="78" t="str">
        <f t="shared" ref="X7:X16" si="16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78" t="str">
        <f t="shared" ref="Y7:Y16" si="17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78" t="str">
        <f t="shared" ref="Z7:Z16" si="18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2">
        <f>+VLOOKUP(1111,sansalvador,3,FALSE)</f>
        <v>45125</v>
      </c>
      <c r="AD7" s="22">
        <f>+AC7</f>
        <v>45125</v>
      </c>
    </row>
    <row r="8" spans="1:30" ht="17.25" customHeight="1">
      <c r="A8" s="3">
        <v>2</v>
      </c>
      <c r="B8" s="76" t="s">
        <v>125</v>
      </c>
      <c r="C8" s="98" t="s">
        <v>25</v>
      </c>
      <c r="D8" s="78" t="str">
        <f t="shared" si="0"/>
        <v>n.d.</v>
      </c>
      <c r="E8" s="78" t="str">
        <f t="shared" si="1"/>
        <v>n.d.</v>
      </c>
      <c r="F8" s="78" t="str">
        <f t="shared" si="2"/>
        <v>n.d.</v>
      </c>
      <c r="G8" s="78" t="str">
        <f t="shared" si="3"/>
        <v>n.d.</v>
      </c>
      <c r="H8" s="193" t="str">
        <f t="shared" si="4"/>
        <v/>
      </c>
      <c r="I8" s="194" t="str">
        <f t="shared" si="5"/>
        <v/>
      </c>
      <c r="J8" s="225" t="str">
        <f t="shared" si="6"/>
        <v/>
      </c>
      <c r="K8" s="235"/>
      <c r="L8" s="78" t="str">
        <f t="shared" si="7"/>
        <v>n.d.</v>
      </c>
      <c r="M8" s="78" t="str">
        <f t="shared" si="8"/>
        <v>n.d.</v>
      </c>
      <c r="N8" s="78" t="str">
        <f t="shared" si="9"/>
        <v>n.d.</v>
      </c>
      <c r="O8" s="79"/>
      <c r="P8" s="78" t="str">
        <f t="shared" si="10"/>
        <v>n.d.</v>
      </c>
      <c r="Q8" s="78" t="str">
        <f t="shared" si="11"/>
        <v>n.d.</v>
      </c>
      <c r="R8" s="78" t="str">
        <f t="shared" si="12"/>
        <v>n.d.</v>
      </c>
      <c r="S8" s="79"/>
      <c r="T8" s="78" t="str">
        <f t="shared" si="13"/>
        <v>n.d.</v>
      </c>
      <c r="U8" s="78" t="str">
        <f t="shared" si="14"/>
        <v>n.d.</v>
      </c>
      <c r="V8" s="78" t="str">
        <f t="shared" si="15"/>
        <v>n.d.</v>
      </c>
      <c r="W8" s="78"/>
      <c r="X8" s="78" t="str">
        <f t="shared" si="16"/>
        <v>n.d.</v>
      </c>
      <c r="Y8" s="78" t="str">
        <f t="shared" si="17"/>
        <v>n.d.</v>
      </c>
      <c r="Z8" s="78" t="str">
        <f t="shared" si="18"/>
        <v>n.d.</v>
      </c>
      <c r="AB8" s="6" t="s">
        <v>178</v>
      </c>
      <c r="AC8" s="22">
        <f>+VLOOKUP(9999,sansalvador,3,FALSE)</f>
        <v>45124</v>
      </c>
      <c r="AD8" s="22">
        <f>+AC8</f>
        <v>45124</v>
      </c>
    </row>
    <row r="9" spans="1:30" ht="17.25" customHeight="1">
      <c r="A9" s="3">
        <v>3</v>
      </c>
      <c r="B9" s="76" t="s">
        <v>126</v>
      </c>
      <c r="C9" s="98" t="s">
        <v>25</v>
      </c>
      <c r="D9" s="78">
        <f t="shared" si="0"/>
        <v>112.7</v>
      </c>
      <c r="E9" s="78">
        <f t="shared" si="1"/>
        <v>110</v>
      </c>
      <c r="F9" s="78">
        <f t="shared" si="2"/>
        <v>115</v>
      </c>
      <c r="G9" s="78">
        <f t="shared" si="3"/>
        <v>113.125</v>
      </c>
      <c r="H9" s="193" t="str">
        <f t="shared" si="4"/>
        <v>↓</v>
      </c>
      <c r="I9" s="194">
        <f t="shared" si="5"/>
        <v>-0.42499999999999716</v>
      </c>
      <c r="J9" s="225">
        <f t="shared" si="6"/>
        <v>-3.7569060773480411E-3</v>
      </c>
      <c r="K9" s="235"/>
      <c r="L9" s="78" t="str">
        <f t="shared" si="7"/>
        <v>n.d.</v>
      </c>
      <c r="M9" s="78" t="str">
        <f t="shared" si="8"/>
        <v>n.d.</v>
      </c>
      <c r="N9" s="78" t="str">
        <f t="shared" si="9"/>
        <v>n.d.</v>
      </c>
      <c r="O9" s="79"/>
      <c r="P9" s="78" t="str">
        <f t="shared" si="10"/>
        <v>n.d.</v>
      </c>
      <c r="Q9" s="78" t="str">
        <f t="shared" si="11"/>
        <v>n.d.</v>
      </c>
      <c r="R9" s="78" t="str">
        <f t="shared" si="12"/>
        <v>n.d.</v>
      </c>
      <c r="S9" s="79"/>
      <c r="T9" s="78" t="str">
        <f t="shared" si="13"/>
        <v>n.d.</v>
      </c>
      <c r="U9" s="78" t="str">
        <f t="shared" si="14"/>
        <v>n.d.</v>
      </c>
      <c r="V9" s="78" t="str">
        <f t="shared" si="15"/>
        <v>n.d.</v>
      </c>
      <c r="W9" s="78"/>
      <c r="X9" s="78" t="str">
        <f t="shared" si="16"/>
        <v>n.d.</v>
      </c>
      <c r="Y9" s="78" t="str">
        <f t="shared" si="17"/>
        <v>n.d.</v>
      </c>
      <c r="Z9" s="78" t="str">
        <f t="shared" si="18"/>
        <v>n.d.</v>
      </c>
    </row>
    <row r="10" spans="1:30" ht="17.25" customHeight="1">
      <c r="A10" s="3">
        <v>4</v>
      </c>
      <c r="B10" s="76" t="s">
        <v>127</v>
      </c>
      <c r="C10" s="98" t="s">
        <v>25</v>
      </c>
      <c r="D10" s="78">
        <f t="shared" si="0"/>
        <v>112.5</v>
      </c>
      <c r="E10" s="78">
        <f t="shared" si="1"/>
        <v>110</v>
      </c>
      <c r="F10" s="78">
        <f t="shared" si="2"/>
        <v>115</v>
      </c>
      <c r="G10" s="78">
        <f t="shared" si="3"/>
        <v>115</v>
      </c>
      <c r="H10" s="193" t="str">
        <f t="shared" si="4"/>
        <v>↓</v>
      </c>
      <c r="I10" s="194">
        <f t="shared" si="5"/>
        <v>-2.5</v>
      </c>
      <c r="J10" s="225">
        <f t="shared" si="6"/>
        <v>-2.1739130434782608E-2</v>
      </c>
      <c r="K10" s="235"/>
      <c r="L10" s="78" t="str">
        <f t="shared" si="7"/>
        <v>n.d.</v>
      </c>
      <c r="M10" s="78" t="str">
        <f t="shared" si="8"/>
        <v>n.d.</v>
      </c>
      <c r="N10" s="78" t="str">
        <f t="shared" si="9"/>
        <v>n.d.</v>
      </c>
      <c r="O10" s="79"/>
      <c r="P10" s="78" t="str">
        <f t="shared" si="10"/>
        <v>n.d.</v>
      </c>
      <c r="Q10" s="78" t="str">
        <f t="shared" si="11"/>
        <v>n.d.</v>
      </c>
      <c r="R10" s="78" t="str">
        <f t="shared" si="12"/>
        <v>n.d.</v>
      </c>
      <c r="S10" s="79"/>
      <c r="T10" s="78" t="str">
        <f t="shared" si="13"/>
        <v>n.d.</v>
      </c>
      <c r="U10" s="78" t="str">
        <f t="shared" si="14"/>
        <v>n.d.</v>
      </c>
      <c r="V10" s="78" t="str">
        <f t="shared" si="15"/>
        <v>n.d.</v>
      </c>
      <c r="W10" s="78"/>
      <c r="X10" s="78" t="str">
        <f t="shared" si="16"/>
        <v>n.d.</v>
      </c>
      <c r="Y10" s="78" t="str">
        <f t="shared" si="17"/>
        <v>n.d.</v>
      </c>
      <c r="Z10" s="78" t="str">
        <f t="shared" si="18"/>
        <v>n.d.</v>
      </c>
    </row>
    <row r="11" spans="1:30" ht="17.25" customHeight="1">
      <c r="A11" s="3">
        <v>5</v>
      </c>
      <c r="B11" s="76" t="s">
        <v>131</v>
      </c>
      <c r="C11" s="98" t="s">
        <v>25</v>
      </c>
      <c r="D11" s="78">
        <f t="shared" si="0"/>
        <v>109.5</v>
      </c>
      <c r="E11" s="78">
        <f t="shared" si="1"/>
        <v>105</v>
      </c>
      <c r="F11" s="78">
        <f t="shared" si="2"/>
        <v>112</v>
      </c>
      <c r="G11" s="78">
        <f t="shared" si="3"/>
        <v>109.35714285714286</v>
      </c>
      <c r="H11" s="193" t="str">
        <f t="shared" si="4"/>
        <v>↑</v>
      </c>
      <c r="I11" s="194">
        <f t="shared" si="5"/>
        <v>0.1428571428571388</v>
      </c>
      <c r="J11" s="225">
        <f t="shared" si="6"/>
        <v>1.3063357282821313E-3</v>
      </c>
      <c r="K11" s="235"/>
      <c r="L11" s="78" t="str">
        <f t="shared" si="7"/>
        <v>n.d.</v>
      </c>
      <c r="M11" s="78" t="str">
        <f t="shared" si="8"/>
        <v>n.d.</v>
      </c>
      <c r="N11" s="78" t="str">
        <f t="shared" si="9"/>
        <v>n.d.</v>
      </c>
      <c r="O11" s="79"/>
      <c r="P11" s="78" t="str">
        <f t="shared" si="10"/>
        <v>n.d.</v>
      </c>
      <c r="Q11" s="78" t="str">
        <f t="shared" si="11"/>
        <v>n.d.</v>
      </c>
      <c r="R11" s="78" t="str">
        <f t="shared" si="12"/>
        <v>n.d.</v>
      </c>
      <c r="S11" s="79"/>
      <c r="T11" s="78" t="str">
        <f t="shared" si="13"/>
        <v>n.d.</v>
      </c>
      <c r="U11" s="78" t="str">
        <f t="shared" si="14"/>
        <v>n.d.</v>
      </c>
      <c r="V11" s="78" t="str">
        <f t="shared" si="15"/>
        <v>n.d.</v>
      </c>
      <c r="W11" s="78"/>
      <c r="X11" s="78" t="str">
        <f t="shared" si="16"/>
        <v>n.d.</v>
      </c>
      <c r="Y11" s="78" t="str">
        <f t="shared" si="17"/>
        <v>n.d.</v>
      </c>
      <c r="Z11" s="78" t="str">
        <f t="shared" si="18"/>
        <v>n.d.</v>
      </c>
    </row>
    <row r="12" spans="1:30" ht="17.25" customHeight="1">
      <c r="A12" s="3">
        <v>6</v>
      </c>
      <c r="B12" s="76" t="s">
        <v>128</v>
      </c>
      <c r="C12" s="98" t="s">
        <v>25</v>
      </c>
      <c r="D12" s="78">
        <f t="shared" si="0"/>
        <v>109</v>
      </c>
      <c r="E12" s="78">
        <f t="shared" si="1"/>
        <v>108</v>
      </c>
      <c r="F12" s="78">
        <f t="shared" si="2"/>
        <v>110</v>
      </c>
      <c r="G12" s="78">
        <f t="shared" si="3"/>
        <v>110</v>
      </c>
      <c r="H12" s="193" t="str">
        <f t="shared" si="4"/>
        <v>↓</v>
      </c>
      <c r="I12" s="194">
        <f t="shared" si="5"/>
        <v>-1</v>
      </c>
      <c r="J12" s="225">
        <f t="shared" si="6"/>
        <v>-9.0909090909090905E-3</v>
      </c>
      <c r="K12" s="235"/>
      <c r="L12" s="78" t="str">
        <f t="shared" si="7"/>
        <v>n.d.</v>
      </c>
      <c r="M12" s="78" t="str">
        <f t="shared" si="8"/>
        <v>n.d.</v>
      </c>
      <c r="N12" s="78" t="str">
        <f t="shared" si="9"/>
        <v>n.d.</v>
      </c>
      <c r="O12" s="79"/>
      <c r="P12" s="78" t="str">
        <f t="shared" si="10"/>
        <v>n.d.</v>
      </c>
      <c r="Q12" s="78" t="str">
        <f t="shared" si="11"/>
        <v>n.d.</v>
      </c>
      <c r="R12" s="78" t="str">
        <f t="shared" si="12"/>
        <v>n.d.</v>
      </c>
      <c r="S12" s="79"/>
      <c r="T12" s="78" t="str">
        <f t="shared" si="13"/>
        <v>n.d.</v>
      </c>
      <c r="U12" s="78" t="str">
        <f t="shared" si="14"/>
        <v>n.d.</v>
      </c>
      <c r="V12" s="78" t="str">
        <f t="shared" si="15"/>
        <v>n.d.</v>
      </c>
      <c r="W12" s="78"/>
      <c r="X12" s="78" t="str">
        <f t="shared" si="16"/>
        <v>n.d.</v>
      </c>
      <c r="Y12" s="78" t="str">
        <f t="shared" si="17"/>
        <v>n.d.</v>
      </c>
      <c r="Z12" s="78" t="str">
        <f t="shared" si="18"/>
        <v>n.d.</v>
      </c>
    </row>
    <row r="13" spans="1:30" ht="17.25" customHeight="1">
      <c r="A13" s="3">
        <v>7</v>
      </c>
      <c r="B13" s="76" t="s">
        <v>168</v>
      </c>
      <c r="C13" s="98" t="s">
        <v>25</v>
      </c>
      <c r="D13" s="78">
        <f t="shared" si="0"/>
        <v>125</v>
      </c>
      <c r="E13" s="78">
        <f t="shared" si="1"/>
        <v>125</v>
      </c>
      <c r="F13" s="78">
        <f t="shared" si="2"/>
        <v>125</v>
      </c>
      <c r="G13" s="78">
        <f t="shared" si="3"/>
        <v>125</v>
      </c>
      <c r="H13" s="193" t="str">
        <f t="shared" si="4"/>
        <v>=</v>
      </c>
      <c r="I13" s="194">
        <f t="shared" si="5"/>
        <v>0</v>
      </c>
      <c r="J13" s="225">
        <f t="shared" si="6"/>
        <v>0</v>
      </c>
      <c r="K13" s="235"/>
      <c r="L13" s="78" t="str">
        <f t="shared" si="7"/>
        <v>n.d.</v>
      </c>
      <c r="M13" s="78" t="str">
        <f t="shared" si="8"/>
        <v>n.d.</v>
      </c>
      <c r="N13" s="78" t="str">
        <f t="shared" si="9"/>
        <v>n.d.</v>
      </c>
      <c r="O13" s="79"/>
      <c r="P13" s="78" t="str">
        <f t="shared" si="10"/>
        <v>n.d.</v>
      </c>
      <c r="Q13" s="78" t="str">
        <f t="shared" si="11"/>
        <v>n.d.</v>
      </c>
      <c r="R13" s="78" t="str">
        <f t="shared" si="12"/>
        <v>n.d.</v>
      </c>
      <c r="S13" s="79"/>
      <c r="T13" s="78" t="str">
        <f t="shared" si="13"/>
        <v>n.d.</v>
      </c>
      <c r="U13" s="78" t="str">
        <f t="shared" si="14"/>
        <v>n.d.</v>
      </c>
      <c r="V13" s="78" t="str">
        <f t="shared" si="15"/>
        <v>n.d.</v>
      </c>
      <c r="W13" s="78"/>
      <c r="X13" s="78" t="str">
        <f t="shared" si="16"/>
        <v>n.d.</v>
      </c>
      <c r="Y13" s="78" t="str">
        <f t="shared" si="17"/>
        <v>n.d.</v>
      </c>
      <c r="Z13" s="78" t="str">
        <f t="shared" si="18"/>
        <v>n.d.</v>
      </c>
    </row>
    <row r="14" spans="1:30" ht="17.25" customHeight="1">
      <c r="A14" s="3">
        <v>8</v>
      </c>
      <c r="B14" s="76" t="s">
        <v>169</v>
      </c>
      <c r="C14" s="98" t="s">
        <v>25</v>
      </c>
      <c r="D14" s="78" t="str">
        <f t="shared" si="0"/>
        <v>n.d.</v>
      </c>
      <c r="E14" s="78" t="str">
        <f t="shared" si="1"/>
        <v>n.d.</v>
      </c>
      <c r="F14" s="78" t="str">
        <f t="shared" si="2"/>
        <v>n.d.</v>
      </c>
      <c r="G14" s="78" t="str">
        <f t="shared" si="3"/>
        <v>n.d.</v>
      </c>
      <c r="H14" s="193" t="str">
        <f t="shared" si="4"/>
        <v/>
      </c>
      <c r="I14" s="194" t="str">
        <f t="shared" si="5"/>
        <v/>
      </c>
      <c r="J14" s="225" t="str">
        <f t="shared" si="6"/>
        <v/>
      </c>
      <c r="K14" s="235"/>
      <c r="L14" s="78" t="str">
        <f t="shared" si="7"/>
        <v>n.d.</v>
      </c>
      <c r="M14" s="78" t="str">
        <f t="shared" si="8"/>
        <v>n.d.</v>
      </c>
      <c r="N14" s="78" t="str">
        <f t="shared" si="9"/>
        <v>n.d.</v>
      </c>
      <c r="O14" s="79"/>
      <c r="P14" s="78" t="str">
        <f t="shared" si="10"/>
        <v>n.d.</v>
      </c>
      <c r="Q14" s="78" t="str">
        <f t="shared" si="11"/>
        <v>n.d.</v>
      </c>
      <c r="R14" s="78" t="str">
        <f t="shared" si="12"/>
        <v>n.d.</v>
      </c>
      <c r="S14" s="79"/>
      <c r="T14" s="78" t="str">
        <f t="shared" si="13"/>
        <v>n.d.</v>
      </c>
      <c r="U14" s="78" t="str">
        <f t="shared" si="14"/>
        <v>n.d.</v>
      </c>
      <c r="V14" s="78" t="str">
        <f t="shared" si="15"/>
        <v>n.d.</v>
      </c>
      <c r="W14" s="78"/>
      <c r="X14" s="78" t="str">
        <f t="shared" si="16"/>
        <v>n.d.</v>
      </c>
      <c r="Y14" s="78" t="str">
        <f t="shared" si="17"/>
        <v>n.d.</v>
      </c>
      <c r="Z14" s="78" t="str">
        <f t="shared" si="18"/>
        <v>n.d.</v>
      </c>
    </row>
    <row r="15" spans="1:30" ht="17.25" customHeight="1">
      <c r="A15" s="3">
        <v>9</v>
      </c>
      <c r="B15" s="76" t="s">
        <v>129</v>
      </c>
      <c r="C15" s="98" t="s">
        <v>25</v>
      </c>
      <c r="D15" s="78">
        <f t="shared" si="0"/>
        <v>28.826086956521738</v>
      </c>
      <c r="E15" s="78">
        <f t="shared" si="1"/>
        <v>27</v>
      </c>
      <c r="F15" s="78">
        <f t="shared" si="2"/>
        <v>30</v>
      </c>
      <c r="G15" s="78">
        <f t="shared" si="3"/>
        <v>28.712499999999999</v>
      </c>
      <c r="H15" s="193" t="str">
        <f t="shared" si="4"/>
        <v>↑</v>
      </c>
      <c r="I15" s="194">
        <f t="shared" si="5"/>
        <v>0.11358695652173978</v>
      </c>
      <c r="J15" s="225">
        <f t="shared" si="6"/>
        <v>3.9560106755503624E-3</v>
      </c>
      <c r="K15" s="80"/>
      <c r="L15" s="78" t="str">
        <f t="shared" si="7"/>
        <v>n.d.</v>
      </c>
      <c r="M15" s="78" t="str">
        <f t="shared" si="8"/>
        <v>n.d.</v>
      </c>
      <c r="N15" s="78" t="str">
        <f t="shared" si="9"/>
        <v>n.d.</v>
      </c>
      <c r="O15" s="79"/>
      <c r="P15" s="78" t="str">
        <f t="shared" si="10"/>
        <v>n.d.</v>
      </c>
      <c r="Q15" s="78" t="str">
        <f t="shared" si="11"/>
        <v>n.d.</v>
      </c>
      <c r="R15" s="78" t="str">
        <f t="shared" si="12"/>
        <v>n.d.</v>
      </c>
      <c r="S15" s="79"/>
      <c r="T15" s="78" t="str">
        <f t="shared" si="13"/>
        <v>n.d.</v>
      </c>
      <c r="U15" s="78" t="str">
        <f t="shared" si="14"/>
        <v>n.d.</v>
      </c>
      <c r="V15" s="78" t="str">
        <f t="shared" si="15"/>
        <v>n.d.</v>
      </c>
      <c r="W15" s="78"/>
      <c r="X15" s="78" t="str">
        <f t="shared" si="16"/>
        <v>n.d.</v>
      </c>
      <c r="Y15" s="78" t="str">
        <f t="shared" si="17"/>
        <v>n.d.</v>
      </c>
      <c r="Z15" s="78" t="str">
        <f t="shared" si="18"/>
        <v>n.d.</v>
      </c>
    </row>
    <row r="16" spans="1:30" ht="17.25" customHeight="1">
      <c r="A16" s="3">
        <v>10</v>
      </c>
      <c r="B16" s="76" t="s">
        <v>130</v>
      </c>
      <c r="C16" s="98" t="s">
        <v>25</v>
      </c>
      <c r="D16" s="78">
        <f t="shared" si="0"/>
        <v>26.666666666666668</v>
      </c>
      <c r="E16" s="78">
        <f t="shared" si="1"/>
        <v>24</v>
      </c>
      <c r="F16" s="78">
        <f t="shared" si="2"/>
        <v>28</v>
      </c>
      <c r="G16" s="78">
        <f t="shared" si="3"/>
        <v>27.15</v>
      </c>
      <c r="H16" s="193" t="str">
        <f t="shared" si="4"/>
        <v>↓</v>
      </c>
      <c r="I16" s="194">
        <f t="shared" si="5"/>
        <v>-0.48333333333333073</v>
      </c>
      <c r="J16" s="225">
        <f t="shared" si="6"/>
        <v>-1.7802332719459697E-2</v>
      </c>
      <c r="K16" s="80"/>
      <c r="L16" s="78" t="str">
        <f t="shared" si="7"/>
        <v>n.d.</v>
      </c>
      <c r="M16" s="78" t="str">
        <f t="shared" si="8"/>
        <v>n.d.</v>
      </c>
      <c r="N16" s="78" t="str">
        <f t="shared" si="9"/>
        <v>n.d.</v>
      </c>
      <c r="O16" s="79"/>
      <c r="P16" s="78" t="str">
        <f t="shared" si="10"/>
        <v>n.d.</v>
      </c>
      <c r="Q16" s="78" t="str">
        <f t="shared" si="11"/>
        <v>n.d.</v>
      </c>
      <c r="R16" s="78" t="str">
        <f t="shared" si="12"/>
        <v>n.d.</v>
      </c>
      <c r="S16" s="79"/>
      <c r="T16" s="78" t="str">
        <f t="shared" si="13"/>
        <v>n.d.</v>
      </c>
      <c r="U16" s="78" t="str">
        <f t="shared" si="14"/>
        <v>n.d.</v>
      </c>
      <c r="V16" s="78" t="str">
        <f t="shared" si="15"/>
        <v>n.d.</v>
      </c>
      <c r="W16" s="78"/>
      <c r="X16" s="78" t="str">
        <f t="shared" si="16"/>
        <v>n.d.</v>
      </c>
      <c r="Y16" s="78" t="str">
        <f t="shared" si="17"/>
        <v>n.d.</v>
      </c>
      <c r="Z16" s="78" t="str">
        <f t="shared" si="18"/>
        <v>n.d.</v>
      </c>
    </row>
    <row r="17" spans="1:30" ht="7.5" customHeight="1">
      <c r="B17" s="81"/>
      <c r="C17" s="82"/>
      <c r="D17" s="83"/>
      <c r="E17" s="83"/>
      <c r="F17" s="83"/>
      <c r="G17" s="84"/>
      <c r="H17" s="85"/>
      <c r="I17" s="85"/>
      <c r="J17" s="85"/>
      <c r="K17" s="81"/>
      <c r="L17" s="81"/>
      <c r="M17" s="81"/>
      <c r="N17" s="81"/>
      <c r="O17" s="75"/>
      <c r="P17" s="75"/>
      <c r="Q17" s="75"/>
      <c r="R17" s="75"/>
      <c r="S17" s="75"/>
      <c r="T17" s="75"/>
      <c r="U17" s="75"/>
      <c r="V17" s="75"/>
      <c r="W17" s="75"/>
      <c r="X17" s="75"/>
      <c r="Y17" s="75"/>
      <c r="Z17" s="75"/>
    </row>
    <row r="18" spans="1:30" ht="15" customHeight="1">
      <c r="B18" s="86" t="s">
        <v>282</v>
      </c>
      <c r="C18" s="82"/>
      <c r="D18" s="83"/>
      <c r="E18" s="83"/>
      <c r="F18" s="83"/>
      <c r="G18" s="84"/>
      <c r="H18" s="85"/>
      <c r="I18" s="85"/>
      <c r="J18" s="85"/>
      <c r="K18" s="81"/>
      <c r="L18" s="81"/>
      <c r="M18" s="81"/>
      <c r="N18" s="81"/>
      <c r="O18" s="75"/>
      <c r="P18" s="75"/>
      <c r="Q18" s="75"/>
      <c r="R18" s="75"/>
      <c r="S18" s="75"/>
      <c r="T18" s="75"/>
      <c r="U18" s="75"/>
      <c r="V18" s="75"/>
      <c r="W18" s="75"/>
      <c r="X18" s="75"/>
      <c r="Y18" s="75"/>
      <c r="Z18" s="75"/>
    </row>
    <row r="19" spans="1:30" s="2" customFormat="1" ht="15" customHeight="1">
      <c r="B19" s="87" t="s">
        <v>200</v>
      </c>
      <c r="C19" s="87"/>
      <c r="D19" s="224"/>
      <c r="E19" s="224"/>
      <c r="F19" s="224"/>
      <c r="G19" s="224"/>
      <c r="H19" s="89"/>
      <c r="I19" s="90"/>
      <c r="J19" s="223"/>
      <c r="K19" s="74"/>
      <c r="L19" s="74"/>
      <c r="M19" s="74"/>
      <c r="N19" s="74"/>
      <c r="O19" s="75"/>
      <c r="P19" s="75"/>
      <c r="Q19" s="75"/>
      <c r="R19" s="75"/>
      <c r="S19" s="75"/>
      <c r="T19" s="75"/>
      <c r="U19" s="75"/>
      <c r="V19" s="75"/>
      <c r="W19" s="75"/>
      <c r="X19" s="75"/>
      <c r="Y19" s="75"/>
      <c r="Z19" s="75"/>
      <c r="AA19" s="222"/>
    </row>
    <row r="20" spans="1:30" ht="15" customHeight="1">
      <c r="B20" s="86" t="s">
        <v>199</v>
      </c>
      <c r="C20" s="92"/>
      <c r="D20" s="81"/>
      <c r="E20" s="81"/>
      <c r="F20" s="81"/>
      <c r="G20" s="81"/>
      <c r="H20" s="93"/>
      <c r="I20" s="93"/>
      <c r="J20" s="81"/>
      <c r="K20" s="81"/>
      <c r="L20" s="81"/>
      <c r="M20" s="81"/>
      <c r="N20" s="81"/>
      <c r="O20" s="75"/>
      <c r="P20" s="75"/>
      <c r="Q20" s="75"/>
      <c r="R20" s="75"/>
      <c r="S20" s="75"/>
      <c r="T20" s="75"/>
      <c r="U20" s="75"/>
      <c r="V20" s="75"/>
      <c r="W20" s="75"/>
      <c r="X20" s="75"/>
      <c r="Y20" s="75"/>
      <c r="Z20" s="75"/>
    </row>
    <row r="21" spans="1:30" ht="15" customHeight="1">
      <c r="B21" s="10"/>
    </row>
    <row r="22" spans="1:30" s="5" customFormat="1" ht="13.5" customHeight="1">
      <c r="A22" s="3"/>
      <c r="B22" s="99"/>
      <c r="C22" s="100"/>
      <c r="D22" s="99"/>
      <c r="E22" s="99"/>
      <c r="F22" s="99"/>
      <c r="G22" s="99"/>
      <c r="H22" s="99"/>
      <c r="I22" s="99"/>
      <c r="J22" s="99"/>
      <c r="K22" s="99"/>
      <c r="L22" s="99"/>
      <c r="M22" s="99"/>
      <c r="N22" s="101"/>
      <c r="O22" s="99"/>
      <c r="P22" s="99"/>
      <c r="Q22" s="99"/>
      <c r="R22" s="99"/>
      <c r="S22" s="102"/>
      <c r="T22" s="99"/>
      <c r="U22" s="99"/>
      <c r="V22" s="99"/>
      <c r="W22" s="99"/>
      <c r="X22" s="102"/>
      <c r="Y22" s="99"/>
      <c r="Z22" s="105" t="str">
        <f>+numinforme</f>
        <v>INDECAEA1320723</v>
      </c>
      <c r="AA22" s="222"/>
    </row>
    <row r="23" spans="1:30" s="5" customFormat="1" ht="36.7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101"/>
      <c r="P23" s="101"/>
      <c r="Q23" s="101"/>
      <c r="R23" s="101"/>
      <c r="S23" s="102"/>
      <c r="T23" s="101"/>
      <c r="U23" s="101"/>
      <c r="V23" s="101"/>
      <c r="W23" s="101"/>
      <c r="X23" s="102"/>
      <c r="Y23" s="102"/>
      <c r="Z23" s="102"/>
      <c r="AA23" s="222"/>
      <c r="AB23" s="4"/>
      <c r="AC23" s="4"/>
      <c r="AD23" s="3"/>
    </row>
    <row r="24" spans="1:30" s="5" customFormat="1" ht="15" customHeight="1">
      <c r="A24" s="118">
        <f>AC28</f>
        <v>45125</v>
      </c>
      <c r="B24" s="234">
        <f>AC7</f>
        <v>45125</v>
      </c>
      <c r="C24" s="234"/>
      <c r="D24" s="234"/>
      <c r="E24" s="234"/>
      <c r="F24" s="234"/>
      <c r="G24" s="234"/>
      <c r="H24" s="234"/>
      <c r="I24" s="234"/>
      <c r="J24" s="234"/>
      <c r="K24" s="234"/>
      <c r="L24" s="234"/>
      <c r="M24" s="234"/>
      <c r="N24" s="234"/>
      <c r="O24" s="234"/>
      <c r="P24" s="234"/>
      <c r="Q24" s="234"/>
      <c r="R24" s="234"/>
      <c r="S24" s="234"/>
      <c r="T24" s="234"/>
      <c r="U24" s="234"/>
      <c r="V24" s="234"/>
      <c r="W24" s="234"/>
      <c r="X24" s="234"/>
      <c r="Y24" s="234"/>
      <c r="Z24" s="234"/>
      <c r="AA24" s="222"/>
      <c r="AB24" s="222"/>
      <c r="AC24" s="222"/>
    </row>
    <row r="25" spans="1:30" s="5" customFormat="1" ht="12" customHeight="1">
      <c r="A25" s="3"/>
      <c r="B25" s="99"/>
      <c r="C25" s="100"/>
      <c r="D25" s="99"/>
      <c r="E25" s="99"/>
      <c r="F25" s="99"/>
      <c r="G25" s="99"/>
      <c r="H25" s="101"/>
      <c r="I25" s="101"/>
      <c r="J25" s="99"/>
      <c r="K25" s="99"/>
      <c r="L25" s="99"/>
      <c r="M25" s="99"/>
      <c r="N25" s="99"/>
      <c r="O25" s="102"/>
      <c r="P25" s="102"/>
      <c r="Q25" s="102"/>
      <c r="R25" s="102"/>
      <c r="S25" s="102"/>
      <c r="T25" s="102"/>
      <c r="U25" s="102"/>
      <c r="V25" s="102"/>
      <c r="W25" s="102"/>
      <c r="X25" s="102"/>
      <c r="Y25" s="102"/>
      <c r="Z25" s="102"/>
      <c r="AA25" s="222"/>
    </row>
    <row r="26" spans="1:30" ht="15" customHeight="1">
      <c r="B26" s="236" t="s">
        <v>252</v>
      </c>
      <c r="C26" s="236"/>
      <c r="D26" s="236"/>
      <c r="E26" s="236"/>
      <c r="F26" s="236"/>
      <c r="G26" s="236"/>
      <c r="H26" s="236"/>
      <c r="I26" s="236"/>
      <c r="J26" s="237"/>
      <c r="K26" s="106"/>
      <c r="L26" s="238" t="s">
        <v>172</v>
      </c>
      <c r="M26" s="238"/>
      <c r="N26" s="239"/>
      <c r="O26" s="107"/>
      <c r="P26" s="238" t="s">
        <v>183</v>
      </c>
      <c r="Q26" s="238"/>
      <c r="R26" s="240"/>
      <c r="S26" s="107"/>
      <c r="T26" s="238" t="str">
        <f>+T5</f>
        <v>SAN VICENTE</v>
      </c>
      <c r="U26" s="238"/>
      <c r="V26" s="240"/>
      <c r="W26" s="199"/>
      <c r="X26" s="238" t="str">
        <f>+X5</f>
        <v>SAN MIGUEL</v>
      </c>
      <c r="Y26" s="238"/>
      <c r="Z26" s="238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08" t="s">
        <v>2</v>
      </c>
      <c r="C27" s="109" t="s">
        <v>196</v>
      </c>
      <c r="D27" s="110" t="str">
        <f>CONCATENATE(AC26," ",TEXT(AD28,"dd/mmm"))</f>
        <v>Promedio 18/jul</v>
      </c>
      <c r="E27" s="111" t="s">
        <v>0</v>
      </c>
      <c r="F27" s="111" t="s">
        <v>1</v>
      </c>
      <c r="G27" s="112" t="str">
        <f>CONCATENATE(AC26," ",TEXT(AD29,"dd/mmm"))</f>
        <v>Promedio 17/jul</v>
      </c>
      <c r="H27" s="113" t="s">
        <v>197</v>
      </c>
      <c r="I27" s="114" t="s">
        <v>5</v>
      </c>
      <c r="J27" s="115" t="s">
        <v>4</v>
      </c>
      <c r="K27" s="119"/>
      <c r="L27" s="110" t="s">
        <v>132</v>
      </c>
      <c r="M27" s="111" t="s">
        <v>0</v>
      </c>
      <c r="N27" s="116" t="s">
        <v>1</v>
      </c>
      <c r="O27" s="120"/>
      <c r="P27" s="110" t="s">
        <v>132</v>
      </c>
      <c r="Q27" s="111" t="s">
        <v>0</v>
      </c>
      <c r="R27" s="117" t="s">
        <v>1</v>
      </c>
      <c r="S27" s="120"/>
      <c r="T27" s="110" t="s">
        <v>132</v>
      </c>
      <c r="U27" s="111" t="s">
        <v>0</v>
      </c>
      <c r="V27" s="117" t="s">
        <v>1</v>
      </c>
      <c r="W27" s="200"/>
      <c r="X27" s="110" t="s">
        <v>132</v>
      </c>
      <c r="Y27" s="111" t="s">
        <v>0</v>
      </c>
      <c r="Z27" s="111" t="s">
        <v>1</v>
      </c>
      <c r="AA27" s="222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6" t="s">
        <v>124</v>
      </c>
      <c r="C28" s="97" t="s">
        <v>235</v>
      </c>
      <c r="D28" s="143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3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3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3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3" t="str">
        <f t="shared" ref="H28:H37" si="23">IF(D28="n.d.","",IF(G28="n.d.","",IF(D28=G28,"=",IF(D28&gt;G28,"↑","↓"))))</f>
        <v>=</v>
      </c>
      <c r="I28" s="143">
        <f t="shared" ref="I28:I37" si="24">IF(ISERR(IF(D28="n.d.","",IF(G28="n.d.","",(D28-G28)))),"",IF(D28="n.d.","",IF(G28="n.d.","",(D28-G28))))</f>
        <v>0</v>
      </c>
      <c r="J28" s="225">
        <f t="shared" ref="J28:J37" si="25">IF(ISERR(IF(D28="n.d.","",IF(G28="n.d.","",(D28-G28)/G28))),"",IF(D28="n.d.","",IF(G28="n.d.","",(D28-G28)/G28)))</f>
        <v>0</v>
      </c>
      <c r="K28" s="235"/>
      <c r="L28" s="143" t="str">
        <f>IF(IF(ISERROR(VLOOKUP(CONCATENATE($A28,$L$26),sansalvador,8,FALSE)),"n.d.",VLOOKUP(CONCATENATE($A28,$L$26),sansalvador,8,FALSE))=0,"n.d.", IF(ISERROR(VLOOKUP(CONCATENATE($A28,$L$26),sansalvador,8,FALSE)),"n.d.",VLOOKUP(CONCATENATE($A28,$L$26),sansalvador,8,FALSE)))</f>
        <v>n.d.</v>
      </c>
      <c r="M28" s="143" t="str">
        <f t="shared" ref="M28:M37" si="26">IF(IF(ISERROR(VLOOKUP(CONCATENATE($A28,$L$26),sansalvador,9,FALSE)),"n.d.",VLOOKUP(CONCATENATE($A28,$L$26),sansalvador,9,FALSE))=0,"n.d.", IF(ISERROR(VLOOKUP(CONCATENATE($A28,$L$26),sansalvador,9,FALSE)),"n.d.",VLOOKUP(CONCATENATE($A28,$L$26),sansalvador,9,FALSE)))</f>
        <v>n.d.</v>
      </c>
      <c r="N28" s="143" t="str">
        <f t="shared" ref="N28:N37" si="27">IF(IF(ISERROR(VLOOKUP(CONCATENATE($A28,$L$26),sansalvador,10,FALSE)),"n.d.",VLOOKUP(CONCATENATE($A28,$L$26),sansalvador,10,FALSE))=0,"n.d.", IF(ISERROR(VLOOKUP(CONCATENATE($A28,$L$26),sansalvador,10,FALSE)),"n.d.",VLOOKUP(CONCATENATE($A28,$L$26),sansalvador,10,FALSE)))</f>
        <v>n.d.</v>
      </c>
      <c r="O28" s="180"/>
      <c r="P28" s="143" t="str">
        <f t="shared" ref="P28:P37" si="28">IF(IF(ISERROR(VLOOKUP(CONCATENATE($A28,$P$26),sansalvador,8,FALSE)),"n.d.",VLOOKUP(CONCATENATE($A28,$P$26),sansalvador,8,FALSE))=0,"n.d.", IF(ISERROR(VLOOKUP(CONCATENATE($A28,$P$26),sansalvador,8,FALSE)),"n.d.",VLOOKUP(CONCATENATE($A28,$P$26),sansalvador,8,FALSE)))</f>
        <v>n.d.</v>
      </c>
      <c r="Q28" s="143" t="str">
        <f t="shared" ref="Q28:Q37" si="29">IF(IF(ISERROR(VLOOKUP(CONCATENATE($A28,$P$26),sansalvador,9,FALSE)),"n.d.",VLOOKUP(CONCATENATE($A28,$P$26),sansalvador,9,FALSE))=0,"n.d.", IF(ISERROR(VLOOKUP(CONCATENATE($A28,$P$26),sansalvador,9,FALSE)),"n.d.",VLOOKUP(CONCATENATE($A28,$P$26),sansalvador,9,FALSE)))</f>
        <v>n.d.</v>
      </c>
      <c r="R28" s="143" t="str">
        <f t="shared" ref="R28:R37" si="30">IF(IF(ISERROR(VLOOKUP(CONCATENATE($A28,$P$26),sansalvador,10,FALSE)),"n.d.",VLOOKUP(CONCATENATE($A28,$P$26),sansalvador,10,FALSE))=0,"n.d.", IF(ISERROR(VLOOKUP(CONCATENATE($A28,$P$26),sansalvador,10,FALSE)),"n.d.",VLOOKUP(CONCATENATE($A28,$P$26),sansalvador,10,FALSE)))</f>
        <v>n.d.</v>
      </c>
      <c r="S28" s="180"/>
      <c r="T28" s="143" t="str">
        <f t="shared" ref="T28:T37" si="31">IF(IF(ISERROR(VLOOKUP(CONCATENATE($A28,$T$26),sansalvador,8,FALSE)),"n.d.",VLOOKUP(CONCATENATE($A28,$T$26),sansalvador,8,FALSE))=0,"n.d.", IF(ISERROR(VLOOKUP(CONCATENATE($A28,$T$26),sansalvador,8,FALSE)),"n.d.",VLOOKUP(CONCATENATE($A28,$T$26),sansalvador,8,FALSE)))</f>
        <v>n.d.</v>
      </c>
      <c r="U28" s="143" t="str">
        <f t="shared" ref="U28:U37" si="32">IF(IF(ISERROR(VLOOKUP(CONCATENATE($A28,$T$26),sansalvador,9,FALSE)),"n.d.",VLOOKUP(CONCATENATE($A28,$T$26),sansalvador,9,FALSE))=0,"n.d.", IF(ISERROR(VLOOKUP(CONCATENATE($A28,$T$26),sansalvador,9,FALSE)),"n.d.",VLOOKUP(CONCATENATE($A28,$T$26),sansalvador,9,FALSE)))</f>
        <v>n.d.</v>
      </c>
      <c r="V28" s="143" t="str">
        <f t="shared" ref="V28:V37" si="33">IF(IF(ISERROR(VLOOKUP(CONCATENATE($A28,$T$26),sansalvador,10,FALSE)),"n.d.",VLOOKUP(CONCATENATE($A28,$T$26),sansalvador,10,FALSE))=0,"n.d.", IF(ISERROR(VLOOKUP(CONCATENATE($A28,$T$26),sansalvador,10,FALSE)),"n.d.",VLOOKUP(CONCATENATE($A28,$T$26),sansalvador,10,FALSE)))</f>
        <v>n.d.</v>
      </c>
      <c r="W28" s="143"/>
      <c r="X28" s="143" t="str">
        <f t="shared" ref="X28:X37" si="34">IF(IF(ISERROR(VLOOKUP(CONCATENATE($A28,$X$26),sansalvador,8,FALSE)),"n.d.",VLOOKUP(CONCATENATE($A28,$X$26),sansalvador,8,FALSE))=0,"n.d.", IF(ISERROR(VLOOKUP(CONCATENATE($A28,$X$26),sansalvador,8,FALSE)),"n.d.",VLOOKUP(CONCATENATE($A28,$X$26),sansalvador,8,FALSE)))</f>
        <v>n.d.</v>
      </c>
      <c r="Y28" s="143" t="str">
        <f t="shared" ref="Y28:Y37" si="35">IF(IF(ISERROR(VLOOKUP(CONCATENATE($A28,$X$26),sansalvador,9,FALSE)),"n.d.",VLOOKUP(CONCATENATE($A28,$X$26),sansalvador,9,FALSE))=0,"n.d.", IF(ISERROR(VLOOKUP(CONCATENATE($A28,$X$26),sansalvador,9,FALSE)),"n.d.",VLOOKUP(CONCATENATE($A28,$X$26),sansalvador,9,FALSE)))</f>
        <v>n.d.</v>
      </c>
      <c r="Z28" s="143" t="str">
        <f t="shared" ref="Z28:Z37" si="36">IF(IF(ISERROR(VLOOKUP(CONCATENATE($A28,$X$26),sansalvador,10,FALSE)),"n.d.",VLOOKUP(CONCATENATE($A28,$X$26),sansalvador,10,FALSE))=0,"n.d.", IF(ISERROR(VLOOKUP(CONCATENATE($A28,$X$26),sansalvador,10,FALSE)),"n.d.",VLOOKUP(CONCATENATE($A28,$X$26),sansalvador,10,FALSE)))</f>
        <v>n.d.</v>
      </c>
      <c r="AB28" s="6" t="s">
        <v>177</v>
      </c>
      <c r="AC28" s="22">
        <f>+VLOOKUP(1111,sansalvador,3,FALSE)</f>
        <v>45125</v>
      </c>
      <c r="AD28" s="22">
        <f>+AC28</f>
        <v>45125</v>
      </c>
    </row>
    <row r="29" spans="1:30" ht="17.25" customHeight="1">
      <c r="A29" s="3">
        <v>2</v>
      </c>
      <c r="B29" s="76" t="s">
        <v>125</v>
      </c>
      <c r="C29" s="98" t="s">
        <v>235</v>
      </c>
      <c r="D29" s="143" t="str">
        <f t="shared" si="19"/>
        <v>n.d.</v>
      </c>
      <c r="E29" s="143" t="str">
        <f t="shared" si="20"/>
        <v>n.d.</v>
      </c>
      <c r="F29" s="143" t="str">
        <f t="shared" si="21"/>
        <v>n.d.</v>
      </c>
      <c r="G29" s="143" t="str">
        <f t="shared" si="22"/>
        <v>n.d.</v>
      </c>
      <c r="H29" s="143" t="str">
        <f t="shared" si="23"/>
        <v/>
      </c>
      <c r="I29" s="143" t="str">
        <f t="shared" si="24"/>
        <v/>
      </c>
      <c r="J29" s="225" t="str">
        <f t="shared" si="25"/>
        <v/>
      </c>
      <c r="K29" s="235"/>
      <c r="L29" s="143" t="str">
        <f t="shared" ref="L29:L37" si="37">IF(IF(ISERROR(VLOOKUP(CONCATENATE($A29,$L$5),sansalvador,8,FALSE)),"n.d.",VLOOKUP(CONCATENATE($A29,$L$5),sansalvador,8,FALSE))=0,"n.d.", IF(ISERROR(VLOOKUP(CONCATENATE($A29,$L$5),sansalvador,8,FALSE)),"n.d.",VLOOKUP(CONCATENATE($A29,$L$5),sansalvador,8,FALSE)))</f>
        <v>n.d.</v>
      </c>
      <c r="M29" s="143" t="str">
        <f t="shared" si="26"/>
        <v>n.d.</v>
      </c>
      <c r="N29" s="143" t="str">
        <f t="shared" si="27"/>
        <v>n.d.</v>
      </c>
      <c r="O29" s="180"/>
      <c r="P29" s="143" t="str">
        <f t="shared" si="28"/>
        <v>n.d.</v>
      </c>
      <c r="Q29" s="143" t="str">
        <f t="shared" si="29"/>
        <v>n.d.</v>
      </c>
      <c r="R29" s="143" t="str">
        <f t="shared" si="30"/>
        <v>n.d.</v>
      </c>
      <c r="S29" s="180"/>
      <c r="T29" s="143" t="str">
        <f t="shared" si="31"/>
        <v>n.d.</v>
      </c>
      <c r="U29" s="143" t="str">
        <f t="shared" si="32"/>
        <v>n.d.</v>
      </c>
      <c r="V29" s="143" t="str">
        <f t="shared" si="33"/>
        <v>n.d.</v>
      </c>
      <c r="W29" s="143"/>
      <c r="X29" s="143" t="str">
        <f t="shared" si="34"/>
        <v>n.d.</v>
      </c>
      <c r="Y29" s="143" t="str">
        <f t="shared" si="35"/>
        <v>n.d.</v>
      </c>
      <c r="Z29" s="143" t="str">
        <f t="shared" si="36"/>
        <v>n.d.</v>
      </c>
      <c r="AB29" s="6" t="s">
        <v>178</v>
      </c>
      <c r="AC29" s="22">
        <f>+VLOOKUP(9999,sansalvador,3,FALSE)</f>
        <v>45124</v>
      </c>
      <c r="AD29" s="22">
        <f>+AC29</f>
        <v>45124</v>
      </c>
    </row>
    <row r="30" spans="1:30" ht="17.25" customHeight="1">
      <c r="A30" s="3">
        <v>3</v>
      </c>
      <c r="B30" s="76" t="s">
        <v>126</v>
      </c>
      <c r="C30" s="98" t="s">
        <v>235</v>
      </c>
      <c r="D30" s="143">
        <f t="shared" si="19"/>
        <v>1.2250000000000001</v>
      </c>
      <c r="E30" s="143">
        <f t="shared" si="20"/>
        <v>1.2</v>
      </c>
      <c r="F30" s="143">
        <f t="shared" si="21"/>
        <v>1.25</v>
      </c>
      <c r="G30" s="143">
        <f t="shared" si="22"/>
        <v>1.2250000000000001</v>
      </c>
      <c r="H30" s="143" t="str">
        <f t="shared" si="23"/>
        <v>=</v>
      </c>
      <c r="I30" s="143">
        <f t="shared" si="24"/>
        <v>0</v>
      </c>
      <c r="J30" s="225">
        <f t="shared" si="25"/>
        <v>0</v>
      </c>
      <c r="K30" s="235"/>
      <c r="L30" s="143" t="str">
        <f t="shared" si="37"/>
        <v>n.d.</v>
      </c>
      <c r="M30" s="143" t="str">
        <f t="shared" si="26"/>
        <v>n.d.</v>
      </c>
      <c r="N30" s="143" t="str">
        <f t="shared" si="27"/>
        <v>n.d.</v>
      </c>
      <c r="O30" s="180"/>
      <c r="P30" s="143" t="str">
        <f t="shared" si="28"/>
        <v>n.d.</v>
      </c>
      <c r="Q30" s="143" t="str">
        <f t="shared" si="29"/>
        <v>n.d.</v>
      </c>
      <c r="R30" s="143" t="str">
        <f t="shared" si="30"/>
        <v>n.d.</v>
      </c>
      <c r="S30" s="180"/>
      <c r="T30" s="143" t="str">
        <f t="shared" si="31"/>
        <v>n.d.</v>
      </c>
      <c r="U30" s="143" t="str">
        <f t="shared" si="32"/>
        <v>n.d.</v>
      </c>
      <c r="V30" s="143" t="str">
        <f t="shared" si="33"/>
        <v>n.d.</v>
      </c>
      <c r="W30" s="143"/>
      <c r="X30" s="143" t="str">
        <f t="shared" si="34"/>
        <v>n.d.</v>
      </c>
      <c r="Y30" s="143" t="str">
        <f t="shared" si="35"/>
        <v>n.d.</v>
      </c>
      <c r="Z30" s="143" t="str">
        <f t="shared" si="36"/>
        <v>n.d.</v>
      </c>
    </row>
    <row r="31" spans="1:30" ht="17.25" customHeight="1">
      <c r="A31" s="3">
        <v>4</v>
      </c>
      <c r="B31" s="76" t="s">
        <v>127</v>
      </c>
      <c r="C31" s="98" t="s">
        <v>235</v>
      </c>
      <c r="D31" s="143">
        <f t="shared" si="19"/>
        <v>1.25</v>
      </c>
      <c r="E31" s="143">
        <f t="shared" si="20"/>
        <v>1.25</v>
      </c>
      <c r="F31" s="143">
        <f t="shared" si="21"/>
        <v>1.25</v>
      </c>
      <c r="G31" s="143">
        <f t="shared" si="22"/>
        <v>1.25</v>
      </c>
      <c r="H31" s="143" t="str">
        <f t="shared" si="23"/>
        <v>=</v>
      </c>
      <c r="I31" s="143">
        <f t="shared" si="24"/>
        <v>0</v>
      </c>
      <c r="J31" s="225">
        <f t="shared" si="25"/>
        <v>0</v>
      </c>
      <c r="K31" s="235"/>
      <c r="L31" s="143" t="str">
        <f t="shared" si="37"/>
        <v>n.d.</v>
      </c>
      <c r="M31" s="143" t="str">
        <f t="shared" si="26"/>
        <v>n.d.</v>
      </c>
      <c r="N31" s="143" t="str">
        <f t="shared" si="27"/>
        <v>n.d.</v>
      </c>
      <c r="O31" s="180"/>
      <c r="P31" s="143" t="str">
        <f t="shared" si="28"/>
        <v>n.d.</v>
      </c>
      <c r="Q31" s="143" t="str">
        <f t="shared" si="29"/>
        <v>n.d.</v>
      </c>
      <c r="R31" s="143" t="str">
        <f t="shared" si="30"/>
        <v>n.d.</v>
      </c>
      <c r="S31" s="180"/>
      <c r="T31" s="143" t="str">
        <f t="shared" si="31"/>
        <v>n.d.</v>
      </c>
      <c r="U31" s="143" t="str">
        <f t="shared" si="32"/>
        <v>n.d.</v>
      </c>
      <c r="V31" s="143" t="str">
        <f t="shared" si="33"/>
        <v>n.d.</v>
      </c>
      <c r="W31" s="143"/>
      <c r="X31" s="143" t="str">
        <f t="shared" si="34"/>
        <v>n.d.</v>
      </c>
      <c r="Y31" s="143" t="str">
        <f t="shared" si="35"/>
        <v>n.d.</v>
      </c>
      <c r="Z31" s="143" t="str">
        <f t="shared" si="36"/>
        <v>n.d.</v>
      </c>
    </row>
    <row r="32" spans="1:30" ht="17.25" customHeight="1">
      <c r="A32" s="3">
        <v>5</v>
      </c>
      <c r="B32" s="76" t="s">
        <v>131</v>
      </c>
      <c r="C32" s="98" t="s">
        <v>235</v>
      </c>
      <c r="D32" s="143">
        <f t="shared" si="19"/>
        <v>1.175</v>
      </c>
      <c r="E32" s="143">
        <f t="shared" si="20"/>
        <v>1.1499999999999999</v>
      </c>
      <c r="F32" s="143">
        <f t="shared" si="21"/>
        <v>1.2</v>
      </c>
      <c r="G32" s="143">
        <f t="shared" si="22"/>
        <v>1.175</v>
      </c>
      <c r="H32" s="143" t="str">
        <f t="shared" si="23"/>
        <v>=</v>
      </c>
      <c r="I32" s="143">
        <f t="shared" si="24"/>
        <v>0</v>
      </c>
      <c r="J32" s="225">
        <f t="shared" si="25"/>
        <v>0</v>
      </c>
      <c r="K32" s="235"/>
      <c r="L32" s="143" t="str">
        <f t="shared" si="37"/>
        <v>n.d.</v>
      </c>
      <c r="M32" s="143" t="str">
        <f t="shared" si="26"/>
        <v>n.d.</v>
      </c>
      <c r="N32" s="143" t="str">
        <f t="shared" si="27"/>
        <v>n.d.</v>
      </c>
      <c r="O32" s="180"/>
      <c r="P32" s="143" t="str">
        <f t="shared" si="28"/>
        <v>n.d.</v>
      </c>
      <c r="Q32" s="143" t="str">
        <f t="shared" si="29"/>
        <v>n.d.</v>
      </c>
      <c r="R32" s="143" t="str">
        <f t="shared" si="30"/>
        <v>n.d.</v>
      </c>
      <c r="S32" s="180"/>
      <c r="T32" s="143" t="str">
        <f t="shared" si="31"/>
        <v>n.d.</v>
      </c>
      <c r="U32" s="143" t="str">
        <f t="shared" si="32"/>
        <v>n.d.</v>
      </c>
      <c r="V32" s="143" t="str">
        <f t="shared" si="33"/>
        <v>n.d.</v>
      </c>
      <c r="W32" s="143"/>
      <c r="X32" s="143" t="str">
        <f t="shared" si="34"/>
        <v>n.d.</v>
      </c>
      <c r="Y32" s="143" t="str">
        <f t="shared" si="35"/>
        <v>n.d.</v>
      </c>
      <c r="Z32" s="143" t="str">
        <f t="shared" si="36"/>
        <v>n.d.</v>
      </c>
    </row>
    <row r="33" spans="1:29" ht="17.25" customHeight="1">
      <c r="A33" s="3">
        <v>6</v>
      </c>
      <c r="B33" s="76" t="s">
        <v>128</v>
      </c>
      <c r="C33" s="98" t="s">
        <v>235</v>
      </c>
      <c r="D33" s="143">
        <f t="shared" si="19"/>
        <v>1.2</v>
      </c>
      <c r="E33" s="143">
        <f t="shared" si="20"/>
        <v>1.2</v>
      </c>
      <c r="F33" s="143">
        <f t="shared" si="21"/>
        <v>1.2</v>
      </c>
      <c r="G33" s="143">
        <f t="shared" si="22"/>
        <v>1.2</v>
      </c>
      <c r="H33" s="143" t="str">
        <f t="shared" si="23"/>
        <v>=</v>
      </c>
      <c r="I33" s="143">
        <f t="shared" si="24"/>
        <v>0</v>
      </c>
      <c r="J33" s="225">
        <f t="shared" si="25"/>
        <v>0</v>
      </c>
      <c r="K33" s="235"/>
      <c r="L33" s="143" t="str">
        <f t="shared" si="37"/>
        <v>n.d.</v>
      </c>
      <c r="M33" s="143" t="str">
        <f t="shared" si="26"/>
        <v>n.d.</v>
      </c>
      <c r="N33" s="143" t="str">
        <f t="shared" si="27"/>
        <v>n.d.</v>
      </c>
      <c r="O33" s="180"/>
      <c r="P33" s="143" t="str">
        <f t="shared" si="28"/>
        <v>n.d.</v>
      </c>
      <c r="Q33" s="143" t="str">
        <f t="shared" si="29"/>
        <v>n.d.</v>
      </c>
      <c r="R33" s="143" t="str">
        <f t="shared" si="30"/>
        <v>n.d.</v>
      </c>
      <c r="S33" s="180"/>
      <c r="T33" s="143" t="str">
        <f t="shared" si="31"/>
        <v>n.d.</v>
      </c>
      <c r="U33" s="143" t="str">
        <f t="shared" si="32"/>
        <v>n.d.</v>
      </c>
      <c r="V33" s="143" t="str">
        <f t="shared" si="33"/>
        <v>n.d.</v>
      </c>
      <c r="W33" s="143"/>
      <c r="X33" s="143" t="str">
        <f t="shared" si="34"/>
        <v>n.d.</v>
      </c>
      <c r="Y33" s="143" t="str">
        <f t="shared" si="35"/>
        <v>n.d.</v>
      </c>
      <c r="Z33" s="143" t="str">
        <f t="shared" si="36"/>
        <v>n.d.</v>
      </c>
    </row>
    <row r="34" spans="1:29" ht="17.25" customHeight="1">
      <c r="A34" s="3">
        <v>7</v>
      </c>
      <c r="B34" s="76" t="s">
        <v>168</v>
      </c>
      <c r="C34" s="98" t="s">
        <v>235</v>
      </c>
      <c r="D34" s="143">
        <f t="shared" si="19"/>
        <v>1.5</v>
      </c>
      <c r="E34" s="143">
        <f t="shared" si="20"/>
        <v>1.5</v>
      </c>
      <c r="F34" s="143">
        <f t="shared" si="21"/>
        <v>1.5</v>
      </c>
      <c r="G34" s="143">
        <f t="shared" si="22"/>
        <v>1.5</v>
      </c>
      <c r="H34" s="143" t="str">
        <f t="shared" si="23"/>
        <v>=</v>
      </c>
      <c r="I34" s="143">
        <f t="shared" si="24"/>
        <v>0</v>
      </c>
      <c r="J34" s="225">
        <f t="shared" si="25"/>
        <v>0</v>
      </c>
      <c r="K34" s="235"/>
      <c r="L34" s="143" t="str">
        <f t="shared" si="37"/>
        <v>n.d.</v>
      </c>
      <c r="M34" s="143" t="str">
        <f t="shared" si="26"/>
        <v>n.d.</v>
      </c>
      <c r="N34" s="143" t="str">
        <f t="shared" si="27"/>
        <v>n.d.</v>
      </c>
      <c r="O34" s="180"/>
      <c r="P34" s="143" t="str">
        <f t="shared" si="28"/>
        <v>n.d.</v>
      </c>
      <c r="Q34" s="143" t="str">
        <f t="shared" si="29"/>
        <v>n.d.</v>
      </c>
      <c r="R34" s="143" t="str">
        <f t="shared" si="30"/>
        <v>n.d.</v>
      </c>
      <c r="S34" s="180"/>
      <c r="T34" s="143" t="str">
        <f t="shared" si="31"/>
        <v>n.d.</v>
      </c>
      <c r="U34" s="143" t="str">
        <f t="shared" si="32"/>
        <v>n.d.</v>
      </c>
      <c r="V34" s="143" t="str">
        <f t="shared" si="33"/>
        <v>n.d.</v>
      </c>
      <c r="W34" s="143"/>
      <c r="X34" s="143" t="str">
        <f t="shared" si="34"/>
        <v>n.d.</v>
      </c>
      <c r="Y34" s="143" t="str">
        <f t="shared" si="35"/>
        <v>n.d.</v>
      </c>
      <c r="Z34" s="143" t="str">
        <f t="shared" si="36"/>
        <v>n.d.</v>
      </c>
    </row>
    <row r="35" spans="1:29" ht="17.25" customHeight="1">
      <c r="A35" s="3">
        <v>8</v>
      </c>
      <c r="B35" s="76" t="s">
        <v>169</v>
      </c>
      <c r="C35" s="98" t="s">
        <v>235</v>
      </c>
      <c r="D35" s="143">
        <f t="shared" si="19"/>
        <v>0.8</v>
      </c>
      <c r="E35" s="143">
        <f t="shared" si="20"/>
        <v>0.8</v>
      </c>
      <c r="F35" s="143">
        <f t="shared" si="21"/>
        <v>0.8</v>
      </c>
      <c r="G35" s="143">
        <f t="shared" si="22"/>
        <v>0.8</v>
      </c>
      <c r="H35" s="143" t="str">
        <f t="shared" si="23"/>
        <v>=</v>
      </c>
      <c r="I35" s="143">
        <f t="shared" si="24"/>
        <v>0</v>
      </c>
      <c r="J35" s="225">
        <f t="shared" si="25"/>
        <v>0</v>
      </c>
      <c r="K35" s="235"/>
      <c r="L35" s="143" t="str">
        <f t="shared" si="37"/>
        <v>n.d.</v>
      </c>
      <c r="M35" s="143" t="str">
        <f t="shared" si="26"/>
        <v>n.d.</v>
      </c>
      <c r="N35" s="143" t="str">
        <f t="shared" si="27"/>
        <v>n.d.</v>
      </c>
      <c r="O35" s="180"/>
      <c r="P35" s="143" t="str">
        <f t="shared" si="28"/>
        <v>n.d.</v>
      </c>
      <c r="Q35" s="143" t="str">
        <f t="shared" si="29"/>
        <v>n.d.</v>
      </c>
      <c r="R35" s="143" t="str">
        <f t="shared" si="30"/>
        <v>n.d.</v>
      </c>
      <c r="S35" s="180"/>
      <c r="T35" s="143" t="str">
        <f t="shared" si="31"/>
        <v>n.d.</v>
      </c>
      <c r="U35" s="143" t="str">
        <f t="shared" si="32"/>
        <v>n.d.</v>
      </c>
      <c r="V35" s="143" t="str">
        <f t="shared" si="33"/>
        <v>n.d.</v>
      </c>
      <c r="W35" s="143"/>
      <c r="X35" s="143" t="str">
        <f t="shared" si="34"/>
        <v>n.d.</v>
      </c>
      <c r="Y35" s="143" t="str">
        <f t="shared" si="35"/>
        <v>n.d.</v>
      </c>
      <c r="Z35" s="143" t="str">
        <f t="shared" si="36"/>
        <v>n.d.</v>
      </c>
    </row>
    <row r="36" spans="1:29" ht="17.25" customHeight="1">
      <c r="A36" s="3">
        <v>9</v>
      </c>
      <c r="B36" s="76" t="s">
        <v>129</v>
      </c>
      <c r="C36" s="98" t="s">
        <v>235</v>
      </c>
      <c r="D36" s="143">
        <f t="shared" si="19"/>
        <v>0.35</v>
      </c>
      <c r="E36" s="143">
        <f t="shared" si="20"/>
        <v>0.35</v>
      </c>
      <c r="F36" s="143">
        <f t="shared" si="21"/>
        <v>0.35</v>
      </c>
      <c r="G36" s="143">
        <f t="shared" si="22"/>
        <v>0.3507142857142857</v>
      </c>
      <c r="H36" s="143" t="str">
        <f t="shared" si="23"/>
        <v>↓</v>
      </c>
      <c r="I36" s="143">
        <f t="shared" si="24"/>
        <v>-7.1428571428572285E-4</v>
      </c>
      <c r="J36" s="225">
        <f t="shared" si="25"/>
        <v>-2.0366598778004319E-3</v>
      </c>
      <c r="K36" s="80"/>
      <c r="L36" s="143" t="str">
        <f t="shared" si="37"/>
        <v>n.d.</v>
      </c>
      <c r="M36" s="143" t="str">
        <f t="shared" si="26"/>
        <v>n.d.</v>
      </c>
      <c r="N36" s="143" t="str">
        <f t="shared" si="27"/>
        <v>n.d.</v>
      </c>
      <c r="O36" s="180"/>
      <c r="P36" s="143" t="str">
        <f t="shared" si="28"/>
        <v>n.d.</v>
      </c>
      <c r="Q36" s="143" t="str">
        <f t="shared" si="29"/>
        <v>n.d.</v>
      </c>
      <c r="R36" s="143" t="str">
        <f t="shared" si="30"/>
        <v>n.d.</v>
      </c>
      <c r="S36" s="180"/>
      <c r="T36" s="143" t="str">
        <f t="shared" si="31"/>
        <v>n.d.</v>
      </c>
      <c r="U36" s="143" t="str">
        <f t="shared" si="32"/>
        <v>n.d.</v>
      </c>
      <c r="V36" s="143" t="str">
        <f t="shared" si="33"/>
        <v>n.d.</v>
      </c>
      <c r="W36" s="143"/>
      <c r="X36" s="143" t="str">
        <f t="shared" si="34"/>
        <v>n.d.</v>
      </c>
      <c r="Y36" s="143" t="str">
        <f t="shared" si="35"/>
        <v>n.d.</v>
      </c>
      <c r="Z36" s="143" t="str">
        <f t="shared" si="36"/>
        <v>n.d.</v>
      </c>
    </row>
    <row r="37" spans="1:29" ht="17.25" customHeight="1">
      <c r="A37" s="3">
        <v>10</v>
      </c>
      <c r="B37" s="76" t="s">
        <v>130</v>
      </c>
      <c r="C37" s="98" t="s">
        <v>235</v>
      </c>
      <c r="D37" s="143">
        <f t="shared" si="19"/>
        <v>0.39999999999999997</v>
      </c>
      <c r="E37" s="143">
        <f t="shared" si="20"/>
        <v>0.4</v>
      </c>
      <c r="F37" s="143">
        <f t="shared" si="21"/>
        <v>0.4</v>
      </c>
      <c r="G37" s="143">
        <f t="shared" si="22"/>
        <v>0.39999999999999997</v>
      </c>
      <c r="H37" s="143" t="str">
        <f t="shared" si="23"/>
        <v>=</v>
      </c>
      <c r="I37" s="143">
        <f t="shared" si="24"/>
        <v>0</v>
      </c>
      <c r="J37" s="225">
        <f t="shared" si="25"/>
        <v>0</v>
      </c>
      <c r="K37" s="80"/>
      <c r="L37" s="143" t="str">
        <f t="shared" si="37"/>
        <v>n.d.</v>
      </c>
      <c r="M37" s="143" t="str">
        <f t="shared" si="26"/>
        <v>n.d.</v>
      </c>
      <c r="N37" s="143" t="str">
        <f t="shared" si="27"/>
        <v>n.d.</v>
      </c>
      <c r="O37" s="180"/>
      <c r="P37" s="143" t="str">
        <f t="shared" si="28"/>
        <v>n.d.</v>
      </c>
      <c r="Q37" s="143" t="str">
        <f t="shared" si="29"/>
        <v>n.d.</v>
      </c>
      <c r="R37" s="143" t="str">
        <f t="shared" si="30"/>
        <v>n.d.</v>
      </c>
      <c r="S37" s="180"/>
      <c r="T37" s="143" t="str">
        <f t="shared" si="31"/>
        <v>n.d.</v>
      </c>
      <c r="U37" s="143" t="str">
        <f t="shared" si="32"/>
        <v>n.d.</v>
      </c>
      <c r="V37" s="143" t="str">
        <f t="shared" si="33"/>
        <v>n.d.</v>
      </c>
      <c r="W37" s="143"/>
      <c r="X37" s="143" t="str">
        <f t="shared" si="34"/>
        <v>n.d.</v>
      </c>
      <c r="Y37" s="143" t="str">
        <f t="shared" si="35"/>
        <v>n.d.</v>
      </c>
      <c r="Z37" s="143" t="str">
        <f t="shared" si="36"/>
        <v>n.d.</v>
      </c>
    </row>
    <row r="38" spans="1:29" ht="6" customHeight="1">
      <c r="B38" s="81"/>
      <c r="C38" s="82"/>
      <c r="D38" s="83"/>
      <c r="E38" s="83"/>
      <c r="F38" s="83"/>
      <c r="G38" s="84"/>
      <c r="H38" s="85"/>
      <c r="I38" s="85"/>
      <c r="J38" s="85"/>
      <c r="K38" s="81"/>
      <c r="L38" s="81"/>
      <c r="M38" s="81"/>
      <c r="N38" s="81"/>
      <c r="O38" s="75"/>
      <c r="P38" s="75"/>
      <c r="Q38" s="75"/>
      <c r="R38" s="75"/>
      <c r="S38" s="75"/>
      <c r="T38" s="75"/>
      <c r="U38" s="75"/>
      <c r="V38" s="75"/>
      <c r="W38" s="75"/>
      <c r="X38" s="75"/>
      <c r="Y38" s="75"/>
      <c r="Z38" s="75"/>
    </row>
    <row r="39" spans="1:29" ht="15" customHeight="1">
      <c r="B39" s="86" t="s">
        <v>285</v>
      </c>
      <c r="C39" s="82"/>
      <c r="D39" s="83"/>
      <c r="E39" s="83"/>
      <c r="F39" s="83"/>
      <c r="G39" s="84"/>
      <c r="H39" s="85"/>
      <c r="I39" s="85"/>
      <c r="J39" s="85"/>
      <c r="K39" s="81"/>
      <c r="L39" s="81"/>
      <c r="M39" s="81"/>
      <c r="N39" s="81"/>
      <c r="O39" s="75"/>
      <c r="P39" s="75"/>
      <c r="Q39" s="75"/>
      <c r="R39" s="75"/>
      <c r="S39" s="75"/>
      <c r="T39" s="75"/>
      <c r="U39" s="75"/>
      <c r="V39" s="75"/>
      <c r="W39" s="75"/>
      <c r="X39" s="75"/>
      <c r="Y39" s="75"/>
      <c r="Z39" s="75"/>
    </row>
    <row r="40" spans="1:29" s="2" customFormat="1" ht="15" customHeight="1">
      <c r="B40" s="87" t="s">
        <v>200</v>
      </c>
      <c r="C40" s="87"/>
      <c r="D40" s="224"/>
      <c r="E40" s="224"/>
      <c r="F40" s="224"/>
      <c r="G40" s="224"/>
      <c r="H40" s="89"/>
      <c r="I40" s="90"/>
      <c r="J40" s="223"/>
      <c r="K40" s="74"/>
      <c r="L40" s="74"/>
      <c r="M40" s="74"/>
      <c r="N40" s="74"/>
      <c r="O40" s="75"/>
      <c r="P40" s="75"/>
      <c r="Q40" s="75"/>
      <c r="R40" s="75"/>
      <c r="S40" s="75"/>
      <c r="T40" s="75"/>
      <c r="U40" s="75"/>
      <c r="V40" s="75"/>
      <c r="W40" s="75"/>
      <c r="X40" s="75"/>
      <c r="Y40" s="75"/>
      <c r="Z40" s="75"/>
      <c r="AA40" s="222"/>
    </row>
    <row r="41" spans="1:29" ht="15" customHeight="1">
      <c r="B41" s="86" t="s">
        <v>199</v>
      </c>
      <c r="C41" s="92"/>
      <c r="D41" s="81"/>
      <c r="E41" s="81"/>
      <c r="F41" s="81"/>
      <c r="G41" s="81"/>
      <c r="H41" s="93"/>
      <c r="I41" s="93"/>
      <c r="J41" s="81"/>
      <c r="K41" s="81"/>
      <c r="L41" s="81"/>
      <c r="M41" s="81"/>
      <c r="N41" s="81"/>
      <c r="O41" s="75"/>
      <c r="P41" s="75"/>
      <c r="Q41" s="75"/>
      <c r="R41" s="75"/>
      <c r="S41" s="75"/>
      <c r="T41" s="75"/>
      <c r="U41" s="75"/>
      <c r="V41" s="75"/>
      <c r="W41" s="75"/>
      <c r="X41" s="75"/>
      <c r="Y41" s="75"/>
      <c r="Z41" s="75"/>
    </row>
    <row r="42" spans="1:29" ht="15" customHeight="1">
      <c r="B42" s="86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22"/>
      <c r="P44" s="222"/>
      <c r="Q44" s="222"/>
      <c r="R44" s="222"/>
      <c r="S44" s="222"/>
      <c r="T44" s="222"/>
      <c r="U44" s="222"/>
      <c r="V44" s="222"/>
      <c r="W44" s="222"/>
      <c r="X44" s="222"/>
      <c r="Y44" s="222"/>
      <c r="Z44" s="222"/>
      <c r="AA44" s="222"/>
      <c r="AB44" s="2" t="e">
        <f>+LOWER(CONCATENATE(SUBSTITUTE(#REF!," ",""),"pasado"))</f>
        <v>#REF!</v>
      </c>
    </row>
    <row r="45" spans="1:29" s="222" customFormat="1" ht="15" customHeight="1"/>
    <row r="46" spans="1:29" s="222" customFormat="1" ht="15" customHeight="1"/>
    <row r="47" spans="1:29" s="222" customFormat="1" ht="15" customHeight="1"/>
    <row r="48" spans="1:29" s="222" customFormat="1" ht="15" customHeight="1"/>
    <row r="49" s="222" customFormat="1" ht="15" customHeight="1"/>
    <row r="50" s="222" customFormat="1" ht="15" customHeight="1"/>
    <row r="51" s="222" customFormat="1" ht="15" customHeight="1"/>
    <row r="52" s="222" customFormat="1" ht="15" customHeight="1"/>
  </sheetData>
  <sheetProtection algorithmName="SHA-512" hashValue="wZLjdgl0CNKjfBOhuyOZ82rOhnzVI5B9dxcVpDc/xoXiOOam4cCAWUosUMcKL2gFPW8ceOUbWtKnNdS7fqrCJQ==" saltValue="eZuuzUA4ChodO5HXArQsKA==" spinCount="100000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360" priority="12" operator="greaterThanOrEqual">
      <formula>0.15</formula>
    </cfRule>
    <cfRule type="cellIs" dxfId="359" priority="13" operator="lessThan">
      <formula>0</formula>
    </cfRule>
  </conditionalFormatting>
  <conditionalFormatting sqref="I7:I16">
    <cfRule type="cellIs" dxfId="358" priority="11" stopIfTrue="1" operator="lessThan">
      <formula>0</formula>
    </cfRule>
  </conditionalFormatting>
  <conditionalFormatting sqref="I7:J16">
    <cfRule type="cellIs" dxfId="357" priority="10" operator="greaterThan">
      <formula>0</formula>
    </cfRule>
  </conditionalFormatting>
  <conditionalFormatting sqref="H7:H16">
    <cfRule type="cellIs" dxfId="356" priority="8" operator="equal">
      <formula>"↓"</formula>
    </cfRule>
    <cfRule type="cellIs" dxfId="355" priority="9" operator="equal">
      <formula>"↑"</formula>
    </cfRule>
  </conditionalFormatting>
  <conditionalFormatting sqref="I28:I37">
    <cfRule type="cellIs" dxfId="354" priority="7" stopIfTrue="1" operator="lessThan">
      <formula>0</formula>
    </cfRule>
  </conditionalFormatting>
  <conditionalFormatting sqref="I28:I37">
    <cfRule type="cellIs" dxfId="353" priority="6" operator="greaterThan">
      <formula>0</formula>
    </cfRule>
  </conditionalFormatting>
  <conditionalFormatting sqref="H28:H37">
    <cfRule type="cellIs" dxfId="352" priority="4" operator="equal">
      <formula>"↓"</formula>
    </cfRule>
    <cfRule type="cellIs" dxfId="351" priority="5" operator="equal">
      <formula>"↑"</formula>
    </cfRule>
  </conditionalFormatting>
  <conditionalFormatting sqref="J28:J37">
    <cfRule type="cellIs" dxfId="350" priority="2" operator="greaterThanOrEqual">
      <formula>0.15</formula>
    </cfRule>
    <cfRule type="cellIs" dxfId="349" priority="3" operator="lessThan">
      <formula>0</formula>
    </cfRule>
  </conditionalFormatting>
  <conditionalFormatting sqref="J28:J37">
    <cfRule type="cellIs" dxfId="348" priority="1" operator="greaterThan">
      <formula>0</formula>
    </cfRule>
  </conditionalFormatting>
  <dataValidations count="4">
    <dataValidation type="list" showInputMessage="1" showErrorMessage="1" sqref="X5:Z5 X26:Z26" xr:uid="{00000000-0002-0000-0400-000000000000}">
      <formula1>deporiente</formula1>
    </dataValidation>
    <dataValidation type="list" showInputMessage="1" showErrorMessage="1" sqref="P5:R5 P26:R26 T5:W5 T26:W26" xr:uid="{00000000-0002-0000-0400-000001000000}">
      <formula1>depcentral</formula1>
    </dataValidation>
    <dataValidation type="list" showInputMessage="1" showErrorMessage="1" sqref="L5:N5 L26:N26" xr:uid="{00000000-0002-0000-0400-000002000000}">
      <formula1>depoccidente</formula1>
    </dataValidation>
    <dataValidation showInputMessage="1" showErrorMessage="1" sqref="B5:J5 B26:J26" xr:uid="{00000000-0002-0000-0400-000003000000}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3">
    <pageSetUpPr fitToPage="1"/>
  </sheetPr>
  <dimension ref="A1:AI62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INDECAEA1320723</v>
      </c>
      <c r="W1" s="17"/>
    </row>
    <row r="2" spans="1:35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35" s="5" customFormat="1" ht="15" customHeight="1">
      <c r="B3" s="234">
        <f>Y7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35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35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+GranosBasicos!L26</f>
        <v>SONSONATE</v>
      </c>
      <c r="M5" s="238"/>
      <c r="N5" s="239"/>
      <c r="O5" s="107"/>
      <c r="P5" s="238" t="str">
        <f>+GranosBasicos!P26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18/jul</v>
      </c>
      <c r="E6" s="111" t="s">
        <v>0</v>
      </c>
      <c r="F6" s="111" t="s">
        <v>1</v>
      </c>
      <c r="G6" s="112" t="str">
        <f>CONCATENATE(Y5," ",TEXT(Z8,"dd/mmm"))</f>
        <v>Promedio 17/jul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2" t="s">
        <v>53</v>
      </c>
      <c r="C7" s="133" t="s">
        <v>6</v>
      </c>
      <c r="D7" s="123">
        <f t="shared" ref="D7:D38" si="0">IF(ISERROR(VLOOKUP(CONCATENATE(A7,"TIENDONA"),sansalvador,5,FALSE)),"n.d.",VLOOKUP(CONCATENATE(A7,"TIENDONA"),sansalvador,5,FALSE))</f>
        <v>14</v>
      </c>
      <c r="E7" s="123">
        <f t="shared" ref="E7:E38" si="1">IF( ISERROR(VLOOKUP(CONCATENATE(A7,"TIENDONA"),sansalvador,6,FALSE)),"n.d.",VLOOKUP(CONCATENATE(A7,"TIENDONA"),sansalvador,6,FALSE))</f>
        <v>14</v>
      </c>
      <c r="F7" s="123">
        <f t="shared" ref="F7:F38" si="2">IF( ISERROR(VLOOKUP(CONCATENATE(A7,"TIENDONA"),sansalvador,7,FALSE)),"n.d.",VLOOKUP(CONCATENATE(A7,"TIENDONA"),sansalvador,7,FALSE))</f>
        <v>14</v>
      </c>
      <c r="G7" s="123">
        <f t="shared" ref="G7:G38" si="3">IF(ISERROR(VLOOKUP(CONCATENATE(A7,"TIENDONA"),sansalvadorpasado,5,FALSE)),"n.d.",VLOOKUP(CONCATENATE(A7,"TIENDONA"),sansalvadorpasado,5,FALSE))</f>
        <v>14</v>
      </c>
      <c r="H7" s="196" t="str">
        <f t="shared" ref="H7:H13" si="4">IF(D7="n.d.","",IF(G7="n.d.","",IF(D7=G7,"=",IF(D7&gt;G7,"↑","↓"))))</f>
        <v>=</v>
      </c>
      <c r="I7" s="197">
        <f t="shared" ref="I7:I13" si="5">IF(D7="n.d.","",IF(G7="n.d.","",(D7-G7)))</f>
        <v>0</v>
      </c>
      <c r="J7" s="198">
        <f t="shared" ref="J7:J13" si="6">IF(D7="n.d.","",IF(G7="n.d.","",(D7-G7)/G7))</f>
        <v>0</v>
      </c>
      <c r="K7" s="241"/>
      <c r="L7" s="123">
        <f t="shared" ref="L7:L38" si="7">IF(ISERROR(VLOOKUP(CONCATENATE(A7,$L$5),sansalvador,5,FALSE)),"n.d.",VLOOKUP(CONCATENATE(A7,$L$5),sansalvador,5,FALSE))</f>
        <v>14</v>
      </c>
      <c r="M7" s="123">
        <f t="shared" ref="M7:M38" si="8">IF(ISERROR(VLOOKUP(CONCATENATE(A7,$L$5),sansalvador,6,FALSE)),"n.d.",VLOOKUP(CONCATENATE(A7,$L$5),sansalvador,6,FALSE))</f>
        <v>14</v>
      </c>
      <c r="N7" s="123">
        <f t="shared" ref="N7:N38" si="9">IF(ISERROR(VLOOKUP(CONCATENATE(A7,$L$5),sansalvador,7,FALSE)),"n.d.",VLOOKUP(CONCATENATE(A7,$L$5),sansalvador,7,FALSE))</f>
        <v>14</v>
      </c>
      <c r="O7" s="124"/>
      <c r="P7" s="123">
        <f t="shared" ref="P7:P38" si="10">IF(ISERROR(VLOOKUP(CONCATENATE(A7,$P$5),sansalvador,5,FALSE)),"n.d.",VLOOKUP(CONCATENATE(A7,$P$5),sansalvador,5,FALSE))</f>
        <v>14.666666666666666</v>
      </c>
      <c r="Q7" s="123">
        <f t="shared" ref="Q7:Q38" si="11">IF(ISERROR(VLOOKUP(CONCATENATE(A7,$P$5),sansalvador,6,FALSE)),"n.d.",VLOOKUP(CONCATENATE(A7,$P$5),sansalvador,6,FALSE))</f>
        <v>14</v>
      </c>
      <c r="R7" s="123">
        <f t="shared" ref="R7:R38" si="12">IF(ISERROR(VLOOKUP(CONCATENATE(A7,$P$5),sansalvador,7,FALSE)),"n.d.",VLOOKUP(CONCATENATE(A7,$P$5),sansalvador,7,FALSE))</f>
        <v>15</v>
      </c>
      <c r="S7" s="124"/>
      <c r="T7" s="123">
        <f t="shared" ref="T7:T38" si="13">IF(ISERROR(VLOOKUP(CONCATENATE(A7,$T$5),sansalvador,5,FALSE)),"n.d.",VLOOKUP(CONCATENATE(A7,$T$5),sansalvador,5,FALSE))</f>
        <v>14</v>
      </c>
      <c r="U7" s="123">
        <f t="shared" ref="U7:U38" si="14">IF(ISERROR(VLOOKUP(CONCATENATE(A7,$T$5),sansalvador,6,FALSE)),"n.d.",VLOOKUP(CONCATENATE(A7,$T$5),sansalvador,6,FALSE))</f>
        <v>14</v>
      </c>
      <c r="V7" s="123">
        <f t="shared" ref="V7:V38" si="15">IF(ISERROR(VLOOKUP(CONCATENATE(A7,$T$5),sansalvador,7,FALSE)),"n.d.",VLOOKUP(CONCATENATE(A7,$T$5),sansalvador,7,FALSE))</f>
        <v>14</v>
      </c>
      <c r="X7" s="6" t="s">
        <v>177</v>
      </c>
      <c r="Y7" s="22">
        <f>+VLOOKUP(1111,sansalvador,3,FALSE)</f>
        <v>45125</v>
      </c>
      <c r="Z7" s="22">
        <f>+Y7</f>
        <v>45125</v>
      </c>
    </row>
    <row r="8" spans="1:35" ht="15" customHeight="1">
      <c r="A8" s="3">
        <v>12</v>
      </c>
      <c r="B8" s="122" t="s">
        <v>54</v>
      </c>
      <c r="C8" s="133" t="s">
        <v>51</v>
      </c>
      <c r="D8" s="123">
        <f t="shared" si="0"/>
        <v>20</v>
      </c>
      <c r="E8" s="123">
        <f t="shared" si="1"/>
        <v>20</v>
      </c>
      <c r="F8" s="123">
        <f t="shared" si="2"/>
        <v>20</v>
      </c>
      <c r="G8" s="123">
        <f t="shared" si="3"/>
        <v>20</v>
      </c>
      <c r="H8" s="196" t="str">
        <f t="shared" si="4"/>
        <v>=</v>
      </c>
      <c r="I8" s="197">
        <f t="shared" si="5"/>
        <v>0</v>
      </c>
      <c r="J8" s="198">
        <f t="shared" si="6"/>
        <v>0</v>
      </c>
      <c r="K8" s="241"/>
      <c r="L8" s="123" t="str">
        <f t="shared" si="7"/>
        <v>n.d.</v>
      </c>
      <c r="M8" s="123" t="str">
        <f t="shared" si="8"/>
        <v>n.d.</v>
      </c>
      <c r="N8" s="123" t="str">
        <f t="shared" si="9"/>
        <v>n.d.</v>
      </c>
      <c r="O8" s="124"/>
      <c r="P8" s="123" t="str">
        <f t="shared" si="10"/>
        <v>n.d.</v>
      </c>
      <c r="Q8" s="123" t="str">
        <f t="shared" si="11"/>
        <v>n.d.</v>
      </c>
      <c r="R8" s="123" t="str">
        <f t="shared" si="12"/>
        <v>n.d.</v>
      </c>
      <c r="S8" s="124"/>
      <c r="T8" s="123">
        <f t="shared" si="13"/>
        <v>15</v>
      </c>
      <c r="U8" s="123">
        <f t="shared" si="14"/>
        <v>14</v>
      </c>
      <c r="V8" s="123">
        <f t="shared" si="15"/>
        <v>16</v>
      </c>
      <c r="X8" s="6" t="s">
        <v>178</v>
      </c>
      <c r="Y8" s="22">
        <f>+VLOOKUP(9999,sansalvador,3,FALSE)</f>
        <v>45124</v>
      </c>
      <c r="Z8" s="22">
        <f>+Y8</f>
        <v>45124</v>
      </c>
    </row>
    <row r="9" spans="1:35" ht="15" customHeight="1">
      <c r="A9" s="3">
        <v>13</v>
      </c>
      <c r="B9" s="122" t="s">
        <v>55</v>
      </c>
      <c r="C9" s="133" t="s">
        <v>7</v>
      </c>
      <c r="D9" s="123">
        <f t="shared" si="0"/>
        <v>50</v>
      </c>
      <c r="E9" s="123">
        <f t="shared" si="1"/>
        <v>50</v>
      </c>
      <c r="F9" s="123">
        <f t="shared" si="2"/>
        <v>50</v>
      </c>
      <c r="G9" s="123">
        <f t="shared" si="3"/>
        <v>50</v>
      </c>
      <c r="H9" s="196" t="str">
        <f t="shared" si="4"/>
        <v>=</v>
      </c>
      <c r="I9" s="197">
        <f t="shared" si="5"/>
        <v>0</v>
      </c>
      <c r="J9" s="198">
        <f>IF(D9="n.d.","",IF(G9="n.d.","",(D9-G9)/G9))</f>
        <v>0</v>
      </c>
      <c r="K9" s="241"/>
      <c r="L9" s="123" t="str">
        <f t="shared" si="7"/>
        <v>n.d.</v>
      </c>
      <c r="M9" s="123" t="str">
        <f t="shared" si="8"/>
        <v>n.d.</v>
      </c>
      <c r="N9" s="123" t="str">
        <f t="shared" si="9"/>
        <v>n.d.</v>
      </c>
      <c r="O9" s="124"/>
      <c r="P9" s="123" t="str">
        <f t="shared" si="10"/>
        <v>n.d.</v>
      </c>
      <c r="Q9" s="123" t="str">
        <f t="shared" si="11"/>
        <v>n.d.</v>
      </c>
      <c r="R9" s="123" t="str">
        <f t="shared" si="12"/>
        <v>n.d.</v>
      </c>
      <c r="S9" s="124"/>
      <c r="T9" s="123" t="str">
        <f t="shared" si="13"/>
        <v>n.d.</v>
      </c>
      <c r="U9" s="123" t="str">
        <f t="shared" si="14"/>
        <v>n.d.</v>
      </c>
      <c r="V9" s="123" t="str">
        <f t="shared" si="15"/>
        <v>n.d.</v>
      </c>
    </row>
    <row r="10" spans="1:35" ht="15" customHeight="1">
      <c r="A10" s="3">
        <v>14</v>
      </c>
      <c r="B10" s="122" t="s">
        <v>56</v>
      </c>
      <c r="C10" s="133" t="s">
        <v>8</v>
      </c>
      <c r="D10" s="123">
        <f t="shared" si="0"/>
        <v>12.75</v>
      </c>
      <c r="E10" s="123">
        <f t="shared" si="1"/>
        <v>12</v>
      </c>
      <c r="F10" s="123">
        <f t="shared" si="2"/>
        <v>13</v>
      </c>
      <c r="G10" s="123">
        <f t="shared" si="3"/>
        <v>12.75</v>
      </c>
      <c r="H10" s="196" t="str">
        <f t="shared" si="4"/>
        <v>=</v>
      </c>
      <c r="I10" s="197">
        <f t="shared" si="5"/>
        <v>0</v>
      </c>
      <c r="J10" s="198">
        <f t="shared" si="6"/>
        <v>0</v>
      </c>
      <c r="K10" s="241"/>
      <c r="L10" s="123">
        <f t="shared" si="7"/>
        <v>15</v>
      </c>
      <c r="M10" s="123">
        <f t="shared" si="8"/>
        <v>15</v>
      </c>
      <c r="N10" s="123">
        <f t="shared" si="9"/>
        <v>15</v>
      </c>
      <c r="O10" s="124"/>
      <c r="P10" s="123">
        <f t="shared" si="10"/>
        <v>15</v>
      </c>
      <c r="Q10" s="123">
        <f t="shared" si="11"/>
        <v>15</v>
      </c>
      <c r="R10" s="123">
        <f t="shared" si="12"/>
        <v>15</v>
      </c>
      <c r="S10" s="124"/>
      <c r="T10" s="123">
        <f t="shared" si="13"/>
        <v>13.5</v>
      </c>
      <c r="U10" s="123">
        <f t="shared" si="14"/>
        <v>13</v>
      </c>
      <c r="V10" s="123">
        <f t="shared" si="15"/>
        <v>14</v>
      </c>
    </row>
    <row r="11" spans="1:35" ht="15" customHeight="1">
      <c r="A11" s="3">
        <v>15</v>
      </c>
      <c r="B11" s="122" t="s">
        <v>57</v>
      </c>
      <c r="C11" s="133" t="s">
        <v>48</v>
      </c>
      <c r="D11" s="123">
        <f t="shared" si="0"/>
        <v>65</v>
      </c>
      <c r="E11" s="123">
        <f t="shared" si="1"/>
        <v>65</v>
      </c>
      <c r="F11" s="123">
        <f t="shared" si="2"/>
        <v>65</v>
      </c>
      <c r="G11" s="123">
        <f t="shared" si="3"/>
        <v>71.666666666666671</v>
      </c>
      <c r="H11" s="196" t="str">
        <f t="shared" si="4"/>
        <v>↓</v>
      </c>
      <c r="I11" s="197">
        <f t="shared" si="5"/>
        <v>-6.6666666666666714</v>
      </c>
      <c r="J11" s="198">
        <f t="shared" si="6"/>
        <v>-9.3023255813953543E-2</v>
      </c>
      <c r="K11" s="241"/>
      <c r="L11" s="123">
        <f t="shared" si="7"/>
        <v>50</v>
      </c>
      <c r="M11" s="123">
        <f t="shared" si="8"/>
        <v>50</v>
      </c>
      <c r="N11" s="123">
        <f t="shared" si="9"/>
        <v>50</v>
      </c>
      <c r="O11" s="124"/>
      <c r="P11" s="123">
        <f t="shared" si="10"/>
        <v>40</v>
      </c>
      <c r="Q11" s="123">
        <f t="shared" si="11"/>
        <v>40</v>
      </c>
      <c r="R11" s="123">
        <f t="shared" si="12"/>
        <v>40</v>
      </c>
      <c r="S11" s="124"/>
      <c r="T11" s="123" t="str">
        <f t="shared" si="13"/>
        <v>n.d.</v>
      </c>
      <c r="U11" s="123" t="str">
        <f t="shared" si="14"/>
        <v>n.d.</v>
      </c>
      <c r="V11" s="123" t="str">
        <f t="shared" si="15"/>
        <v>n.d.</v>
      </c>
    </row>
    <row r="12" spans="1:35" ht="15" customHeight="1">
      <c r="A12" s="3">
        <v>16</v>
      </c>
      <c r="B12" s="122" t="s">
        <v>58</v>
      </c>
      <c r="C12" s="133" t="s">
        <v>9</v>
      </c>
      <c r="D12" s="123" t="str">
        <f t="shared" si="0"/>
        <v>n.d.</v>
      </c>
      <c r="E12" s="123" t="str">
        <f t="shared" si="1"/>
        <v>n.d.</v>
      </c>
      <c r="F12" s="123" t="str">
        <f t="shared" si="2"/>
        <v>n.d.</v>
      </c>
      <c r="G12" s="123" t="str">
        <f t="shared" si="3"/>
        <v>n.d.</v>
      </c>
      <c r="H12" s="196" t="str">
        <f t="shared" si="4"/>
        <v/>
      </c>
      <c r="I12" s="197" t="str">
        <f t="shared" si="5"/>
        <v/>
      </c>
      <c r="J12" s="198" t="str">
        <f t="shared" si="6"/>
        <v/>
      </c>
      <c r="K12" s="241"/>
      <c r="L12" s="123">
        <f t="shared" si="7"/>
        <v>13</v>
      </c>
      <c r="M12" s="123">
        <f t="shared" si="8"/>
        <v>13</v>
      </c>
      <c r="N12" s="123">
        <f t="shared" si="9"/>
        <v>13</v>
      </c>
      <c r="O12" s="124"/>
      <c r="P12" s="123" t="str">
        <f t="shared" si="10"/>
        <v>n.d.</v>
      </c>
      <c r="Q12" s="123" t="str">
        <f t="shared" si="11"/>
        <v>n.d.</v>
      </c>
      <c r="R12" s="123" t="str">
        <f t="shared" si="12"/>
        <v>n.d.</v>
      </c>
      <c r="S12" s="124"/>
      <c r="T12" s="123" t="str">
        <f t="shared" si="13"/>
        <v>n.d.</v>
      </c>
      <c r="U12" s="123" t="str">
        <f t="shared" si="14"/>
        <v>n.d.</v>
      </c>
      <c r="V12" s="123" t="str">
        <f t="shared" si="15"/>
        <v>n.d.</v>
      </c>
    </row>
    <row r="13" spans="1:35" ht="15" customHeight="1">
      <c r="A13" s="3">
        <v>17</v>
      </c>
      <c r="B13" s="122" t="s">
        <v>59</v>
      </c>
      <c r="C13" s="133" t="s">
        <v>10</v>
      </c>
      <c r="D13" s="123">
        <f t="shared" si="0"/>
        <v>8.1666666666666661</v>
      </c>
      <c r="E13" s="123">
        <f t="shared" si="1"/>
        <v>8</v>
      </c>
      <c r="F13" s="123">
        <f t="shared" si="2"/>
        <v>9</v>
      </c>
      <c r="G13" s="123">
        <f t="shared" si="3"/>
        <v>8.7142857142857135</v>
      </c>
      <c r="H13" s="196" t="str">
        <f t="shared" si="4"/>
        <v>↓</v>
      </c>
      <c r="I13" s="197">
        <f t="shared" si="5"/>
        <v>-0.54761904761904745</v>
      </c>
      <c r="J13" s="198">
        <f t="shared" si="6"/>
        <v>-6.2841530054644795E-2</v>
      </c>
      <c r="K13" s="241"/>
      <c r="L13" s="123">
        <f t="shared" si="7"/>
        <v>12</v>
      </c>
      <c r="M13" s="123">
        <f t="shared" si="8"/>
        <v>12</v>
      </c>
      <c r="N13" s="123">
        <f t="shared" si="9"/>
        <v>12</v>
      </c>
      <c r="O13" s="124"/>
      <c r="P13" s="123">
        <f t="shared" si="10"/>
        <v>9</v>
      </c>
      <c r="Q13" s="123">
        <f t="shared" si="11"/>
        <v>9</v>
      </c>
      <c r="R13" s="123">
        <f t="shared" si="12"/>
        <v>9</v>
      </c>
      <c r="S13" s="124"/>
      <c r="T13" s="123">
        <f t="shared" si="13"/>
        <v>11</v>
      </c>
      <c r="U13" s="123">
        <f t="shared" si="14"/>
        <v>10</v>
      </c>
      <c r="V13" s="123">
        <f t="shared" si="15"/>
        <v>12</v>
      </c>
    </row>
    <row r="14" spans="1:35" ht="15" customHeight="1">
      <c r="A14" s="3">
        <v>18</v>
      </c>
      <c r="B14" s="122" t="s">
        <v>60</v>
      </c>
      <c r="C14" s="133" t="s">
        <v>11</v>
      </c>
      <c r="D14" s="123">
        <f t="shared" si="0"/>
        <v>8</v>
      </c>
      <c r="E14" s="123">
        <f t="shared" si="1"/>
        <v>8</v>
      </c>
      <c r="F14" s="123">
        <f t="shared" si="2"/>
        <v>8</v>
      </c>
      <c r="G14" s="123">
        <f t="shared" si="3"/>
        <v>8</v>
      </c>
      <c r="H14" s="196" t="str">
        <f>IF(D14="n.d.","",IF(G14="n.d.","",IF(D14=G14,"=",IF(D14&gt;G14,"↑","↓"))))</f>
        <v>=</v>
      </c>
      <c r="I14" s="197">
        <f>IF(D14="n.d.","",IF(G14="n.d.","",(D14-G14)))</f>
        <v>0</v>
      </c>
      <c r="J14" s="198">
        <f>IF(D14="n.d.","",IF(G14="n.d.","",(D14-G14)/G14))</f>
        <v>0</v>
      </c>
      <c r="K14" s="241"/>
      <c r="L14" s="123">
        <f t="shared" si="7"/>
        <v>9</v>
      </c>
      <c r="M14" s="123">
        <f t="shared" si="8"/>
        <v>8</v>
      </c>
      <c r="N14" s="123">
        <f t="shared" si="9"/>
        <v>10</v>
      </c>
      <c r="O14" s="124"/>
      <c r="P14" s="123" t="str">
        <f t="shared" si="10"/>
        <v>n.d.</v>
      </c>
      <c r="Q14" s="123" t="str">
        <f t="shared" si="11"/>
        <v>n.d.</v>
      </c>
      <c r="R14" s="123" t="str">
        <f t="shared" si="12"/>
        <v>n.d.</v>
      </c>
      <c r="S14" s="124"/>
      <c r="T14" s="123" t="str">
        <f t="shared" si="13"/>
        <v>n.d.</v>
      </c>
      <c r="U14" s="123" t="str">
        <f t="shared" si="14"/>
        <v>n.d.</v>
      </c>
      <c r="V14" s="123" t="str">
        <f t="shared" si="15"/>
        <v>n.d.</v>
      </c>
    </row>
    <row r="15" spans="1:35" ht="15" customHeight="1">
      <c r="A15" s="3">
        <v>19</v>
      </c>
      <c r="B15" s="122" t="s">
        <v>137</v>
      </c>
      <c r="C15" s="133" t="s">
        <v>11</v>
      </c>
      <c r="D15" s="123">
        <f t="shared" si="0"/>
        <v>6</v>
      </c>
      <c r="E15" s="123">
        <f t="shared" si="1"/>
        <v>6</v>
      </c>
      <c r="F15" s="123">
        <f t="shared" si="2"/>
        <v>6</v>
      </c>
      <c r="G15" s="123">
        <f t="shared" si="3"/>
        <v>6</v>
      </c>
      <c r="H15" s="196" t="str">
        <f t="shared" ref="H15:H55" si="16">IF(D15="n.d.","",IF(G15="n.d.","",IF(D15=G15,"=",IF(D15&gt;G15,"↑","↓"))))</f>
        <v>=</v>
      </c>
      <c r="I15" s="197">
        <f t="shared" ref="I15:I55" si="17">IF(D15="n.d.","",IF(G15="n.d.","",(D15-G15)))</f>
        <v>0</v>
      </c>
      <c r="J15" s="198">
        <f t="shared" ref="J15:J55" si="18">IF(D15="n.d.","",IF(G15="n.d.","",(D15-G15)/G15))</f>
        <v>0</v>
      </c>
      <c r="K15" s="125"/>
      <c r="L15" s="125" t="str">
        <f t="shared" si="7"/>
        <v>n.d.</v>
      </c>
      <c r="M15" s="125" t="str">
        <f t="shared" si="8"/>
        <v>n.d.</v>
      </c>
      <c r="N15" s="125" t="str">
        <f t="shared" si="9"/>
        <v>n.d.</v>
      </c>
      <c r="O15" s="124"/>
      <c r="P15" s="124" t="str">
        <f t="shared" si="10"/>
        <v>n.d.</v>
      </c>
      <c r="Q15" s="124" t="str">
        <f t="shared" si="11"/>
        <v>n.d.</v>
      </c>
      <c r="R15" s="124" t="str">
        <f t="shared" si="12"/>
        <v>n.d.</v>
      </c>
      <c r="S15" s="124"/>
      <c r="T15" s="124" t="str">
        <f t="shared" si="13"/>
        <v>n.d.</v>
      </c>
      <c r="U15" s="124" t="str">
        <f t="shared" si="14"/>
        <v>n.d.</v>
      </c>
      <c r="V15" s="124" t="str">
        <f t="shared" si="15"/>
        <v>n.d.</v>
      </c>
    </row>
    <row r="16" spans="1:35" ht="15" customHeight="1">
      <c r="A16" s="3">
        <v>20</v>
      </c>
      <c r="B16" s="122" t="s">
        <v>61</v>
      </c>
      <c r="C16" s="133" t="s">
        <v>12</v>
      </c>
      <c r="D16" s="123">
        <f t="shared" si="0"/>
        <v>23.125</v>
      </c>
      <c r="E16" s="123">
        <f t="shared" si="1"/>
        <v>23</v>
      </c>
      <c r="F16" s="123">
        <f t="shared" si="2"/>
        <v>24</v>
      </c>
      <c r="G16" s="123">
        <f t="shared" si="3"/>
        <v>23</v>
      </c>
      <c r="H16" s="196" t="str">
        <f t="shared" si="16"/>
        <v>↑</v>
      </c>
      <c r="I16" s="197">
        <f t="shared" si="17"/>
        <v>0.125</v>
      </c>
      <c r="J16" s="198">
        <f t="shared" si="18"/>
        <v>5.434782608695652E-3</v>
      </c>
      <c r="K16" s="125"/>
      <c r="L16" s="125">
        <f t="shared" si="7"/>
        <v>25</v>
      </c>
      <c r="M16" s="125">
        <f t="shared" si="8"/>
        <v>25</v>
      </c>
      <c r="N16" s="125">
        <f t="shared" si="9"/>
        <v>25</v>
      </c>
      <c r="O16" s="124"/>
      <c r="P16" s="124">
        <f t="shared" si="10"/>
        <v>25.333333333333332</v>
      </c>
      <c r="Q16" s="124">
        <f t="shared" si="11"/>
        <v>25</v>
      </c>
      <c r="R16" s="124">
        <f t="shared" si="12"/>
        <v>26</v>
      </c>
      <c r="S16" s="124"/>
      <c r="T16" s="124">
        <f t="shared" si="13"/>
        <v>26.5</v>
      </c>
      <c r="U16" s="124">
        <f t="shared" si="14"/>
        <v>26</v>
      </c>
      <c r="V16" s="124">
        <f t="shared" si="15"/>
        <v>27</v>
      </c>
    </row>
    <row r="17" spans="1:22" ht="15" customHeight="1">
      <c r="A17" s="3">
        <v>21</v>
      </c>
      <c r="B17" s="122" t="s">
        <v>62</v>
      </c>
      <c r="C17" s="133" t="s">
        <v>13</v>
      </c>
      <c r="D17" s="123">
        <f t="shared" si="0"/>
        <v>21.625</v>
      </c>
      <c r="E17" s="123">
        <f t="shared" si="1"/>
        <v>21</v>
      </c>
      <c r="F17" s="123">
        <f t="shared" si="2"/>
        <v>23</v>
      </c>
      <c r="G17" s="123">
        <f t="shared" si="3"/>
        <v>21.625</v>
      </c>
      <c r="H17" s="196" t="str">
        <f t="shared" si="16"/>
        <v>=</v>
      </c>
      <c r="I17" s="197">
        <f t="shared" si="17"/>
        <v>0</v>
      </c>
      <c r="J17" s="198">
        <f t="shared" si="18"/>
        <v>0</v>
      </c>
      <c r="K17" s="125"/>
      <c r="L17" s="125" t="str">
        <f t="shared" si="7"/>
        <v>n.d.</v>
      </c>
      <c r="M17" s="125" t="str">
        <f t="shared" si="8"/>
        <v>n.d.</v>
      </c>
      <c r="N17" s="125" t="str">
        <f t="shared" si="9"/>
        <v>n.d.</v>
      </c>
      <c r="O17" s="124"/>
      <c r="P17" s="124" t="str">
        <f t="shared" si="10"/>
        <v>n.d.</v>
      </c>
      <c r="Q17" s="124" t="str">
        <f t="shared" si="11"/>
        <v>n.d.</v>
      </c>
      <c r="R17" s="124" t="str">
        <f t="shared" si="12"/>
        <v>n.d.</v>
      </c>
      <c r="S17" s="124"/>
      <c r="T17" s="124" t="str">
        <f t="shared" si="13"/>
        <v>n.d.</v>
      </c>
      <c r="U17" s="124" t="str">
        <f t="shared" si="14"/>
        <v>n.d.</v>
      </c>
      <c r="V17" s="124" t="str">
        <f t="shared" si="15"/>
        <v>n.d.</v>
      </c>
    </row>
    <row r="18" spans="1:22" ht="15" customHeight="1">
      <c r="A18" s="3">
        <v>22</v>
      </c>
      <c r="B18" s="122" t="s">
        <v>63</v>
      </c>
      <c r="C18" s="133" t="s">
        <v>14</v>
      </c>
      <c r="D18" s="123">
        <f t="shared" si="0"/>
        <v>23.625</v>
      </c>
      <c r="E18" s="123">
        <f t="shared" si="1"/>
        <v>23</v>
      </c>
      <c r="F18" s="123">
        <f t="shared" si="2"/>
        <v>24</v>
      </c>
      <c r="G18" s="123">
        <f t="shared" si="3"/>
        <v>23.428571428571427</v>
      </c>
      <c r="H18" s="196" t="str">
        <f t="shared" si="16"/>
        <v>↑</v>
      </c>
      <c r="I18" s="197">
        <f t="shared" si="17"/>
        <v>0.19642857142857295</v>
      </c>
      <c r="J18" s="198">
        <f t="shared" si="18"/>
        <v>8.3841463414634793E-3</v>
      </c>
      <c r="K18" s="125"/>
      <c r="L18" s="125">
        <f t="shared" si="7"/>
        <v>28</v>
      </c>
      <c r="M18" s="125">
        <f t="shared" si="8"/>
        <v>28</v>
      </c>
      <c r="N18" s="125">
        <f t="shared" si="9"/>
        <v>28</v>
      </c>
      <c r="O18" s="124"/>
      <c r="P18" s="124">
        <f t="shared" si="10"/>
        <v>25.333333333333332</v>
      </c>
      <c r="Q18" s="124">
        <f t="shared" si="11"/>
        <v>25</v>
      </c>
      <c r="R18" s="124">
        <f t="shared" si="12"/>
        <v>26</v>
      </c>
      <c r="S18" s="124"/>
      <c r="T18" s="124">
        <f t="shared" si="13"/>
        <v>26.5</v>
      </c>
      <c r="U18" s="124">
        <f t="shared" si="14"/>
        <v>26</v>
      </c>
      <c r="V18" s="124">
        <f t="shared" si="15"/>
        <v>27</v>
      </c>
    </row>
    <row r="19" spans="1:22" ht="15" customHeight="1">
      <c r="A19" s="3">
        <v>23</v>
      </c>
      <c r="B19" s="122" t="s">
        <v>64</v>
      </c>
      <c r="C19" s="133" t="s">
        <v>15</v>
      </c>
      <c r="D19" s="123">
        <f t="shared" si="0"/>
        <v>25</v>
      </c>
      <c r="E19" s="123">
        <f t="shared" si="1"/>
        <v>25</v>
      </c>
      <c r="F19" s="123">
        <f t="shared" si="2"/>
        <v>25</v>
      </c>
      <c r="G19" s="123">
        <f t="shared" si="3"/>
        <v>18</v>
      </c>
      <c r="H19" s="196" t="str">
        <f t="shared" si="16"/>
        <v>↑</v>
      </c>
      <c r="I19" s="197">
        <f t="shared" si="17"/>
        <v>7</v>
      </c>
      <c r="J19" s="198">
        <f t="shared" si="18"/>
        <v>0.3888888888888889</v>
      </c>
      <c r="K19" s="125"/>
      <c r="L19" s="125" t="str">
        <f t="shared" si="7"/>
        <v>n.d.</v>
      </c>
      <c r="M19" s="125" t="str">
        <f t="shared" si="8"/>
        <v>n.d.</v>
      </c>
      <c r="N19" s="125" t="str">
        <f t="shared" si="9"/>
        <v>n.d.</v>
      </c>
      <c r="O19" s="124"/>
      <c r="P19" s="124" t="str">
        <f t="shared" si="10"/>
        <v>n.d.</v>
      </c>
      <c r="Q19" s="124" t="str">
        <f t="shared" si="11"/>
        <v>n.d.</v>
      </c>
      <c r="R19" s="124" t="str">
        <f t="shared" si="12"/>
        <v>n.d.</v>
      </c>
      <c r="S19" s="124"/>
      <c r="T19" s="124" t="str">
        <f t="shared" si="13"/>
        <v>n.d.</v>
      </c>
      <c r="U19" s="124" t="str">
        <f t="shared" si="14"/>
        <v>n.d.</v>
      </c>
      <c r="V19" s="124" t="str">
        <f t="shared" si="15"/>
        <v>n.d.</v>
      </c>
    </row>
    <row r="20" spans="1:22" ht="15" customHeight="1">
      <c r="A20" s="3">
        <v>24</v>
      </c>
      <c r="B20" s="122" t="s">
        <v>65</v>
      </c>
      <c r="C20" s="133" t="s">
        <v>16</v>
      </c>
      <c r="D20" s="123">
        <f t="shared" si="0"/>
        <v>34.4</v>
      </c>
      <c r="E20" s="123">
        <f t="shared" si="1"/>
        <v>32</v>
      </c>
      <c r="F20" s="123">
        <f t="shared" si="2"/>
        <v>35</v>
      </c>
      <c r="G20" s="123">
        <f t="shared" si="3"/>
        <v>31</v>
      </c>
      <c r="H20" s="196" t="str">
        <f t="shared" si="16"/>
        <v>↑</v>
      </c>
      <c r="I20" s="197">
        <f t="shared" si="17"/>
        <v>3.3999999999999986</v>
      </c>
      <c r="J20" s="198">
        <f t="shared" si="18"/>
        <v>0.10967741935483867</v>
      </c>
      <c r="K20" s="125"/>
      <c r="L20" s="125">
        <f t="shared" si="7"/>
        <v>34</v>
      </c>
      <c r="M20" s="125">
        <f t="shared" si="8"/>
        <v>34</v>
      </c>
      <c r="N20" s="125">
        <f t="shared" si="9"/>
        <v>34</v>
      </c>
      <c r="O20" s="124"/>
      <c r="P20" s="124">
        <f t="shared" si="10"/>
        <v>35</v>
      </c>
      <c r="Q20" s="124">
        <f t="shared" si="11"/>
        <v>35</v>
      </c>
      <c r="R20" s="124">
        <f t="shared" si="12"/>
        <v>35</v>
      </c>
      <c r="S20" s="124"/>
      <c r="T20" s="124">
        <f t="shared" si="13"/>
        <v>33.5</v>
      </c>
      <c r="U20" s="124">
        <f t="shared" si="14"/>
        <v>32</v>
      </c>
      <c r="V20" s="124">
        <f t="shared" si="15"/>
        <v>35</v>
      </c>
    </row>
    <row r="21" spans="1:22" ht="15" customHeight="1">
      <c r="A21" s="3">
        <v>25</v>
      </c>
      <c r="B21" s="122" t="s">
        <v>66</v>
      </c>
      <c r="C21" s="133" t="s">
        <v>17</v>
      </c>
      <c r="D21" s="123">
        <f t="shared" si="0"/>
        <v>27</v>
      </c>
      <c r="E21" s="123">
        <f t="shared" si="1"/>
        <v>27</v>
      </c>
      <c r="F21" s="123">
        <f t="shared" si="2"/>
        <v>27</v>
      </c>
      <c r="G21" s="123">
        <f t="shared" si="3"/>
        <v>20</v>
      </c>
      <c r="H21" s="196" t="str">
        <f t="shared" si="16"/>
        <v>↑</v>
      </c>
      <c r="I21" s="197">
        <f t="shared" si="17"/>
        <v>7</v>
      </c>
      <c r="J21" s="198">
        <f t="shared" si="18"/>
        <v>0.35</v>
      </c>
      <c r="K21" s="125"/>
      <c r="L21" s="125">
        <f t="shared" si="7"/>
        <v>21</v>
      </c>
      <c r="M21" s="125">
        <f t="shared" si="8"/>
        <v>20</v>
      </c>
      <c r="N21" s="125">
        <f t="shared" si="9"/>
        <v>22</v>
      </c>
      <c r="O21" s="124"/>
      <c r="P21" s="124">
        <f t="shared" si="10"/>
        <v>22</v>
      </c>
      <c r="Q21" s="124">
        <f t="shared" si="11"/>
        <v>20</v>
      </c>
      <c r="R21" s="124">
        <f t="shared" si="12"/>
        <v>23</v>
      </c>
      <c r="S21" s="124"/>
      <c r="T21" s="124">
        <f t="shared" si="13"/>
        <v>23</v>
      </c>
      <c r="U21" s="124">
        <f t="shared" si="14"/>
        <v>22</v>
      </c>
      <c r="V21" s="124">
        <f t="shared" si="15"/>
        <v>24</v>
      </c>
    </row>
    <row r="22" spans="1:22" ht="15" customHeight="1">
      <c r="A22" s="3">
        <v>26</v>
      </c>
      <c r="B22" s="122" t="s">
        <v>67</v>
      </c>
      <c r="C22" s="133" t="s">
        <v>18</v>
      </c>
      <c r="D22" s="123">
        <f t="shared" si="0"/>
        <v>14.142857142857142</v>
      </c>
      <c r="E22" s="123">
        <f t="shared" si="1"/>
        <v>14</v>
      </c>
      <c r="F22" s="123">
        <f t="shared" si="2"/>
        <v>15</v>
      </c>
      <c r="G22" s="123">
        <f t="shared" si="3"/>
        <v>13.857142857142858</v>
      </c>
      <c r="H22" s="196" t="str">
        <f t="shared" si="16"/>
        <v>↑</v>
      </c>
      <c r="I22" s="197">
        <f t="shared" si="17"/>
        <v>0.2857142857142847</v>
      </c>
      <c r="J22" s="198">
        <f t="shared" si="18"/>
        <v>2.0618556701030855E-2</v>
      </c>
      <c r="K22" s="125"/>
      <c r="L22" s="125">
        <f t="shared" si="7"/>
        <v>16</v>
      </c>
      <c r="M22" s="125">
        <f t="shared" si="8"/>
        <v>16</v>
      </c>
      <c r="N22" s="125">
        <f t="shared" si="9"/>
        <v>16</v>
      </c>
      <c r="O22" s="124"/>
      <c r="P22" s="124">
        <f t="shared" si="10"/>
        <v>18</v>
      </c>
      <c r="Q22" s="124">
        <f t="shared" si="11"/>
        <v>18</v>
      </c>
      <c r="R22" s="124">
        <f t="shared" si="12"/>
        <v>18</v>
      </c>
      <c r="S22" s="124"/>
      <c r="T22" s="124">
        <f t="shared" si="13"/>
        <v>14</v>
      </c>
      <c r="U22" s="124">
        <f t="shared" si="14"/>
        <v>14</v>
      </c>
      <c r="V22" s="124">
        <f t="shared" si="15"/>
        <v>14</v>
      </c>
    </row>
    <row r="23" spans="1:22" ht="15" customHeight="1">
      <c r="A23" s="3">
        <v>27</v>
      </c>
      <c r="B23" s="122" t="s">
        <v>68</v>
      </c>
      <c r="C23" s="133" t="s">
        <v>19</v>
      </c>
      <c r="D23" s="123">
        <f t="shared" si="0"/>
        <v>13.142857142857142</v>
      </c>
      <c r="E23" s="123">
        <f t="shared" si="1"/>
        <v>13</v>
      </c>
      <c r="F23" s="123">
        <f t="shared" si="2"/>
        <v>14</v>
      </c>
      <c r="G23" s="123">
        <f t="shared" si="3"/>
        <v>11.857142857142858</v>
      </c>
      <c r="H23" s="196" t="str">
        <f t="shared" si="16"/>
        <v>↑</v>
      </c>
      <c r="I23" s="197">
        <f t="shared" si="17"/>
        <v>1.2857142857142847</v>
      </c>
      <c r="J23" s="198">
        <f t="shared" si="18"/>
        <v>0.10843373493975894</v>
      </c>
      <c r="K23" s="125"/>
      <c r="L23" s="125">
        <f t="shared" si="7"/>
        <v>14</v>
      </c>
      <c r="M23" s="125">
        <f t="shared" si="8"/>
        <v>14</v>
      </c>
      <c r="N23" s="125">
        <f t="shared" si="9"/>
        <v>14</v>
      </c>
      <c r="O23" s="124"/>
      <c r="P23" s="124">
        <f t="shared" si="10"/>
        <v>16.5</v>
      </c>
      <c r="Q23" s="124">
        <f t="shared" si="11"/>
        <v>15</v>
      </c>
      <c r="R23" s="124">
        <f t="shared" si="12"/>
        <v>18</v>
      </c>
      <c r="S23" s="124"/>
      <c r="T23" s="124">
        <f t="shared" si="13"/>
        <v>14.5</v>
      </c>
      <c r="U23" s="124">
        <f t="shared" si="14"/>
        <v>14</v>
      </c>
      <c r="V23" s="124">
        <f t="shared" si="15"/>
        <v>15</v>
      </c>
    </row>
    <row r="24" spans="1:22" ht="15" customHeight="1">
      <c r="A24" s="3">
        <v>28</v>
      </c>
      <c r="B24" s="122" t="s">
        <v>69</v>
      </c>
      <c r="C24" s="133" t="s">
        <v>20</v>
      </c>
      <c r="D24" s="123">
        <f t="shared" si="0"/>
        <v>22</v>
      </c>
      <c r="E24" s="123">
        <f t="shared" si="1"/>
        <v>22</v>
      </c>
      <c r="F24" s="123">
        <f t="shared" si="2"/>
        <v>22</v>
      </c>
      <c r="G24" s="123">
        <f t="shared" si="3"/>
        <v>22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25"/>
      <c r="L24" s="125" t="str">
        <f t="shared" si="7"/>
        <v>n.d.</v>
      </c>
      <c r="M24" s="125" t="str">
        <f t="shared" si="8"/>
        <v>n.d.</v>
      </c>
      <c r="N24" s="125" t="str">
        <f t="shared" si="9"/>
        <v>n.d.</v>
      </c>
      <c r="O24" s="124"/>
      <c r="P24" s="124" t="str">
        <f t="shared" si="10"/>
        <v>n.d.</v>
      </c>
      <c r="Q24" s="124" t="str">
        <f t="shared" si="11"/>
        <v>n.d.</v>
      </c>
      <c r="R24" s="124" t="str">
        <f t="shared" si="12"/>
        <v>n.d.</v>
      </c>
      <c r="S24" s="124"/>
      <c r="T24" s="124" t="str">
        <f t="shared" si="13"/>
        <v>n.d.</v>
      </c>
      <c r="U24" s="124" t="str">
        <f t="shared" si="14"/>
        <v>n.d.</v>
      </c>
      <c r="V24" s="124" t="str">
        <f t="shared" si="15"/>
        <v>n.d.</v>
      </c>
    </row>
    <row r="25" spans="1:22" ht="15" customHeight="1">
      <c r="A25" s="3">
        <v>29</v>
      </c>
      <c r="B25" s="122" t="s">
        <v>70</v>
      </c>
      <c r="C25" s="133" t="s">
        <v>24</v>
      </c>
      <c r="D25" s="123">
        <f t="shared" si="0"/>
        <v>19.333333333333332</v>
      </c>
      <c r="E25" s="123">
        <f t="shared" si="1"/>
        <v>18</v>
      </c>
      <c r="F25" s="123">
        <f t="shared" si="2"/>
        <v>20</v>
      </c>
      <c r="G25" s="123">
        <f t="shared" si="3"/>
        <v>20</v>
      </c>
      <c r="H25" s="196" t="str">
        <f t="shared" si="16"/>
        <v>↓</v>
      </c>
      <c r="I25" s="197">
        <f t="shared" si="17"/>
        <v>-0.66666666666666785</v>
      </c>
      <c r="J25" s="198">
        <f t="shared" si="18"/>
        <v>-3.3333333333333395E-2</v>
      </c>
      <c r="K25" s="125"/>
      <c r="L25" s="125">
        <f t="shared" si="7"/>
        <v>20</v>
      </c>
      <c r="M25" s="125">
        <f t="shared" si="8"/>
        <v>20</v>
      </c>
      <c r="N25" s="125">
        <f t="shared" si="9"/>
        <v>20</v>
      </c>
      <c r="O25" s="124"/>
      <c r="P25" s="124">
        <f t="shared" si="10"/>
        <v>14.5</v>
      </c>
      <c r="Q25" s="124">
        <f t="shared" si="11"/>
        <v>14</v>
      </c>
      <c r="R25" s="124">
        <f t="shared" si="12"/>
        <v>15</v>
      </c>
      <c r="S25" s="124"/>
      <c r="T25" s="124" t="str">
        <f t="shared" si="13"/>
        <v>n.d.</v>
      </c>
      <c r="U25" s="124" t="str">
        <f t="shared" si="14"/>
        <v>n.d.</v>
      </c>
      <c r="V25" s="124" t="str">
        <f t="shared" si="15"/>
        <v>n.d.</v>
      </c>
    </row>
    <row r="26" spans="1:22" ht="15" customHeight="1">
      <c r="A26" s="3">
        <v>30</v>
      </c>
      <c r="B26" s="122" t="s">
        <v>70</v>
      </c>
      <c r="C26" s="133" t="s">
        <v>52</v>
      </c>
      <c r="D26" s="123">
        <f t="shared" si="0"/>
        <v>49.333333333333336</v>
      </c>
      <c r="E26" s="123">
        <f t="shared" si="1"/>
        <v>48</v>
      </c>
      <c r="F26" s="123">
        <f t="shared" si="2"/>
        <v>50</v>
      </c>
      <c r="G26" s="123">
        <f t="shared" si="3"/>
        <v>50</v>
      </c>
      <c r="H26" s="196" t="str">
        <f t="shared" si="16"/>
        <v>↓</v>
      </c>
      <c r="I26" s="197">
        <f t="shared" si="17"/>
        <v>-0.6666666666666643</v>
      </c>
      <c r="J26" s="198">
        <f t="shared" si="18"/>
        <v>-1.3333333333333286E-2</v>
      </c>
      <c r="K26" s="125"/>
      <c r="L26" s="125" t="str">
        <f t="shared" si="7"/>
        <v>n.d.</v>
      </c>
      <c r="M26" s="125" t="str">
        <f t="shared" si="8"/>
        <v>n.d.</v>
      </c>
      <c r="N26" s="125" t="str">
        <f t="shared" si="9"/>
        <v>n.d.</v>
      </c>
      <c r="O26" s="124"/>
      <c r="P26" s="124">
        <f t="shared" si="10"/>
        <v>40</v>
      </c>
      <c r="Q26" s="124">
        <f t="shared" si="11"/>
        <v>40</v>
      </c>
      <c r="R26" s="124">
        <f t="shared" si="12"/>
        <v>40</v>
      </c>
      <c r="S26" s="124"/>
      <c r="T26" s="124" t="str">
        <f t="shared" si="13"/>
        <v>n.d.</v>
      </c>
      <c r="U26" s="124" t="str">
        <f t="shared" si="14"/>
        <v>n.d.</v>
      </c>
      <c r="V26" s="124" t="str">
        <f t="shared" si="15"/>
        <v>n.d.</v>
      </c>
    </row>
    <row r="27" spans="1:22" ht="15" customHeight="1">
      <c r="A27" s="3">
        <v>31</v>
      </c>
      <c r="B27" s="122" t="s">
        <v>71</v>
      </c>
      <c r="C27" s="133" t="s">
        <v>22</v>
      </c>
      <c r="D27" s="123">
        <f t="shared" si="0"/>
        <v>20</v>
      </c>
      <c r="E27" s="123">
        <f t="shared" si="1"/>
        <v>20</v>
      </c>
      <c r="F27" s="123">
        <f t="shared" si="2"/>
        <v>20</v>
      </c>
      <c r="G27" s="123">
        <f t="shared" si="3"/>
        <v>20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25"/>
      <c r="L27" s="125">
        <f t="shared" si="7"/>
        <v>17</v>
      </c>
      <c r="M27" s="125">
        <f t="shared" si="8"/>
        <v>17</v>
      </c>
      <c r="N27" s="125">
        <f t="shared" si="9"/>
        <v>17</v>
      </c>
      <c r="O27" s="124"/>
      <c r="P27" s="124" t="str">
        <f t="shared" si="10"/>
        <v>n.d.</v>
      </c>
      <c r="Q27" s="124" t="str">
        <f t="shared" si="11"/>
        <v>n.d.</v>
      </c>
      <c r="R27" s="124" t="str">
        <f t="shared" si="12"/>
        <v>n.d.</v>
      </c>
      <c r="S27" s="124"/>
      <c r="T27" s="124">
        <f t="shared" si="13"/>
        <v>18</v>
      </c>
      <c r="U27" s="124">
        <f t="shared" si="14"/>
        <v>18</v>
      </c>
      <c r="V27" s="124">
        <f t="shared" si="15"/>
        <v>18</v>
      </c>
    </row>
    <row r="28" spans="1:22" ht="15" customHeight="1">
      <c r="A28" s="3">
        <v>32</v>
      </c>
      <c r="B28" s="122" t="s">
        <v>72</v>
      </c>
      <c r="C28" s="133" t="s">
        <v>22</v>
      </c>
      <c r="D28" s="123">
        <f t="shared" si="0"/>
        <v>18</v>
      </c>
      <c r="E28" s="123">
        <f t="shared" si="1"/>
        <v>18</v>
      </c>
      <c r="F28" s="123">
        <f t="shared" si="2"/>
        <v>18</v>
      </c>
      <c r="G28" s="123">
        <f t="shared" si="3"/>
        <v>18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25"/>
      <c r="L28" s="125" t="str">
        <f t="shared" si="7"/>
        <v>n.d.</v>
      </c>
      <c r="M28" s="125" t="str">
        <f t="shared" si="8"/>
        <v>n.d.</v>
      </c>
      <c r="N28" s="125" t="str">
        <f t="shared" si="9"/>
        <v>n.d.</v>
      </c>
      <c r="O28" s="124"/>
      <c r="P28" s="124" t="str">
        <f t="shared" si="10"/>
        <v>n.d.</v>
      </c>
      <c r="Q28" s="124" t="str">
        <f t="shared" si="11"/>
        <v>n.d.</v>
      </c>
      <c r="R28" s="124" t="str">
        <f t="shared" si="12"/>
        <v>n.d.</v>
      </c>
      <c r="S28" s="124"/>
      <c r="T28" s="124" t="str">
        <f t="shared" si="13"/>
        <v>n.d.</v>
      </c>
      <c r="U28" s="124" t="str">
        <f t="shared" si="14"/>
        <v>n.d.</v>
      </c>
      <c r="V28" s="124" t="str">
        <f t="shared" si="15"/>
        <v>n.d.</v>
      </c>
    </row>
    <row r="29" spans="1:22" ht="15" customHeight="1">
      <c r="A29" s="3">
        <v>33</v>
      </c>
      <c r="B29" s="122" t="s">
        <v>73</v>
      </c>
      <c r="C29" s="133" t="s">
        <v>21</v>
      </c>
      <c r="D29" s="123">
        <f t="shared" si="0"/>
        <v>29.5</v>
      </c>
      <c r="E29" s="123">
        <f t="shared" si="1"/>
        <v>28</v>
      </c>
      <c r="F29" s="123">
        <f t="shared" si="2"/>
        <v>30</v>
      </c>
      <c r="G29" s="123">
        <f t="shared" si="3"/>
        <v>29.666666666666668</v>
      </c>
      <c r="H29" s="196" t="str">
        <f t="shared" si="16"/>
        <v>↓</v>
      </c>
      <c r="I29" s="197">
        <f t="shared" si="17"/>
        <v>-0.16666666666666785</v>
      </c>
      <c r="J29" s="198">
        <f t="shared" si="18"/>
        <v>-5.6179775280899274E-3</v>
      </c>
      <c r="K29" s="125"/>
      <c r="L29" s="125">
        <f t="shared" si="7"/>
        <v>36</v>
      </c>
      <c r="M29" s="125">
        <f t="shared" si="8"/>
        <v>36</v>
      </c>
      <c r="N29" s="125">
        <f t="shared" si="9"/>
        <v>36</v>
      </c>
      <c r="O29" s="124"/>
      <c r="P29" s="124">
        <f t="shared" si="10"/>
        <v>35</v>
      </c>
      <c r="Q29" s="124">
        <f t="shared" si="11"/>
        <v>35</v>
      </c>
      <c r="R29" s="124">
        <f t="shared" si="12"/>
        <v>35</v>
      </c>
      <c r="S29" s="124"/>
      <c r="T29" s="124">
        <f t="shared" si="13"/>
        <v>35</v>
      </c>
      <c r="U29" s="124">
        <f t="shared" si="14"/>
        <v>35</v>
      </c>
      <c r="V29" s="124">
        <f t="shared" si="15"/>
        <v>35</v>
      </c>
    </row>
    <row r="30" spans="1:22" ht="15" customHeight="1">
      <c r="A30" s="3">
        <v>34</v>
      </c>
      <c r="B30" s="122" t="s">
        <v>74</v>
      </c>
      <c r="C30" s="133" t="s">
        <v>23</v>
      </c>
      <c r="D30" s="123">
        <f t="shared" si="0"/>
        <v>12</v>
      </c>
      <c r="E30" s="123">
        <f t="shared" si="1"/>
        <v>12</v>
      </c>
      <c r="F30" s="123">
        <f t="shared" si="2"/>
        <v>12</v>
      </c>
      <c r="G30" s="123">
        <f t="shared" si="3"/>
        <v>9.7142857142857135</v>
      </c>
      <c r="H30" s="196" t="str">
        <f t="shared" si="16"/>
        <v>↑</v>
      </c>
      <c r="I30" s="197">
        <f t="shared" si="17"/>
        <v>2.2857142857142865</v>
      </c>
      <c r="J30" s="198">
        <f t="shared" si="18"/>
        <v>0.23529411764705893</v>
      </c>
      <c r="K30" s="125"/>
      <c r="L30" s="125">
        <f t="shared" si="7"/>
        <v>11.5</v>
      </c>
      <c r="M30" s="125">
        <f t="shared" si="8"/>
        <v>11</v>
      </c>
      <c r="N30" s="125">
        <f t="shared" si="9"/>
        <v>12</v>
      </c>
      <c r="O30" s="124"/>
      <c r="P30" s="124">
        <f t="shared" si="10"/>
        <v>10.666666666666666</v>
      </c>
      <c r="Q30" s="124">
        <f t="shared" si="11"/>
        <v>10</v>
      </c>
      <c r="R30" s="124">
        <f t="shared" si="12"/>
        <v>11</v>
      </c>
      <c r="S30" s="124"/>
      <c r="T30" s="124">
        <f t="shared" si="13"/>
        <v>11.5</v>
      </c>
      <c r="U30" s="124">
        <f t="shared" si="14"/>
        <v>11</v>
      </c>
      <c r="V30" s="124">
        <f t="shared" si="15"/>
        <v>12</v>
      </c>
    </row>
    <row r="31" spans="1:22" ht="15" customHeight="1">
      <c r="A31" s="3">
        <v>35</v>
      </c>
      <c r="B31" s="122" t="s">
        <v>74</v>
      </c>
      <c r="C31" s="133" t="s">
        <v>143</v>
      </c>
      <c r="D31" s="123" t="str">
        <f t="shared" si="0"/>
        <v>n.d.</v>
      </c>
      <c r="E31" s="123" t="str">
        <f t="shared" si="1"/>
        <v>n.d.</v>
      </c>
      <c r="F31" s="123" t="str">
        <f t="shared" si="2"/>
        <v>n.d.</v>
      </c>
      <c r="G31" s="123" t="str">
        <f t="shared" si="3"/>
        <v>n.d.</v>
      </c>
      <c r="H31" s="196" t="str">
        <f t="shared" si="16"/>
        <v/>
      </c>
      <c r="I31" s="197" t="str">
        <f t="shared" si="17"/>
        <v/>
      </c>
      <c r="J31" s="198" t="str">
        <f t="shared" si="18"/>
        <v/>
      </c>
      <c r="K31" s="125"/>
      <c r="L31" s="125" t="str">
        <f t="shared" si="7"/>
        <v>n.d.</v>
      </c>
      <c r="M31" s="125" t="str">
        <f t="shared" si="8"/>
        <v>n.d.</v>
      </c>
      <c r="N31" s="125" t="str">
        <f t="shared" si="9"/>
        <v>n.d.</v>
      </c>
      <c r="O31" s="124"/>
      <c r="P31" s="124" t="str">
        <f t="shared" si="10"/>
        <v>n.d.</v>
      </c>
      <c r="Q31" s="124" t="str">
        <f t="shared" si="11"/>
        <v>n.d.</v>
      </c>
      <c r="R31" s="124" t="str">
        <f t="shared" si="12"/>
        <v>n.d.</v>
      </c>
      <c r="S31" s="124"/>
      <c r="T31" s="124" t="str">
        <f t="shared" si="13"/>
        <v>n.d.</v>
      </c>
      <c r="U31" s="124" t="str">
        <f t="shared" si="14"/>
        <v>n.d.</v>
      </c>
      <c r="V31" s="124" t="str">
        <f t="shared" si="15"/>
        <v>n.d.</v>
      </c>
    </row>
    <row r="32" spans="1:22" ht="15" customHeight="1">
      <c r="A32" s="3">
        <v>36</v>
      </c>
      <c r="B32" s="122" t="s">
        <v>138</v>
      </c>
      <c r="C32" s="133" t="s">
        <v>139</v>
      </c>
      <c r="D32" s="123">
        <f t="shared" si="0"/>
        <v>60</v>
      </c>
      <c r="E32" s="123">
        <f t="shared" si="1"/>
        <v>60</v>
      </c>
      <c r="F32" s="123">
        <f t="shared" si="2"/>
        <v>60</v>
      </c>
      <c r="G32" s="123">
        <f t="shared" si="3"/>
        <v>60</v>
      </c>
      <c r="H32" s="196" t="str">
        <f t="shared" si="16"/>
        <v>=</v>
      </c>
      <c r="I32" s="197">
        <f t="shared" si="17"/>
        <v>0</v>
      </c>
      <c r="J32" s="198">
        <f t="shared" si="18"/>
        <v>0</v>
      </c>
      <c r="K32" s="125"/>
      <c r="L32" s="125" t="str">
        <f t="shared" si="7"/>
        <v>n.d.</v>
      </c>
      <c r="M32" s="125" t="str">
        <f t="shared" si="8"/>
        <v>n.d.</v>
      </c>
      <c r="N32" s="125" t="str">
        <f t="shared" si="9"/>
        <v>n.d.</v>
      </c>
      <c r="O32" s="124"/>
      <c r="P32" s="124" t="str">
        <f t="shared" si="10"/>
        <v>n.d.</v>
      </c>
      <c r="Q32" s="124" t="str">
        <f t="shared" si="11"/>
        <v>n.d.</v>
      </c>
      <c r="R32" s="124" t="str">
        <f t="shared" si="12"/>
        <v>n.d.</v>
      </c>
      <c r="S32" s="124"/>
      <c r="T32" s="124" t="str">
        <f t="shared" si="13"/>
        <v>n.d.</v>
      </c>
      <c r="U32" s="124" t="str">
        <f t="shared" si="14"/>
        <v>n.d.</v>
      </c>
      <c r="V32" s="124" t="str">
        <f t="shared" si="15"/>
        <v>n.d.</v>
      </c>
    </row>
    <row r="33" spans="1:22" ht="15" customHeight="1">
      <c r="A33" s="3">
        <v>37</v>
      </c>
      <c r="B33" s="122" t="s">
        <v>75</v>
      </c>
      <c r="C33" s="133" t="s">
        <v>24</v>
      </c>
      <c r="D33" s="123">
        <f t="shared" si="0"/>
        <v>100</v>
      </c>
      <c r="E33" s="123">
        <f t="shared" si="1"/>
        <v>100</v>
      </c>
      <c r="F33" s="123">
        <f t="shared" si="2"/>
        <v>100</v>
      </c>
      <c r="G33" s="123">
        <f t="shared" si="3"/>
        <v>80</v>
      </c>
      <c r="H33" s="196" t="str">
        <f t="shared" si="16"/>
        <v>↑</v>
      </c>
      <c r="I33" s="197">
        <f t="shared" si="17"/>
        <v>20</v>
      </c>
      <c r="J33" s="198">
        <f t="shared" si="18"/>
        <v>0.25</v>
      </c>
      <c r="K33" s="125"/>
      <c r="L33" s="125" t="str">
        <f t="shared" si="7"/>
        <v>n.d.</v>
      </c>
      <c r="M33" s="125" t="str">
        <f t="shared" si="8"/>
        <v>n.d.</v>
      </c>
      <c r="N33" s="125" t="str">
        <f t="shared" si="9"/>
        <v>n.d.</v>
      </c>
      <c r="O33" s="124"/>
      <c r="P33" s="124">
        <f t="shared" si="10"/>
        <v>138.33333333333334</v>
      </c>
      <c r="Q33" s="124">
        <f t="shared" si="11"/>
        <v>125</v>
      </c>
      <c r="R33" s="124">
        <f t="shared" si="12"/>
        <v>150</v>
      </c>
      <c r="S33" s="124"/>
      <c r="T33" s="124">
        <f t="shared" si="13"/>
        <v>195</v>
      </c>
      <c r="U33" s="124">
        <f t="shared" si="14"/>
        <v>190</v>
      </c>
      <c r="V33" s="124">
        <f t="shared" si="15"/>
        <v>200</v>
      </c>
    </row>
    <row r="34" spans="1:22" ht="15" customHeight="1">
      <c r="A34" s="3">
        <v>38</v>
      </c>
      <c r="B34" s="122" t="s">
        <v>76</v>
      </c>
      <c r="C34" s="133" t="s">
        <v>24</v>
      </c>
      <c r="D34" s="123">
        <f t="shared" si="0"/>
        <v>80</v>
      </c>
      <c r="E34" s="123">
        <f t="shared" si="1"/>
        <v>80</v>
      </c>
      <c r="F34" s="123">
        <f t="shared" si="2"/>
        <v>80</v>
      </c>
      <c r="G34" s="123">
        <f t="shared" si="3"/>
        <v>60</v>
      </c>
      <c r="H34" s="196" t="str">
        <f t="shared" si="16"/>
        <v>↑</v>
      </c>
      <c r="I34" s="197">
        <f t="shared" si="17"/>
        <v>20</v>
      </c>
      <c r="J34" s="198">
        <f t="shared" si="18"/>
        <v>0.33333333333333331</v>
      </c>
      <c r="K34" s="125"/>
      <c r="L34" s="125" t="str">
        <f t="shared" si="7"/>
        <v>n.d.</v>
      </c>
      <c r="M34" s="125" t="str">
        <f t="shared" si="8"/>
        <v>n.d.</v>
      </c>
      <c r="N34" s="125" t="str">
        <f t="shared" si="9"/>
        <v>n.d.</v>
      </c>
      <c r="O34" s="124"/>
      <c r="P34" s="124" t="str">
        <f t="shared" si="10"/>
        <v>n.d.</v>
      </c>
      <c r="Q34" s="124" t="str">
        <f t="shared" si="11"/>
        <v>n.d.</v>
      </c>
      <c r="R34" s="124" t="str">
        <f t="shared" si="12"/>
        <v>n.d.</v>
      </c>
      <c r="S34" s="124"/>
      <c r="T34" s="124">
        <f t="shared" si="13"/>
        <v>150</v>
      </c>
      <c r="U34" s="124">
        <f t="shared" si="14"/>
        <v>150</v>
      </c>
      <c r="V34" s="124">
        <f t="shared" si="15"/>
        <v>150</v>
      </c>
    </row>
    <row r="35" spans="1:22" ht="15" customHeight="1">
      <c r="A35" s="3">
        <v>39</v>
      </c>
      <c r="B35" s="122" t="s">
        <v>77</v>
      </c>
      <c r="C35" s="133" t="s">
        <v>25</v>
      </c>
      <c r="D35" s="123" t="str">
        <f t="shared" si="0"/>
        <v>n.d.</v>
      </c>
      <c r="E35" s="123" t="str">
        <f t="shared" si="1"/>
        <v>n.d.</v>
      </c>
      <c r="F35" s="123" t="str">
        <f t="shared" si="2"/>
        <v>n.d.</v>
      </c>
      <c r="G35" s="123" t="str">
        <f t="shared" si="3"/>
        <v>n.d.</v>
      </c>
      <c r="H35" s="196" t="str">
        <f t="shared" si="16"/>
        <v/>
      </c>
      <c r="I35" s="197" t="str">
        <f t="shared" si="17"/>
        <v/>
      </c>
      <c r="J35" s="198" t="str">
        <f t="shared" si="18"/>
        <v/>
      </c>
      <c r="K35" s="125"/>
      <c r="L35" s="125" t="str">
        <f t="shared" si="7"/>
        <v>n.d.</v>
      </c>
      <c r="M35" s="125" t="str">
        <f t="shared" si="8"/>
        <v>n.d.</v>
      </c>
      <c r="N35" s="125" t="str">
        <f t="shared" si="9"/>
        <v>n.d.</v>
      </c>
      <c r="O35" s="124"/>
      <c r="P35" s="124" t="str">
        <f t="shared" si="10"/>
        <v>n.d.</v>
      </c>
      <c r="Q35" s="124" t="str">
        <f t="shared" si="11"/>
        <v>n.d.</v>
      </c>
      <c r="R35" s="124" t="str">
        <f t="shared" si="12"/>
        <v>n.d.</v>
      </c>
      <c r="S35" s="124"/>
      <c r="T35" s="124" t="str">
        <f t="shared" si="13"/>
        <v>n.d.</v>
      </c>
      <c r="U35" s="124" t="str">
        <f t="shared" si="14"/>
        <v>n.d.</v>
      </c>
      <c r="V35" s="124" t="str">
        <f t="shared" si="15"/>
        <v>n.d.</v>
      </c>
    </row>
    <row r="36" spans="1:22" ht="15" customHeight="1">
      <c r="A36" s="3">
        <v>40</v>
      </c>
      <c r="B36" s="122" t="s">
        <v>78</v>
      </c>
      <c r="C36" s="133" t="s">
        <v>25</v>
      </c>
      <c r="D36" s="123">
        <f t="shared" si="0"/>
        <v>36</v>
      </c>
      <c r="E36" s="123">
        <f t="shared" si="1"/>
        <v>35</v>
      </c>
      <c r="F36" s="123">
        <f t="shared" si="2"/>
        <v>37</v>
      </c>
      <c r="G36" s="123">
        <f t="shared" si="3"/>
        <v>35.875</v>
      </c>
      <c r="H36" s="196" t="str">
        <f t="shared" si="16"/>
        <v>↑</v>
      </c>
      <c r="I36" s="197">
        <f t="shared" si="17"/>
        <v>0.125</v>
      </c>
      <c r="J36" s="198">
        <f t="shared" si="18"/>
        <v>3.4843205574912892E-3</v>
      </c>
      <c r="K36" s="125"/>
      <c r="L36" s="125">
        <f t="shared" si="7"/>
        <v>36.5</v>
      </c>
      <c r="M36" s="125">
        <f t="shared" si="8"/>
        <v>35</v>
      </c>
      <c r="N36" s="125">
        <f t="shared" si="9"/>
        <v>38</v>
      </c>
      <c r="O36" s="124"/>
      <c r="P36" s="124">
        <f t="shared" si="10"/>
        <v>36.333333333333336</v>
      </c>
      <c r="Q36" s="124">
        <f t="shared" si="11"/>
        <v>35</v>
      </c>
      <c r="R36" s="124">
        <f t="shared" si="12"/>
        <v>38</v>
      </c>
      <c r="S36" s="124"/>
      <c r="T36" s="124">
        <f t="shared" si="13"/>
        <v>38</v>
      </c>
      <c r="U36" s="124">
        <f t="shared" si="14"/>
        <v>38</v>
      </c>
      <c r="V36" s="124">
        <f t="shared" si="15"/>
        <v>38</v>
      </c>
    </row>
    <row r="37" spans="1:22" ht="15" customHeight="1">
      <c r="A37" s="3">
        <v>41</v>
      </c>
      <c r="B37" s="122" t="s">
        <v>79</v>
      </c>
      <c r="C37" s="133" t="s">
        <v>25</v>
      </c>
      <c r="D37" s="123">
        <f t="shared" si="0"/>
        <v>33.875</v>
      </c>
      <c r="E37" s="123">
        <f t="shared" si="1"/>
        <v>33</v>
      </c>
      <c r="F37" s="123">
        <f t="shared" si="2"/>
        <v>34</v>
      </c>
      <c r="G37" s="123">
        <f t="shared" si="3"/>
        <v>33.75</v>
      </c>
      <c r="H37" s="196" t="str">
        <f t="shared" si="16"/>
        <v>↑</v>
      </c>
      <c r="I37" s="197">
        <f t="shared" si="17"/>
        <v>0.125</v>
      </c>
      <c r="J37" s="198">
        <f t="shared" si="18"/>
        <v>3.7037037037037038E-3</v>
      </c>
      <c r="K37" s="125"/>
      <c r="L37" s="125" t="str">
        <f t="shared" si="7"/>
        <v>n.d.</v>
      </c>
      <c r="M37" s="125" t="str">
        <f t="shared" si="8"/>
        <v>n.d.</v>
      </c>
      <c r="N37" s="125" t="str">
        <f t="shared" si="9"/>
        <v>n.d.</v>
      </c>
      <c r="O37" s="124"/>
      <c r="P37" s="124" t="str">
        <f t="shared" si="10"/>
        <v>n.d.</v>
      </c>
      <c r="Q37" s="124" t="str">
        <f t="shared" si="11"/>
        <v>n.d.</v>
      </c>
      <c r="R37" s="124" t="str">
        <f t="shared" si="12"/>
        <v>n.d.</v>
      </c>
      <c r="S37" s="124"/>
      <c r="T37" s="124" t="str">
        <f t="shared" si="13"/>
        <v>n.d.</v>
      </c>
      <c r="U37" s="124" t="str">
        <f t="shared" si="14"/>
        <v>n.d.</v>
      </c>
      <c r="V37" s="124" t="str">
        <f t="shared" si="15"/>
        <v>n.d.</v>
      </c>
    </row>
    <row r="38" spans="1:22" ht="15" customHeight="1">
      <c r="A38" s="3">
        <v>42</v>
      </c>
      <c r="B38" s="122" t="s">
        <v>80</v>
      </c>
      <c r="C38" s="133" t="s">
        <v>26</v>
      </c>
      <c r="D38" s="123">
        <f t="shared" si="0"/>
        <v>30</v>
      </c>
      <c r="E38" s="123">
        <f t="shared" si="1"/>
        <v>30</v>
      </c>
      <c r="F38" s="123">
        <f t="shared" si="2"/>
        <v>30</v>
      </c>
      <c r="G38" s="123">
        <f t="shared" si="3"/>
        <v>29.333333333333332</v>
      </c>
      <c r="H38" s="196" t="str">
        <f t="shared" si="16"/>
        <v>↑</v>
      </c>
      <c r="I38" s="197">
        <f t="shared" si="17"/>
        <v>0.66666666666666785</v>
      </c>
      <c r="J38" s="198">
        <f t="shared" si="18"/>
        <v>2.272727272727277E-2</v>
      </c>
      <c r="K38" s="125"/>
      <c r="L38" s="125" t="str">
        <f t="shared" si="7"/>
        <v>n.d.</v>
      </c>
      <c r="M38" s="125" t="str">
        <f t="shared" si="8"/>
        <v>n.d.</v>
      </c>
      <c r="N38" s="125" t="str">
        <f t="shared" si="9"/>
        <v>n.d.</v>
      </c>
      <c r="O38" s="124"/>
      <c r="P38" s="124">
        <f t="shared" si="10"/>
        <v>26</v>
      </c>
      <c r="Q38" s="124">
        <f t="shared" si="11"/>
        <v>26</v>
      </c>
      <c r="R38" s="124">
        <f t="shared" si="12"/>
        <v>26</v>
      </c>
      <c r="S38" s="124"/>
      <c r="T38" s="124">
        <f t="shared" si="13"/>
        <v>21</v>
      </c>
      <c r="U38" s="124">
        <f t="shared" si="14"/>
        <v>20</v>
      </c>
      <c r="V38" s="124">
        <f t="shared" si="15"/>
        <v>22</v>
      </c>
    </row>
    <row r="39" spans="1:22" ht="15" customHeight="1">
      <c r="A39" s="3">
        <v>43</v>
      </c>
      <c r="B39" s="122" t="s">
        <v>81</v>
      </c>
      <c r="C39" s="133" t="s">
        <v>27</v>
      </c>
      <c r="D39" s="123">
        <f t="shared" ref="D39:D55" si="19">IF(ISERROR(VLOOKUP(CONCATENATE(A39,"TIENDONA"),sansalvador,5,FALSE)),"n.d.",VLOOKUP(CONCATENATE(A39,"TIENDONA"),sansalvador,5,FALSE))</f>
        <v>28</v>
      </c>
      <c r="E39" s="123">
        <f t="shared" ref="E39:E55" si="20">IF( ISERROR(VLOOKUP(CONCATENATE(A39,"TIENDONA"),sansalvador,6,FALSE)),"n.d.",VLOOKUP(CONCATENATE(A39,"TIENDONA"),sansalvador,6,FALSE))</f>
        <v>28</v>
      </c>
      <c r="F39" s="123">
        <f t="shared" ref="F39:F55" si="21">IF( ISERROR(VLOOKUP(CONCATENATE(A39,"TIENDONA"),sansalvador,7,FALSE)),"n.d.",VLOOKUP(CONCATENATE(A39,"TIENDONA"),sansalvador,7,FALSE))</f>
        <v>28</v>
      </c>
      <c r="G39" s="123">
        <f t="shared" ref="G39:G55" si="22">IF(ISERROR(VLOOKUP(CONCATENATE(A39,"TIENDONA"),sansalvadorpasado,5,FALSE)),"n.d.",VLOOKUP(CONCATENATE(A39,"TIENDONA"),sansalvadorpasado,5,FALSE))</f>
        <v>27.333333333333332</v>
      </c>
      <c r="H39" s="196" t="str">
        <f t="shared" si="16"/>
        <v>↑</v>
      </c>
      <c r="I39" s="197">
        <f t="shared" si="17"/>
        <v>0.66666666666666785</v>
      </c>
      <c r="J39" s="198">
        <f t="shared" si="18"/>
        <v>2.439024390243907E-2</v>
      </c>
      <c r="K39" s="125"/>
      <c r="L39" s="125" t="str">
        <f t="shared" ref="L39:L55" si="23">IF(ISERROR(VLOOKUP(CONCATENATE(A39,$L$5),sansalvador,5,FALSE)),"n.d.",VLOOKUP(CONCATENATE(A39,$L$5),sansalvador,5,FALSE))</f>
        <v>n.d.</v>
      </c>
      <c r="M39" s="125" t="str">
        <f t="shared" ref="M39:M55" si="24">IF(ISERROR(VLOOKUP(CONCATENATE(A39,$L$5),sansalvador,6,FALSE)),"n.d.",VLOOKUP(CONCATENATE(A39,$L$5),sansalvador,6,FALSE))</f>
        <v>n.d.</v>
      </c>
      <c r="N39" s="125" t="str">
        <f t="shared" ref="N39:N55" si="25">IF(ISERROR(VLOOKUP(CONCATENATE(A39,$L$5),sansalvador,7,FALSE)),"n.d.",VLOOKUP(CONCATENATE(A39,$L$5),sansalvador,7,FALSE))</f>
        <v>n.d.</v>
      </c>
      <c r="O39" s="124"/>
      <c r="P39" s="124" t="str">
        <f t="shared" ref="P39:P55" si="26">IF(ISERROR(VLOOKUP(CONCATENATE(A39,$P$5),sansalvador,5,FALSE)),"n.d.",VLOOKUP(CONCATENATE(A39,$P$5),sansalvador,5,FALSE))</f>
        <v>n.d.</v>
      </c>
      <c r="Q39" s="124" t="str">
        <f t="shared" ref="Q39:Q55" si="27">IF(ISERROR(VLOOKUP(CONCATENATE(A39,$P$5),sansalvador,6,FALSE)),"n.d.",VLOOKUP(CONCATENATE(A39,$P$5),sansalvador,6,FALSE))</f>
        <v>n.d.</v>
      </c>
      <c r="R39" s="124" t="str">
        <f t="shared" ref="R39:R55" si="28">IF(ISERROR(VLOOKUP(CONCATENATE(A39,$P$5),sansalvador,7,FALSE)),"n.d.",VLOOKUP(CONCATENATE(A39,$P$5),sansalvador,7,FALSE))</f>
        <v>n.d.</v>
      </c>
      <c r="S39" s="124"/>
      <c r="T39" s="124">
        <f t="shared" ref="T39:T55" si="29">IF(ISERROR(VLOOKUP(CONCATENATE(A39,$T$5),sansalvador,5,FALSE)),"n.d.",VLOOKUP(CONCATENATE(A39,$T$5),sansalvador,5,FALSE))</f>
        <v>16</v>
      </c>
      <c r="U39" s="124">
        <f t="shared" ref="U39:U55" si="30">IF(ISERROR(VLOOKUP(CONCATENATE(A39,$T$5),sansalvador,6,FALSE)),"n.d.",VLOOKUP(CONCATENATE(A39,$T$5),sansalvador,6,FALSE))</f>
        <v>16</v>
      </c>
      <c r="V39" s="124">
        <f t="shared" ref="V39:V55" si="31">IF(ISERROR(VLOOKUP(CONCATENATE(A39,$T$5),sansalvador,7,FALSE)),"n.d.",VLOOKUP(CONCATENATE(A39,$T$5),sansalvador,7,FALSE))</f>
        <v>16</v>
      </c>
    </row>
    <row r="40" spans="1:22" ht="15" customHeight="1">
      <c r="A40" s="3">
        <v>44</v>
      </c>
      <c r="B40" s="122" t="s">
        <v>82</v>
      </c>
      <c r="C40" s="133" t="s">
        <v>24</v>
      </c>
      <c r="D40" s="123">
        <f t="shared" si="19"/>
        <v>12</v>
      </c>
      <c r="E40" s="123">
        <f t="shared" si="20"/>
        <v>12</v>
      </c>
      <c r="F40" s="123">
        <f t="shared" si="21"/>
        <v>12</v>
      </c>
      <c r="G40" s="123">
        <f t="shared" si="22"/>
        <v>12</v>
      </c>
      <c r="H40" s="196" t="str">
        <f t="shared" si="16"/>
        <v>=</v>
      </c>
      <c r="I40" s="197">
        <f t="shared" si="17"/>
        <v>0</v>
      </c>
      <c r="J40" s="198">
        <f t="shared" si="18"/>
        <v>0</v>
      </c>
      <c r="K40" s="125"/>
      <c r="L40" s="125">
        <f t="shared" si="23"/>
        <v>20</v>
      </c>
      <c r="M40" s="125">
        <f t="shared" si="24"/>
        <v>20</v>
      </c>
      <c r="N40" s="125">
        <f t="shared" si="25"/>
        <v>20</v>
      </c>
      <c r="O40" s="124"/>
      <c r="P40" s="124" t="str">
        <f t="shared" si="26"/>
        <v>n.d.</v>
      </c>
      <c r="Q40" s="124" t="str">
        <f t="shared" si="27"/>
        <v>n.d.</v>
      </c>
      <c r="R40" s="124" t="str">
        <f t="shared" si="28"/>
        <v>n.d.</v>
      </c>
      <c r="S40" s="124"/>
      <c r="T40" s="124">
        <f t="shared" si="29"/>
        <v>8</v>
      </c>
      <c r="U40" s="124">
        <f t="shared" si="30"/>
        <v>8</v>
      </c>
      <c r="V40" s="124">
        <f t="shared" si="31"/>
        <v>8</v>
      </c>
    </row>
    <row r="41" spans="1:22" ht="15" customHeight="1">
      <c r="A41" s="3">
        <v>45</v>
      </c>
      <c r="B41" s="122" t="s">
        <v>83</v>
      </c>
      <c r="C41" s="133" t="s">
        <v>24</v>
      </c>
      <c r="D41" s="123">
        <f t="shared" si="19"/>
        <v>10</v>
      </c>
      <c r="E41" s="123">
        <f t="shared" si="20"/>
        <v>10</v>
      </c>
      <c r="F41" s="123">
        <f t="shared" si="21"/>
        <v>10</v>
      </c>
      <c r="G41" s="123">
        <f t="shared" si="22"/>
        <v>10</v>
      </c>
      <c r="H41" s="196" t="str">
        <f t="shared" si="16"/>
        <v>=</v>
      </c>
      <c r="I41" s="197">
        <f t="shared" si="17"/>
        <v>0</v>
      </c>
      <c r="J41" s="198">
        <f t="shared" si="18"/>
        <v>0</v>
      </c>
      <c r="K41" s="125"/>
      <c r="L41" s="125">
        <f t="shared" si="23"/>
        <v>17</v>
      </c>
      <c r="M41" s="125">
        <f t="shared" si="24"/>
        <v>17</v>
      </c>
      <c r="N41" s="125">
        <f t="shared" si="25"/>
        <v>17</v>
      </c>
      <c r="O41" s="124"/>
      <c r="P41" s="124">
        <f t="shared" si="26"/>
        <v>8</v>
      </c>
      <c r="Q41" s="124">
        <f t="shared" si="27"/>
        <v>8</v>
      </c>
      <c r="R41" s="124">
        <f t="shared" si="28"/>
        <v>8</v>
      </c>
      <c r="S41" s="124"/>
      <c r="T41" s="124">
        <f t="shared" si="29"/>
        <v>12</v>
      </c>
      <c r="U41" s="124">
        <f t="shared" si="30"/>
        <v>12</v>
      </c>
      <c r="V41" s="124">
        <f t="shared" si="31"/>
        <v>12</v>
      </c>
    </row>
    <row r="42" spans="1:22" ht="15" customHeight="1">
      <c r="A42" s="3">
        <v>46</v>
      </c>
      <c r="B42" s="122" t="s">
        <v>84</v>
      </c>
      <c r="C42" s="133" t="s">
        <v>28</v>
      </c>
      <c r="D42" s="123">
        <f t="shared" si="19"/>
        <v>9</v>
      </c>
      <c r="E42" s="123">
        <f t="shared" si="20"/>
        <v>9</v>
      </c>
      <c r="F42" s="123">
        <f t="shared" si="21"/>
        <v>9</v>
      </c>
      <c r="G42" s="123">
        <f t="shared" si="22"/>
        <v>9.1999999999999993</v>
      </c>
      <c r="H42" s="196" t="str">
        <f t="shared" si="16"/>
        <v>↓</v>
      </c>
      <c r="I42" s="197">
        <f t="shared" si="17"/>
        <v>-0.19999999999999929</v>
      </c>
      <c r="J42" s="198">
        <f t="shared" si="18"/>
        <v>-2.1739130434782532E-2</v>
      </c>
      <c r="K42" s="125"/>
      <c r="L42" s="125" t="str">
        <f t="shared" si="23"/>
        <v>n.d.</v>
      </c>
      <c r="M42" s="125" t="str">
        <f t="shared" si="24"/>
        <v>n.d.</v>
      </c>
      <c r="N42" s="125" t="str">
        <f t="shared" si="25"/>
        <v>n.d.</v>
      </c>
      <c r="O42" s="124"/>
      <c r="P42" s="124">
        <f t="shared" si="26"/>
        <v>10</v>
      </c>
      <c r="Q42" s="124">
        <f t="shared" si="27"/>
        <v>10</v>
      </c>
      <c r="R42" s="124">
        <f t="shared" si="28"/>
        <v>10</v>
      </c>
      <c r="S42" s="124"/>
      <c r="T42" s="124">
        <f t="shared" si="29"/>
        <v>9.5</v>
      </c>
      <c r="U42" s="124">
        <f t="shared" si="30"/>
        <v>9</v>
      </c>
      <c r="V42" s="124">
        <f t="shared" si="31"/>
        <v>10</v>
      </c>
    </row>
    <row r="43" spans="1:22" ht="15" customHeight="1">
      <c r="A43" s="3">
        <v>47</v>
      </c>
      <c r="B43" s="122" t="s">
        <v>85</v>
      </c>
      <c r="C43" s="133" t="s">
        <v>29</v>
      </c>
      <c r="D43" s="123">
        <f t="shared" si="19"/>
        <v>14</v>
      </c>
      <c r="E43" s="123">
        <f t="shared" si="20"/>
        <v>14</v>
      </c>
      <c r="F43" s="123">
        <f t="shared" si="21"/>
        <v>14</v>
      </c>
      <c r="G43" s="123">
        <f t="shared" si="22"/>
        <v>14</v>
      </c>
      <c r="H43" s="196" t="str">
        <f t="shared" si="16"/>
        <v>=</v>
      </c>
      <c r="I43" s="197">
        <f t="shared" si="17"/>
        <v>0</v>
      </c>
      <c r="J43" s="198">
        <f t="shared" si="18"/>
        <v>0</v>
      </c>
      <c r="K43" s="125"/>
      <c r="L43" s="125">
        <f t="shared" si="23"/>
        <v>22</v>
      </c>
      <c r="M43" s="125">
        <f t="shared" si="24"/>
        <v>22</v>
      </c>
      <c r="N43" s="125">
        <f t="shared" si="25"/>
        <v>22</v>
      </c>
      <c r="O43" s="124"/>
      <c r="P43" s="124" t="str">
        <f t="shared" si="26"/>
        <v>n.d.</v>
      </c>
      <c r="Q43" s="124" t="str">
        <f t="shared" si="27"/>
        <v>n.d.</v>
      </c>
      <c r="R43" s="124" t="str">
        <f t="shared" si="28"/>
        <v>n.d.</v>
      </c>
      <c r="S43" s="124"/>
      <c r="T43" s="124" t="str">
        <f t="shared" si="29"/>
        <v>n.d.</v>
      </c>
      <c r="U43" s="124" t="str">
        <f t="shared" si="30"/>
        <v>n.d.</v>
      </c>
      <c r="V43" s="124" t="str">
        <f t="shared" si="31"/>
        <v>n.d.</v>
      </c>
    </row>
    <row r="44" spans="1:22" ht="15" customHeight="1">
      <c r="A44" s="3">
        <v>48</v>
      </c>
      <c r="B44" s="122" t="s">
        <v>86</v>
      </c>
      <c r="C44" s="133" t="s">
        <v>30</v>
      </c>
      <c r="D44" s="123">
        <f t="shared" si="19"/>
        <v>180</v>
      </c>
      <c r="E44" s="123">
        <f t="shared" si="20"/>
        <v>180</v>
      </c>
      <c r="F44" s="123">
        <f t="shared" si="21"/>
        <v>180</v>
      </c>
      <c r="G44" s="123">
        <f t="shared" si="22"/>
        <v>150</v>
      </c>
      <c r="H44" s="196" t="str">
        <f t="shared" si="16"/>
        <v>↑</v>
      </c>
      <c r="I44" s="197">
        <f t="shared" si="17"/>
        <v>30</v>
      </c>
      <c r="J44" s="198">
        <f t="shared" si="18"/>
        <v>0.2</v>
      </c>
      <c r="K44" s="125"/>
      <c r="L44" s="125" t="str">
        <f t="shared" si="23"/>
        <v>n.d.</v>
      </c>
      <c r="M44" s="125" t="str">
        <f t="shared" si="24"/>
        <v>n.d.</v>
      </c>
      <c r="N44" s="125" t="str">
        <f t="shared" si="25"/>
        <v>n.d.</v>
      </c>
      <c r="O44" s="124"/>
      <c r="P44" s="124" t="str">
        <f t="shared" si="26"/>
        <v>n.d.</v>
      </c>
      <c r="Q44" s="124" t="str">
        <f t="shared" si="27"/>
        <v>n.d.</v>
      </c>
      <c r="R44" s="124" t="str">
        <f t="shared" si="28"/>
        <v>n.d.</v>
      </c>
      <c r="S44" s="124"/>
      <c r="T44" s="124" t="str">
        <f t="shared" si="29"/>
        <v>n.d.</v>
      </c>
      <c r="U44" s="124" t="str">
        <f t="shared" si="30"/>
        <v>n.d.</v>
      </c>
      <c r="V44" s="124" t="str">
        <f t="shared" si="31"/>
        <v>n.d.</v>
      </c>
    </row>
    <row r="45" spans="1:22" ht="15" customHeight="1">
      <c r="A45" s="3">
        <v>49</v>
      </c>
      <c r="B45" s="122" t="s">
        <v>86</v>
      </c>
      <c r="C45" s="133" t="s">
        <v>31</v>
      </c>
      <c r="D45" s="123">
        <f t="shared" si="19"/>
        <v>18</v>
      </c>
      <c r="E45" s="123">
        <f t="shared" si="20"/>
        <v>18</v>
      </c>
      <c r="F45" s="123">
        <f t="shared" si="21"/>
        <v>18</v>
      </c>
      <c r="G45" s="123">
        <f t="shared" si="22"/>
        <v>15</v>
      </c>
      <c r="H45" s="196" t="str">
        <f t="shared" si="16"/>
        <v>↑</v>
      </c>
      <c r="I45" s="197">
        <f t="shared" si="17"/>
        <v>3</v>
      </c>
      <c r="J45" s="198">
        <f t="shared" si="18"/>
        <v>0.2</v>
      </c>
      <c r="K45" s="125"/>
      <c r="L45" s="125">
        <f t="shared" si="23"/>
        <v>18.5</v>
      </c>
      <c r="M45" s="125">
        <f t="shared" si="24"/>
        <v>18</v>
      </c>
      <c r="N45" s="125">
        <f t="shared" si="25"/>
        <v>19</v>
      </c>
      <c r="O45" s="124"/>
      <c r="P45" s="124">
        <f t="shared" si="26"/>
        <v>18.5</v>
      </c>
      <c r="Q45" s="124">
        <f t="shared" si="27"/>
        <v>17</v>
      </c>
      <c r="R45" s="124">
        <f t="shared" si="28"/>
        <v>20</v>
      </c>
      <c r="S45" s="124"/>
      <c r="T45" s="124">
        <f t="shared" si="29"/>
        <v>19</v>
      </c>
      <c r="U45" s="124">
        <f t="shared" si="30"/>
        <v>18</v>
      </c>
      <c r="V45" s="124">
        <f t="shared" si="31"/>
        <v>20</v>
      </c>
    </row>
    <row r="46" spans="1:22" ht="15" customHeight="1">
      <c r="A46" s="3">
        <v>50</v>
      </c>
      <c r="B46" s="122" t="s">
        <v>87</v>
      </c>
      <c r="C46" s="133" t="s">
        <v>32</v>
      </c>
      <c r="D46" s="123">
        <f t="shared" si="19"/>
        <v>125</v>
      </c>
      <c r="E46" s="123">
        <f t="shared" si="20"/>
        <v>125</v>
      </c>
      <c r="F46" s="123">
        <f t="shared" si="21"/>
        <v>125</v>
      </c>
      <c r="G46" s="123">
        <f t="shared" si="22"/>
        <v>100</v>
      </c>
      <c r="H46" s="196" t="str">
        <f t="shared" si="16"/>
        <v>↑</v>
      </c>
      <c r="I46" s="197">
        <f t="shared" si="17"/>
        <v>25</v>
      </c>
      <c r="J46" s="198">
        <f t="shared" si="18"/>
        <v>0.25</v>
      </c>
      <c r="K46" s="125"/>
      <c r="L46" s="125" t="str">
        <f t="shared" si="23"/>
        <v>n.d.</v>
      </c>
      <c r="M46" s="125" t="str">
        <f t="shared" si="24"/>
        <v>n.d.</v>
      </c>
      <c r="N46" s="125" t="str">
        <f t="shared" si="25"/>
        <v>n.d.</v>
      </c>
      <c r="O46" s="124"/>
      <c r="P46" s="124" t="str">
        <f t="shared" si="26"/>
        <v>n.d.</v>
      </c>
      <c r="Q46" s="124" t="str">
        <f t="shared" si="27"/>
        <v>n.d.</v>
      </c>
      <c r="R46" s="124" t="str">
        <f t="shared" si="28"/>
        <v>n.d.</v>
      </c>
      <c r="S46" s="124"/>
      <c r="T46" s="124" t="str">
        <f t="shared" si="29"/>
        <v>n.d.</v>
      </c>
      <c r="U46" s="124" t="str">
        <f t="shared" si="30"/>
        <v>n.d.</v>
      </c>
      <c r="V46" s="124" t="str">
        <f t="shared" si="31"/>
        <v>n.d.</v>
      </c>
    </row>
    <row r="47" spans="1:22" ht="15" customHeight="1">
      <c r="A47" s="3">
        <v>51</v>
      </c>
      <c r="B47" s="122" t="s">
        <v>87</v>
      </c>
      <c r="C47" s="133" t="s">
        <v>33</v>
      </c>
      <c r="D47" s="123">
        <f t="shared" si="19"/>
        <v>15.2</v>
      </c>
      <c r="E47" s="123">
        <f t="shared" si="20"/>
        <v>15</v>
      </c>
      <c r="F47" s="123">
        <f t="shared" si="21"/>
        <v>16</v>
      </c>
      <c r="G47" s="123">
        <f t="shared" si="22"/>
        <v>13</v>
      </c>
      <c r="H47" s="196" t="str">
        <f t="shared" si="16"/>
        <v>↑</v>
      </c>
      <c r="I47" s="197">
        <f t="shared" si="17"/>
        <v>2.1999999999999993</v>
      </c>
      <c r="J47" s="198">
        <f t="shared" si="18"/>
        <v>0.16923076923076918</v>
      </c>
      <c r="K47" s="125"/>
      <c r="L47" s="125" t="str">
        <f t="shared" si="23"/>
        <v>n.d.</v>
      </c>
      <c r="M47" s="125" t="str">
        <f t="shared" si="24"/>
        <v>n.d.</v>
      </c>
      <c r="N47" s="125" t="str">
        <f t="shared" si="25"/>
        <v>n.d.</v>
      </c>
      <c r="O47" s="124"/>
      <c r="P47" s="124" t="str">
        <f t="shared" si="26"/>
        <v>n.d.</v>
      </c>
      <c r="Q47" s="124" t="str">
        <f t="shared" si="27"/>
        <v>n.d.</v>
      </c>
      <c r="R47" s="124" t="str">
        <f t="shared" si="28"/>
        <v>n.d.</v>
      </c>
      <c r="S47" s="124"/>
      <c r="T47" s="124" t="str">
        <f t="shared" si="29"/>
        <v>n.d.</v>
      </c>
      <c r="U47" s="124" t="str">
        <f t="shared" si="30"/>
        <v>n.d.</v>
      </c>
      <c r="V47" s="124" t="str">
        <f t="shared" si="31"/>
        <v>n.d.</v>
      </c>
    </row>
    <row r="48" spans="1:22" ht="15" customHeight="1">
      <c r="A48" s="3">
        <v>52</v>
      </c>
      <c r="B48" s="122" t="s">
        <v>88</v>
      </c>
      <c r="C48" s="133" t="s">
        <v>24</v>
      </c>
      <c r="D48" s="123">
        <f t="shared" si="19"/>
        <v>275</v>
      </c>
      <c r="E48" s="123">
        <f t="shared" si="20"/>
        <v>275</v>
      </c>
      <c r="F48" s="123">
        <f t="shared" si="21"/>
        <v>275</v>
      </c>
      <c r="G48" s="123">
        <f t="shared" si="22"/>
        <v>275</v>
      </c>
      <c r="H48" s="196" t="str">
        <f t="shared" si="16"/>
        <v>=</v>
      </c>
      <c r="I48" s="197">
        <f t="shared" si="17"/>
        <v>0</v>
      </c>
      <c r="J48" s="198">
        <f t="shared" si="18"/>
        <v>0</v>
      </c>
      <c r="K48" s="125"/>
      <c r="L48" s="125" t="str">
        <f t="shared" si="23"/>
        <v>n.d.</v>
      </c>
      <c r="M48" s="125" t="str">
        <f t="shared" si="24"/>
        <v>n.d.</v>
      </c>
      <c r="N48" s="125" t="str">
        <f t="shared" si="25"/>
        <v>n.d.</v>
      </c>
      <c r="O48" s="124"/>
      <c r="P48" s="124">
        <f t="shared" si="26"/>
        <v>200</v>
      </c>
      <c r="Q48" s="124">
        <f t="shared" si="27"/>
        <v>200</v>
      </c>
      <c r="R48" s="124">
        <f t="shared" si="28"/>
        <v>200</v>
      </c>
      <c r="S48" s="124"/>
      <c r="T48" s="124">
        <f t="shared" si="29"/>
        <v>285</v>
      </c>
      <c r="U48" s="124">
        <f t="shared" si="30"/>
        <v>285</v>
      </c>
      <c r="V48" s="124">
        <f t="shared" si="31"/>
        <v>285</v>
      </c>
    </row>
    <row r="49" spans="1:25" ht="15" customHeight="1">
      <c r="A49" s="3">
        <v>53</v>
      </c>
      <c r="B49" s="122" t="s">
        <v>89</v>
      </c>
      <c r="C49" s="133" t="s">
        <v>24</v>
      </c>
      <c r="D49" s="123">
        <f t="shared" si="19"/>
        <v>150</v>
      </c>
      <c r="E49" s="123">
        <f t="shared" si="20"/>
        <v>150</v>
      </c>
      <c r="F49" s="123">
        <f t="shared" si="21"/>
        <v>150</v>
      </c>
      <c r="G49" s="123">
        <f t="shared" si="22"/>
        <v>150</v>
      </c>
      <c r="H49" s="196" t="str">
        <f t="shared" si="16"/>
        <v>=</v>
      </c>
      <c r="I49" s="197">
        <f t="shared" si="17"/>
        <v>0</v>
      </c>
      <c r="J49" s="198">
        <f t="shared" si="18"/>
        <v>0</v>
      </c>
      <c r="K49" s="125"/>
      <c r="L49" s="125" t="str">
        <f t="shared" si="23"/>
        <v>n.d.</v>
      </c>
      <c r="M49" s="125" t="str">
        <f t="shared" si="24"/>
        <v>n.d.</v>
      </c>
      <c r="N49" s="125" t="str">
        <f t="shared" si="25"/>
        <v>n.d.</v>
      </c>
      <c r="O49" s="124"/>
      <c r="P49" s="124">
        <f t="shared" si="26"/>
        <v>168.33333333333334</v>
      </c>
      <c r="Q49" s="124">
        <f t="shared" si="27"/>
        <v>160</v>
      </c>
      <c r="R49" s="124">
        <f t="shared" si="28"/>
        <v>175</v>
      </c>
      <c r="S49" s="124"/>
      <c r="T49" s="124">
        <f t="shared" si="29"/>
        <v>182.5</v>
      </c>
      <c r="U49" s="124">
        <f t="shared" si="30"/>
        <v>180</v>
      </c>
      <c r="V49" s="124">
        <f t="shared" si="31"/>
        <v>185</v>
      </c>
    </row>
    <row r="50" spans="1:25" ht="15" customHeight="1">
      <c r="A50" s="3">
        <v>54</v>
      </c>
      <c r="B50" s="122" t="s">
        <v>90</v>
      </c>
      <c r="C50" s="133" t="s">
        <v>34</v>
      </c>
      <c r="D50" s="123">
        <f t="shared" si="19"/>
        <v>12.416666666666666</v>
      </c>
      <c r="E50" s="123">
        <f t="shared" si="20"/>
        <v>11</v>
      </c>
      <c r="F50" s="123">
        <f t="shared" si="21"/>
        <v>14</v>
      </c>
      <c r="G50" s="123">
        <f t="shared" si="22"/>
        <v>13.583333333333334</v>
      </c>
      <c r="H50" s="196" t="str">
        <f t="shared" si="16"/>
        <v>↓</v>
      </c>
      <c r="I50" s="197">
        <f t="shared" si="17"/>
        <v>-1.1666666666666679</v>
      </c>
      <c r="J50" s="198">
        <f t="shared" si="18"/>
        <v>-8.5889570552147326E-2</v>
      </c>
      <c r="K50" s="125"/>
      <c r="L50" s="125" t="str">
        <f t="shared" si="23"/>
        <v>n.d.</v>
      </c>
      <c r="M50" s="125" t="str">
        <f t="shared" si="24"/>
        <v>n.d.</v>
      </c>
      <c r="N50" s="125" t="str">
        <f t="shared" si="25"/>
        <v>n.d.</v>
      </c>
      <c r="O50" s="124"/>
      <c r="P50" s="124">
        <f t="shared" si="26"/>
        <v>14</v>
      </c>
      <c r="Q50" s="124">
        <f t="shared" si="27"/>
        <v>14</v>
      </c>
      <c r="R50" s="124">
        <f t="shared" si="28"/>
        <v>14</v>
      </c>
      <c r="S50" s="124"/>
      <c r="T50" s="124" t="str">
        <f t="shared" si="29"/>
        <v>n.d.</v>
      </c>
      <c r="U50" s="124" t="str">
        <f t="shared" si="30"/>
        <v>n.d.</v>
      </c>
      <c r="V50" s="124" t="str">
        <f t="shared" si="31"/>
        <v>n.d.</v>
      </c>
    </row>
    <row r="51" spans="1:25" ht="15" customHeight="1">
      <c r="A51" s="3">
        <v>55</v>
      </c>
      <c r="B51" s="122" t="s">
        <v>140</v>
      </c>
      <c r="C51" s="133" t="s">
        <v>141</v>
      </c>
      <c r="D51" s="123" t="str">
        <f t="shared" si="19"/>
        <v>n.d.</v>
      </c>
      <c r="E51" s="123" t="str">
        <f t="shared" si="20"/>
        <v>n.d.</v>
      </c>
      <c r="F51" s="123" t="str">
        <f t="shared" si="21"/>
        <v>n.d.</v>
      </c>
      <c r="G51" s="123" t="str">
        <f t="shared" si="22"/>
        <v>n.d.</v>
      </c>
      <c r="H51" s="196" t="str">
        <f t="shared" si="16"/>
        <v/>
      </c>
      <c r="I51" s="197" t="str">
        <f t="shared" si="17"/>
        <v/>
      </c>
      <c r="J51" s="198" t="str">
        <f t="shared" si="18"/>
        <v/>
      </c>
      <c r="K51" s="125"/>
      <c r="L51" s="125" t="str">
        <f t="shared" si="23"/>
        <v>n.d.</v>
      </c>
      <c r="M51" s="125" t="str">
        <f t="shared" si="24"/>
        <v>n.d.</v>
      </c>
      <c r="N51" s="125" t="str">
        <f t="shared" si="25"/>
        <v>n.d.</v>
      </c>
      <c r="O51" s="124"/>
      <c r="P51" s="124" t="str">
        <f t="shared" si="26"/>
        <v>n.d.</v>
      </c>
      <c r="Q51" s="124" t="str">
        <f t="shared" si="27"/>
        <v>n.d.</v>
      </c>
      <c r="R51" s="124" t="str">
        <f t="shared" si="28"/>
        <v>n.d.</v>
      </c>
      <c r="S51" s="124"/>
      <c r="T51" s="124" t="str">
        <f t="shared" si="29"/>
        <v>n.d.</v>
      </c>
      <c r="U51" s="124" t="str">
        <f t="shared" si="30"/>
        <v>n.d.</v>
      </c>
      <c r="V51" s="124" t="str">
        <f t="shared" si="31"/>
        <v>n.d.</v>
      </c>
    </row>
    <row r="52" spans="1:25" ht="15" customHeight="1">
      <c r="A52" s="3">
        <v>56</v>
      </c>
      <c r="B52" s="122" t="s">
        <v>91</v>
      </c>
      <c r="C52" s="133" t="s">
        <v>35</v>
      </c>
      <c r="D52" s="123">
        <f t="shared" si="19"/>
        <v>14.416666666666666</v>
      </c>
      <c r="E52" s="123">
        <f t="shared" si="20"/>
        <v>13</v>
      </c>
      <c r="F52" s="123">
        <f t="shared" si="21"/>
        <v>16</v>
      </c>
      <c r="G52" s="123">
        <f t="shared" si="22"/>
        <v>15.583333333333334</v>
      </c>
      <c r="H52" s="196" t="str">
        <f t="shared" si="16"/>
        <v>↓</v>
      </c>
      <c r="I52" s="197">
        <f t="shared" si="17"/>
        <v>-1.1666666666666679</v>
      </c>
      <c r="J52" s="198">
        <f t="shared" si="18"/>
        <v>-7.4866310160427885E-2</v>
      </c>
      <c r="K52" s="125"/>
      <c r="L52" s="125">
        <f t="shared" si="23"/>
        <v>18.5</v>
      </c>
      <c r="M52" s="125">
        <f t="shared" si="24"/>
        <v>18</v>
      </c>
      <c r="N52" s="125">
        <f t="shared" si="25"/>
        <v>19</v>
      </c>
      <c r="O52" s="124"/>
      <c r="P52" s="124">
        <f t="shared" si="26"/>
        <v>15.666666666666666</v>
      </c>
      <c r="Q52" s="124">
        <f t="shared" si="27"/>
        <v>15</v>
      </c>
      <c r="R52" s="124">
        <f t="shared" si="28"/>
        <v>17</v>
      </c>
      <c r="S52" s="124"/>
      <c r="T52" s="124">
        <f t="shared" si="29"/>
        <v>22</v>
      </c>
      <c r="U52" s="124">
        <f t="shared" si="30"/>
        <v>22</v>
      </c>
      <c r="V52" s="124">
        <f t="shared" si="31"/>
        <v>22</v>
      </c>
    </row>
    <row r="53" spans="1:25" ht="15" customHeight="1">
      <c r="A53" s="3">
        <v>57</v>
      </c>
      <c r="B53" s="122" t="s">
        <v>92</v>
      </c>
      <c r="C53" s="133" t="s">
        <v>49</v>
      </c>
      <c r="D53" s="123">
        <f t="shared" si="19"/>
        <v>51</v>
      </c>
      <c r="E53" s="123">
        <f t="shared" si="20"/>
        <v>50</v>
      </c>
      <c r="F53" s="123">
        <f t="shared" si="21"/>
        <v>52</v>
      </c>
      <c r="G53" s="123">
        <f t="shared" si="22"/>
        <v>51</v>
      </c>
      <c r="H53" s="196" t="str">
        <f t="shared" si="16"/>
        <v>=</v>
      </c>
      <c r="I53" s="197">
        <f t="shared" si="17"/>
        <v>0</v>
      </c>
      <c r="J53" s="198">
        <f t="shared" si="18"/>
        <v>0</v>
      </c>
      <c r="K53" s="125"/>
      <c r="L53" s="125">
        <f t="shared" si="23"/>
        <v>55</v>
      </c>
      <c r="M53" s="125">
        <f t="shared" si="24"/>
        <v>55</v>
      </c>
      <c r="N53" s="125">
        <f t="shared" si="25"/>
        <v>55</v>
      </c>
      <c r="O53" s="124"/>
      <c r="P53" s="124">
        <f t="shared" si="26"/>
        <v>40</v>
      </c>
      <c r="Q53" s="124">
        <f t="shared" si="27"/>
        <v>40</v>
      </c>
      <c r="R53" s="124">
        <f t="shared" si="28"/>
        <v>40</v>
      </c>
      <c r="S53" s="124"/>
      <c r="T53" s="124">
        <f t="shared" si="29"/>
        <v>53.5</v>
      </c>
      <c r="U53" s="124">
        <f t="shared" si="30"/>
        <v>52</v>
      </c>
      <c r="V53" s="124">
        <f t="shared" si="31"/>
        <v>55</v>
      </c>
    </row>
    <row r="54" spans="1:25" s="2" customFormat="1" ht="15" customHeight="1">
      <c r="A54" s="2">
        <v>58</v>
      </c>
      <c r="B54" s="122" t="s">
        <v>93</v>
      </c>
      <c r="C54" s="133" t="s">
        <v>25</v>
      </c>
      <c r="D54" s="123">
        <f t="shared" si="19"/>
        <v>17.166666666666668</v>
      </c>
      <c r="E54" s="123">
        <f t="shared" si="20"/>
        <v>17</v>
      </c>
      <c r="F54" s="123">
        <f t="shared" si="21"/>
        <v>18</v>
      </c>
      <c r="G54" s="123">
        <f t="shared" si="22"/>
        <v>17</v>
      </c>
      <c r="H54" s="196" t="str">
        <f t="shared" si="16"/>
        <v>↑</v>
      </c>
      <c r="I54" s="197">
        <f t="shared" si="17"/>
        <v>0.16666666666666785</v>
      </c>
      <c r="J54" s="198">
        <f t="shared" si="18"/>
        <v>9.8039215686275202E-3</v>
      </c>
      <c r="K54" s="126"/>
      <c r="L54" s="126">
        <f t="shared" si="23"/>
        <v>22</v>
      </c>
      <c r="M54" s="126">
        <f t="shared" si="24"/>
        <v>22</v>
      </c>
      <c r="N54" s="126">
        <f t="shared" si="25"/>
        <v>22</v>
      </c>
      <c r="O54" s="124"/>
      <c r="P54" s="124">
        <f t="shared" si="26"/>
        <v>26</v>
      </c>
      <c r="Q54" s="124">
        <f t="shared" si="27"/>
        <v>26</v>
      </c>
      <c r="R54" s="124">
        <f t="shared" si="28"/>
        <v>26</v>
      </c>
      <c r="S54" s="124"/>
      <c r="T54" s="124">
        <f t="shared" si="29"/>
        <v>21</v>
      </c>
      <c r="U54" s="124">
        <f t="shared" si="30"/>
        <v>20</v>
      </c>
      <c r="V54" s="124">
        <f t="shared" si="31"/>
        <v>22</v>
      </c>
      <c r="W54" s="17"/>
    </row>
    <row r="55" spans="1:25" ht="15" customHeight="1" thickBot="1">
      <c r="A55" s="3">
        <v>59</v>
      </c>
      <c r="B55" s="122" t="s">
        <v>94</v>
      </c>
      <c r="C55" s="133" t="s">
        <v>36</v>
      </c>
      <c r="D55" s="123">
        <f t="shared" si="19"/>
        <v>7.333333333333333</v>
      </c>
      <c r="E55" s="123">
        <f t="shared" si="20"/>
        <v>7</v>
      </c>
      <c r="F55" s="123">
        <f t="shared" si="21"/>
        <v>8</v>
      </c>
      <c r="G55" s="123">
        <f t="shared" si="22"/>
        <v>7.333333333333333</v>
      </c>
      <c r="H55" s="196" t="str">
        <f t="shared" si="16"/>
        <v>=</v>
      </c>
      <c r="I55" s="197">
        <f t="shared" si="17"/>
        <v>0</v>
      </c>
      <c r="J55" s="198">
        <f t="shared" si="18"/>
        <v>0</v>
      </c>
      <c r="K55" s="125"/>
      <c r="L55" s="125" t="str">
        <f t="shared" si="23"/>
        <v>n.d.</v>
      </c>
      <c r="M55" s="125" t="str">
        <f t="shared" si="24"/>
        <v>n.d.</v>
      </c>
      <c r="N55" s="125" t="str">
        <f t="shared" si="25"/>
        <v>n.d.</v>
      </c>
      <c r="O55" s="124"/>
      <c r="P55" s="124" t="str">
        <f t="shared" si="26"/>
        <v>n.d.</v>
      </c>
      <c r="Q55" s="124" t="str">
        <f t="shared" si="27"/>
        <v>n.d.</v>
      </c>
      <c r="R55" s="124" t="str">
        <f t="shared" si="28"/>
        <v>n.d.</v>
      </c>
      <c r="S55" s="124"/>
      <c r="T55" s="124">
        <f t="shared" si="29"/>
        <v>11</v>
      </c>
      <c r="U55" s="124">
        <f t="shared" si="30"/>
        <v>10</v>
      </c>
      <c r="V55" s="124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13" t="s">
        <v>284</v>
      </c>
      <c r="C56" s="214"/>
      <c r="D56" s="210"/>
      <c r="E56" s="211"/>
      <c r="F56" s="211"/>
      <c r="G56" s="211"/>
      <c r="H56" s="215"/>
      <c r="I56" s="216"/>
      <c r="J56" s="212"/>
      <c r="K56" s="128"/>
      <c r="L56" s="128"/>
      <c r="M56" s="128"/>
      <c r="N56" s="128"/>
      <c r="O56" s="94"/>
      <c r="P56" s="94"/>
      <c r="Q56" s="94"/>
      <c r="R56" s="94"/>
      <c r="S56" s="94"/>
      <c r="T56" s="94"/>
      <c r="U56" s="94"/>
      <c r="V56" s="94"/>
      <c r="W56" s="17"/>
      <c r="X56" s="2" t="e">
        <f>+LOWER(CONCATENATE(SUBSTITUTE(#REF!," ",""),"pasado"))</f>
        <v>#REF!</v>
      </c>
    </row>
    <row r="57" spans="1:25" ht="15" customHeight="1">
      <c r="B57" s="87" t="s">
        <v>200</v>
      </c>
      <c r="C57" s="82"/>
      <c r="D57" s="83"/>
      <c r="E57" s="83"/>
      <c r="F57" s="83"/>
      <c r="G57" s="84"/>
      <c r="H57" s="85"/>
      <c r="I57" s="127"/>
      <c r="J57" s="127"/>
      <c r="K57" s="129"/>
      <c r="L57" s="129"/>
      <c r="M57" s="129"/>
      <c r="N57" s="129"/>
      <c r="O57" s="94"/>
      <c r="P57" s="94"/>
      <c r="Q57" s="94"/>
      <c r="R57" s="94"/>
      <c r="S57" s="94"/>
      <c r="T57" s="94"/>
      <c r="U57" s="94"/>
      <c r="V57" s="94"/>
    </row>
    <row r="58" spans="1:25" ht="15" customHeight="1">
      <c r="B58" s="86" t="s">
        <v>199</v>
      </c>
      <c r="C58" s="87"/>
      <c r="D58" s="88"/>
      <c r="E58" s="88"/>
      <c r="F58" s="88"/>
      <c r="G58" s="88"/>
      <c r="H58" s="89"/>
      <c r="I58" s="130"/>
      <c r="J58" s="131"/>
      <c r="K58" s="129"/>
      <c r="L58" s="129"/>
      <c r="M58" s="129"/>
      <c r="N58" s="129"/>
      <c r="O58" s="94"/>
      <c r="P58" s="94"/>
      <c r="Q58" s="94"/>
      <c r="R58" s="94"/>
      <c r="S58" s="94"/>
      <c r="T58" s="94"/>
      <c r="U58" s="94"/>
      <c r="V58" s="94"/>
    </row>
    <row r="59" spans="1:25" ht="15" customHeight="1">
      <c r="B59" s="86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2"/>
      <c r="D59" s="81"/>
      <c r="E59" s="81"/>
      <c r="F59" s="81"/>
      <c r="G59" s="81"/>
      <c r="H59" s="93"/>
      <c r="I59" s="132"/>
      <c r="J59" s="129"/>
      <c r="K59" s="129"/>
      <c r="L59" s="129"/>
      <c r="M59" s="129"/>
      <c r="N59" s="129"/>
      <c r="O59" s="94"/>
      <c r="P59" s="94"/>
      <c r="Q59" s="94"/>
      <c r="R59" s="94"/>
      <c r="S59" s="94"/>
      <c r="T59" s="94"/>
      <c r="U59" s="94"/>
      <c r="V59" s="94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algorithmName="SHA-512" hashValue="opWGdd+vJOFeYDbNSpa5cPUkNym9HQSmuYBib8hQ7LRmIQAsj+kSAricNJZc2g3A5Gs94keh8ZlktFGxf6YmLA==" saltValue="V0bzpfVv3UQppmYVOFTPtA==" spinCount="100000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4" priority="5" operator="greaterThanOrEqual">
      <formula>0.15</formula>
    </cfRule>
    <cfRule type="cellIs" dxfId="243" priority="6" operator="lessThan">
      <formula>0</formula>
    </cfRule>
  </conditionalFormatting>
  <conditionalFormatting sqref="I7:I55">
    <cfRule type="cellIs" dxfId="242" priority="4" stopIfTrue="1" operator="lessThan">
      <formula>0</formula>
    </cfRule>
  </conditionalFormatting>
  <conditionalFormatting sqref="I7:J55">
    <cfRule type="cellIs" dxfId="241" priority="3" operator="greaterThan">
      <formula>0</formula>
    </cfRule>
  </conditionalFormatting>
  <conditionalFormatting sqref="H7:H55">
    <cfRule type="cellIs" dxfId="240" priority="1" operator="equal">
      <formula>"↓"</formula>
    </cfRule>
    <cfRule type="cellIs" dxfId="239" priority="2" operator="equal">
      <formula>"↑"</formula>
    </cfRule>
  </conditionalFormatting>
  <dataValidations count="4">
    <dataValidation type="list" showInputMessage="1" showErrorMessage="1" sqref="T5:V5" xr:uid="{00000000-0002-0000-0500-000000000000}">
      <formula1>deporiente</formula1>
    </dataValidation>
    <dataValidation type="list" showInputMessage="1" showErrorMessage="1" sqref="P5:R5" xr:uid="{00000000-0002-0000-0500-000001000000}">
      <formula1>depcentral</formula1>
    </dataValidation>
    <dataValidation type="list" showInputMessage="1" showErrorMessage="1" sqref="L5:N5" xr:uid="{00000000-0002-0000-0500-000002000000}">
      <formula1>depoccidente</formula1>
    </dataValidation>
    <dataValidation showInputMessage="1" showErrorMessage="1" sqref="B5:J5" xr:uid="{00000000-0002-0000-0500-000003000000}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23 D25:J55 D24:F24 H24:J24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4">
    <pageSetUpPr fitToPage="1"/>
  </sheetPr>
  <dimension ref="A1:Z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1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INDECAEA1320723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A3" s="121"/>
      <c r="B3" s="234">
        <f>Y7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36" t="s">
        <v>253</v>
      </c>
      <c r="C5" s="236"/>
      <c r="D5" s="236"/>
      <c r="E5" s="236"/>
      <c r="F5" s="236"/>
      <c r="G5" s="236"/>
      <c r="H5" s="236"/>
      <c r="I5" s="236"/>
      <c r="J5" s="237"/>
      <c r="K5" s="106"/>
      <c r="L5" s="238" t="str">
        <f>+Hortalizas!L5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+Hortalizas!T5</f>
        <v>SAN FRANCISCO GOTERA</v>
      </c>
      <c r="U5" s="238"/>
      <c r="V5" s="238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08" t="s">
        <v>2</v>
      </c>
      <c r="C6" s="109" t="s">
        <v>196</v>
      </c>
      <c r="D6" s="110" t="str">
        <f>CONCATENATE(Y5," ",TEXT(Z7,"dd/mmm"))</f>
        <v>Promedio 18/jul</v>
      </c>
      <c r="E6" s="111" t="s">
        <v>0</v>
      </c>
      <c r="F6" s="111" t="s">
        <v>1</v>
      </c>
      <c r="G6" s="112" t="str">
        <f>CONCATENATE(Y5," ",TEXT(Z8,"dd/mmm"))</f>
        <v>Promedio 17/jul</v>
      </c>
      <c r="H6" s="113" t="s">
        <v>197</v>
      </c>
      <c r="I6" s="114" t="s">
        <v>5</v>
      </c>
      <c r="J6" s="115" t="s">
        <v>4</v>
      </c>
      <c r="K6" s="95"/>
      <c r="L6" s="110" t="s">
        <v>132</v>
      </c>
      <c r="M6" s="111" t="s">
        <v>0</v>
      </c>
      <c r="N6" s="116" t="s">
        <v>1</v>
      </c>
      <c r="O6" s="96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2" t="s">
        <v>95</v>
      </c>
      <c r="C7" s="133" t="s">
        <v>24</v>
      </c>
      <c r="D7" s="134">
        <f t="shared" ref="D7:D40" si="0">IF(ISERROR(VLOOKUP(CONCATENATE(A7,"TIENDONA"),sansalvador,5,FALSE)),"n.d.",VLOOKUP(CONCATENATE(A7,"TIENDONA"),sansalvador,5,FALSE))</f>
        <v>31</v>
      </c>
      <c r="E7" s="134">
        <f t="shared" ref="E7:E40" si="1">IF( ISERROR(VLOOKUP(CONCATENATE(A7,"TIENDONA"),sansalvador,6,FALSE)),"n.d.",VLOOKUP(CONCATENATE(A7,"TIENDONA"),sansalvador,6,FALSE))</f>
        <v>30</v>
      </c>
      <c r="F7" s="134">
        <f t="shared" ref="F7:F40" si="2">IF( ISERROR(VLOOKUP(CONCATENATE(A7,"TIENDONA"),sansalvador,7,FALSE)),"n.d.",VLOOKUP(CONCATENATE(A7,"TIENDONA"),sansalvador,7,FALSE))</f>
        <v>32</v>
      </c>
      <c r="G7" s="134">
        <f t="shared" ref="G7:G40" si="3">IF(ISERROR(VLOOKUP(CONCATENATE(A7,"TIENDONA"),sansalvadorpasado,5,FALSE)),"n.d.",VLOOKUP(CONCATENATE(A7,"TIENDONA"),sansalvadorpasado,5,FALSE))</f>
        <v>32</v>
      </c>
      <c r="H7" s="196" t="str">
        <f t="shared" ref="H7" si="4">IF(D7="n.d.","",IF(G7="n.d.","",IF(D7=G7,"=",IF(D7&gt;G7,"↑","↓"))))</f>
        <v>↓</v>
      </c>
      <c r="I7" s="197">
        <f t="shared" ref="I7" si="5">IF(D7="n.d.","",IF(G7="n.d.","",(D7-G7)))</f>
        <v>-1</v>
      </c>
      <c r="J7" s="198">
        <f t="shared" ref="J7" si="6">IF(D7="n.d.","",IF(G7="n.d.","",(D7-G7)/G7))</f>
        <v>-3.125E-2</v>
      </c>
      <c r="K7" s="242"/>
      <c r="L7" s="134" t="str">
        <f t="shared" ref="L7:L40" si="7">IF(ISERROR(VLOOKUP(CONCATENATE(A7,$L$5),sansalvador,5,FALSE)),"n.d.",VLOOKUP(CONCATENATE(A7,$L$5),sansalvador,5,FALSE))</f>
        <v>n.d.</v>
      </c>
      <c r="M7" s="134" t="str">
        <f t="shared" ref="M7:M40" si="8">IF(ISERROR(VLOOKUP(CONCATENATE(A7,$L$5),sansalvador,6,FALSE)),"n.d.",VLOOKUP(CONCATENATE(A7,$L$5),sansalvador,6,FALSE))</f>
        <v>n.d.</v>
      </c>
      <c r="N7" s="134" t="str">
        <f t="shared" ref="N7:N40" si="9">IF(ISERROR(VLOOKUP(CONCATENATE(A7,$L$5),sansalvador,7,FALSE)),"n.d.",VLOOKUP(CONCATENATE(A7,$L$5),sansalvador,7,FALSE))</f>
        <v>n.d.</v>
      </c>
      <c r="O7" s="135"/>
      <c r="P7" s="134" t="str">
        <f t="shared" ref="P7:P40" si="10">IF(ISERROR(VLOOKUP(CONCATENATE(A7,$P$5),sansalvador,5,FALSE)),"n.d.",VLOOKUP(CONCATENATE(A7,$P$5),sansalvador,5,FALSE))</f>
        <v>n.d.</v>
      </c>
      <c r="Q7" s="134" t="str">
        <f t="shared" ref="Q7:Q40" si="11">IF(ISERROR(VLOOKUP(CONCATENATE(A7,$P$5),sansalvador,6,FALSE)),"n.d.",VLOOKUP(CONCATENATE(A7,$P$5),sansalvador,6,FALSE))</f>
        <v>n.d.</v>
      </c>
      <c r="R7" s="134" t="str">
        <f t="shared" ref="R7:R40" si="12">IF(ISERROR(VLOOKUP(CONCATENATE(A7,$P$5),sansalvador,7,FALSE)),"n.d.",VLOOKUP(CONCATENATE(A7,$P$5),sansalvador,7,FALSE))</f>
        <v>n.d.</v>
      </c>
      <c r="S7" s="135"/>
      <c r="T7" s="134" t="str">
        <f t="shared" ref="T7:T40" si="13">IF(ISERROR(VLOOKUP(CONCATENATE(A7,$T$5),sansalvador,5,FALSE)),"n.d.",VLOOKUP(CONCATENATE(A7,$T$5),sansalvador,5,FALSE))</f>
        <v>n.d.</v>
      </c>
      <c r="U7" s="134" t="str">
        <f t="shared" ref="U7:U40" si="14">IF(ISERROR(VLOOKUP(CONCATENATE(A7,$T$5),sansalvador,6,FALSE)),"n.d.",VLOOKUP(CONCATENATE(A7,$T$5),sansalvador,6,FALSE))</f>
        <v>n.d.</v>
      </c>
      <c r="V7" s="134" t="str">
        <f t="shared" ref="V7:V40" si="15">IF(ISERROR(VLOOKUP(CONCATENATE(A7,$T$5),sansalvador,7,FALSE)),"n.d.",VLOOKUP(CONCATENATE(A7,$T$5),sansalvador,7,FALSE))</f>
        <v>n.d.</v>
      </c>
      <c r="X7" s="6" t="s">
        <v>177</v>
      </c>
      <c r="Y7" s="22">
        <f>+VLOOKUP(1111,sansalvador,3,FALSE)</f>
        <v>45125</v>
      </c>
      <c r="Z7" s="22">
        <f>+Y7</f>
        <v>45125</v>
      </c>
    </row>
    <row r="8" spans="1:26" ht="15" customHeight="1">
      <c r="A8" s="3">
        <v>61</v>
      </c>
      <c r="B8" s="122" t="s">
        <v>136</v>
      </c>
      <c r="C8" s="133" t="s">
        <v>24</v>
      </c>
      <c r="D8" s="134">
        <f t="shared" si="0"/>
        <v>24</v>
      </c>
      <c r="E8" s="134">
        <f t="shared" si="1"/>
        <v>24</v>
      </c>
      <c r="F8" s="134">
        <f t="shared" si="2"/>
        <v>24</v>
      </c>
      <c r="G8" s="134">
        <f t="shared" si="3"/>
        <v>24</v>
      </c>
      <c r="H8" s="196" t="str">
        <f t="shared" ref="H8:H40" si="16">IF(D8="n.d.","",IF(G8="n.d.","",IF(D8=G8,"=",IF(D8&gt;G8,"↑","↓"))))</f>
        <v>=</v>
      </c>
      <c r="I8" s="197">
        <f t="shared" ref="I8:I40" si="17">IF(D8="n.d.","",IF(G8="n.d.","",(D8-G8)))</f>
        <v>0</v>
      </c>
      <c r="J8" s="198">
        <f t="shared" ref="J8:J40" si="18">IF(D8="n.d.","",IF(G8="n.d.","",(D8-G8)/G8))</f>
        <v>0</v>
      </c>
      <c r="K8" s="242"/>
      <c r="L8" s="134">
        <f t="shared" si="7"/>
        <v>21</v>
      </c>
      <c r="M8" s="134">
        <f t="shared" si="8"/>
        <v>20</v>
      </c>
      <c r="N8" s="134">
        <f t="shared" si="9"/>
        <v>22</v>
      </c>
      <c r="O8" s="135"/>
      <c r="P8" s="134">
        <f t="shared" si="10"/>
        <v>35</v>
      </c>
      <c r="Q8" s="134">
        <f t="shared" si="11"/>
        <v>35</v>
      </c>
      <c r="R8" s="134">
        <f t="shared" si="12"/>
        <v>35</v>
      </c>
      <c r="S8" s="135"/>
      <c r="T8" s="134" t="str">
        <f t="shared" si="13"/>
        <v>n.d.</v>
      </c>
      <c r="U8" s="134" t="str">
        <f t="shared" si="14"/>
        <v>n.d.</v>
      </c>
      <c r="V8" s="134" t="str">
        <f t="shared" si="15"/>
        <v>n.d.</v>
      </c>
      <c r="X8" s="6" t="s">
        <v>178</v>
      </c>
      <c r="Y8" s="22">
        <f>+VLOOKUP(9999,sansalvador,3,FALSE)</f>
        <v>45124</v>
      </c>
      <c r="Z8" s="22">
        <f>+Y8</f>
        <v>45124</v>
      </c>
    </row>
    <row r="9" spans="1:26" ht="15" customHeight="1">
      <c r="A9" s="3">
        <v>62</v>
      </c>
      <c r="B9" s="122" t="s">
        <v>96</v>
      </c>
      <c r="C9" s="133" t="s">
        <v>37</v>
      </c>
      <c r="D9" s="134" t="str">
        <f t="shared" si="0"/>
        <v>n.d.</v>
      </c>
      <c r="E9" s="134" t="str">
        <f t="shared" si="1"/>
        <v>n.d.</v>
      </c>
      <c r="F9" s="134" t="str">
        <f t="shared" si="2"/>
        <v>n.d.</v>
      </c>
      <c r="G9" s="134" t="str">
        <f t="shared" si="3"/>
        <v>n.d.</v>
      </c>
      <c r="H9" s="196" t="str">
        <f t="shared" si="16"/>
        <v/>
      </c>
      <c r="I9" s="197" t="str">
        <f t="shared" si="17"/>
        <v/>
      </c>
      <c r="J9" s="198" t="str">
        <f t="shared" si="18"/>
        <v/>
      </c>
      <c r="K9" s="242"/>
      <c r="L9" s="134" t="str">
        <f t="shared" si="7"/>
        <v>n.d.</v>
      </c>
      <c r="M9" s="134" t="str">
        <f t="shared" si="8"/>
        <v>n.d.</v>
      </c>
      <c r="N9" s="134" t="str">
        <f t="shared" si="9"/>
        <v>n.d.</v>
      </c>
      <c r="O9" s="135"/>
      <c r="P9" s="134" t="str">
        <f t="shared" si="10"/>
        <v>n.d.</v>
      </c>
      <c r="Q9" s="134" t="str">
        <f t="shared" si="11"/>
        <v>n.d.</v>
      </c>
      <c r="R9" s="134" t="str">
        <f t="shared" si="12"/>
        <v>n.d.</v>
      </c>
      <c r="S9" s="135"/>
      <c r="T9" s="134">
        <f t="shared" si="13"/>
        <v>38</v>
      </c>
      <c r="U9" s="134">
        <f t="shared" si="14"/>
        <v>38</v>
      </c>
      <c r="V9" s="134">
        <f t="shared" si="15"/>
        <v>38</v>
      </c>
    </row>
    <row r="10" spans="1:26" ht="15" customHeight="1">
      <c r="A10" s="3">
        <v>63</v>
      </c>
      <c r="B10" s="122" t="s">
        <v>97</v>
      </c>
      <c r="C10" s="133" t="s">
        <v>38</v>
      </c>
      <c r="D10" s="134">
        <f t="shared" si="0"/>
        <v>42.5</v>
      </c>
      <c r="E10" s="134">
        <f t="shared" si="1"/>
        <v>42</v>
      </c>
      <c r="F10" s="134">
        <f t="shared" si="2"/>
        <v>43</v>
      </c>
      <c r="G10" s="134">
        <f t="shared" si="3"/>
        <v>42.4</v>
      </c>
      <c r="H10" s="196" t="str">
        <f t="shared" si="16"/>
        <v>↑</v>
      </c>
      <c r="I10" s="197">
        <f t="shared" si="17"/>
        <v>0.10000000000000142</v>
      </c>
      <c r="J10" s="198">
        <f t="shared" si="18"/>
        <v>2.3584905660377696E-3</v>
      </c>
      <c r="K10" s="242"/>
      <c r="L10" s="134" t="str">
        <f t="shared" si="7"/>
        <v>n.d.</v>
      </c>
      <c r="M10" s="134" t="str">
        <f t="shared" si="8"/>
        <v>n.d.</v>
      </c>
      <c r="N10" s="134" t="str">
        <f t="shared" si="9"/>
        <v>n.d.</v>
      </c>
      <c r="O10" s="135"/>
      <c r="P10" s="134" t="str">
        <f t="shared" si="10"/>
        <v>n.d.</v>
      </c>
      <c r="Q10" s="134" t="str">
        <f t="shared" si="11"/>
        <v>n.d.</v>
      </c>
      <c r="R10" s="134" t="str">
        <f t="shared" si="12"/>
        <v>n.d.</v>
      </c>
      <c r="S10" s="135"/>
      <c r="T10" s="134">
        <f t="shared" si="13"/>
        <v>36</v>
      </c>
      <c r="U10" s="134">
        <f t="shared" si="14"/>
        <v>34</v>
      </c>
      <c r="V10" s="134">
        <f t="shared" si="15"/>
        <v>38</v>
      </c>
    </row>
    <row r="11" spans="1:26" ht="15" customHeight="1">
      <c r="A11" s="3">
        <v>64</v>
      </c>
      <c r="B11" s="122" t="s">
        <v>98</v>
      </c>
      <c r="C11" s="133" t="s">
        <v>39</v>
      </c>
      <c r="D11" s="134">
        <f t="shared" si="0"/>
        <v>12</v>
      </c>
      <c r="E11" s="134">
        <f t="shared" si="1"/>
        <v>12</v>
      </c>
      <c r="F11" s="134">
        <f t="shared" si="2"/>
        <v>12</v>
      </c>
      <c r="G11" s="134">
        <f t="shared" si="3"/>
        <v>12.166666666666666</v>
      </c>
      <c r="H11" s="196" t="str">
        <f t="shared" si="16"/>
        <v>↓</v>
      </c>
      <c r="I11" s="197">
        <f t="shared" si="17"/>
        <v>-0.16666666666666607</v>
      </c>
      <c r="J11" s="198">
        <f t="shared" si="18"/>
        <v>-1.3698630136986254E-2</v>
      </c>
      <c r="K11" s="242"/>
      <c r="L11" s="134">
        <f t="shared" si="7"/>
        <v>10</v>
      </c>
      <c r="M11" s="134">
        <f t="shared" si="8"/>
        <v>10</v>
      </c>
      <c r="N11" s="134">
        <f t="shared" si="9"/>
        <v>10</v>
      </c>
      <c r="O11" s="135"/>
      <c r="P11" s="134">
        <f t="shared" si="10"/>
        <v>14</v>
      </c>
      <c r="Q11" s="134">
        <f t="shared" si="11"/>
        <v>14</v>
      </c>
      <c r="R11" s="134">
        <f t="shared" si="12"/>
        <v>14</v>
      </c>
      <c r="S11" s="135"/>
      <c r="T11" s="134">
        <f t="shared" si="13"/>
        <v>14.5</v>
      </c>
      <c r="U11" s="134">
        <f t="shared" si="14"/>
        <v>14</v>
      </c>
      <c r="V11" s="134">
        <f t="shared" si="15"/>
        <v>15</v>
      </c>
    </row>
    <row r="12" spans="1:26" ht="15" customHeight="1">
      <c r="A12" s="3">
        <v>65</v>
      </c>
      <c r="B12" s="122" t="s">
        <v>98</v>
      </c>
      <c r="C12" s="133" t="s">
        <v>24</v>
      </c>
      <c r="D12" s="134">
        <f t="shared" si="0"/>
        <v>10</v>
      </c>
      <c r="E12" s="134">
        <f t="shared" si="1"/>
        <v>10</v>
      </c>
      <c r="F12" s="134">
        <f t="shared" si="2"/>
        <v>10</v>
      </c>
      <c r="G12" s="134">
        <f t="shared" si="3"/>
        <v>10</v>
      </c>
      <c r="H12" s="196" t="str">
        <f t="shared" si="16"/>
        <v>=</v>
      </c>
      <c r="I12" s="197">
        <f t="shared" si="17"/>
        <v>0</v>
      </c>
      <c r="J12" s="198">
        <f t="shared" si="18"/>
        <v>0</v>
      </c>
      <c r="K12" s="242"/>
      <c r="L12" s="134" t="str">
        <f t="shared" si="7"/>
        <v>n.d.</v>
      </c>
      <c r="M12" s="134" t="str">
        <f t="shared" si="8"/>
        <v>n.d.</v>
      </c>
      <c r="N12" s="134" t="str">
        <f t="shared" si="9"/>
        <v>n.d.</v>
      </c>
      <c r="O12" s="135"/>
      <c r="P12" s="134" t="str">
        <f t="shared" si="10"/>
        <v>n.d.</v>
      </c>
      <c r="Q12" s="134" t="str">
        <f t="shared" si="11"/>
        <v>n.d.</v>
      </c>
      <c r="R12" s="134" t="str">
        <f t="shared" si="12"/>
        <v>n.d.</v>
      </c>
      <c r="S12" s="135"/>
      <c r="T12" s="134">
        <f t="shared" si="13"/>
        <v>8</v>
      </c>
      <c r="U12" s="134">
        <f t="shared" si="14"/>
        <v>8</v>
      </c>
      <c r="V12" s="134">
        <f t="shared" si="15"/>
        <v>8</v>
      </c>
    </row>
    <row r="13" spans="1:26" ht="15" customHeight="1">
      <c r="A13" s="3">
        <v>66</v>
      </c>
      <c r="B13" s="122" t="s">
        <v>99</v>
      </c>
      <c r="C13" s="133" t="s">
        <v>24</v>
      </c>
      <c r="D13" s="134">
        <f t="shared" si="0"/>
        <v>50</v>
      </c>
      <c r="E13" s="134">
        <f t="shared" si="1"/>
        <v>50</v>
      </c>
      <c r="F13" s="134">
        <f t="shared" si="2"/>
        <v>50</v>
      </c>
      <c r="G13" s="134">
        <f t="shared" si="3"/>
        <v>50</v>
      </c>
      <c r="H13" s="196" t="str">
        <f t="shared" si="16"/>
        <v>=</v>
      </c>
      <c r="I13" s="197">
        <f t="shared" si="17"/>
        <v>0</v>
      </c>
      <c r="J13" s="198">
        <f t="shared" si="18"/>
        <v>0</v>
      </c>
      <c r="K13" s="242"/>
      <c r="L13" s="134">
        <f t="shared" si="7"/>
        <v>56.333333333333336</v>
      </c>
      <c r="M13" s="134">
        <f t="shared" si="8"/>
        <v>55</v>
      </c>
      <c r="N13" s="134">
        <f t="shared" si="9"/>
        <v>57</v>
      </c>
      <c r="O13" s="135"/>
      <c r="P13" s="134" t="str">
        <f t="shared" si="10"/>
        <v>n.d.</v>
      </c>
      <c r="Q13" s="134" t="str">
        <f t="shared" si="11"/>
        <v>n.d.</v>
      </c>
      <c r="R13" s="134" t="str">
        <f t="shared" si="12"/>
        <v>n.d.</v>
      </c>
      <c r="S13" s="135"/>
      <c r="T13" s="134" t="str">
        <f t="shared" si="13"/>
        <v>n.d.</v>
      </c>
      <c r="U13" s="134" t="str">
        <f t="shared" si="14"/>
        <v>n.d.</v>
      </c>
      <c r="V13" s="134" t="str">
        <f t="shared" si="15"/>
        <v>n.d.</v>
      </c>
    </row>
    <row r="14" spans="1:26" ht="15" customHeight="1">
      <c r="A14" s="3">
        <v>67</v>
      </c>
      <c r="B14" s="122" t="s">
        <v>100</v>
      </c>
      <c r="C14" s="133" t="s">
        <v>40</v>
      </c>
      <c r="D14" s="134">
        <f t="shared" si="0"/>
        <v>35</v>
      </c>
      <c r="E14" s="134">
        <f t="shared" si="1"/>
        <v>35</v>
      </c>
      <c r="F14" s="134">
        <f t="shared" si="2"/>
        <v>35</v>
      </c>
      <c r="G14" s="134">
        <f t="shared" si="3"/>
        <v>35</v>
      </c>
      <c r="H14" s="196" t="str">
        <f t="shared" si="16"/>
        <v>=</v>
      </c>
      <c r="I14" s="197">
        <f t="shared" si="17"/>
        <v>0</v>
      </c>
      <c r="J14" s="198">
        <f t="shared" si="18"/>
        <v>0</v>
      </c>
      <c r="K14" s="242"/>
      <c r="L14" s="134" t="str">
        <f t="shared" si="7"/>
        <v>n.d.</v>
      </c>
      <c r="M14" s="134" t="str">
        <f t="shared" si="8"/>
        <v>n.d.</v>
      </c>
      <c r="N14" s="134" t="str">
        <f t="shared" si="9"/>
        <v>n.d.</v>
      </c>
      <c r="O14" s="135"/>
      <c r="P14" s="134" t="str">
        <f t="shared" si="10"/>
        <v>n.d.</v>
      </c>
      <c r="Q14" s="134" t="str">
        <f t="shared" si="11"/>
        <v>n.d.</v>
      </c>
      <c r="R14" s="134" t="str">
        <f t="shared" si="12"/>
        <v>n.d.</v>
      </c>
      <c r="S14" s="135"/>
      <c r="T14" s="134">
        <f t="shared" si="13"/>
        <v>30</v>
      </c>
      <c r="U14" s="134">
        <f t="shared" si="14"/>
        <v>30</v>
      </c>
      <c r="V14" s="134">
        <f t="shared" si="15"/>
        <v>30</v>
      </c>
    </row>
    <row r="15" spans="1:26" ht="15" customHeight="1">
      <c r="A15" s="3">
        <v>68</v>
      </c>
      <c r="B15" s="122" t="s">
        <v>101</v>
      </c>
      <c r="C15" s="133" t="s">
        <v>41</v>
      </c>
      <c r="D15" s="134">
        <f t="shared" si="0"/>
        <v>12</v>
      </c>
      <c r="E15" s="134">
        <f t="shared" si="1"/>
        <v>12</v>
      </c>
      <c r="F15" s="134">
        <f t="shared" si="2"/>
        <v>12</v>
      </c>
      <c r="G15" s="134">
        <f t="shared" si="3"/>
        <v>12</v>
      </c>
      <c r="H15" s="196" t="str">
        <f t="shared" si="16"/>
        <v>=</v>
      </c>
      <c r="I15" s="197">
        <f t="shared" si="17"/>
        <v>0</v>
      </c>
      <c r="J15" s="198">
        <f t="shared" si="18"/>
        <v>0</v>
      </c>
      <c r="K15" s="136"/>
      <c r="L15" s="137" t="str">
        <f t="shared" si="7"/>
        <v>n.d.</v>
      </c>
      <c r="M15" s="137" t="str">
        <f t="shared" si="8"/>
        <v>n.d.</v>
      </c>
      <c r="N15" s="137" t="str">
        <f t="shared" si="9"/>
        <v>n.d.</v>
      </c>
      <c r="O15" s="135"/>
      <c r="P15" s="138">
        <f t="shared" si="10"/>
        <v>11.5</v>
      </c>
      <c r="Q15" s="138">
        <f t="shared" si="11"/>
        <v>10</v>
      </c>
      <c r="R15" s="138">
        <f t="shared" si="12"/>
        <v>13</v>
      </c>
      <c r="S15" s="135"/>
      <c r="T15" s="138">
        <f t="shared" si="13"/>
        <v>13</v>
      </c>
      <c r="U15" s="138">
        <f t="shared" si="14"/>
        <v>13</v>
      </c>
      <c r="V15" s="138">
        <f t="shared" si="15"/>
        <v>13</v>
      </c>
    </row>
    <row r="16" spans="1:26" ht="15" customHeight="1">
      <c r="A16" s="3">
        <v>69</v>
      </c>
      <c r="B16" s="122" t="s">
        <v>102</v>
      </c>
      <c r="C16" s="133" t="s">
        <v>24</v>
      </c>
      <c r="D16" s="134">
        <f t="shared" si="0"/>
        <v>7.333333333333333</v>
      </c>
      <c r="E16" s="134">
        <f t="shared" si="1"/>
        <v>7</v>
      </c>
      <c r="F16" s="134">
        <f t="shared" si="2"/>
        <v>8</v>
      </c>
      <c r="G16" s="134">
        <f t="shared" si="3"/>
        <v>7.333333333333333</v>
      </c>
      <c r="H16" s="196" t="str">
        <f t="shared" si="16"/>
        <v>=</v>
      </c>
      <c r="I16" s="197">
        <f t="shared" si="17"/>
        <v>0</v>
      </c>
      <c r="J16" s="198">
        <f t="shared" si="18"/>
        <v>0</v>
      </c>
      <c r="K16" s="136"/>
      <c r="L16" s="137">
        <f t="shared" si="7"/>
        <v>7</v>
      </c>
      <c r="M16" s="137">
        <f t="shared" si="8"/>
        <v>7</v>
      </c>
      <c r="N16" s="137">
        <f t="shared" si="9"/>
        <v>7</v>
      </c>
      <c r="O16" s="135"/>
      <c r="P16" s="138">
        <f t="shared" si="10"/>
        <v>6.333333333333333</v>
      </c>
      <c r="Q16" s="138">
        <f t="shared" si="11"/>
        <v>6</v>
      </c>
      <c r="R16" s="138">
        <f t="shared" si="12"/>
        <v>7</v>
      </c>
      <c r="S16" s="135"/>
      <c r="T16" s="138" t="str">
        <f t="shared" si="13"/>
        <v>n.d.</v>
      </c>
      <c r="U16" s="138" t="str">
        <f t="shared" si="14"/>
        <v>n.d.</v>
      </c>
      <c r="V16" s="138" t="str">
        <f t="shared" si="15"/>
        <v>n.d.</v>
      </c>
    </row>
    <row r="17" spans="1:22" ht="15" customHeight="1">
      <c r="A17" s="3">
        <v>70</v>
      </c>
      <c r="B17" s="122" t="s">
        <v>134</v>
      </c>
      <c r="C17" s="133" t="s">
        <v>135</v>
      </c>
      <c r="D17" s="134" t="str">
        <f t="shared" si="0"/>
        <v>n.d.</v>
      </c>
      <c r="E17" s="134" t="str">
        <f t="shared" si="1"/>
        <v>n.d.</v>
      </c>
      <c r="F17" s="134" t="str">
        <f t="shared" si="2"/>
        <v>n.d.</v>
      </c>
      <c r="G17" s="134" t="str">
        <f t="shared" si="3"/>
        <v>n.d.</v>
      </c>
      <c r="H17" s="196" t="str">
        <f t="shared" si="16"/>
        <v/>
      </c>
      <c r="I17" s="197" t="str">
        <f t="shared" si="17"/>
        <v/>
      </c>
      <c r="J17" s="198" t="str">
        <f t="shared" si="18"/>
        <v/>
      </c>
      <c r="K17" s="136"/>
      <c r="L17" s="137" t="str">
        <f t="shared" si="7"/>
        <v>n.d.</v>
      </c>
      <c r="M17" s="137" t="str">
        <f t="shared" si="8"/>
        <v>n.d.</v>
      </c>
      <c r="N17" s="137" t="str">
        <f t="shared" si="9"/>
        <v>n.d.</v>
      </c>
      <c r="O17" s="135"/>
      <c r="P17" s="138" t="str">
        <f t="shared" si="10"/>
        <v>n.d.</v>
      </c>
      <c r="Q17" s="138" t="str">
        <f t="shared" si="11"/>
        <v>n.d.</v>
      </c>
      <c r="R17" s="138" t="str">
        <f t="shared" si="12"/>
        <v>n.d.</v>
      </c>
      <c r="S17" s="135"/>
      <c r="T17" s="138" t="str">
        <f t="shared" si="13"/>
        <v>n.d.</v>
      </c>
      <c r="U17" s="138" t="str">
        <f t="shared" si="14"/>
        <v>n.d.</v>
      </c>
      <c r="V17" s="138" t="str">
        <f t="shared" si="15"/>
        <v>n.d.</v>
      </c>
    </row>
    <row r="18" spans="1:22" ht="15" customHeight="1">
      <c r="A18" s="3">
        <v>71</v>
      </c>
      <c r="B18" s="122" t="s">
        <v>133</v>
      </c>
      <c r="C18" s="133" t="s">
        <v>24</v>
      </c>
      <c r="D18" s="134">
        <f t="shared" si="0"/>
        <v>4</v>
      </c>
      <c r="E18" s="134">
        <f t="shared" si="1"/>
        <v>4</v>
      </c>
      <c r="F18" s="134">
        <f t="shared" si="2"/>
        <v>4</v>
      </c>
      <c r="G18" s="134">
        <f t="shared" si="3"/>
        <v>4.333333333333333</v>
      </c>
      <c r="H18" s="196" t="str">
        <f t="shared" si="16"/>
        <v>↓</v>
      </c>
      <c r="I18" s="197">
        <f t="shared" si="17"/>
        <v>-0.33333333333333304</v>
      </c>
      <c r="J18" s="198">
        <f t="shared" si="18"/>
        <v>-7.6923076923076858E-2</v>
      </c>
      <c r="K18" s="136"/>
      <c r="L18" s="137">
        <f t="shared" si="7"/>
        <v>3</v>
      </c>
      <c r="M18" s="137">
        <f t="shared" si="8"/>
        <v>3</v>
      </c>
      <c r="N18" s="137">
        <f t="shared" si="9"/>
        <v>3</v>
      </c>
      <c r="O18" s="135"/>
      <c r="P18" s="138" t="str">
        <f t="shared" si="10"/>
        <v>n.d.</v>
      </c>
      <c r="Q18" s="138" t="str">
        <f t="shared" si="11"/>
        <v>n.d.</v>
      </c>
      <c r="R18" s="138" t="str">
        <f t="shared" si="12"/>
        <v>n.d.</v>
      </c>
      <c r="S18" s="135"/>
      <c r="T18" s="138" t="str">
        <f t="shared" si="13"/>
        <v>n.d.</v>
      </c>
      <c r="U18" s="138" t="str">
        <f t="shared" si="14"/>
        <v>n.d.</v>
      </c>
      <c r="V18" s="138" t="str">
        <f t="shared" si="15"/>
        <v>n.d.</v>
      </c>
    </row>
    <row r="19" spans="1:22" ht="15" customHeight="1">
      <c r="A19" s="3">
        <v>72</v>
      </c>
      <c r="B19" s="122" t="s">
        <v>103</v>
      </c>
      <c r="C19" s="133" t="s">
        <v>24</v>
      </c>
      <c r="D19" s="134">
        <f t="shared" si="0"/>
        <v>5.25</v>
      </c>
      <c r="E19" s="134">
        <f t="shared" si="1"/>
        <v>5</v>
      </c>
      <c r="F19" s="134">
        <f t="shared" si="2"/>
        <v>6</v>
      </c>
      <c r="G19" s="134">
        <f t="shared" si="3"/>
        <v>6</v>
      </c>
      <c r="H19" s="196" t="str">
        <f t="shared" si="16"/>
        <v>↓</v>
      </c>
      <c r="I19" s="197">
        <f t="shared" si="17"/>
        <v>-0.75</v>
      </c>
      <c r="J19" s="198">
        <f t="shared" si="18"/>
        <v>-0.125</v>
      </c>
      <c r="K19" s="136"/>
      <c r="L19" s="137">
        <f t="shared" si="7"/>
        <v>7.333333333333333</v>
      </c>
      <c r="M19" s="137">
        <f t="shared" si="8"/>
        <v>7</v>
      </c>
      <c r="N19" s="137">
        <f t="shared" si="9"/>
        <v>8</v>
      </c>
      <c r="O19" s="135"/>
      <c r="P19" s="138">
        <f t="shared" si="10"/>
        <v>9</v>
      </c>
      <c r="Q19" s="138">
        <f t="shared" si="11"/>
        <v>8</v>
      </c>
      <c r="R19" s="138">
        <f t="shared" si="12"/>
        <v>10</v>
      </c>
      <c r="S19" s="135"/>
      <c r="T19" s="138">
        <f t="shared" si="13"/>
        <v>9.5</v>
      </c>
      <c r="U19" s="138">
        <f t="shared" si="14"/>
        <v>9</v>
      </c>
      <c r="V19" s="138">
        <f t="shared" si="15"/>
        <v>10</v>
      </c>
    </row>
    <row r="20" spans="1:22" ht="15" customHeight="1">
      <c r="A20" s="3">
        <v>73</v>
      </c>
      <c r="B20" s="122" t="s">
        <v>104</v>
      </c>
      <c r="C20" s="133" t="s">
        <v>24</v>
      </c>
      <c r="D20" s="134">
        <f t="shared" si="0"/>
        <v>3.25</v>
      </c>
      <c r="E20" s="134">
        <f t="shared" si="1"/>
        <v>3</v>
      </c>
      <c r="F20" s="134">
        <f t="shared" si="2"/>
        <v>4</v>
      </c>
      <c r="G20" s="134">
        <f t="shared" si="3"/>
        <v>4</v>
      </c>
      <c r="H20" s="196" t="str">
        <f t="shared" si="16"/>
        <v>↓</v>
      </c>
      <c r="I20" s="197">
        <f t="shared" si="17"/>
        <v>-0.75</v>
      </c>
      <c r="J20" s="198">
        <f t="shared" si="18"/>
        <v>-0.1875</v>
      </c>
      <c r="K20" s="136"/>
      <c r="L20" s="137" t="str">
        <f t="shared" si="7"/>
        <v>n.d.</v>
      </c>
      <c r="M20" s="137" t="str">
        <f t="shared" si="8"/>
        <v>n.d.</v>
      </c>
      <c r="N20" s="137" t="str">
        <f t="shared" si="9"/>
        <v>n.d.</v>
      </c>
      <c r="O20" s="135"/>
      <c r="P20" s="138" t="str">
        <f t="shared" si="10"/>
        <v>n.d.</v>
      </c>
      <c r="Q20" s="138" t="str">
        <f t="shared" si="11"/>
        <v>n.d.</v>
      </c>
      <c r="R20" s="138" t="str">
        <f t="shared" si="12"/>
        <v>n.d.</v>
      </c>
      <c r="S20" s="135"/>
      <c r="T20" s="138" t="str">
        <f t="shared" si="13"/>
        <v>n.d.</v>
      </c>
      <c r="U20" s="138" t="str">
        <f t="shared" si="14"/>
        <v>n.d.</v>
      </c>
      <c r="V20" s="138" t="str">
        <f t="shared" si="15"/>
        <v>n.d.</v>
      </c>
    </row>
    <row r="21" spans="1:22" ht="15" customHeight="1">
      <c r="A21" s="3">
        <v>74</v>
      </c>
      <c r="B21" s="122" t="s">
        <v>105</v>
      </c>
      <c r="C21" s="133" t="s">
        <v>24</v>
      </c>
      <c r="D21" s="134" t="str">
        <f t="shared" si="0"/>
        <v>n.d.</v>
      </c>
      <c r="E21" s="134" t="str">
        <f t="shared" si="1"/>
        <v>n.d.</v>
      </c>
      <c r="F21" s="134" t="str">
        <f t="shared" si="2"/>
        <v>n.d.</v>
      </c>
      <c r="G21" s="134" t="str">
        <f t="shared" si="3"/>
        <v>n.d.</v>
      </c>
      <c r="H21" s="196" t="str">
        <f t="shared" si="16"/>
        <v/>
      </c>
      <c r="I21" s="197" t="str">
        <f t="shared" si="17"/>
        <v/>
      </c>
      <c r="J21" s="198" t="str">
        <f t="shared" si="18"/>
        <v/>
      </c>
      <c r="K21" s="136"/>
      <c r="L21" s="137" t="str">
        <f t="shared" si="7"/>
        <v>n.d.</v>
      </c>
      <c r="M21" s="137" t="str">
        <f t="shared" si="8"/>
        <v>n.d.</v>
      </c>
      <c r="N21" s="137" t="str">
        <f t="shared" si="9"/>
        <v>n.d.</v>
      </c>
      <c r="O21" s="135"/>
      <c r="P21" s="138" t="str">
        <f t="shared" si="10"/>
        <v>n.d.</v>
      </c>
      <c r="Q21" s="138" t="str">
        <f t="shared" si="11"/>
        <v>n.d.</v>
      </c>
      <c r="R21" s="138" t="str">
        <f t="shared" si="12"/>
        <v>n.d.</v>
      </c>
      <c r="S21" s="135"/>
      <c r="T21" s="138">
        <f t="shared" si="13"/>
        <v>22</v>
      </c>
      <c r="U21" s="138">
        <f t="shared" si="14"/>
        <v>22</v>
      </c>
      <c r="V21" s="138">
        <f t="shared" si="15"/>
        <v>22</v>
      </c>
    </row>
    <row r="22" spans="1:22" ht="15" customHeight="1">
      <c r="A22" s="3">
        <v>75</v>
      </c>
      <c r="B22" s="122" t="s">
        <v>106</v>
      </c>
      <c r="C22" s="133" t="s">
        <v>24</v>
      </c>
      <c r="D22" s="134" t="str">
        <f t="shared" si="0"/>
        <v>n.d.</v>
      </c>
      <c r="E22" s="134" t="str">
        <f t="shared" si="1"/>
        <v>n.d.</v>
      </c>
      <c r="F22" s="134" t="str">
        <f t="shared" si="2"/>
        <v>n.d.</v>
      </c>
      <c r="G22" s="134" t="str">
        <f t="shared" si="3"/>
        <v>n.d.</v>
      </c>
      <c r="H22" s="196" t="str">
        <f t="shared" si="16"/>
        <v/>
      </c>
      <c r="I22" s="197" t="str">
        <f t="shared" si="17"/>
        <v/>
      </c>
      <c r="J22" s="198" t="str">
        <f t="shared" si="18"/>
        <v/>
      </c>
      <c r="K22" s="136"/>
      <c r="L22" s="137" t="str">
        <f t="shared" si="7"/>
        <v>n.d.</v>
      </c>
      <c r="M22" s="137" t="str">
        <f t="shared" si="8"/>
        <v>n.d.</v>
      </c>
      <c r="N22" s="137" t="str">
        <f t="shared" si="9"/>
        <v>n.d.</v>
      </c>
      <c r="O22" s="135"/>
      <c r="P22" s="138" t="str">
        <f t="shared" si="10"/>
        <v>n.d.</v>
      </c>
      <c r="Q22" s="138" t="str">
        <f t="shared" si="11"/>
        <v>n.d.</v>
      </c>
      <c r="R22" s="138" t="str">
        <f t="shared" si="12"/>
        <v>n.d.</v>
      </c>
      <c r="S22" s="135"/>
      <c r="T22" s="138" t="str">
        <f t="shared" si="13"/>
        <v>n.d.</v>
      </c>
      <c r="U22" s="138" t="str">
        <f t="shared" si="14"/>
        <v>n.d.</v>
      </c>
      <c r="V22" s="138" t="str">
        <f t="shared" si="15"/>
        <v>n.d.</v>
      </c>
    </row>
    <row r="23" spans="1:22" ht="15" customHeight="1">
      <c r="A23" s="3">
        <v>76</v>
      </c>
      <c r="B23" s="122" t="s">
        <v>107</v>
      </c>
      <c r="C23" s="133" t="s">
        <v>42</v>
      </c>
      <c r="D23" s="134" t="str">
        <f t="shared" si="0"/>
        <v>n.d.</v>
      </c>
      <c r="E23" s="134" t="str">
        <f t="shared" si="1"/>
        <v>n.d.</v>
      </c>
      <c r="F23" s="134" t="str">
        <f t="shared" si="2"/>
        <v>n.d.</v>
      </c>
      <c r="G23" s="134" t="str">
        <f t="shared" si="3"/>
        <v>n.d.</v>
      </c>
      <c r="H23" s="196" t="str">
        <f t="shared" si="16"/>
        <v/>
      </c>
      <c r="I23" s="197" t="str">
        <f t="shared" si="17"/>
        <v/>
      </c>
      <c r="J23" s="198" t="str">
        <f t="shared" si="18"/>
        <v/>
      </c>
      <c r="K23" s="136"/>
      <c r="L23" s="137" t="str">
        <f t="shared" si="7"/>
        <v>n.d.</v>
      </c>
      <c r="M23" s="137" t="str">
        <f t="shared" si="8"/>
        <v>n.d.</v>
      </c>
      <c r="N23" s="137" t="str">
        <f t="shared" si="9"/>
        <v>n.d.</v>
      </c>
      <c r="O23" s="135"/>
      <c r="P23" s="138" t="str">
        <f t="shared" si="10"/>
        <v>n.d.</v>
      </c>
      <c r="Q23" s="138" t="str">
        <f t="shared" si="11"/>
        <v>n.d.</v>
      </c>
      <c r="R23" s="138" t="str">
        <f t="shared" si="12"/>
        <v>n.d.</v>
      </c>
      <c r="S23" s="135"/>
      <c r="T23" s="138" t="str">
        <f t="shared" si="13"/>
        <v>n.d.</v>
      </c>
      <c r="U23" s="138" t="str">
        <f t="shared" si="14"/>
        <v>n.d.</v>
      </c>
      <c r="V23" s="138" t="str">
        <f t="shared" si="15"/>
        <v>n.d.</v>
      </c>
    </row>
    <row r="24" spans="1:22" ht="15" customHeight="1">
      <c r="A24" s="3">
        <v>77</v>
      </c>
      <c r="B24" s="122" t="s">
        <v>108</v>
      </c>
      <c r="C24" s="133" t="s">
        <v>43</v>
      </c>
      <c r="D24" s="134">
        <f t="shared" si="0"/>
        <v>15</v>
      </c>
      <c r="E24" s="134">
        <f t="shared" si="1"/>
        <v>15</v>
      </c>
      <c r="F24" s="134">
        <f t="shared" si="2"/>
        <v>15</v>
      </c>
      <c r="G24" s="134">
        <f t="shared" si="3"/>
        <v>15</v>
      </c>
      <c r="H24" s="196" t="str">
        <f t="shared" si="16"/>
        <v>=</v>
      </c>
      <c r="I24" s="197">
        <f t="shared" si="17"/>
        <v>0</v>
      </c>
      <c r="J24" s="198">
        <f t="shared" si="18"/>
        <v>0</v>
      </c>
      <c r="K24" s="136"/>
      <c r="L24" s="137" t="str">
        <f t="shared" si="7"/>
        <v>n.d.</v>
      </c>
      <c r="M24" s="137" t="str">
        <f t="shared" si="8"/>
        <v>n.d.</v>
      </c>
      <c r="N24" s="137" t="str">
        <f t="shared" si="9"/>
        <v>n.d.</v>
      </c>
      <c r="O24" s="135"/>
      <c r="P24" s="138" t="str">
        <f t="shared" si="10"/>
        <v>n.d.</v>
      </c>
      <c r="Q24" s="138" t="str">
        <f t="shared" si="11"/>
        <v>n.d.</v>
      </c>
      <c r="R24" s="138" t="str">
        <f t="shared" si="12"/>
        <v>n.d.</v>
      </c>
      <c r="S24" s="135"/>
      <c r="T24" s="138" t="str">
        <f t="shared" si="13"/>
        <v>n.d.</v>
      </c>
      <c r="U24" s="138" t="str">
        <f t="shared" si="14"/>
        <v>n.d.</v>
      </c>
      <c r="V24" s="138" t="str">
        <f t="shared" si="15"/>
        <v>n.d.</v>
      </c>
    </row>
    <row r="25" spans="1:22" ht="15" customHeight="1">
      <c r="A25" s="3">
        <v>78</v>
      </c>
      <c r="B25" s="122" t="s">
        <v>109</v>
      </c>
      <c r="C25" s="133" t="s">
        <v>24</v>
      </c>
      <c r="D25" s="134">
        <f t="shared" si="0"/>
        <v>35</v>
      </c>
      <c r="E25" s="134">
        <f t="shared" si="1"/>
        <v>35</v>
      </c>
      <c r="F25" s="134">
        <f t="shared" si="2"/>
        <v>35</v>
      </c>
      <c r="G25" s="134">
        <f t="shared" si="3"/>
        <v>35</v>
      </c>
      <c r="H25" s="196" t="str">
        <f t="shared" si="16"/>
        <v>=</v>
      </c>
      <c r="I25" s="197">
        <f t="shared" si="17"/>
        <v>0</v>
      </c>
      <c r="J25" s="198">
        <f t="shared" si="18"/>
        <v>0</v>
      </c>
      <c r="K25" s="136"/>
      <c r="L25" s="137" t="str">
        <f t="shared" si="7"/>
        <v>n.d.</v>
      </c>
      <c r="M25" s="137" t="str">
        <f t="shared" si="8"/>
        <v>n.d.</v>
      </c>
      <c r="N25" s="137" t="str">
        <f t="shared" si="9"/>
        <v>n.d.</v>
      </c>
      <c r="O25" s="135"/>
      <c r="P25" s="138" t="str">
        <f t="shared" si="10"/>
        <v>n.d.</v>
      </c>
      <c r="Q25" s="138" t="str">
        <f t="shared" si="11"/>
        <v>n.d.</v>
      </c>
      <c r="R25" s="138" t="str">
        <f t="shared" si="12"/>
        <v>n.d.</v>
      </c>
      <c r="S25" s="135"/>
      <c r="T25" s="138" t="str">
        <f t="shared" si="13"/>
        <v>n.d.</v>
      </c>
      <c r="U25" s="138" t="str">
        <f t="shared" si="14"/>
        <v>n.d.</v>
      </c>
      <c r="V25" s="138" t="str">
        <f t="shared" si="15"/>
        <v>n.d.</v>
      </c>
    </row>
    <row r="26" spans="1:22" ht="15" customHeight="1">
      <c r="A26" s="3">
        <v>79</v>
      </c>
      <c r="B26" s="122" t="s">
        <v>110</v>
      </c>
      <c r="C26" s="133" t="s">
        <v>24</v>
      </c>
      <c r="D26" s="134">
        <f t="shared" si="0"/>
        <v>10</v>
      </c>
      <c r="E26" s="134">
        <f t="shared" si="1"/>
        <v>10</v>
      </c>
      <c r="F26" s="134">
        <f t="shared" si="2"/>
        <v>10</v>
      </c>
      <c r="G26" s="134">
        <f t="shared" si="3"/>
        <v>10</v>
      </c>
      <c r="H26" s="196" t="str">
        <f t="shared" si="16"/>
        <v>=</v>
      </c>
      <c r="I26" s="197">
        <f t="shared" si="17"/>
        <v>0</v>
      </c>
      <c r="J26" s="198">
        <f t="shared" si="18"/>
        <v>0</v>
      </c>
      <c r="K26" s="136"/>
      <c r="L26" s="137">
        <f t="shared" si="7"/>
        <v>12</v>
      </c>
      <c r="M26" s="137">
        <f t="shared" si="8"/>
        <v>12</v>
      </c>
      <c r="N26" s="137">
        <f t="shared" si="9"/>
        <v>12</v>
      </c>
      <c r="O26" s="135"/>
      <c r="P26" s="138">
        <f t="shared" si="10"/>
        <v>13</v>
      </c>
      <c r="Q26" s="138">
        <f t="shared" si="11"/>
        <v>13</v>
      </c>
      <c r="R26" s="138">
        <f t="shared" si="12"/>
        <v>13</v>
      </c>
      <c r="S26" s="135"/>
      <c r="T26" s="138">
        <f t="shared" si="13"/>
        <v>9</v>
      </c>
      <c r="U26" s="138">
        <f t="shared" si="14"/>
        <v>9</v>
      </c>
      <c r="V26" s="138">
        <f t="shared" si="15"/>
        <v>9</v>
      </c>
    </row>
    <row r="27" spans="1:22" ht="15" customHeight="1">
      <c r="A27" s="3">
        <v>80</v>
      </c>
      <c r="B27" s="122" t="s">
        <v>111</v>
      </c>
      <c r="C27" s="133" t="s">
        <v>24</v>
      </c>
      <c r="D27" s="134">
        <f t="shared" si="0"/>
        <v>18</v>
      </c>
      <c r="E27" s="134">
        <f t="shared" si="1"/>
        <v>18</v>
      </c>
      <c r="F27" s="134">
        <f t="shared" si="2"/>
        <v>18</v>
      </c>
      <c r="G27" s="134">
        <f t="shared" si="3"/>
        <v>18</v>
      </c>
      <c r="H27" s="196" t="str">
        <f t="shared" si="16"/>
        <v>=</v>
      </c>
      <c r="I27" s="197">
        <f t="shared" si="17"/>
        <v>0</v>
      </c>
      <c r="J27" s="198">
        <f t="shared" si="18"/>
        <v>0</v>
      </c>
      <c r="K27" s="136"/>
      <c r="L27" s="137">
        <f t="shared" si="7"/>
        <v>18</v>
      </c>
      <c r="M27" s="137">
        <f t="shared" si="8"/>
        <v>18</v>
      </c>
      <c r="N27" s="137">
        <f t="shared" si="9"/>
        <v>18</v>
      </c>
      <c r="O27" s="135"/>
      <c r="P27" s="138" t="str">
        <f t="shared" si="10"/>
        <v>n.d.</v>
      </c>
      <c r="Q27" s="138" t="str">
        <f t="shared" si="11"/>
        <v>n.d.</v>
      </c>
      <c r="R27" s="138" t="str">
        <f t="shared" si="12"/>
        <v>n.d.</v>
      </c>
      <c r="S27" s="135"/>
      <c r="T27" s="138">
        <f t="shared" si="13"/>
        <v>14.5</v>
      </c>
      <c r="U27" s="138">
        <f t="shared" si="14"/>
        <v>14</v>
      </c>
      <c r="V27" s="138">
        <f t="shared" si="15"/>
        <v>15</v>
      </c>
    </row>
    <row r="28" spans="1:22" ht="15" customHeight="1">
      <c r="A28" s="3">
        <v>81</v>
      </c>
      <c r="B28" s="122" t="s">
        <v>112</v>
      </c>
      <c r="C28" s="133" t="s">
        <v>24</v>
      </c>
      <c r="D28" s="134">
        <f t="shared" si="0"/>
        <v>16</v>
      </c>
      <c r="E28" s="134">
        <f t="shared" si="1"/>
        <v>16</v>
      </c>
      <c r="F28" s="134">
        <f t="shared" si="2"/>
        <v>16</v>
      </c>
      <c r="G28" s="134">
        <f t="shared" si="3"/>
        <v>16</v>
      </c>
      <c r="H28" s="196" t="str">
        <f t="shared" si="16"/>
        <v>=</v>
      </c>
      <c r="I28" s="197">
        <f t="shared" si="17"/>
        <v>0</v>
      </c>
      <c r="J28" s="198">
        <f t="shared" si="18"/>
        <v>0</v>
      </c>
      <c r="K28" s="136"/>
      <c r="L28" s="137" t="str">
        <f t="shared" si="7"/>
        <v>n.d.</v>
      </c>
      <c r="M28" s="137" t="str">
        <f t="shared" si="8"/>
        <v>n.d.</v>
      </c>
      <c r="N28" s="137" t="str">
        <f t="shared" si="9"/>
        <v>n.d.</v>
      </c>
      <c r="O28" s="135"/>
      <c r="P28" s="138" t="str">
        <f t="shared" si="10"/>
        <v>n.d.</v>
      </c>
      <c r="Q28" s="138" t="str">
        <f t="shared" si="11"/>
        <v>n.d.</v>
      </c>
      <c r="R28" s="138" t="str">
        <f t="shared" si="12"/>
        <v>n.d.</v>
      </c>
      <c r="S28" s="135"/>
      <c r="T28" s="138" t="str">
        <f t="shared" si="13"/>
        <v>n.d.</v>
      </c>
      <c r="U28" s="138" t="str">
        <f t="shared" si="14"/>
        <v>n.d.</v>
      </c>
      <c r="V28" s="138" t="str">
        <f t="shared" si="15"/>
        <v>n.d.</v>
      </c>
    </row>
    <row r="29" spans="1:22" ht="15" customHeight="1">
      <c r="A29" s="3">
        <v>82</v>
      </c>
      <c r="B29" s="122" t="s">
        <v>113</v>
      </c>
      <c r="C29" s="133" t="s">
        <v>24</v>
      </c>
      <c r="D29" s="134" t="str">
        <f t="shared" si="0"/>
        <v>n.d.</v>
      </c>
      <c r="E29" s="134" t="str">
        <f t="shared" si="1"/>
        <v>n.d.</v>
      </c>
      <c r="F29" s="134" t="str">
        <f t="shared" si="2"/>
        <v>n.d.</v>
      </c>
      <c r="G29" s="134" t="str">
        <f t="shared" si="3"/>
        <v>n.d.</v>
      </c>
      <c r="H29" s="196" t="str">
        <f t="shared" si="16"/>
        <v/>
      </c>
      <c r="I29" s="197" t="str">
        <f t="shared" si="17"/>
        <v/>
      </c>
      <c r="J29" s="198" t="str">
        <f t="shared" si="18"/>
        <v/>
      </c>
      <c r="K29" s="136"/>
      <c r="L29" s="137" t="str">
        <f t="shared" si="7"/>
        <v>n.d.</v>
      </c>
      <c r="M29" s="137" t="str">
        <f t="shared" si="8"/>
        <v>n.d.</v>
      </c>
      <c r="N29" s="137" t="str">
        <f t="shared" si="9"/>
        <v>n.d.</v>
      </c>
      <c r="O29" s="135"/>
      <c r="P29" s="138" t="str">
        <f t="shared" si="10"/>
        <v>n.d.</v>
      </c>
      <c r="Q29" s="138" t="str">
        <f t="shared" si="11"/>
        <v>n.d.</v>
      </c>
      <c r="R29" s="138" t="str">
        <f t="shared" si="12"/>
        <v>n.d.</v>
      </c>
      <c r="S29" s="135"/>
      <c r="T29" s="138" t="str">
        <f t="shared" si="13"/>
        <v>n.d.</v>
      </c>
      <c r="U29" s="138" t="str">
        <f t="shared" si="14"/>
        <v>n.d.</v>
      </c>
      <c r="V29" s="138" t="str">
        <f t="shared" si="15"/>
        <v>n.d.</v>
      </c>
    </row>
    <row r="30" spans="1:22" ht="15" customHeight="1">
      <c r="A30" s="3">
        <v>83</v>
      </c>
      <c r="B30" s="122" t="s">
        <v>114</v>
      </c>
      <c r="C30" s="133" t="s">
        <v>44</v>
      </c>
      <c r="D30" s="134">
        <f t="shared" si="0"/>
        <v>18</v>
      </c>
      <c r="E30" s="134">
        <f t="shared" si="1"/>
        <v>18</v>
      </c>
      <c r="F30" s="134">
        <f t="shared" si="2"/>
        <v>18</v>
      </c>
      <c r="G30" s="134">
        <f t="shared" si="3"/>
        <v>18</v>
      </c>
      <c r="H30" s="196" t="str">
        <f t="shared" si="16"/>
        <v>=</v>
      </c>
      <c r="I30" s="197">
        <f t="shared" si="17"/>
        <v>0</v>
      </c>
      <c r="J30" s="198">
        <f t="shared" si="18"/>
        <v>0</v>
      </c>
      <c r="K30" s="136"/>
      <c r="L30" s="137" t="str">
        <f t="shared" si="7"/>
        <v>n.d.</v>
      </c>
      <c r="M30" s="137" t="str">
        <f t="shared" si="8"/>
        <v>n.d.</v>
      </c>
      <c r="N30" s="137" t="str">
        <f t="shared" si="9"/>
        <v>n.d.</v>
      </c>
      <c r="O30" s="135"/>
      <c r="P30" s="138">
        <f t="shared" si="10"/>
        <v>12</v>
      </c>
      <c r="Q30" s="138">
        <f t="shared" si="11"/>
        <v>12</v>
      </c>
      <c r="R30" s="138">
        <f t="shared" si="12"/>
        <v>12</v>
      </c>
      <c r="S30" s="135"/>
      <c r="T30" s="138" t="str">
        <f t="shared" si="13"/>
        <v>n.d.</v>
      </c>
      <c r="U30" s="138" t="str">
        <f t="shared" si="14"/>
        <v>n.d.</v>
      </c>
      <c r="V30" s="138" t="str">
        <f t="shared" si="15"/>
        <v>n.d.</v>
      </c>
    </row>
    <row r="31" spans="1:22" ht="15" customHeight="1">
      <c r="A31" s="3">
        <v>84</v>
      </c>
      <c r="B31" s="122" t="s">
        <v>115</v>
      </c>
      <c r="C31" s="133" t="s">
        <v>45</v>
      </c>
      <c r="D31" s="134">
        <f t="shared" si="0"/>
        <v>14.166666666666666</v>
      </c>
      <c r="E31" s="134">
        <f t="shared" si="1"/>
        <v>14</v>
      </c>
      <c r="F31" s="134">
        <f t="shared" si="2"/>
        <v>15</v>
      </c>
      <c r="G31" s="134">
        <f t="shared" si="3"/>
        <v>14.5</v>
      </c>
      <c r="H31" s="196" t="str">
        <f t="shared" si="16"/>
        <v>↓</v>
      </c>
      <c r="I31" s="197">
        <f t="shared" si="17"/>
        <v>-0.33333333333333393</v>
      </c>
      <c r="J31" s="198">
        <f t="shared" si="18"/>
        <v>-2.2988505747126478E-2</v>
      </c>
      <c r="K31" s="136"/>
      <c r="L31" s="137">
        <f t="shared" si="7"/>
        <v>13</v>
      </c>
      <c r="M31" s="137">
        <f t="shared" si="8"/>
        <v>13</v>
      </c>
      <c r="N31" s="137">
        <f t="shared" si="9"/>
        <v>13</v>
      </c>
      <c r="O31" s="135"/>
      <c r="P31" s="138">
        <f t="shared" si="10"/>
        <v>15.666666666666666</v>
      </c>
      <c r="Q31" s="138">
        <f t="shared" si="11"/>
        <v>15</v>
      </c>
      <c r="R31" s="138">
        <f t="shared" si="12"/>
        <v>16</v>
      </c>
      <c r="S31" s="135"/>
      <c r="T31" s="138">
        <f t="shared" si="13"/>
        <v>16</v>
      </c>
      <c r="U31" s="138">
        <f t="shared" si="14"/>
        <v>16</v>
      </c>
      <c r="V31" s="138">
        <f t="shared" si="15"/>
        <v>16</v>
      </c>
    </row>
    <row r="32" spans="1:22" ht="15" customHeight="1">
      <c r="A32" s="3">
        <v>85</v>
      </c>
      <c r="B32" s="122" t="s">
        <v>116</v>
      </c>
      <c r="C32" s="133" t="s">
        <v>46</v>
      </c>
      <c r="D32" s="134">
        <f t="shared" si="0"/>
        <v>12.166666666666666</v>
      </c>
      <c r="E32" s="134">
        <f t="shared" si="1"/>
        <v>12</v>
      </c>
      <c r="F32" s="134">
        <f t="shared" si="2"/>
        <v>13</v>
      </c>
      <c r="G32" s="134">
        <f t="shared" si="3"/>
        <v>12.5</v>
      </c>
      <c r="H32" s="196" t="str">
        <f t="shared" si="16"/>
        <v>↓</v>
      </c>
      <c r="I32" s="197">
        <f t="shared" si="17"/>
        <v>-0.33333333333333393</v>
      </c>
      <c r="J32" s="198">
        <f t="shared" si="18"/>
        <v>-2.6666666666666713E-2</v>
      </c>
      <c r="K32" s="136"/>
      <c r="L32" s="137" t="str">
        <f t="shared" si="7"/>
        <v>n.d.</v>
      </c>
      <c r="M32" s="137" t="str">
        <f t="shared" si="8"/>
        <v>n.d.</v>
      </c>
      <c r="N32" s="137" t="str">
        <f t="shared" si="9"/>
        <v>n.d.</v>
      </c>
      <c r="O32" s="135"/>
      <c r="P32" s="138" t="str">
        <f t="shared" si="10"/>
        <v>n.d.</v>
      </c>
      <c r="Q32" s="138" t="str">
        <f t="shared" si="11"/>
        <v>n.d.</v>
      </c>
      <c r="R32" s="138" t="str">
        <f t="shared" si="12"/>
        <v>n.d.</v>
      </c>
      <c r="S32" s="135"/>
      <c r="T32" s="138" t="str">
        <f t="shared" si="13"/>
        <v>n.d.</v>
      </c>
      <c r="U32" s="138" t="str">
        <f t="shared" si="14"/>
        <v>n.d.</v>
      </c>
      <c r="V32" s="138" t="str">
        <f t="shared" si="15"/>
        <v>n.d.</v>
      </c>
    </row>
    <row r="33" spans="1:24" ht="15" customHeight="1">
      <c r="A33" s="3">
        <v>86</v>
      </c>
      <c r="B33" s="122" t="s">
        <v>117</v>
      </c>
      <c r="C33" s="133" t="s">
        <v>24</v>
      </c>
      <c r="D33" s="134">
        <f t="shared" si="0"/>
        <v>200</v>
      </c>
      <c r="E33" s="134">
        <f t="shared" si="1"/>
        <v>200</v>
      </c>
      <c r="F33" s="134">
        <f t="shared" si="2"/>
        <v>200</v>
      </c>
      <c r="G33" s="134">
        <f t="shared" si="3"/>
        <v>200</v>
      </c>
      <c r="H33" s="196" t="str">
        <f t="shared" si="16"/>
        <v>=</v>
      </c>
      <c r="I33" s="197">
        <f t="shared" si="17"/>
        <v>0</v>
      </c>
      <c r="J33" s="198">
        <f t="shared" si="18"/>
        <v>0</v>
      </c>
      <c r="K33" s="136"/>
      <c r="L33" s="137">
        <f t="shared" si="7"/>
        <v>250</v>
      </c>
      <c r="M33" s="137">
        <f t="shared" si="8"/>
        <v>250</v>
      </c>
      <c r="N33" s="137">
        <f t="shared" si="9"/>
        <v>250</v>
      </c>
      <c r="O33" s="135"/>
      <c r="P33" s="138">
        <f t="shared" si="10"/>
        <v>222.5</v>
      </c>
      <c r="Q33" s="138">
        <f t="shared" si="11"/>
        <v>215</v>
      </c>
      <c r="R33" s="138">
        <f t="shared" si="12"/>
        <v>230</v>
      </c>
      <c r="S33" s="135"/>
      <c r="T33" s="138">
        <f t="shared" si="13"/>
        <v>200</v>
      </c>
      <c r="U33" s="138">
        <f t="shared" si="14"/>
        <v>200</v>
      </c>
      <c r="V33" s="138">
        <f t="shared" si="15"/>
        <v>200</v>
      </c>
    </row>
    <row r="34" spans="1:24" ht="15" customHeight="1">
      <c r="A34" s="3">
        <v>87</v>
      </c>
      <c r="B34" s="122" t="s">
        <v>118</v>
      </c>
      <c r="C34" s="133" t="s">
        <v>24</v>
      </c>
      <c r="D34" s="134">
        <f t="shared" si="0"/>
        <v>150</v>
      </c>
      <c r="E34" s="134">
        <f t="shared" si="1"/>
        <v>150</v>
      </c>
      <c r="F34" s="134">
        <f t="shared" si="2"/>
        <v>150</v>
      </c>
      <c r="G34" s="134">
        <f t="shared" si="3"/>
        <v>150</v>
      </c>
      <c r="H34" s="196" t="str">
        <f t="shared" si="16"/>
        <v>=</v>
      </c>
      <c r="I34" s="197">
        <f t="shared" si="17"/>
        <v>0</v>
      </c>
      <c r="J34" s="198">
        <f t="shared" si="18"/>
        <v>0</v>
      </c>
      <c r="K34" s="136"/>
      <c r="L34" s="137" t="str">
        <f t="shared" si="7"/>
        <v>n.d.</v>
      </c>
      <c r="M34" s="137" t="str">
        <f t="shared" si="8"/>
        <v>n.d.</v>
      </c>
      <c r="N34" s="137" t="str">
        <f t="shared" si="9"/>
        <v>n.d.</v>
      </c>
      <c r="O34" s="135"/>
      <c r="P34" s="138" t="str">
        <f t="shared" si="10"/>
        <v>n.d.</v>
      </c>
      <c r="Q34" s="138" t="str">
        <f t="shared" si="11"/>
        <v>n.d.</v>
      </c>
      <c r="R34" s="138" t="str">
        <f t="shared" si="12"/>
        <v>n.d.</v>
      </c>
      <c r="S34" s="135"/>
      <c r="T34" s="138">
        <f t="shared" si="13"/>
        <v>182.5</v>
      </c>
      <c r="U34" s="138">
        <f t="shared" si="14"/>
        <v>180</v>
      </c>
      <c r="V34" s="138">
        <f t="shared" si="15"/>
        <v>185</v>
      </c>
    </row>
    <row r="35" spans="1:24" ht="15" customHeight="1">
      <c r="A35" s="3">
        <v>88</v>
      </c>
      <c r="B35" s="122" t="s">
        <v>119</v>
      </c>
      <c r="C35" s="133" t="s">
        <v>24</v>
      </c>
      <c r="D35" s="134">
        <f t="shared" si="0"/>
        <v>125</v>
      </c>
      <c r="E35" s="134">
        <f t="shared" si="1"/>
        <v>125</v>
      </c>
      <c r="F35" s="134">
        <f t="shared" si="2"/>
        <v>125</v>
      </c>
      <c r="G35" s="134">
        <f t="shared" si="3"/>
        <v>125</v>
      </c>
      <c r="H35" s="196" t="str">
        <f t="shared" si="16"/>
        <v>=</v>
      </c>
      <c r="I35" s="197">
        <f t="shared" si="17"/>
        <v>0</v>
      </c>
      <c r="J35" s="198">
        <f t="shared" si="18"/>
        <v>0</v>
      </c>
      <c r="K35" s="136"/>
      <c r="L35" s="137">
        <f t="shared" si="7"/>
        <v>125</v>
      </c>
      <c r="M35" s="137">
        <f t="shared" si="8"/>
        <v>125</v>
      </c>
      <c r="N35" s="137">
        <f t="shared" si="9"/>
        <v>125</v>
      </c>
      <c r="O35" s="135"/>
      <c r="P35" s="138" t="str">
        <f t="shared" si="10"/>
        <v>n.d.</v>
      </c>
      <c r="Q35" s="138" t="str">
        <f t="shared" si="11"/>
        <v>n.d.</v>
      </c>
      <c r="R35" s="138" t="str">
        <f t="shared" si="12"/>
        <v>n.d.</v>
      </c>
      <c r="S35" s="135"/>
      <c r="T35" s="138">
        <f t="shared" si="13"/>
        <v>150</v>
      </c>
      <c r="U35" s="138">
        <f t="shared" si="14"/>
        <v>150</v>
      </c>
      <c r="V35" s="138">
        <f t="shared" si="15"/>
        <v>150</v>
      </c>
    </row>
    <row r="36" spans="1:24" ht="15" customHeight="1">
      <c r="A36" s="3">
        <v>89</v>
      </c>
      <c r="B36" s="122" t="s">
        <v>120</v>
      </c>
      <c r="C36" s="133" t="s">
        <v>24</v>
      </c>
      <c r="D36" s="134">
        <f t="shared" si="0"/>
        <v>25.6</v>
      </c>
      <c r="E36" s="134">
        <f t="shared" si="1"/>
        <v>24</v>
      </c>
      <c r="F36" s="134">
        <f t="shared" si="2"/>
        <v>26</v>
      </c>
      <c r="G36" s="134">
        <f t="shared" si="3"/>
        <v>25.4</v>
      </c>
      <c r="H36" s="196" t="str">
        <f t="shared" si="16"/>
        <v>↑</v>
      </c>
      <c r="I36" s="197">
        <f t="shared" si="17"/>
        <v>0.20000000000000284</v>
      </c>
      <c r="J36" s="198">
        <f t="shared" si="18"/>
        <v>7.8740157480316087E-3</v>
      </c>
      <c r="K36" s="136"/>
      <c r="L36" s="137">
        <f t="shared" si="7"/>
        <v>25</v>
      </c>
      <c r="M36" s="137">
        <f t="shared" si="8"/>
        <v>25</v>
      </c>
      <c r="N36" s="137">
        <f t="shared" si="9"/>
        <v>25</v>
      </c>
      <c r="O36" s="135"/>
      <c r="P36" s="138">
        <f t="shared" si="10"/>
        <v>28</v>
      </c>
      <c r="Q36" s="138">
        <f t="shared" si="11"/>
        <v>28</v>
      </c>
      <c r="R36" s="138">
        <f t="shared" si="12"/>
        <v>28</v>
      </c>
      <c r="S36" s="135"/>
      <c r="T36" s="138">
        <f t="shared" si="13"/>
        <v>26</v>
      </c>
      <c r="U36" s="138">
        <f t="shared" si="14"/>
        <v>26</v>
      </c>
      <c r="V36" s="138">
        <f t="shared" si="15"/>
        <v>26</v>
      </c>
    </row>
    <row r="37" spans="1:24" ht="15" customHeight="1">
      <c r="A37" s="3">
        <v>90</v>
      </c>
      <c r="B37" s="122" t="s">
        <v>121</v>
      </c>
      <c r="C37" s="133" t="s">
        <v>24</v>
      </c>
      <c r="D37" s="134">
        <f t="shared" si="0"/>
        <v>16.600000000000001</v>
      </c>
      <c r="E37" s="134">
        <f t="shared" si="1"/>
        <v>15</v>
      </c>
      <c r="F37" s="134">
        <f t="shared" si="2"/>
        <v>17</v>
      </c>
      <c r="G37" s="134">
        <f t="shared" si="3"/>
        <v>16.8</v>
      </c>
      <c r="H37" s="196" t="str">
        <f t="shared" si="16"/>
        <v>↓</v>
      </c>
      <c r="I37" s="197">
        <f t="shared" si="17"/>
        <v>-0.19999999999999929</v>
      </c>
      <c r="J37" s="198">
        <f t="shared" si="18"/>
        <v>-1.1904761904761862E-2</v>
      </c>
      <c r="K37" s="136"/>
      <c r="L37" s="137" t="str">
        <f t="shared" si="7"/>
        <v>n.d.</v>
      </c>
      <c r="M37" s="137" t="str">
        <f t="shared" si="8"/>
        <v>n.d.</v>
      </c>
      <c r="N37" s="137" t="str">
        <f t="shared" si="9"/>
        <v>n.d.</v>
      </c>
      <c r="O37" s="135"/>
      <c r="P37" s="138" t="str">
        <f t="shared" si="10"/>
        <v>n.d.</v>
      </c>
      <c r="Q37" s="138" t="str">
        <f t="shared" si="11"/>
        <v>n.d.</v>
      </c>
      <c r="R37" s="138" t="str">
        <f t="shared" si="12"/>
        <v>n.d.</v>
      </c>
      <c r="S37" s="135"/>
      <c r="T37" s="138">
        <f t="shared" si="13"/>
        <v>20</v>
      </c>
      <c r="U37" s="138">
        <f t="shared" si="14"/>
        <v>20</v>
      </c>
      <c r="V37" s="138">
        <f t="shared" si="15"/>
        <v>20</v>
      </c>
    </row>
    <row r="38" spans="1:24" ht="15" customHeight="1">
      <c r="A38" s="3">
        <v>91</v>
      </c>
      <c r="B38" s="122" t="s">
        <v>142</v>
      </c>
      <c r="C38" s="133" t="s">
        <v>25</v>
      </c>
      <c r="D38" s="134" t="str">
        <f t="shared" si="0"/>
        <v>n.d.</v>
      </c>
      <c r="E38" s="134" t="str">
        <f t="shared" si="1"/>
        <v>n.d.</v>
      </c>
      <c r="F38" s="134" t="str">
        <f t="shared" si="2"/>
        <v>n.d.</v>
      </c>
      <c r="G38" s="134" t="str">
        <f t="shared" si="3"/>
        <v>n.d.</v>
      </c>
      <c r="H38" s="196" t="str">
        <f t="shared" si="16"/>
        <v/>
      </c>
      <c r="I38" s="197" t="str">
        <f t="shared" si="17"/>
        <v/>
      </c>
      <c r="J38" s="198" t="str">
        <f t="shared" si="18"/>
        <v/>
      </c>
      <c r="K38" s="136"/>
      <c r="L38" s="137" t="str">
        <f t="shared" si="7"/>
        <v>n.d.</v>
      </c>
      <c r="M38" s="137" t="str">
        <f t="shared" si="8"/>
        <v>n.d.</v>
      </c>
      <c r="N38" s="137" t="str">
        <f t="shared" si="9"/>
        <v>n.d.</v>
      </c>
      <c r="O38" s="135"/>
      <c r="P38" s="138" t="str">
        <f t="shared" si="10"/>
        <v>n.d.</v>
      </c>
      <c r="Q38" s="138" t="str">
        <f t="shared" si="11"/>
        <v>n.d.</v>
      </c>
      <c r="R38" s="138" t="str">
        <f t="shared" si="12"/>
        <v>n.d.</v>
      </c>
      <c r="S38" s="135"/>
      <c r="T38" s="138" t="str">
        <f t="shared" si="13"/>
        <v>n.d.</v>
      </c>
      <c r="U38" s="138" t="str">
        <f t="shared" si="14"/>
        <v>n.d.</v>
      </c>
      <c r="V38" s="138" t="str">
        <f t="shared" si="15"/>
        <v>n.d.</v>
      </c>
    </row>
    <row r="39" spans="1:24" ht="15" customHeight="1">
      <c r="A39" s="3">
        <v>92</v>
      </c>
      <c r="B39" s="122" t="s">
        <v>122</v>
      </c>
      <c r="C39" s="133" t="s">
        <v>25</v>
      </c>
      <c r="D39" s="134">
        <f t="shared" si="0"/>
        <v>146.66666666666666</v>
      </c>
      <c r="E39" s="134">
        <f t="shared" si="1"/>
        <v>145</v>
      </c>
      <c r="F39" s="134">
        <f t="shared" si="2"/>
        <v>150</v>
      </c>
      <c r="G39" s="134">
        <f t="shared" si="3"/>
        <v>150</v>
      </c>
      <c r="H39" s="196" t="str">
        <f t="shared" si="16"/>
        <v>↓</v>
      </c>
      <c r="I39" s="197">
        <f t="shared" si="17"/>
        <v>-3.3333333333333428</v>
      </c>
      <c r="J39" s="198">
        <f t="shared" si="18"/>
        <v>-2.2222222222222286E-2</v>
      </c>
      <c r="K39" s="136"/>
      <c r="L39" s="137" t="str">
        <f t="shared" si="7"/>
        <v>n.d.</v>
      </c>
      <c r="M39" s="137" t="str">
        <f t="shared" si="8"/>
        <v>n.d.</v>
      </c>
      <c r="N39" s="137" t="str">
        <f t="shared" si="9"/>
        <v>n.d.</v>
      </c>
      <c r="O39" s="135"/>
      <c r="P39" s="138">
        <f t="shared" si="10"/>
        <v>175</v>
      </c>
      <c r="Q39" s="138">
        <f t="shared" si="11"/>
        <v>175</v>
      </c>
      <c r="R39" s="138">
        <f t="shared" si="12"/>
        <v>175</v>
      </c>
      <c r="S39" s="135"/>
      <c r="T39" s="138">
        <f t="shared" si="13"/>
        <v>172.5</v>
      </c>
      <c r="U39" s="138">
        <f t="shared" si="14"/>
        <v>170</v>
      </c>
      <c r="V39" s="138">
        <f t="shared" si="15"/>
        <v>175</v>
      </c>
    </row>
    <row r="40" spans="1:24" ht="15" customHeight="1" thickBot="1">
      <c r="A40" s="3">
        <v>93</v>
      </c>
      <c r="B40" s="122" t="s">
        <v>123</v>
      </c>
      <c r="C40" s="133" t="s">
        <v>47</v>
      </c>
      <c r="D40" s="134">
        <f t="shared" si="0"/>
        <v>25</v>
      </c>
      <c r="E40" s="134">
        <f t="shared" si="1"/>
        <v>25</v>
      </c>
      <c r="F40" s="134">
        <f t="shared" si="2"/>
        <v>25</v>
      </c>
      <c r="G40" s="134">
        <f t="shared" si="3"/>
        <v>25.666666666666668</v>
      </c>
      <c r="H40" s="196" t="str">
        <f t="shared" si="16"/>
        <v>↓</v>
      </c>
      <c r="I40" s="197">
        <f t="shared" si="17"/>
        <v>-0.66666666666666785</v>
      </c>
      <c r="J40" s="198">
        <f t="shared" si="18"/>
        <v>-2.5974025974026017E-2</v>
      </c>
      <c r="K40" s="136"/>
      <c r="L40" s="137" t="str">
        <f t="shared" si="7"/>
        <v>n.d.</v>
      </c>
      <c r="M40" s="137" t="str">
        <f t="shared" si="8"/>
        <v>n.d.</v>
      </c>
      <c r="N40" s="137" t="str">
        <f t="shared" si="9"/>
        <v>n.d.</v>
      </c>
      <c r="O40" s="135"/>
      <c r="P40" s="138" t="str">
        <f t="shared" si="10"/>
        <v>n.d.</v>
      </c>
      <c r="Q40" s="138" t="str">
        <f t="shared" si="11"/>
        <v>n.d.</v>
      </c>
      <c r="R40" s="138" t="str">
        <f t="shared" si="12"/>
        <v>n.d.</v>
      </c>
      <c r="S40" s="135"/>
      <c r="T40" s="138" t="str">
        <f t="shared" si="13"/>
        <v>n.d.</v>
      </c>
      <c r="U40" s="138" t="str">
        <f t="shared" si="14"/>
        <v>n.d.</v>
      </c>
      <c r="V40" s="138" t="str">
        <f t="shared" si="15"/>
        <v>n.d.</v>
      </c>
    </row>
    <row r="41" spans="1:24" s="2" customFormat="1" ht="29.25" customHeight="1">
      <c r="A41" s="1"/>
      <c r="B41" s="213" t="s">
        <v>284</v>
      </c>
      <c r="C41" s="219"/>
      <c r="D41" s="217"/>
      <c r="E41" s="218"/>
      <c r="F41" s="218"/>
      <c r="G41" s="218"/>
      <c r="H41" s="220"/>
      <c r="I41" s="216"/>
      <c r="J41" s="212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87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6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6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CAE5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4" priority="5" operator="greaterThanOrEqual">
      <formula>0.15</formula>
    </cfRule>
    <cfRule type="cellIs" dxfId="193" priority="6" operator="lessThan">
      <formula>0</formula>
    </cfRule>
  </conditionalFormatting>
  <conditionalFormatting sqref="I7:I40">
    <cfRule type="cellIs" dxfId="192" priority="4" stopIfTrue="1" operator="lessThan">
      <formula>0</formula>
    </cfRule>
  </conditionalFormatting>
  <conditionalFormatting sqref="I7:J40">
    <cfRule type="cellIs" dxfId="191" priority="3" operator="greaterThan">
      <formula>0</formula>
    </cfRule>
  </conditionalFormatting>
  <conditionalFormatting sqref="H7:H40">
    <cfRule type="cellIs" dxfId="190" priority="1" operator="equal">
      <formula>"↓"</formula>
    </cfRule>
    <cfRule type="cellIs" dxfId="189" priority="2" operator="equal">
      <formula>"↑"</formula>
    </cfRule>
  </conditionalFormatting>
  <dataValidations count="4">
    <dataValidation showInputMessage="1" showErrorMessage="1" sqref="B5:J5" xr:uid="{00000000-0002-0000-0600-000000000000}"/>
    <dataValidation type="list" showInputMessage="1" showErrorMessage="1" sqref="L5:N5" xr:uid="{00000000-0002-0000-0600-000001000000}">
      <formula1>depoccidente</formula1>
    </dataValidation>
    <dataValidation type="list" showInputMessage="1" showErrorMessage="1" sqref="P5:R5" xr:uid="{00000000-0002-0000-0600-000002000000}">
      <formula1>depcentral</formula1>
    </dataValidation>
    <dataValidation type="list" showInputMessage="1" showErrorMessage="1" sqref="T5:V5" xr:uid="{00000000-0002-0000-0600-000003000000}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5">
    <pageSetUpPr fitToPage="1"/>
  </sheetPr>
  <dimension ref="A1:Z59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99"/>
      <c r="R1" s="99"/>
      <c r="S1" s="102"/>
      <c r="T1" s="102"/>
      <c r="U1" s="104"/>
      <c r="V1" s="105" t="str">
        <f>+numinforme</f>
        <v>INDECAEA1320723</v>
      </c>
      <c r="W1" s="17"/>
    </row>
    <row r="2" spans="1:26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1"/>
      <c r="R2" s="101"/>
      <c r="S2" s="102"/>
      <c r="T2" s="102"/>
      <c r="U2" s="102"/>
      <c r="V2" s="102"/>
      <c r="W2" s="17"/>
      <c r="X2" s="4"/>
      <c r="Y2" s="4"/>
      <c r="Z2" s="3"/>
    </row>
    <row r="3" spans="1:26" s="5" customFormat="1" ht="15" customHeight="1">
      <c r="B3" s="234">
        <f>Y7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  <c r="S3" s="234"/>
      <c r="T3" s="234"/>
      <c r="U3" s="234"/>
      <c r="V3" s="234"/>
      <c r="W3" s="17"/>
      <c r="X3" s="17"/>
      <c r="Y3" s="17"/>
    </row>
    <row r="4" spans="1:26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  <c r="S4" s="102"/>
      <c r="T4" s="102"/>
      <c r="U4" s="102"/>
      <c r="V4" s="102"/>
      <c r="W4" s="17"/>
    </row>
    <row r="5" spans="1:26" ht="15" customHeight="1">
      <c r="B5" s="243" t="s">
        <v>229</v>
      </c>
      <c r="C5" s="243"/>
      <c r="D5" s="243" t="s">
        <v>262</v>
      </c>
      <c r="E5" s="243"/>
      <c r="F5" s="243"/>
      <c r="G5" s="243"/>
      <c r="H5" s="243"/>
      <c r="I5" s="243"/>
      <c r="J5" s="244"/>
      <c r="K5" s="157"/>
      <c r="L5" s="238" t="str">
        <f>+GranosBasicos!L26</f>
        <v>SONSONATE</v>
      </c>
      <c r="M5" s="238"/>
      <c r="N5" s="239"/>
      <c r="O5" s="107"/>
      <c r="P5" s="238" t="str">
        <f>+Hortalizas!P5</f>
        <v>USULUTAN</v>
      </c>
      <c r="Q5" s="238"/>
      <c r="R5" s="240"/>
      <c r="S5" s="107"/>
      <c r="T5" s="238" t="str">
        <f>+GranosBasicos!T26</f>
        <v>SAN FRANCISCO GOTERA</v>
      </c>
      <c r="U5" s="238"/>
      <c r="V5" s="238"/>
      <c r="X5" s="6" t="str">
        <f>+LOWER(SUBSTITUTE(B5," ",""))</f>
        <v>mercadocentral</v>
      </c>
      <c r="Y5" s="6" t="s">
        <v>132</v>
      </c>
    </row>
    <row r="6" spans="1:26" s="2" customFormat="1" ht="31.5" customHeight="1" thickBot="1">
      <c r="A6" s="1"/>
      <c r="B6" s="108" t="s">
        <v>2</v>
      </c>
      <c r="C6" s="109" t="s">
        <v>196</v>
      </c>
      <c r="D6" s="110" t="s">
        <v>132</v>
      </c>
      <c r="E6" s="111" t="s">
        <v>0</v>
      </c>
      <c r="F6" s="155" t="s">
        <v>1</v>
      </c>
      <c r="G6" s="112"/>
      <c r="H6" s="113"/>
      <c r="I6" s="114"/>
      <c r="J6" s="115"/>
      <c r="K6" s="95"/>
      <c r="L6" s="110" t="s">
        <v>132</v>
      </c>
      <c r="M6" s="111" t="s">
        <v>0</v>
      </c>
      <c r="N6" s="116" t="s">
        <v>1</v>
      </c>
      <c r="O6" s="152"/>
      <c r="P6" s="110" t="s">
        <v>132</v>
      </c>
      <c r="Q6" s="111" t="s">
        <v>0</v>
      </c>
      <c r="R6" s="117" t="s">
        <v>1</v>
      </c>
      <c r="S6" s="96"/>
      <c r="T6" s="110" t="s">
        <v>132</v>
      </c>
      <c r="U6" s="111" t="s">
        <v>0</v>
      </c>
      <c r="V6" s="111" t="s">
        <v>1</v>
      </c>
      <c r="W6" s="17"/>
      <c r="X6" s="2" t="str">
        <f>+LOWER(CONCATENATE(SUBSTITUTE(B5," ",""),"pasado"))</f>
        <v>mercadocentralpasado</v>
      </c>
    </row>
    <row r="7" spans="1:26" ht="17.25" customHeight="1">
      <c r="A7" s="3">
        <v>95</v>
      </c>
      <c r="B7" s="76" t="s">
        <v>204</v>
      </c>
      <c r="C7" s="144" t="s">
        <v>25</v>
      </c>
      <c r="D7" s="145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102.5</v>
      </c>
      <c r="E7" s="78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100</v>
      </c>
      <c r="F7" s="78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105</v>
      </c>
      <c r="G7" s="78"/>
      <c r="H7" s="78"/>
      <c r="I7" s="78"/>
      <c r="J7" s="78"/>
      <c r="K7" s="245"/>
      <c r="L7" s="78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120</v>
      </c>
      <c r="M7" s="78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120</v>
      </c>
      <c r="N7" s="153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120</v>
      </c>
      <c r="O7" s="151"/>
      <c r="P7" s="78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150</v>
      </c>
      <c r="Q7" s="78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150</v>
      </c>
      <c r="R7" s="78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150</v>
      </c>
      <c r="S7" s="140"/>
      <c r="T7" s="78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78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78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2">
        <f>+VLOOKUP(1111,sansalvador,3,FALSE)</f>
        <v>45125</v>
      </c>
      <c r="Z7" s="22">
        <f>+Y7</f>
        <v>45125</v>
      </c>
    </row>
    <row r="8" spans="1:26" ht="17.25" customHeight="1">
      <c r="A8" s="3">
        <v>96</v>
      </c>
      <c r="B8" s="76" t="s">
        <v>205</v>
      </c>
      <c r="C8" s="141" t="s">
        <v>234</v>
      </c>
      <c r="D8" s="78">
        <f t="shared" si="0"/>
        <v>48</v>
      </c>
      <c r="E8" s="78">
        <f t="shared" si="1"/>
        <v>48</v>
      </c>
      <c r="F8" s="78">
        <f t="shared" si="2"/>
        <v>48</v>
      </c>
      <c r="G8" s="78"/>
      <c r="H8" s="78"/>
      <c r="I8" s="78"/>
      <c r="J8" s="78"/>
      <c r="K8" s="245"/>
      <c r="L8" s="78">
        <f t="shared" si="3"/>
        <v>49.2</v>
      </c>
      <c r="M8" s="78">
        <f t="shared" si="4"/>
        <v>49</v>
      </c>
      <c r="N8" s="154">
        <f t="shared" si="5"/>
        <v>50</v>
      </c>
      <c r="O8" s="140"/>
      <c r="P8" s="78">
        <f t="shared" si="6"/>
        <v>49.75</v>
      </c>
      <c r="Q8" s="78">
        <f t="shared" si="7"/>
        <v>49</v>
      </c>
      <c r="R8" s="78">
        <f t="shared" si="8"/>
        <v>51</v>
      </c>
      <c r="S8" s="140"/>
      <c r="T8" s="78">
        <f t="shared" si="9"/>
        <v>48.516666666666673</v>
      </c>
      <c r="U8" s="78">
        <f t="shared" si="10"/>
        <v>48</v>
      </c>
      <c r="V8" s="78">
        <f t="shared" si="11"/>
        <v>49</v>
      </c>
      <c r="X8" s="6" t="s">
        <v>178</v>
      </c>
      <c r="Y8" s="22">
        <f>+VLOOKUP(9999,sansalvador,3,FALSE)</f>
        <v>45124</v>
      </c>
      <c r="Z8" s="22">
        <f>+Y8</f>
        <v>45124</v>
      </c>
    </row>
    <row r="9" spans="1:26" ht="17.25" customHeight="1">
      <c r="A9" s="3">
        <v>97</v>
      </c>
      <c r="B9" s="76" t="s">
        <v>206</v>
      </c>
      <c r="C9" s="141" t="s">
        <v>25</v>
      </c>
      <c r="D9" s="78">
        <f t="shared" si="0"/>
        <v>75</v>
      </c>
      <c r="E9" s="78">
        <f t="shared" si="1"/>
        <v>75</v>
      </c>
      <c r="F9" s="78">
        <f t="shared" si="2"/>
        <v>75</v>
      </c>
      <c r="G9" s="78"/>
      <c r="H9" s="78"/>
      <c r="I9" s="78"/>
      <c r="J9" s="78"/>
      <c r="K9" s="245"/>
      <c r="L9" s="78">
        <f t="shared" si="3"/>
        <v>95</v>
      </c>
      <c r="M9" s="78">
        <f t="shared" si="4"/>
        <v>95</v>
      </c>
      <c r="N9" s="154">
        <f t="shared" si="5"/>
        <v>95</v>
      </c>
      <c r="O9" s="140"/>
      <c r="P9" s="78">
        <f t="shared" si="6"/>
        <v>81</v>
      </c>
      <c r="Q9" s="78">
        <f t="shared" si="7"/>
        <v>80</v>
      </c>
      <c r="R9" s="78">
        <f t="shared" si="8"/>
        <v>82</v>
      </c>
      <c r="S9" s="140"/>
      <c r="T9" s="78" t="str">
        <f t="shared" si="9"/>
        <v>n.d.</v>
      </c>
      <c r="U9" s="78" t="str">
        <f t="shared" si="10"/>
        <v>n.d.</v>
      </c>
      <c r="V9" s="78" t="str">
        <f t="shared" si="11"/>
        <v>n.d.</v>
      </c>
    </row>
    <row r="10" spans="1:26" ht="17.25" customHeight="1">
      <c r="A10" s="3">
        <v>98</v>
      </c>
      <c r="B10" s="76" t="s">
        <v>207</v>
      </c>
      <c r="C10" s="141" t="s">
        <v>25</v>
      </c>
      <c r="D10" s="78">
        <f t="shared" si="0"/>
        <v>152.5</v>
      </c>
      <c r="E10" s="78">
        <f t="shared" si="1"/>
        <v>150</v>
      </c>
      <c r="F10" s="78">
        <f t="shared" si="2"/>
        <v>155</v>
      </c>
      <c r="G10" s="78"/>
      <c r="H10" s="78"/>
      <c r="I10" s="78"/>
      <c r="J10" s="78"/>
      <c r="K10" s="245"/>
      <c r="L10" s="78">
        <f t="shared" si="3"/>
        <v>160</v>
      </c>
      <c r="M10" s="78">
        <f t="shared" si="4"/>
        <v>160</v>
      </c>
      <c r="N10" s="154">
        <f t="shared" si="5"/>
        <v>160</v>
      </c>
      <c r="O10" s="140"/>
      <c r="P10" s="78">
        <f t="shared" si="6"/>
        <v>157.5</v>
      </c>
      <c r="Q10" s="78">
        <f t="shared" si="7"/>
        <v>150</v>
      </c>
      <c r="R10" s="78">
        <f t="shared" si="8"/>
        <v>165</v>
      </c>
      <c r="S10" s="140"/>
      <c r="T10" s="78" t="str">
        <f t="shared" si="9"/>
        <v>n.d.</v>
      </c>
      <c r="U10" s="78" t="str">
        <f t="shared" si="10"/>
        <v>n.d.</v>
      </c>
      <c r="V10" s="78" t="str">
        <f t="shared" si="11"/>
        <v>n.d.</v>
      </c>
    </row>
    <row r="11" spans="1:26" ht="17.25" customHeight="1">
      <c r="A11" s="3">
        <v>99</v>
      </c>
      <c r="B11" s="76" t="s">
        <v>208</v>
      </c>
      <c r="C11" s="141" t="s">
        <v>230</v>
      </c>
      <c r="D11" s="78">
        <f t="shared" si="0"/>
        <v>26</v>
      </c>
      <c r="E11" s="78">
        <f t="shared" si="1"/>
        <v>26</v>
      </c>
      <c r="F11" s="78">
        <f t="shared" si="2"/>
        <v>26</v>
      </c>
      <c r="G11" s="78"/>
      <c r="H11" s="78"/>
      <c r="I11" s="78"/>
      <c r="J11" s="78"/>
      <c r="K11" s="245"/>
      <c r="L11" s="78">
        <f t="shared" si="3"/>
        <v>28</v>
      </c>
      <c r="M11" s="78">
        <f t="shared" si="4"/>
        <v>28</v>
      </c>
      <c r="N11" s="154">
        <f t="shared" si="5"/>
        <v>28</v>
      </c>
      <c r="O11" s="140"/>
      <c r="P11" s="78" t="str">
        <f t="shared" si="6"/>
        <v>n.d.</v>
      </c>
      <c r="Q11" s="78" t="str">
        <f t="shared" si="7"/>
        <v>n.d.</v>
      </c>
      <c r="R11" s="78" t="str">
        <f t="shared" si="8"/>
        <v>n.d.</v>
      </c>
      <c r="S11" s="140"/>
      <c r="T11" s="78" t="str">
        <f t="shared" si="9"/>
        <v>n.d.</v>
      </c>
      <c r="U11" s="78" t="str">
        <f t="shared" si="10"/>
        <v>n.d.</v>
      </c>
      <c r="V11" s="78" t="str">
        <f t="shared" si="11"/>
        <v>n.d.</v>
      </c>
    </row>
    <row r="12" spans="1:26" ht="17.25" customHeight="1">
      <c r="A12" s="3">
        <v>100</v>
      </c>
      <c r="B12" s="76" t="s">
        <v>209</v>
      </c>
      <c r="C12" s="141" t="s">
        <v>230</v>
      </c>
      <c r="D12" s="78">
        <f t="shared" si="0"/>
        <v>24.5</v>
      </c>
      <c r="E12" s="78">
        <f t="shared" si="1"/>
        <v>24</v>
      </c>
      <c r="F12" s="78">
        <f t="shared" si="2"/>
        <v>25</v>
      </c>
      <c r="G12" s="78"/>
      <c r="H12" s="78"/>
      <c r="I12" s="78"/>
      <c r="J12" s="78"/>
      <c r="K12" s="245"/>
      <c r="L12" s="78">
        <f t="shared" si="3"/>
        <v>24.5</v>
      </c>
      <c r="M12" s="78">
        <f t="shared" si="4"/>
        <v>24.5</v>
      </c>
      <c r="N12" s="154">
        <f t="shared" si="5"/>
        <v>24.5</v>
      </c>
      <c r="O12" s="140"/>
      <c r="P12" s="78">
        <f t="shared" si="6"/>
        <v>23</v>
      </c>
      <c r="Q12" s="78">
        <f t="shared" si="7"/>
        <v>23</v>
      </c>
      <c r="R12" s="78">
        <f t="shared" si="8"/>
        <v>23</v>
      </c>
      <c r="S12" s="140"/>
      <c r="T12" s="78">
        <f t="shared" si="9"/>
        <v>24</v>
      </c>
      <c r="U12" s="78">
        <f t="shared" si="10"/>
        <v>24</v>
      </c>
      <c r="V12" s="78">
        <f t="shared" si="11"/>
        <v>24</v>
      </c>
    </row>
    <row r="13" spans="1:26" ht="17.25" customHeight="1">
      <c r="A13" s="3">
        <v>101</v>
      </c>
      <c r="B13" s="76" t="s">
        <v>210</v>
      </c>
      <c r="C13" s="141" t="s">
        <v>230</v>
      </c>
      <c r="D13" s="78">
        <f t="shared" si="0"/>
        <v>23.5</v>
      </c>
      <c r="E13" s="78">
        <f t="shared" si="1"/>
        <v>23</v>
      </c>
      <c r="F13" s="78">
        <f t="shared" si="2"/>
        <v>24</v>
      </c>
      <c r="G13" s="78"/>
      <c r="H13" s="78"/>
      <c r="I13" s="78"/>
      <c r="J13" s="78"/>
      <c r="K13" s="245"/>
      <c r="L13" s="78">
        <f t="shared" si="3"/>
        <v>23</v>
      </c>
      <c r="M13" s="78">
        <f t="shared" si="4"/>
        <v>23</v>
      </c>
      <c r="N13" s="154">
        <f t="shared" si="5"/>
        <v>23</v>
      </c>
      <c r="O13" s="140"/>
      <c r="P13" s="78">
        <f t="shared" si="6"/>
        <v>22.75</v>
      </c>
      <c r="Q13" s="78">
        <f t="shared" si="7"/>
        <v>22.5</v>
      </c>
      <c r="R13" s="78">
        <f t="shared" si="8"/>
        <v>23</v>
      </c>
      <c r="S13" s="140"/>
      <c r="T13" s="78">
        <f t="shared" si="9"/>
        <v>23</v>
      </c>
      <c r="U13" s="78">
        <f t="shared" si="10"/>
        <v>22.5</v>
      </c>
      <c r="V13" s="78">
        <f t="shared" si="11"/>
        <v>23.5</v>
      </c>
    </row>
    <row r="14" spans="1:26" ht="17.25" customHeight="1">
      <c r="A14" s="3">
        <v>102</v>
      </c>
      <c r="B14" s="76" t="s">
        <v>211</v>
      </c>
      <c r="C14" s="141" t="s">
        <v>231</v>
      </c>
      <c r="D14" s="78">
        <f t="shared" si="0"/>
        <v>5</v>
      </c>
      <c r="E14" s="78">
        <f t="shared" si="1"/>
        <v>5</v>
      </c>
      <c r="F14" s="78">
        <f t="shared" si="2"/>
        <v>5</v>
      </c>
      <c r="G14" s="78"/>
      <c r="H14" s="78"/>
      <c r="I14" s="78"/>
      <c r="J14" s="78"/>
      <c r="K14" s="245"/>
      <c r="L14" s="78" t="str">
        <f t="shared" si="3"/>
        <v>n.d.</v>
      </c>
      <c r="M14" s="78" t="str">
        <f t="shared" si="4"/>
        <v>n.d.</v>
      </c>
      <c r="N14" s="154" t="str">
        <f t="shared" si="5"/>
        <v>n.d.</v>
      </c>
      <c r="O14" s="140"/>
      <c r="P14" s="78">
        <f t="shared" si="6"/>
        <v>5.25</v>
      </c>
      <c r="Q14" s="78">
        <f t="shared" si="7"/>
        <v>5</v>
      </c>
      <c r="R14" s="78">
        <f t="shared" si="8"/>
        <v>5.5</v>
      </c>
      <c r="S14" s="140"/>
      <c r="T14" s="78">
        <f t="shared" si="9"/>
        <v>5</v>
      </c>
      <c r="U14" s="78">
        <f t="shared" si="10"/>
        <v>5</v>
      </c>
      <c r="V14" s="78">
        <f t="shared" si="11"/>
        <v>5</v>
      </c>
    </row>
    <row r="15" spans="1:26" ht="17.25" customHeight="1">
      <c r="A15" s="3">
        <v>103</v>
      </c>
      <c r="B15" s="76" t="s">
        <v>212</v>
      </c>
      <c r="C15" s="141" t="s">
        <v>232</v>
      </c>
      <c r="D15" s="78">
        <f t="shared" si="0"/>
        <v>80</v>
      </c>
      <c r="E15" s="78">
        <f t="shared" si="1"/>
        <v>80</v>
      </c>
      <c r="F15" s="78">
        <f t="shared" si="2"/>
        <v>80</v>
      </c>
      <c r="G15" s="78"/>
      <c r="H15" s="78"/>
      <c r="I15" s="78"/>
      <c r="J15" s="78"/>
      <c r="K15" s="80"/>
      <c r="L15" s="78" t="str">
        <f t="shared" si="3"/>
        <v>n.d.</v>
      </c>
      <c r="M15" s="78" t="str">
        <f t="shared" si="4"/>
        <v>n.d.</v>
      </c>
      <c r="N15" s="154" t="str">
        <f t="shared" si="5"/>
        <v>n.d.</v>
      </c>
      <c r="O15" s="79"/>
      <c r="P15" s="78" t="str">
        <f t="shared" si="6"/>
        <v>n.d.</v>
      </c>
      <c r="Q15" s="78" t="str">
        <f t="shared" si="7"/>
        <v>n.d.</v>
      </c>
      <c r="R15" s="78" t="str">
        <f t="shared" si="8"/>
        <v>n.d.</v>
      </c>
      <c r="S15" s="79"/>
      <c r="T15" s="78" t="str">
        <f t="shared" si="9"/>
        <v>n.d.</v>
      </c>
      <c r="U15" s="78" t="str">
        <f t="shared" si="10"/>
        <v>n.d.</v>
      </c>
      <c r="V15" s="78" t="str">
        <f t="shared" si="11"/>
        <v>n.d.</v>
      </c>
    </row>
    <row r="16" spans="1:26" ht="17.25" customHeight="1">
      <c r="A16" s="3">
        <v>104</v>
      </c>
      <c r="B16" s="76" t="s">
        <v>213</v>
      </c>
      <c r="C16" s="141" t="s">
        <v>233</v>
      </c>
      <c r="D16" s="78">
        <f t="shared" si="0"/>
        <v>75</v>
      </c>
      <c r="E16" s="78">
        <f t="shared" si="1"/>
        <v>75</v>
      </c>
      <c r="F16" s="78">
        <f t="shared" si="2"/>
        <v>75</v>
      </c>
      <c r="G16" s="78"/>
      <c r="H16" s="78"/>
      <c r="I16" s="78"/>
      <c r="J16" s="78"/>
      <c r="K16" s="80"/>
      <c r="L16" s="78" t="str">
        <f t="shared" si="3"/>
        <v>n.d.</v>
      </c>
      <c r="M16" s="78" t="str">
        <f t="shared" si="4"/>
        <v>n.d.</v>
      </c>
      <c r="N16" s="154" t="str">
        <f t="shared" si="5"/>
        <v>n.d.</v>
      </c>
      <c r="O16" s="79"/>
      <c r="P16" s="78" t="str">
        <f t="shared" si="6"/>
        <v>n.d.</v>
      </c>
      <c r="Q16" s="78" t="str">
        <f t="shared" si="7"/>
        <v>n.d.</v>
      </c>
      <c r="R16" s="78" t="str">
        <f t="shared" si="8"/>
        <v>n.d.</v>
      </c>
      <c r="S16" s="79"/>
      <c r="T16" s="78" t="str">
        <f t="shared" si="9"/>
        <v>n.d.</v>
      </c>
      <c r="U16" s="78" t="str">
        <f t="shared" si="10"/>
        <v>n.d.</v>
      </c>
      <c r="V16" s="78" t="str">
        <f t="shared" si="11"/>
        <v>n.d.</v>
      </c>
    </row>
    <row r="17" spans="1:26" ht="17.25" customHeight="1">
      <c r="A17" s="3">
        <v>105</v>
      </c>
      <c r="B17" s="76" t="s">
        <v>214</v>
      </c>
      <c r="C17" s="146" t="s">
        <v>25</v>
      </c>
      <c r="D17" s="147">
        <f t="shared" si="0"/>
        <v>14</v>
      </c>
      <c r="E17" s="78">
        <f t="shared" si="1"/>
        <v>14</v>
      </c>
      <c r="F17" s="78">
        <f t="shared" si="2"/>
        <v>14</v>
      </c>
      <c r="G17" s="78"/>
      <c r="H17" s="78"/>
      <c r="I17" s="78"/>
      <c r="J17" s="78"/>
      <c r="K17" s="80"/>
      <c r="L17" s="78">
        <f t="shared" si="3"/>
        <v>10.5</v>
      </c>
      <c r="M17" s="78">
        <f t="shared" si="4"/>
        <v>10</v>
      </c>
      <c r="N17" s="154">
        <f t="shared" si="5"/>
        <v>12</v>
      </c>
      <c r="O17" s="79"/>
      <c r="P17" s="78">
        <f t="shared" si="6"/>
        <v>12.285714285714286</v>
      </c>
      <c r="Q17" s="78">
        <f t="shared" si="7"/>
        <v>12</v>
      </c>
      <c r="R17" s="78">
        <f t="shared" si="8"/>
        <v>13</v>
      </c>
      <c r="S17" s="79"/>
      <c r="T17" s="78">
        <f t="shared" si="9"/>
        <v>12</v>
      </c>
      <c r="U17" s="78">
        <f t="shared" si="10"/>
        <v>12</v>
      </c>
      <c r="V17" s="78">
        <f t="shared" si="11"/>
        <v>12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6" t="s">
        <v>282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87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6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99"/>
      <c r="C23" s="100"/>
      <c r="D23" s="99"/>
      <c r="E23" s="99"/>
      <c r="F23" s="99"/>
      <c r="G23" s="99"/>
      <c r="H23" s="99"/>
      <c r="I23" s="99"/>
      <c r="J23" s="99"/>
      <c r="K23" s="99"/>
      <c r="L23" s="99"/>
      <c r="M23" s="99"/>
      <c r="N23" s="101"/>
      <c r="O23" s="99"/>
      <c r="P23" s="99"/>
      <c r="Q23" s="99"/>
      <c r="R23" s="99"/>
      <c r="S23" s="102"/>
      <c r="T23" s="102"/>
      <c r="U23" s="104"/>
      <c r="V23" s="105" t="str">
        <f>+numinforme</f>
        <v>INDECAEA1320723</v>
      </c>
      <c r="W23" s="17"/>
    </row>
    <row r="24" spans="1:26" s="5" customFormat="1" ht="36.75" customHeight="1">
      <c r="A24" s="3"/>
      <c r="B24" s="99"/>
      <c r="C24" s="100"/>
      <c r="D24" s="99"/>
      <c r="E24" s="99"/>
      <c r="F24" s="99"/>
      <c r="G24" s="99"/>
      <c r="H24" s="99"/>
      <c r="I24" s="99"/>
      <c r="J24" s="99"/>
      <c r="K24" s="99"/>
      <c r="L24" s="99"/>
      <c r="M24" s="99"/>
      <c r="N24" s="101"/>
      <c r="O24" s="101"/>
      <c r="P24" s="101"/>
      <c r="Q24" s="101"/>
      <c r="R24" s="101"/>
      <c r="S24" s="102"/>
      <c r="T24" s="102"/>
      <c r="U24" s="102"/>
      <c r="V24" s="102"/>
      <c r="W24" s="17"/>
      <c r="X24" s="4"/>
      <c r="Y24" s="4"/>
      <c r="Z24" s="3"/>
    </row>
    <row r="25" spans="1:26" s="5" customFormat="1" ht="15" customHeight="1">
      <c r="A25" s="142"/>
      <c r="B25" s="234">
        <f>Y29</f>
        <v>45125</v>
      </c>
      <c r="C25" s="234"/>
      <c r="D25" s="234"/>
      <c r="E25" s="234"/>
      <c r="F25" s="234"/>
      <c r="G25" s="234"/>
      <c r="H25" s="234"/>
      <c r="I25" s="234"/>
      <c r="J25" s="234"/>
      <c r="K25" s="234"/>
      <c r="L25" s="234"/>
      <c r="M25" s="234"/>
      <c r="N25" s="234"/>
      <c r="O25" s="234"/>
      <c r="P25" s="234"/>
      <c r="Q25" s="234"/>
      <c r="R25" s="234"/>
      <c r="S25" s="234"/>
      <c r="T25" s="234"/>
      <c r="U25" s="234"/>
      <c r="V25" s="234"/>
      <c r="W25" s="17"/>
      <c r="X25" s="17"/>
      <c r="Y25" s="17"/>
    </row>
    <row r="26" spans="1:26" s="5" customFormat="1" ht="12" customHeight="1">
      <c r="A26" s="3"/>
      <c r="B26" s="99"/>
      <c r="C26" s="100"/>
      <c r="D26" s="99"/>
      <c r="E26" s="99"/>
      <c r="F26" s="99"/>
      <c r="G26" s="99"/>
      <c r="H26" s="101"/>
      <c r="I26" s="101"/>
      <c r="J26" s="99"/>
      <c r="K26" s="99"/>
      <c r="L26" s="99"/>
      <c r="M26" s="99"/>
      <c r="N26" s="99"/>
      <c r="O26" s="102"/>
      <c r="P26" s="102"/>
      <c r="Q26" s="102"/>
      <c r="R26" s="102"/>
      <c r="S26" s="102"/>
      <c r="T26" s="102"/>
      <c r="U26" s="102"/>
      <c r="V26" s="102"/>
      <c r="W26" s="17"/>
    </row>
    <row r="27" spans="1:26" ht="15" customHeight="1">
      <c r="B27" s="243" t="s">
        <v>229</v>
      </c>
      <c r="C27" s="243"/>
      <c r="D27" s="243" t="s">
        <v>262</v>
      </c>
      <c r="E27" s="243"/>
      <c r="F27" s="243"/>
      <c r="G27" s="243"/>
      <c r="H27" s="243"/>
      <c r="I27" s="243"/>
      <c r="J27" s="243"/>
      <c r="K27" s="156"/>
      <c r="L27" s="238" t="str">
        <f>+L5</f>
        <v>SONSONATE</v>
      </c>
      <c r="M27" s="238"/>
      <c r="N27" s="239"/>
      <c r="O27" s="107"/>
      <c r="P27" s="238" t="str">
        <f>+P5</f>
        <v>USULUTAN</v>
      </c>
      <c r="Q27" s="238"/>
      <c r="R27" s="240"/>
      <c r="S27" s="107"/>
      <c r="T27" s="238" t="str">
        <f>+T5</f>
        <v>SAN FRANCISCO GOTERA</v>
      </c>
      <c r="U27" s="238"/>
      <c r="V27" s="238"/>
      <c r="X27" s="6" t="str">
        <f>+LOWER(SUBSTITUTE(B27," ",""))</f>
        <v>mercadocentral</v>
      </c>
      <c r="Y27" s="6" t="s">
        <v>132</v>
      </c>
    </row>
    <row r="28" spans="1:26" s="2" customFormat="1" ht="31.5" customHeight="1" thickBot="1">
      <c r="A28" s="1"/>
      <c r="B28" s="108" t="s">
        <v>2</v>
      </c>
      <c r="C28" s="109" t="s">
        <v>196</v>
      </c>
      <c r="D28" s="110" t="s">
        <v>132</v>
      </c>
      <c r="E28" s="111" t="s">
        <v>0</v>
      </c>
      <c r="F28" s="155" t="s">
        <v>1</v>
      </c>
      <c r="G28" s="112"/>
      <c r="H28" s="113"/>
      <c r="I28" s="114"/>
      <c r="J28" s="115"/>
      <c r="K28" s="95"/>
      <c r="L28" s="110" t="s">
        <v>132</v>
      </c>
      <c r="M28" s="111" t="s">
        <v>0</v>
      </c>
      <c r="N28" s="116" t="s">
        <v>1</v>
      </c>
      <c r="O28" s="152"/>
      <c r="P28" s="110" t="s">
        <v>132</v>
      </c>
      <c r="Q28" s="111" t="s">
        <v>0</v>
      </c>
      <c r="R28" s="117" t="s">
        <v>1</v>
      </c>
      <c r="S28" s="96"/>
      <c r="T28" s="110" t="s">
        <v>132</v>
      </c>
      <c r="U28" s="111" t="s">
        <v>0</v>
      </c>
      <c r="V28" s="111" t="s">
        <v>1</v>
      </c>
      <c r="W28" s="17"/>
      <c r="X28" s="2" t="str">
        <f>+LOWER(CONCATENATE(SUBSTITUTE(B27," ",""),"pasado"))</f>
        <v>mercadocentralpasado</v>
      </c>
    </row>
    <row r="29" spans="1:26" ht="17.25" customHeight="1">
      <c r="A29" s="3">
        <v>95</v>
      </c>
      <c r="B29" s="76" t="s">
        <v>204</v>
      </c>
      <c r="C29" s="148" t="s">
        <v>235</v>
      </c>
      <c r="D29" s="149">
        <f t="shared" ref="D29:D39" si="12">IFERROR(IF(VLOOKUP(CONCATENATE(A29,$B$27),sansalvador,8,FALSE)=0,"n.d.",IF(ISERROR(VLOOKUP(CONCATENATE(A29,$B$27),sansalvador,8,FALSE)),"n.d.",VLOOKUP(CONCATENATE(A29,$B$27),sansalvador,8,FALSE))),"n.d.")</f>
        <v>1.1000000000000001</v>
      </c>
      <c r="E29" s="143">
        <f t="shared" ref="E29:E39" si="13">IFERROR(IF(VLOOKUP(CONCATENATE(A29,$B$27),sansalvador,9,FALSE)=0,"n.d.",IF( ISERROR(VLOOKUP(CONCATENATE(A29,$B$27),sansalvador,9,FALSE)),"n.d.",VLOOKUP(CONCATENATE(A29,$B$27),sansalvador,9,FALSE))),"n.d.")</f>
        <v>1.1000000000000001</v>
      </c>
      <c r="F29" s="143">
        <f t="shared" ref="F29:F39" si="14">IFERROR(IF(VLOOKUP(CONCATENATE(A29,$B$27),sansalvador,10,FALSE)=0,"n.d.",IF( ISERROR(VLOOKUP(CONCATENATE(A29,$B$27),sansalvador,10,FALSE)),"n.d.",VLOOKUP(CONCATENATE(A29,$B$27),sansalvador,10,FALSE))),"n.d.")</f>
        <v>1.1000000000000001</v>
      </c>
      <c r="G29" s="143"/>
      <c r="H29" s="143"/>
      <c r="I29" s="143"/>
      <c r="J29" s="143"/>
      <c r="K29" s="246"/>
      <c r="L29" s="143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1.5</v>
      </c>
      <c r="M29" s="143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1.5</v>
      </c>
      <c r="N29" s="181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1.5</v>
      </c>
      <c r="O29" s="182"/>
      <c r="P29" s="143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1.6166666666666665</v>
      </c>
      <c r="Q29" s="143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1.5</v>
      </c>
      <c r="R29" s="143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3"/>
      <c r="T29" s="143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1.51875</v>
      </c>
      <c r="U29" s="143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1.4</v>
      </c>
      <c r="V29" s="143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2">
        <f>+VLOOKUP(1111,sansalvador,3,FALSE)</f>
        <v>45125</v>
      </c>
      <c r="Z29" s="22">
        <f>+Y29</f>
        <v>45125</v>
      </c>
    </row>
    <row r="30" spans="1:26" ht="17.25" customHeight="1">
      <c r="A30" s="3">
        <v>96</v>
      </c>
      <c r="B30" s="76" t="s">
        <v>205</v>
      </c>
      <c r="C30" s="77" t="s">
        <v>254</v>
      </c>
      <c r="D30" s="143">
        <f t="shared" si="12"/>
        <v>0.55000000000000004</v>
      </c>
      <c r="E30" s="143">
        <f t="shared" si="13"/>
        <v>0.55000000000000004</v>
      </c>
      <c r="F30" s="143">
        <f t="shared" si="14"/>
        <v>0.55000000000000004</v>
      </c>
      <c r="G30" s="143"/>
      <c r="H30" s="143"/>
      <c r="I30" s="143"/>
      <c r="J30" s="143"/>
      <c r="K30" s="246"/>
      <c r="L30" s="143">
        <f t="shared" si="15"/>
        <v>0.57999999999999996</v>
      </c>
      <c r="M30" s="143">
        <f t="shared" si="16"/>
        <v>0.5</v>
      </c>
      <c r="N30" s="184">
        <f t="shared" si="17"/>
        <v>0.6</v>
      </c>
      <c r="O30" s="182"/>
      <c r="P30" s="143">
        <f t="shared" si="18"/>
        <v>0.57499999999999996</v>
      </c>
      <c r="Q30" s="143">
        <f t="shared" si="19"/>
        <v>0.55000000000000004</v>
      </c>
      <c r="R30" s="143">
        <f t="shared" si="20"/>
        <v>0.6</v>
      </c>
      <c r="S30" s="183"/>
      <c r="T30" s="143">
        <f t="shared" si="21"/>
        <v>0.56666666666666676</v>
      </c>
      <c r="U30" s="143">
        <f t="shared" si="22"/>
        <v>0.55000000000000004</v>
      </c>
      <c r="V30" s="143">
        <f t="shared" si="23"/>
        <v>0.6</v>
      </c>
      <c r="X30" s="6" t="s">
        <v>178</v>
      </c>
      <c r="Y30" s="22">
        <f>+VLOOKUP(9999,sansalvador,3,FALSE)</f>
        <v>45124</v>
      </c>
      <c r="Z30" s="22">
        <f>+Y30</f>
        <v>45124</v>
      </c>
    </row>
    <row r="31" spans="1:26" ht="17.25" customHeight="1">
      <c r="A31" s="3">
        <v>97</v>
      </c>
      <c r="B31" s="76" t="s">
        <v>206</v>
      </c>
      <c r="C31" s="77" t="s">
        <v>235</v>
      </c>
      <c r="D31" s="143">
        <f t="shared" si="12"/>
        <v>0.8</v>
      </c>
      <c r="E31" s="143">
        <f t="shared" si="13"/>
        <v>0.8</v>
      </c>
      <c r="F31" s="143">
        <f t="shared" si="14"/>
        <v>0.8</v>
      </c>
      <c r="G31" s="143"/>
      <c r="H31" s="143"/>
      <c r="I31" s="143"/>
      <c r="J31" s="143"/>
      <c r="K31" s="246"/>
      <c r="L31" s="143">
        <f t="shared" si="15"/>
        <v>1.2</v>
      </c>
      <c r="M31" s="143">
        <f t="shared" si="16"/>
        <v>1.2</v>
      </c>
      <c r="N31" s="184">
        <f t="shared" si="17"/>
        <v>1.2</v>
      </c>
      <c r="O31" s="182"/>
      <c r="P31" s="143">
        <f t="shared" si="18"/>
        <v>1.06</v>
      </c>
      <c r="Q31" s="143">
        <f t="shared" si="19"/>
        <v>1</v>
      </c>
      <c r="R31" s="143">
        <f t="shared" si="20"/>
        <v>1.1000000000000001</v>
      </c>
      <c r="S31" s="183"/>
      <c r="T31" s="143">
        <f t="shared" si="21"/>
        <v>1.1375</v>
      </c>
      <c r="U31" s="143">
        <f t="shared" si="22"/>
        <v>1</v>
      </c>
      <c r="V31" s="143">
        <f t="shared" si="23"/>
        <v>1.25</v>
      </c>
    </row>
    <row r="32" spans="1:26" ht="17.25" customHeight="1">
      <c r="A32" s="3">
        <v>98</v>
      </c>
      <c r="B32" s="76" t="s">
        <v>207</v>
      </c>
      <c r="C32" s="77" t="s">
        <v>235</v>
      </c>
      <c r="D32" s="143">
        <f t="shared" si="12"/>
        <v>1.75</v>
      </c>
      <c r="E32" s="143">
        <f t="shared" si="13"/>
        <v>1.75</v>
      </c>
      <c r="F32" s="143">
        <f t="shared" si="14"/>
        <v>1.75</v>
      </c>
      <c r="G32" s="143"/>
      <c r="H32" s="143"/>
      <c r="I32" s="143"/>
      <c r="J32" s="143"/>
      <c r="K32" s="246"/>
      <c r="L32" s="143">
        <f t="shared" si="15"/>
        <v>2</v>
      </c>
      <c r="M32" s="143">
        <f t="shared" si="16"/>
        <v>2</v>
      </c>
      <c r="N32" s="184">
        <f t="shared" si="17"/>
        <v>2</v>
      </c>
      <c r="O32" s="182"/>
      <c r="P32" s="143">
        <f t="shared" si="18"/>
        <v>2.0499999999999998</v>
      </c>
      <c r="Q32" s="143">
        <f t="shared" si="19"/>
        <v>2</v>
      </c>
      <c r="R32" s="143">
        <f t="shared" si="20"/>
        <v>2.25</v>
      </c>
      <c r="S32" s="183"/>
      <c r="T32" s="143">
        <f t="shared" si="21"/>
        <v>1.98125</v>
      </c>
      <c r="U32" s="143">
        <f t="shared" si="22"/>
        <v>1.75</v>
      </c>
      <c r="V32" s="143">
        <f t="shared" si="23"/>
        <v>2.1</v>
      </c>
    </row>
    <row r="33" spans="1:23" ht="17.25" customHeight="1">
      <c r="A33" s="3">
        <v>99</v>
      </c>
      <c r="B33" s="76" t="s">
        <v>208</v>
      </c>
      <c r="C33" s="77" t="s">
        <v>235</v>
      </c>
      <c r="D33" s="143" t="str">
        <f t="shared" si="12"/>
        <v>n.d.</v>
      </c>
      <c r="E33" s="143" t="str">
        <f t="shared" si="13"/>
        <v>n.d.</v>
      </c>
      <c r="F33" s="143" t="str">
        <f t="shared" si="14"/>
        <v>n.d.</v>
      </c>
      <c r="G33" s="143"/>
      <c r="H33" s="143"/>
      <c r="I33" s="143"/>
      <c r="J33" s="143"/>
      <c r="K33" s="246"/>
      <c r="L33" s="143" t="str">
        <f t="shared" si="15"/>
        <v>n.d.</v>
      </c>
      <c r="M33" s="143" t="str">
        <f t="shared" si="16"/>
        <v>n.d.</v>
      </c>
      <c r="N33" s="184" t="str">
        <f t="shared" si="17"/>
        <v>n.d.</v>
      </c>
      <c r="O33" s="182"/>
      <c r="P33" s="143" t="str">
        <f t="shared" si="18"/>
        <v>n.d.</v>
      </c>
      <c r="Q33" s="143" t="str">
        <f t="shared" si="19"/>
        <v>n.d.</v>
      </c>
      <c r="R33" s="143" t="str">
        <f t="shared" si="20"/>
        <v>n.d.</v>
      </c>
      <c r="S33" s="183"/>
      <c r="T33" s="143" t="str">
        <f t="shared" si="21"/>
        <v>n.d.</v>
      </c>
      <c r="U33" s="143" t="str">
        <f t="shared" si="22"/>
        <v>n.d.</v>
      </c>
      <c r="V33" s="143" t="str">
        <f t="shared" si="23"/>
        <v>n.d.</v>
      </c>
    </row>
    <row r="34" spans="1:23" ht="17.25" customHeight="1">
      <c r="A34" s="3">
        <v>100</v>
      </c>
      <c r="B34" s="76" t="s">
        <v>209</v>
      </c>
      <c r="C34" s="77" t="s">
        <v>235</v>
      </c>
      <c r="D34" s="143" t="str">
        <f t="shared" si="12"/>
        <v>n.d.</v>
      </c>
      <c r="E34" s="143" t="str">
        <f t="shared" si="13"/>
        <v>n.d.</v>
      </c>
      <c r="F34" s="143" t="str">
        <f t="shared" si="14"/>
        <v>n.d.</v>
      </c>
      <c r="G34" s="143"/>
      <c r="H34" s="143"/>
      <c r="I34" s="143"/>
      <c r="J34" s="143"/>
      <c r="K34" s="246"/>
      <c r="L34" s="143" t="str">
        <f t="shared" si="15"/>
        <v>n.d.</v>
      </c>
      <c r="M34" s="143" t="str">
        <f t="shared" si="16"/>
        <v>n.d.</v>
      </c>
      <c r="N34" s="184" t="str">
        <f t="shared" si="17"/>
        <v>n.d.</v>
      </c>
      <c r="O34" s="182"/>
      <c r="P34" s="143">
        <f t="shared" si="18"/>
        <v>0.5</v>
      </c>
      <c r="Q34" s="143">
        <f t="shared" si="19"/>
        <v>0.5</v>
      </c>
      <c r="R34" s="143">
        <f t="shared" si="20"/>
        <v>0.5</v>
      </c>
      <c r="S34" s="183"/>
      <c r="T34" s="143">
        <f t="shared" si="21"/>
        <v>0.57499999999999996</v>
      </c>
      <c r="U34" s="143">
        <f t="shared" si="22"/>
        <v>0.55000000000000004</v>
      </c>
      <c r="V34" s="143">
        <f t="shared" si="23"/>
        <v>0.6</v>
      </c>
    </row>
    <row r="35" spans="1:23" ht="17.25" customHeight="1">
      <c r="A35" s="3">
        <v>101</v>
      </c>
      <c r="B35" s="76" t="s">
        <v>210</v>
      </c>
      <c r="C35" s="77" t="s">
        <v>235</v>
      </c>
      <c r="D35" s="143" t="str">
        <f t="shared" si="12"/>
        <v>n.d.</v>
      </c>
      <c r="E35" s="143" t="str">
        <f t="shared" si="13"/>
        <v>n.d.</v>
      </c>
      <c r="F35" s="143" t="str">
        <f t="shared" si="14"/>
        <v>n.d.</v>
      </c>
      <c r="G35" s="143"/>
      <c r="H35" s="143"/>
      <c r="I35" s="143"/>
      <c r="J35" s="143"/>
      <c r="K35" s="246"/>
      <c r="L35" s="143" t="str">
        <f t="shared" si="15"/>
        <v>n.d.</v>
      </c>
      <c r="M35" s="143" t="str">
        <f t="shared" si="16"/>
        <v>n.d.</v>
      </c>
      <c r="N35" s="184" t="str">
        <f t="shared" si="17"/>
        <v>n.d.</v>
      </c>
      <c r="O35" s="182"/>
      <c r="P35" s="143">
        <f t="shared" si="18"/>
        <v>0.57500000000000007</v>
      </c>
      <c r="Q35" s="143">
        <f t="shared" si="19"/>
        <v>0.5</v>
      </c>
      <c r="R35" s="143">
        <f t="shared" si="20"/>
        <v>0.6</v>
      </c>
      <c r="S35" s="183"/>
      <c r="T35" s="143">
        <f t="shared" si="21"/>
        <v>0.56000000000000005</v>
      </c>
      <c r="U35" s="143">
        <f t="shared" si="22"/>
        <v>0.55000000000000004</v>
      </c>
      <c r="V35" s="143">
        <f t="shared" si="23"/>
        <v>0.6</v>
      </c>
    </row>
    <row r="36" spans="1:23" ht="17.25" customHeight="1">
      <c r="A36" s="3">
        <v>102</v>
      </c>
      <c r="B36" s="76" t="s">
        <v>211</v>
      </c>
      <c r="C36" s="77" t="s">
        <v>231</v>
      </c>
      <c r="D36" s="143" t="str">
        <f t="shared" si="12"/>
        <v>n.d.</v>
      </c>
      <c r="E36" s="143" t="str">
        <f t="shared" si="13"/>
        <v>n.d.</v>
      </c>
      <c r="F36" s="143" t="str">
        <f t="shared" si="14"/>
        <v>n.d.</v>
      </c>
      <c r="G36" s="143"/>
      <c r="H36" s="143"/>
      <c r="I36" s="143"/>
      <c r="J36" s="143"/>
      <c r="K36" s="246"/>
      <c r="L36" s="143" t="str">
        <f t="shared" si="15"/>
        <v>n.d.</v>
      </c>
      <c r="M36" s="143" t="str">
        <f t="shared" si="16"/>
        <v>n.d.</v>
      </c>
      <c r="N36" s="184" t="str">
        <f t="shared" si="17"/>
        <v>n.d.</v>
      </c>
      <c r="O36" s="182"/>
      <c r="P36" s="143" t="str">
        <f t="shared" si="18"/>
        <v>n.d.</v>
      </c>
      <c r="Q36" s="143" t="str">
        <f t="shared" si="19"/>
        <v>n.d.</v>
      </c>
      <c r="R36" s="143" t="str">
        <f t="shared" si="20"/>
        <v>n.d.</v>
      </c>
      <c r="S36" s="183"/>
      <c r="T36" s="143" t="str">
        <f t="shared" si="21"/>
        <v>n.d.</v>
      </c>
      <c r="U36" s="143" t="str">
        <f t="shared" si="22"/>
        <v>n.d.</v>
      </c>
      <c r="V36" s="143" t="str">
        <f t="shared" si="23"/>
        <v>n.d.</v>
      </c>
    </row>
    <row r="37" spans="1:23" ht="17.25" customHeight="1">
      <c r="A37" s="3">
        <v>103</v>
      </c>
      <c r="B37" s="76" t="s">
        <v>212</v>
      </c>
      <c r="C37" s="77" t="s">
        <v>255</v>
      </c>
      <c r="D37" s="143">
        <f t="shared" si="12"/>
        <v>1.125</v>
      </c>
      <c r="E37" s="143">
        <f t="shared" si="13"/>
        <v>1</v>
      </c>
      <c r="F37" s="143">
        <f t="shared" si="14"/>
        <v>1.25</v>
      </c>
      <c r="G37" s="143"/>
      <c r="H37" s="143"/>
      <c r="I37" s="143"/>
      <c r="J37" s="143"/>
      <c r="K37" s="185"/>
      <c r="L37" s="143">
        <f t="shared" si="15"/>
        <v>1</v>
      </c>
      <c r="M37" s="143">
        <f t="shared" si="16"/>
        <v>1</v>
      </c>
      <c r="N37" s="184">
        <f t="shared" si="17"/>
        <v>1</v>
      </c>
      <c r="O37" s="186"/>
      <c r="P37" s="143">
        <f t="shared" si="18"/>
        <v>1.1125</v>
      </c>
      <c r="Q37" s="143">
        <f t="shared" si="19"/>
        <v>1</v>
      </c>
      <c r="R37" s="143">
        <f t="shared" si="20"/>
        <v>1.25</v>
      </c>
      <c r="S37" s="180"/>
      <c r="T37" s="143">
        <f t="shared" si="21"/>
        <v>1.1499999999999999</v>
      </c>
      <c r="U37" s="143">
        <f t="shared" si="22"/>
        <v>1.1000000000000001</v>
      </c>
      <c r="V37" s="143">
        <f t="shared" si="23"/>
        <v>1.2</v>
      </c>
    </row>
    <row r="38" spans="1:23" ht="17.25" customHeight="1">
      <c r="A38" s="3">
        <v>104</v>
      </c>
      <c r="B38" s="76" t="s">
        <v>213</v>
      </c>
      <c r="C38" s="77" t="s">
        <v>255</v>
      </c>
      <c r="D38" s="143">
        <f t="shared" si="12"/>
        <v>0.85</v>
      </c>
      <c r="E38" s="143">
        <f t="shared" si="13"/>
        <v>0.85</v>
      </c>
      <c r="F38" s="143">
        <f t="shared" si="14"/>
        <v>0.85</v>
      </c>
      <c r="G38" s="143"/>
      <c r="H38" s="143"/>
      <c r="I38" s="143"/>
      <c r="J38" s="143"/>
      <c r="K38" s="185"/>
      <c r="L38" s="143" t="str">
        <f t="shared" si="15"/>
        <v>n.d.</v>
      </c>
      <c r="M38" s="143" t="str">
        <f t="shared" si="16"/>
        <v>n.d.</v>
      </c>
      <c r="N38" s="184" t="str">
        <f t="shared" si="17"/>
        <v>n.d.</v>
      </c>
      <c r="O38" s="186"/>
      <c r="P38" s="143">
        <f t="shared" si="18"/>
        <v>1</v>
      </c>
      <c r="Q38" s="143">
        <f t="shared" si="19"/>
        <v>1</v>
      </c>
      <c r="R38" s="143">
        <f t="shared" si="20"/>
        <v>1</v>
      </c>
      <c r="S38" s="180"/>
      <c r="T38" s="143">
        <f t="shared" si="21"/>
        <v>1</v>
      </c>
      <c r="U38" s="143">
        <f t="shared" si="22"/>
        <v>1</v>
      </c>
      <c r="V38" s="143">
        <f t="shared" si="23"/>
        <v>1</v>
      </c>
    </row>
    <row r="39" spans="1:23" ht="17.25" customHeight="1">
      <c r="A39" s="3">
        <v>105</v>
      </c>
      <c r="B39" s="76" t="s">
        <v>214</v>
      </c>
      <c r="C39" s="150" t="s">
        <v>235</v>
      </c>
      <c r="D39" s="187">
        <f t="shared" si="12"/>
        <v>0.2</v>
      </c>
      <c r="E39" s="143">
        <f t="shared" si="13"/>
        <v>0.2</v>
      </c>
      <c r="F39" s="143">
        <f t="shared" si="14"/>
        <v>0.2</v>
      </c>
      <c r="G39" s="143"/>
      <c r="H39" s="143"/>
      <c r="I39" s="143"/>
      <c r="J39" s="143"/>
      <c r="K39" s="185"/>
      <c r="L39" s="143">
        <f t="shared" si="15"/>
        <v>0.15</v>
      </c>
      <c r="M39" s="143">
        <f t="shared" si="16"/>
        <v>0.15</v>
      </c>
      <c r="N39" s="184">
        <f t="shared" si="17"/>
        <v>0.15</v>
      </c>
      <c r="O39" s="186"/>
      <c r="P39" s="143">
        <f t="shared" si="18"/>
        <v>0.19285714285714284</v>
      </c>
      <c r="Q39" s="143">
        <f t="shared" si="19"/>
        <v>0.15</v>
      </c>
      <c r="R39" s="143">
        <f t="shared" si="20"/>
        <v>0.2</v>
      </c>
      <c r="S39" s="180"/>
      <c r="T39" s="143">
        <f t="shared" si="21"/>
        <v>0.15625</v>
      </c>
      <c r="U39" s="143">
        <f t="shared" si="22"/>
        <v>0.15</v>
      </c>
      <c r="V39" s="143">
        <f t="shared" si="23"/>
        <v>0.2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6" t="s">
        <v>282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87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6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6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4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2" t="str">
        <f>+VLOOKUP(1111,sansalvador,2,FALSE)</f>
        <v>Fecha Actual</v>
      </c>
      <c r="Z52" s="22" t="str">
        <f>+Y52</f>
        <v>Fecha Actual</v>
      </c>
    </row>
    <row r="53" spans="1:26" ht="15" customHeight="1">
      <c r="A53" s="3">
        <v>2</v>
      </c>
      <c r="X53" s="6" t="s">
        <v>178</v>
      </c>
      <c r="Y53" s="22" t="e">
        <f>+VLOOKUP(1111,sansalvadorpasado,2,FALSE)</f>
        <v>#N/A</v>
      </c>
      <c r="Z53" s="22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CAE5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 xr:uid="{00000000-0002-0000-0700-000000000000}">
      <formula1>deporiente</formula1>
    </dataValidation>
    <dataValidation type="list" showInputMessage="1" showErrorMessage="1" sqref="P5:R5 P27:R27" xr:uid="{00000000-0002-0000-0700-000001000000}">
      <formula1>depcentral</formula1>
    </dataValidation>
    <dataValidation type="list" showInputMessage="1" showErrorMessage="1" sqref="L5:N5 L27:N27" xr:uid="{00000000-0002-0000-0700-000002000000}">
      <formula1>depoccidente</formula1>
    </dataValidation>
    <dataValidation type="list" allowBlank="1" showInputMessage="1" showErrorMessage="1" sqref="B5:J5 B27:J27" xr:uid="{00000000-0002-0000-0700-000003000000}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Hoja6">
    <pageSetUpPr fitToPage="1"/>
  </sheetPr>
  <dimension ref="A1:V47"/>
  <sheetViews>
    <sheetView showGridLines="0" showRowColHeaders="0" zoomScaleNormal="100" workbookViewId="0"/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99"/>
      <c r="C1" s="100"/>
      <c r="D1" s="99"/>
      <c r="E1" s="99"/>
      <c r="F1" s="99"/>
      <c r="G1" s="99"/>
      <c r="H1" s="99"/>
      <c r="I1" s="99"/>
      <c r="J1" s="99"/>
      <c r="K1" s="99"/>
      <c r="L1" s="99"/>
      <c r="M1" s="99"/>
      <c r="N1" s="101"/>
      <c r="O1" s="99"/>
      <c r="P1" s="99"/>
      <c r="Q1" s="104"/>
      <c r="R1" s="105" t="str">
        <f>+numinforme</f>
        <v>INDECAEA1320723</v>
      </c>
    </row>
    <row r="2" spans="1:22" s="5" customFormat="1" ht="36.75" customHeight="1">
      <c r="A2" s="3"/>
      <c r="B2" s="99"/>
      <c r="C2" s="100"/>
      <c r="D2" s="99"/>
      <c r="E2" s="99"/>
      <c r="F2" s="99"/>
      <c r="G2" s="99"/>
      <c r="H2" s="99"/>
      <c r="I2" s="99"/>
      <c r="J2" s="99"/>
      <c r="K2" s="99"/>
      <c r="L2" s="99"/>
      <c r="M2" s="99"/>
      <c r="N2" s="101"/>
      <c r="O2" s="101"/>
      <c r="P2" s="101"/>
      <c r="Q2" s="102"/>
      <c r="R2" s="102"/>
    </row>
    <row r="3" spans="1:22" s="5" customFormat="1" ht="15" customHeight="1">
      <c r="A3" s="121">
        <f>U7</f>
        <v>45125</v>
      </c>
      <c r="B3" s="234">
        <f>U7</f>
        <v>45125</v>
      </c>
      <c r="C3" s="234"/>
      <c r="D3" s="234"/>
      <c r="E3" s="234"/>
      <c r="F3" s="234"/>
      <c r="G3" s="234"/>
      <c r="H3" s="234"/>
      <c r="I3" s="234"/>
      <c r="J3" s="234"/>
      <c r="K3" s="234"/>
      <c r="L3" s="234"/>
      <c r="M3" s="234"/>
      <c r="N3" s="234"/>
      <c r="O3" s="234"/>
      <c r="P3" s="234"/>
      <c r="Q3" s="234"/>
      <c r="R3" s="234"/>
    </row>
    <row r="4" spans="1:22" s="5" customFormat="1" ht="12" customHeight="1">
      <c r="A4" s="3"/>
      <c r="B4" s="99"/>
      <c r="C4" s="100"/>
      <c r="D4" s="99"/>
      <c r="E4" s="99"/>
      <c r="F4" s="99"/>
      <c r="G4" s="99"/>
      <c r="H4" s="101"/>
      <c r="I4" s="101"/>
      <c r="J4" s="99"/>
      <c r="K4" s="99"/>
      <c r="L4" s="99"/>
      <c r="M4" s="99"/>
      <c r="N4" s="99"/>
      <c r="O4" s="102"/>
      <c r="P4" s="102"/>
      <c r="Q4" s="102"/>
      <c r="R4" s="102"/>
    </row>
    <row r="5" spans="1:22" ht="15" customHeight="1">
      <c r="B5" s="161"/>
      <c r="C5" s="162"/>
      <c r="D5" s="247" t="s">
        <v>229</v>
      </c>
      <c r="E5" s="247"/>
      <c r="F5" s="247"/>
      <c r="G5" s="158"/>
      <c r="H5" s="238" t="str">
        <f>+GranosBasicos!L26</f>
        <v>SONSONATE</v>
      </c>
      <c r="I5" s="238"/>
      <c r="J5" s="240"/>
      <c r="K5" s="107"/>
      <c r="L5" s="238" t="str">
        <f>+GranosBasicos!P26</f>
        <v>USULUTAN</v>
      </c>
      <c r="M5" s="238"/>
      <c r="N5" s="240"/>
      <c r="O5" s="107"/>
      <c r="P5" s="238" t="str">
        <f>+GranosBasicos!T26</f>
        <v>SAN FRANCISCO GOTERA</v>
      </c>
      <c r="Q5" s="238"/>
      <c r="R5" s="238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3" t="s">
        <v>2</v>
      </c>
      <c r="C6" s="174" t="s">
        <v>196</v>
      </c>
      <c r="D6" s="110" t="s">
        <v>132</v>
      </c>
      <c r="E6" s="111" t="s">
        <v>0</v>
      </c>
      <c r="F6" s="111" t="s">
        <v>1</v>
      </c>
      <c r="G6" s="171"/>
      <c r="H6" s="110" t="s">
        <v>132</v>
      </c>
      <c r="I6" s="111" t="s">
        <v>0</v>
      </c>
      <c r="J6" s="111" t="s">
        <v>1</v>
      </c>
      <c r="K6" s="172"/>
      <c r="L6" s="110" t="s">
        <v>132</v>
      </c>
      <c r="M6" s="111" t="s">
        <v>0</v>
      </c>
      <c r="N6" s="111" t="s">
        <v>1</v>
      </c>
      <c r="O6" s="172"/>
      <c r="P6" s="110" t="s">
        <v>132</v>
      </c>
      <c r="Q6" s="111" t="s">
        <v>0</v>
      </c>
      <c r="R6" s="111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69" t="s">
        <v>237</v>
      </c>
      <c r="C7" s="163"/>
      <c r="D7" s="164"/>
      <c r="E7" s="164"/>
      <c r="F7" s="164"/>
      <c r="G7" s="159"/>
      <c r="H7" s="164"/>
      <c r="I7" s="164"/>
      <c r="J7" s="164"/>
      <c r="K7" s="167"/>
      <c r="L7" s="164"/>
      <c r="M7" s="164"/>
      <c r="N7" s="164"/>
      <c r="O7" s="165"/>
      <c r="P7" s="164"/>
      <c r="Q7" s="164"/>
      <c r="R7" s="164"/>
      <c r="T7" s="6" t="s">
        <v>177</v>
      </c>
      <c r="U7" s="22">
        <f>+VLOOKUP(1111,sansalvador,3,FALSE)</f>
        <v>45125</v>
      </c>
      <c r="V7" s="22">
        <f>+U7</f>
        <v>45125</v>
      </c>
    </row>
    <row r="8" spans="1:22" ht="17.25" customHeight="1">
      <c r="A8" s="3">
        <v>109</v>
      </c>
      <c r="B8" s="76" t="s">
        <v>215</v>
      </c>
      <c r="C8" s="77" t="s">
        <v>235</v>
      </c>
      <c r="D8" s="143">
        <f t="shared" ref="D8:D15" si="0">IF(ISERROR(VLOOKUP(CONCATENATE(A8,$D$5),sansalvador,5,FALSE)),"n.d.",VLOOKUP(CONCATENATE(A8,$D$5),sansalvador,5,FALSE))</f>
        <v>4.7750000000000004</v>
      </c>
      <c r="E8" s="143">
        <f t="shared" ref="E8:E15" si="1">IF( ISERROR(VLOOKUP(CONCATENATE(A8,$D$5),sansalvador,6,FALSE)),"n.d.",VLOOKUP(CONCATENATE(A8,$D$5),sansalvador,6,FALSE))</f>
        <v>4.75</v>
      </c>
      <c r="F8" s="143">
        <f t="shared" ref="F8:F15" si="2">IF( ISERROR(VLOOKUP(CONCATENATE(A8,$D$5),sansalvador,7,FALSE)),"n.d.",VLOOKUP(CONCATENATE(A8,$D$5),sansalvador,7,FALSE))</f>
        <v>4.8</v>
      </c>
      <c r="G8" s="188"/>
      <c r="H8" s="143">
        <f t="shared" ref="H8:H15" si="3">IF(ISERROR(VLOOKUP(CONCATENATE(A8,$H$5),sansalvador,5,FALSE)),"n.d.",VLOOKUP(CONCATENATE(A8,$H$5),sansalvador,5,FALSE))</f>
        <v>4.2666666666666666</v>
      </c>
      <c r="I8" s="143">
        <f t="shared" ref="I8:I15" si="4">IF(ISERROR(VLOOKUP(CONCATENATE(A8,$H$5),sansalvador,6,FALSE)),"n.d.",VLOOKUP(CONCATENATE(A8,$H$5),sansalvador,6,FALSE))</f>
        <v>4.25</v>
      </c>
      <c r="J8" s="143">
        <f t="shared" ref="J8:J15" si="5">IF(ISERROR(VLOOKUP(CONCATENATE(A8,$H$5),sansalvador,7,FALSE)),"n.d.",VLOOKUP(CONCATENATE(A8,$H$5),sansalvador,7,FALSE))</f>
        <v>4.3</v>
      </c>
      <c r="K8" s="189"/>
      <c r="L8" s="143">
        <f t="shared" ref="L8:L15" si="6">IF(ISERROR(VLOOKUP(CONCATENATE(A8,$L$5),sansalvador,5,FALSE)),"n.d.",VLOOKUP(CONCATENATE(A8,$L$5),sansalvador,5,FALSE))</f>
        <v>5.25</v>
      </c>
      <c r="M8" s="143">
        <f t="shared" ref="M8:M15" si="7">IF(ISERROR(VLOOKUP(CONCATENATE(A8,$L$5),sansalvador,6,FALSE)),"n.d.",VLOOKUP(CONCATENATE(A8,$L$5),sansalvador,6,FALSE))</f>
        <v>5</v>
      </c>
      <c r="N8" s="143">
        <f t="shared" ref="N8:N15" si="8">IF(ISERROR(VLOOKUP(CONCATENATE(A8,$L$5),sansalvador,7,FALSE)),"n.d.",VLOOKUP(CONCATENATE(A8,$L$5),sansalvador,7,FALSE))</f>
        <v>5.5</v>
      </c>
      <c r="O8" s="186"/>
      <c r="P8" s="143">
        <f t="shared" ref="P8:P15" si="9">IF(ISERROR(VLOOKUP(CONCATENATE(A8,$P$5),sansalvador,5,FALSE)),"n.d.",VLOOKUP(CONCATENATE(A8,$P$5),sansalvador,5,FALSE))</f>
        <v>5</v>
      </c>
      <c r="Q8" s="143">
        <f t="shared" ref="Q8:Q15" si="10">IF(ISERROR(VLOOKUP(CONCATENATE(A8,$P$5),sansalvador,6,FALSE)),"n.d.",VLOOKUP(CONCATENATE(A8,$P$5),sansalvador,6,FALSE))</f>
        <v>5</v>
      </c>
      <c r="R8" s="143">
        <f t="shared" ref="R8:R15" si="11">IF(ISERROR(VLOOKUP(CONCATENATE(A8,$P$5),sansalvador,7,FALSE)),"n.d.",VLOOKUP(CONCATENATE(A8,$P$5),sansalvador,7,FALSE))</f>
        <v>5</v>
      </c>
      <c r="T8" s="6" t="s">
        <v>178</v>
      </c>
      <c r="U8" s="22">
        <f>+VLOOKUP(9999,sansalvador,3,FALSE)</f>
        <v>45124</v>
      </c>
      <c r="V8" s="22">
        <f>+U8</f>
        <v>45124</v>
      </c>
    </row>
    <row r="9" spans="1:22" ht="17.25" customHeight="1">
      <c r="A9" s="3">
        <v>110</v>
      </c>
      <c r="B9" s="76" t="s">
        <v>216</v>
      </c>
      <c r="C9" s="77" t="s">
        <v>235</v>
      </c>
      <c r="D9" s="143">
        <f t="shared" si="0"/>
        <v>4.7</v>
      </c>
      <c r="E9" s="143">
        <f t="shared" si="1"/>
        <v>4.7</v>
      </c>
      <c r="F9" s="143">
        <f t="shared" si="2"/>
        <v>4.7</v>
      </c>
      <c r="G9" s="188"/>
      <c r="H9" s="143">
        <f t="shared" si="3"/>
        <v>4.2666666666666666</v>
      </c>
      <c r="I9" s="143">
        <f t="shared" si="4"/>
        <v>4.25</v>
      </c>
      <c r="J9" s="143">
        <f t="shared" si="5"/>
        <v>4.3</v>
      </c>
      <c r="K9" s="189"/>
      <c r="L9" s="143">
        <f t="shared" si="6"/>
        <v>5</v>
      </c>
      <c r="M9" s="143">
        <f t="shared" si="7"/>
        <v>5</v>
      </c>
      <c r="N9" s="143">
        <f t="shared" si="8"/>
        <v>5</v>
      </c>
      <c r="O9" s="186"/>
      <c r="P9" s="143">
        <f t="shared" si="9"/>
        <v>5</v>
      </c>
      <c r="Q9" s="143">
        <f t="shared" si="10"/>
        <v>5</v>
      </c>
      <c r="R9" s="143">
        <f t="shared" si="11"/>
        <v>5</v>
      </c>
    </row>
    <row r="10" spans="1:22" ht="17.25" customHeight="1">
      <c r="A10" s="3">
        <v>111</v>
      </c>
      <c r="B10" s="76" t="s">
        <v>217</v>
      </c>
      <c r="C10" s="77" t="s">
        <v>235</v>
      </c>
      <c r="D10" s="143">
        <f t="shared" si="0"/>
        <v>4.7</v>
      </c>
      <c r="E10" s="143">
        <f t="shared" si="1"/>
        <v>4.7</v>
      </c>
      <c r="F10" s="143">
        <f t="shared" si="2"/>
        <v>4.7</v>
      </c>
      <c r="G10" s="188"/>
      <c r="H10" s="143">
        <f t="shared" si="3"/>
        <v>4.2666666666666666</v>
      </c>
      <c r="I10" s="143">
        <f t="shared" si="4"/>
        <v>4.25</v>
      </c>
      <c r="J10" s="143">
        <f t="shared" si="5"/>
        <v>4.3</v>
      </c>
      <c r="K10" s="189"/>
      <c r="L10" s="143">
        <f t="shared" si="6"/>
        <v>5</v>
      </c>
      <c r="M10" s="143">
        <f t="shared" si="7"/>
        <v>5</v>
      </c>
      <c r="N10" s="143">
        <f t="shared" si="8"/>
        <v>5</v>
      </c>
      <c r="O10" s="186"/>
      <c r="P10" s="143">
        <f t="shared" si="9"/>
        <v>4</v>
      </c>
      <c r="Q10" s="143">
        <f t="shared" si="10"/>
        <v>4</v>
      </c>
      <c r="R10" s="143">
        <f t="shared" si="11"/>
        <v>4</v>
      </c>
    </row>
    <row r="11" spans="1:22" ht="17.25" customHeight="1">
      <c r="A11" s="3">
        <v>112</v>
      </c>
      <c r="B11" s="76" t="s">
        <v>218</v>
      </c>
      <c r="C11" s="77" t="s">
        <v>235</v>
      </c>
      <c r="D11" s="143">
        <f t="shared" si="0"/>
        <v>4</v>
      </c>
      <c r="E11" s="143">
        <f t="shared" si="1"/>
        <v>4</v>
      </c>
      <c r="F11" s="143">
        <f t="shared" si="2"/>
        <v>4</v>
      </c>
      <c r="G11" s="188"/>
      <c r="H11" s="143">
        <f t="shared" si="3"/>
        <v>3.75</v>
      </c>
      <c r="I11" s="143">
        <f t="shared" si="4"/>
        <v>3.75</v>
      </c>
      <c r="J11" s="143">
        <f t="shared" si="5"/>
        <v>3.75</v>
      </c>
      <c r="K11" s="189"/>
      <c r="L11" s="143">
        <f t="shared" si="6"/>
        <v>4</v>
      </c>
      <c r="M11" s="143">
        <f t="shared" si="7"/>
        <v>4</v>
      </c>
      <c r="N11" s="143">
        <f t="shared" si="8"/>
        <v>4</v>
      </c>
      <c r="O11" s="186"/>
      <c r="P11" s="143">
        <f t="shared" si="9"/>
        <v>3.5</v>
      </c>
      <c r="Q11" s="143">
        <f t="shared" si="10"/>
        <v>3.5</v>
      </c>
      <c r="R11" s="143">
        <f t="shared" si="11"/>
        <v>3.5</v>
      </c>
    </row>
    <row r="12" spans="1:22" ht="17.25" customHeight="1">
      <c r="A12" s="3">
        <v>113</v>
      </c>
      <c r="B12" s="76" t="s">
        <v>219</v>
      </c>
      <c r="C12" s="77" t="s">
        <v>235</v>
      </c>
      <c r="D12" s="143">
        <f t="shared" si="0"/>
        <v>4</v>
      </c>
      <c r="E12" s="143">
        <f t="shared" si="1"/>
        <v>4</v>
      </c>
      <c r="F12" s="143">
        <f t="shared" si="2"/>
        <v>4</v>
      </c>
      <c r="G12" s="188"/>
      <c r="H12" s="143">
        <f t="shared" si="3"/>
        <v>4</v>
      </c>
      <c r="I12" s="143">
        <f t="shared" si="4"/>
        <v>4</v>
      </c>
      <c r="J12" s="143">
        <f t="shared" si="5"/>
        <v>4</v>
      </c>
      <c r="K12" s="189"/>
      <c r="L12" s="143">
        <f t="shared" si="6"/>
        <v>4.5</v>
      </c>
      <c r="M12" s="143">
        <f t="shared" si="7"/>
        <v>4.5</v>
      </c>
      <c r="N12" s="143">
        <f t="shared" si="8"/>
        <v>4.5</v>
      </c>
      <c r="O12" s="186"/>
      <c r="P12" s="143">
        <f t="shared" si="9"/>
        <v>4</v>
      </c>
      <c r="Q12" s="143">
        <f t="shared" si="10"/>
        <v>4</v>
      </c>
      <c r="R12" s="143">
        <f t="shared" si="11"/>
        <v>4</v>
      </c>
    </row>
    <row r="13" spans="1:22" ht="17.25" customHeight="1">
      <c r="A13" s="3">
        <v>114</v>
      </c>
      <c r="B13" s="76" t="s">
        <v>220</v>
      </c>
      <c r="C13" s="77" t="s">
        <v>235</v>
      </c>
      <c r="D13" s="143">
        <f t="shared" si="0"/>
        <v>4</v>
      </c>
      <c r="E13" s="143">
        <f t="shared" si="1"/>
        <v>4</v>
      </c>
      <c r="F13" s="143">
        <f t="shared" si="2"/>
        <v>4</v>
      </c>
      <c r="G13" s="188"/>
      <c r="H13" s="143">
        <f t="shared" si="3"/>
        <v>4</v>
      </c>
      <c r="I13" s="143">
        <f t="shared" si="4"/>
        <v>4</v>
      </c>
      <c r="J13" s="143">
        <f t="shared" si="5"/>
        <v>4</v>
      </c>
      <c r="K13" s="189"/>
      <c r="L13" s="143">
        <f t="shared" si="6"/>
        <v>4.5</v>
      </c>
      <c r="M13" s="143">
        <f t="shared" si="7"/>
        <v>4.5</v>
      </c>
      <c r="N13" s="143">
        <f t="shared" si="8"/>
        <v>4.5</v>
      </c>
      <c r="O13" s="186"/>
      <c r="P13" s="143">
        <f t="shared" si="9"/>
        <v>4</v>
      </c>
      <c r="Q13" s="143">
        <f t="shared" si="10"/>
        <v>4</v>
      </c>
      <c r="R13" s="143">
        <f t="shared" si="11"/>
        <v>4</v>
      </c>
    </row>
    <row r="14" spans="1:22" ht="17.25" customHeight="1">
      <c r="A14" s="3">
        <v>115</v>
      </c>
      <c r="B14" s="76" t="s">
        <v>221</v>
      </c>
      <c r="C14" s="77" t="s">
        <v>235</v>
      </c>
      <c r="D14" s="143">
        <f t="shared" si="0"/>
        <v>4</v>
      </c>
      <c r="E14" s="143">
        <f t="shared" si="1"/>
        <v>4</v>
      </c>
      <c r="F14" s="143">
        <f t="shared" si="2"/>
        <v>4</v>
      </c>
      <c r="G14" s="188"/>
      <c r="H14" s="143">
        <f t="shared" si="3"/>
        <v>4</v>
      </c>
      <c r="I14" s="143">
        <f t="shared" si="4"/>
        <v>4</v>
      </c>
      <c r="J14" s="143">
        <f t="shared" si="5"/>
        <v>4</v>
      </c>
      <c r="K14" s="189"/>
      <c r="L14" s="143">
        <f t="shared" si="6"/>
        <v>4</v>
      </c>
      <c r="M14" s="143">
        <f t="shared" si="7"/>
        <v>4</v>
      </c>
      <c r="N14" s="143">
        <f t="shared" si="8"/>
        <v>4</v>
      </c>
      <c r="O14" s="186"/>
      <c r="P14" s="143">
        <f t="shared" si="9"/>
        <v>4</v>
      </c>
      <c r="Q14" s="143">
        <f t="shared" si="10"/>
        <v>4</v>
      </c>
      <c r="R14" s="143">
        <f t="shared" si="11"/>
        <v>4</v>
      </c>
    </row>
    <row r="15" spans="1:22" ht="17.25" customHeight="1">
      <c r="A15" s="3">
        <v>116</v>
      </c>
      <c r="B15" s="76" t="s">
        <v>222</v>
      </c>
      <c r="C15" s="77" t="s">
        <v>235</v>
      </c>
      <c r="D15" s="143">
        <f t="shared" si="0"/>
        <v>4</v>
      </c>
      <c r="E15" s="143">
        <f t="shared" si="1"/>
        <v>4</v>
      </c>
      <c r="F15" s="143">
        <f t="shared" si="2"/>
        <v>4</v>
      </c>
      <c r="G15" s="185"/>
      <c r="H15" s="185">
        <f t="shared" si="3"/>
        <v>4</v>
      </c>
      <c r="I15" s="185">
        <f t="shared" si="4"/>
        <v>4</v>
      </c>
      <c r="J15" s="185">
        <f t="shared" si="5"/>
        <v>4</v>
      </c>
      <c r="K15" s="189"/>
      <c r="L15" s="180">
        <f t="shared" si="6"/>
        <v>4</v>
      </c>
      <c r="M15" s="180">
        <f t="shared" si="7"/>
        <v>4</v>
      </c>
      <c r="N15" s="180">
        <f t="shared" si="8"/>
        <v>4</v>
      </c>
      <c r="O15" s="186"/>
      <c r="P15" s="180">
        <f t="shared" si="9"/>
        <v>4</v>
      </c>
      <c r="Q15" s="180">
        <f t="shared" si="10"/>
        <v>4</v>
      </c>
      <c r="R15" s="180">
        <f t="shared" si="11"/>
        <v>4</v>
      </c>
    </row>
    <row r="16" spans="1:22" ht="17.25" customHeight="1">
      <c r="A16" s="3">
        <v>120</v>
      </c>
      <c r="B16" s="168" t="s">
        <v>238</v>
      </c>
      <c r="C16" s="166"/>
      <c r="D16" s="190"/>
      <c r="E16" s="190"/>
      <c r="F16" s="190"/>
      <c r="G16" s="185"/>
      <c r="H16" s="190"/>
      <c r="I16" s="190"/>
      <c r="J16" s="190"/>
      <c r="K16" s="189"/>
      <c r="L16" s="191"/>
      <c r="M16" s="191"/>
      <c r="N16" s="191"/>
      <c r="O16" s="186"/>
      <c r="P16" s="191"/>
      <c r="Q16" s="191"/>
      <c r="R16" s="191"/>
    </row>
    <row r="17" spans="1:18" ht="17.25" customHeight="1">
      <c r="A17" s="3">
        <v>119</v>
      </c>
      <c r="B17" s="76" t="s">
        <v>144</v>
      </c>
      <c r="C17" s="77" t="s">
        <v>235</v>
      </c>
      <c r="D17" s="143">
        <f>IF(ISERROR(VLOOKUP(CONCATENATE(A17,$D$5),sansalvador,5,FALSE)),"n.d.",VLOOKUP(CONCATENATE(A17,$D$5),sansalvador,5,FALSE))</f>
        <v>5.5</v>
      </c>
      <c r="E17" s="143">
        <f>IF( ISERROR(VLOOKUP(CONCATENATE(A17,$D$5),sansalvador,6,FALSE)),"n.d.",VLOOKUP(CONCATENATE(A17,$D$5),sansalvador,6,FALSE))</f>
        <v>5</v>
      </c>
      <c r="F17" s="143">
        <f>IF( ISERROR(VLOOKUP(CONCATENATE(A17,$D$5),sansalvador,7,FALSE)),"n.d.",VLOOKUP(CONCATENATE(A17,$D$5),sansalvador,7,FALSE))</f>
        <v>6</v>
      </c>
      <c r="G17" s="185"/>
      <c r="H17" s="185">
        <f>IF(ISERROR(VLOOKUP(CONCATENATE(A17,$H$5),sansalvador,5,FALSE)),"n.d.",VLOOKUP(CONCATENATE(A17,$H$5),sansalvador,5,FALSE))</f>
        <v>5</v>
      </c>
      <c r="I17" s="185">
        <f>IF(ISERROR(VLOOKUP(CONCATENATE(A17,$H$5),sansalvador,6,FALSE)),"n.d.",VLOOKUP(CONCATENATE(A17,$H$5),sansalvador,6,FALSE))</f>
        <v>5</v>
      </c>
      <c r="J17" s="185">
        <f>IF(ISERROR(VLOOKUP(CONCATENATE(A17,$H$5),sansalvador,7,FALSE)),"n.d.",VLOOKUP(CONCATENATE(A17,$H$5),sansalvador,7,FALSE))</f>
        <v>5</v>
      </c>
      <c r="K17" s="189"/>
      <c r="L17" s="180">
        <f>IF(ISERROR(VLOOKUP(CONCATENATE(A17,$L$5),sansalvador,5,FALSE)),"n.d.",VLOOKUP(CONCATENATE(A17,$L$5),sansalvador,5,FALSE))</f>
        <v>6</v>
      </c>
      <c r="M17" s="180">
        <f>IF(ISERROR(VLOOKUP(CONCATENATE(A17,$L$5),sansalvador,6,FALSE)),"n.d.",VLOOKUP(CONCATENATE(A17,$L$5),sansalvador,6,FALSE))</f>
        <v>6</v>
      </c>
      <c r="N17" s="180">
        <f>IF(ISERROR(VLOOKUP(CONCATENATE(A17,$L$5),sansalvador,7,FALSE)),"n.d.",VLOOKUP(CONCATENATE(A17,$L$5),sansalvador,7,FALSE))</f>
        <v>6</v>
      </c>
      <c r="O17" s="186"/>
      <c r="P17" s="180">
        <f>IF(ISERROR(VLOOKUP(CONCATENATE(A17,$P$5),sansalvador,5,FALSE)),"n.d.",VLOOKUP(CONCATENATE(A17,$P$5),sansalvador,5,FALSE))</f>
        <v>7</v>
      </c>
      <c r="Q17" s="180">
        <f>IF(ISERROR(VLOOKUP(CONCATENATE(A17,$P$5),sansalvador,6,FALSE)),"n.d.",VLOOKUP(CONCATENATE(A17,$P$5),sansalvador,6,FALSE))</f>
        <v>7</v>
      </c>
      <c r="R17" s="180">
        <f>IF(ISERROR(VLOOKUP(CONCATENATE(A17,$P$5),sansalvador,7,FALSE)),"n.d.",VLOOKUP(CONCATENATE(A17,$P$5),sansalvador,7,FALSE))</f>
        <v>7</v>
      </c>
    </row>
    <row r="18" spans="1:18" ht="17.25" customHeight="1">
      <c r="A18" s="3">
        <v>120</v>
      </c>
      <c r="B18" s="76" t="s">
        <v>145</v>
      </c>
      <c r="C18" s="77" t="s">
        <v>235</v>
      </c>
      <c r="D18" s="143">
        <f>IF(ISERROR(VLOOKUP(CONCATENATE(A18,$D$5),sansalvador,5,FALSE)),"n.d.",VLOOKUP(CONCATENATE(A18,$D$5),sansalvador,5,FALSE))</f>
        <v>3</v>
      </c>
      <c r="E18" s="143">
        <f>IF( ISERROR(VLOOKUP(CONCATENATE(A18,$D$5),sansalvador,6,FALSE)),"n.d.",VLOOKUP(CONCATENATE(A18,$D$5),sansalvador,6,FALSE))</f>
        <v>3</v>
      </c>
      <c r="F18" s="143">
        <f>IF( ISERROR(VLOOKUP(CONCATENATE(A18,$D$5),sansalvador,7,FALSE)),"n.d.",VLOOKUP(CONCATENATE(A18,$D$5),sansalvador,7,FALSE))</f>
        <v>3</v>
      </c>
      <c r="G18" s="180"/>
      <c r="H18" s="180">
        <f>IF(ISERROR(VLOOKUP(CONCATENATE(A18,$H$5),sansalvador,5,FALSE)),"n.d.",VLOOKUP(CONCATENATE(A18,$H$5),sansalvador,5,FALSE))</f>
        <v>3</v>
      </c>
      <c r="I18" s="180">
        <f>IF(ISERROR(VLOOKUP(CONCATENATE(A18,$H$5),sansalvador,6,FALSE)),"n.d.",VLOOKUP(CONCATENATE(A18,$H$5),sansalvador,6,FALSE))</f>
        <v>3</v>
      </c>
      <c r="J18" s="180">
        <f>IF(ISERROR(VLOOKUP(CONCATENATE(A18,$H$5),sansalvador,7,FALSE)),"n.d.",VLOOKUP(CONCATENATE(A18,$H$5),sansalvador,7,FALSE))</f>
        <v>3</v>
      </c>
      <c r="K18" s="189"/>
      <c r="L18" s="180">
        <f>IF(ISERROR(VLOOKUP(CONCATENATE(A18,$L$5),sansalvador,5,FALSE)),"n.d.",VLOOKUP(CONCATENATE(A18,$L$5),sansalvador,5,FALSE))</f>
        <v>3.5</v>
      </c>
      <c r="M18" s="180">
        <f>IF(ISERROR(VLOOKUP(CONCATENATE(A18,$L$5),sansalvador,6,FALSE)),"n.d.",VLOOKUP(CONCATENATE(A18,$L$5),sansalvador,6,FALSE))</f>
        <v>3.5</v>
      </c>
      <c r="N18" s="180">
        <f>IF(ISERROR(VLOOKUP(CONCATENATE(A18,$L$5),sansalvador,7,FALSE)),"n.d.",VLOOKUP(CONCATENATE(A18,$L$5),sansalvador,7,FALSE))</f>
        <v>3.5</v>
      </c>
      <c r="O18" s="186"/>
      <c r="P18" s="180">
        <f>IF(ISERROR(VLOOKUP(CONCATENATE(A18,$P$5),sansalvador,5,FALSE)),"n.d.",VLOOKUP(CONCATENATE(A18,$P$5),sansalvador,5,FALSE))</f>
        <v>3.5</v>
      </c>
      <c r="Q18" s="180">
        <f>IF(ISERROR(VLOOKUP(CONCATENATE(A18,$P$5),sansalvador,6,FALSE)),"n.d.",VLOOKUP(CONCATENATE(A18,$P$5),sansalvador,6,FALSE))</f>
        <v>3.5</v>
      </c>
      <c r="R18" s="180">
        <f>IF(ISERROR(VLOOKUP(CONCATENATE(A18,$P$5),sansalvador,7,FALSE)),"n.d.",VLOOKUP(CONCATENATE(A18,$P$5),sansalvador,7,FALSE))</f>
        <v>3.5</v>
      </c>
    </row>
    <row r="19" spans="1:18" ht="17.25" customHeight="1">
      <c r="A19" s="3">
        <v>121</v>
      </c>
      <c r="B19" s="76" t="s">
        <v>146</v>
      </c>
      <c r="C19" s="77" t="s">
        <v>235</v>
      </c>
      <c r="D19" s="143">
        <f>IF(ISERROR(VLOOKUP(CONCATENATE(A19,$D$5),sansalvador,5,FALSE)),"n.d.",VLOOKUP(CONCATENATE(A19,$D$5),sansalvador,5,FALSE))</f>
        <v>3</v>
      </c>
      <c r="E19" s="143">
        <f>IF( ISERROR(VLOOKUP(CONCATENATE(A19,$D$5),sansalvador,6,FALSE)),"n.d.",VLOOKUP(CONCATENATE(A19,$D$5),sansalvador,6,FALSE))</f>
        <v>3</v>
      </c>
      <c r="F19" s="143">
        <f>IF( ISERROR(VLOOKUP(CONCATENATE(A19,$D$5),sansalvador,7,FALSE)),"n.d.",VLOOKUP(CONCATENATE(A19,$D$5),sansalvador,7,FALSE))</f>
        <v>3</v>
      </c>
      <c r="G19" s="180"/>
      <c r="H19" s="180">
        <f>IF(ISERROR(VLOOKUP(CONCATENATE(A19,$H$5),sansalvador,5,FALSE)),"n.d.",VLOOKUP(CONCATENATE(A19,$H$5),sansalvador,5,FALSE))</f>
        <v>3</v>
      </c>
      <c r="I19" s="180">
        <f>IF(ISERROR(VLOOKUP(CONCATENATE(A19,$H$5),sansalvador,6,FALSE)),"n.d.",VLOOKUP(CONCATENATE(A19,$H$5),sansalvador,6,FALSE))</f>
        <v>3</v>
      </c>
      <c r="J19" s="180">
        <f>IF(ISERROR(VLOOKUP(CONCATENATE(A19,$H$5),sansalvador,7,FALSE)),"n.d.",VLOOKUP(CONCATENATE(A19,$H$5),sansalvador,7,FALSE))</f>
        <v>3</v>
      </c>
      <c r="K19" s="189"/>
      <c r="L19" s="180">
        <f>IF(ISERROR(VLOOKUP(CONCATENATE(A19,$L$5),sansalvador,5,FALSE)),"n.d.",VLOOKUP(CONCATENATE(A19,$L$5),sansalvador,5,FALSE))</f>
        <v>3.5</v>
      </c>
      <c r="M19" s="180">
        <f>IF(ISERROR(VLOOKUP(CONCATENATE(A19,$L$5),sansalvador,6,FALSE)),"n.d.",VLOOKUP(CONCATENATE(A19,$L$5),sansalvador,6,FALSE))</f>
        <v>3.5</v>
      </c>
      <c r="N19" s="180">
        <f>IF(ISERROR(VLOOKUP(CONCATENATE(A19,$L$5),sansalvador,7,FALSE)),"n.d.",VLOOKUP(CONCATENATE(A19,$L$5),sansalvador,7,FALSE))</f>
        <v>3.5</v>
      </c>
      <c r="O19" s="186"/>
      <c r="P19" s="180">
        <f>IF(ISERROR(VLOOKUP(CONCATENATE(A19,$P$5),sansalvador,5,FALSE)),"n.d.",VLOOKUP(CONCATENATE(A19,$P$5),sansalvador,5,FALSE))</f>
        <v>3.5</v>
      </c>
      <c r="Q19" s="180">
        <f>IF(ISERROR(VLOOKUP(CONCATENATE(A19,$P$5),sansalvador,6,FALSE)),"n.d.",VLOOKUP(CONCATENATE(A19,$P$5),sansalvador,6,FALSE))</f>
        <v>3.5</v>
      </c>
      <c r="R19" s="180">
        <f>IF(ISERROR(VLOOKUP(CONCATENATE(A19,$P$5),sansalvador,7,FALSE)),"n.d.",VLOOKUP(CONCATENATE(A19,$P$5),sansalvador,7,FALSE))</f>
        <v>3.5</v>
      </c>
    </row>
    <row r="20" spans="1:18" ht="17.25" customHeight="1">
      <c r="A20" s="3">
        <v>122</v>
      </c>
      <c r="B20" s="76" t="s">
        <v>155</v>
      </c>
      <c r="C20" s="77" t="s">
        <v>235</v>
      </c>
      <c r="D20" s="143">
        <f>IF(ISERROR(VLOOKUP(CONCATENATE(A20,$D$5),sansalvador,5,FALSE)),"n.d.",VLOOKUP(CONCATENATE(A20,$D$5),sansalvador,5,FALSE))</f>
        <v>2.8</v>
      </c>
      <c r="E20" s="143">
        <f>IF( ISERROR(VLOOKUP(CONCATENATE(A20,$D$5),sansalvador,6,FALSE)),"n.d.",VLOOKUP(CONCATENATE(A20,$D$5),sansalvador,6,FALSE))</f>
        <v>2.6</v>
      </c>
      <c r="F20" s="143">
        <f>IF( ISERROR(VLOOKUP(CONCATENATE(A20,$D$5),sansalvador,7,FALSE)),"n.d.",VLOOKUP(CONCATENATE(A20,$D$5),sansalvador,7,FALSE))</f>
        <v>3</v>
      </c>
      <c r="G20" s="180"/>
      <c r="H20" s="180">
        <f>IF(ISERROR(VLOOKUP(CONCATENATE(A20,$H$5),sansalvador,5,FALSE)),"n.d.",VLOOKUP(CONCATENATE(A20,$H$5),sansalvador,5,FALSE))</f>
        <v>3</v>
      </c>
      <c r="I20" s="180">
        <f>IF(ISERROR(VLOOKUP(CONCATENATE(A20,$H$5),sansalvador,6,FALSE)),"n.d.",VLOOKUP(CONCATENATE(A20,$H$5),sansalvador,6,FALSE))</f>
        <v>3</v>
      </c>
      <c r="J20" s="180">
        <f>IF(ISERROR(VLOOKUP(CONCATENATE(A20,$H$5),sansalvador,7,FALSE)),"n.d.",VLOOKUP(CONCATENATE(A20,$H$5),sansalvador,7,FALSE))</f>
        <v>3</v>
      </c>
      <c r="K20" s="189"/>
      <c r="L20" s="180">
        <f>IF(ISERROR(VLOOKUP(CONCATENATE(A20,$L$5),sansalvador,5,FALSE)),"n.d.",VLOOKUP(CONCATENATE(A20,$L$5),sansalvador,5,FALSE))</f>
        <v>3.5</v>
      </c>
      <c r="M20" s="180">
        <f>IF(ISERROR(VLOOKUP(CONCATENATE(A20,$L$5),sansalvador,6,FALSE)),"n.d.",VLOOKUP(CONCATENATE(A20,$L$5),sansalvador,6,FALSE))</f>
        <v>3.5</v>
      </c>
      <c r="N20" s="180">
        <f>IF(ISERROR(VLOOKUP(CONCATENATE(A20,$L$5),sansalvador,7,FALSE)),"n.d.",VLOOKUP(CONCATENATE(A20,$L$5),sansalvador,7,FALSE))</f>
        <v>3.5</v>
      </c>
      <c r="O20" s="186"/>
      <c r="P20" s="180">
        <f>IF(ISERROR(VLOOKUP(CONCATENATE(A20,$P$5),sansalvador,5,FALSE)),"n.d.",VLOOKUP(CONCATENATE(A20,$P$5),sansalvador,5,FALSE))</f>
        <v>3.3333333333333335</v>
      </c>
      <c r="Q20" s="180">
        <f>IF(ISERROR(VLOOKUP(CONCATENATE(A20,$P$5),sansalvador,6,FALSE)),"n.d.",VLOOKUP(CONCATENATE(A20,$P$5),sansalvador,6,FALSE))</f>
        <v>3</v>
      </c>
      <c r="R20" s="180">
        <f>IF(ISERROR(VLOOKUP(CONCATENATE(A20,$P$5),sansalvador,7,FALSE)),"n.d.",VLOOKUP(CONCATENATE(A20,$P$5),sansalvador,7,FALSE))</f>
        <v>3.5</v>
      </c>
    </row>
    <row r="21" spans="1:18" ht="17.25" customHeight="1">
      <c r="A21" s="3">
        <v>126</v>
      </c>
      <c r="B21" s="168" t="s">
        <v>239</v>
      </c>
      <c r="C21" s="166"/>
      <c r="D21" s="190"/>
      <c r="E21" s="190"/>
      <c r="F21" s="190"/>
      <c r="G21" s="185"/>
      <c r="H21" s="190"/>
      <c r="I21" s="190"/>
      <c r="J21" s="190"/>
      <c r="K21" s="189"/>
      <c r="L21" s="191"/>
      <c r="M21" s="191"/>
      <c r="N21" s="191"/>
      <c r="O21" s="186"/>
      <c r="P21" s="191"/>
      <c r="Q21" s="191"/>
      <c r="R21" s="191"/>
    </row>
    <row r="22" spans="1:18" ht="17.25" customHeight="1">
      <c r="A22" s="3">
        <v>124</v>
      </c>
      <c r="B22" s="76" t="s">
        <v>147</v>
      </c>
      <c r="C22" s="77" t="s">
        <v>235</v>
      </c>
      <c r="D22" s="143">
        <f>IF(ISERROR(VLOOKUP(CONCATENATE(A22,$D$5),sansalvador,5,FALSE)),"n.d.",VLOOKUP(CONCATENATE(A22,$D$5),sansalvador,5,FALSE))</f>
        <v>1.2125000000000001</v>
      </c>
      <c r="E22" s="143">
        <f>IF( ISERROR(VLOOKUP(CONCATENATE(A22,$D$5),sansalvador,6,FALSE)),"n.d.",VLOOKUP(CONCATENATE(A22,$D$5),sansalvador,6,FALSE))</f>
        <v>1.2</v>
      </c>
      <c r="F22" s="143">
        <f>IF( ISERROR(VLOOKUP(CONCATENATE(A22,$D$5),sansalvador,7,FALSE)),"n.d.",VLOOKUP(CONCATENATE(A22,$D$5),sansalvador,7,FALSE))</f>
        <v>1.25</v>
      </c>
      <c r="G22" s="180"/>
      <c r="H22" s="180">
        <f>IF(ISERROR(VLOOKUP(CONCATENATE(A22,$H$5),sansalvador,5,FALSE)),"n.d.",VLOOKUP(CONCATENATE(A22,$H$5),sansalvador,5,FALSE))</f>
        <v>1.3</v>
      </c>
      <c r="I22" s="180">
        <f>IF(ISERROR(VLOOKUP(CONCATENATE(A22,$H$5),sansalvador,6,FALSE)),"n.d.",VLOOKUP(CONCATENATE(A22,$H$5),sansalvador,6,FALSE))</f>
        <v>1.3</v>
      </c>
      <c r="J22" s="180">
        <f>IF(ISERROR(VLOOKUP(CONCATENATE(A22,$H$5),sansalvador,7,FALSE)),"n.d.",VLOOKUP(CONCATENATE(A22,$H$5),sansalvador,7,FALSE))</f>
        <v>1.3</v>
      </c>
      <c r="K22" s="189"/>
      <c r="L22" s="180">
        <f>IF(ISERROR(VLOOKUP(CONCATENATE(A22,$L$5),sansalvador,5,FALSE)),"n.d.",VLOOKUP(CONCATENATE(A22,$L$5),sansalvador,5,FALSE))</f>
        <v>1.2166666666666666</v>
      </c>
      <c r="M22" s="180">
        <f>IF(ISERROR(VLOOKUP(CONCATENATE(A22,$L$5),sansalvador,6,FALSE)),"n.d.",VLOOKUP(CONCATENATE(A22,$L$5),sansalvador,6,FALSE))</f>
        <v>1.1000000000000001</v>
      </c>
      <c r="N22" s="180">
        <f>IF(ISERROR(VLOOKUP(CONCATENATE(A22,$L$5),sansalvador,7,FALSE)),"n.d.",VLOOKUP(CONCATENATE(A22,$L$5),sansalvador,7,FALSE))</f>
        <v>1.35</v>
      </c>
      <c r="O22" s="186"/>
      <c r="P22" s="180">
        <f>IF(ISERROR(VLOOKUP(CONCATENATE(A22,$P$5),sansalvador,5,FALSE)),"n.d.",VLOOKUP(CONCATENATE(A22,$P$5),sansalvador,5,FALSE))</f>
        <v>1.375</v>
      </c>
      <c r="Q22" s="180">
        <f>IF(ISERROR(VLOOKUP(CONCATENATE(A22,$P$5),sansalvador,6,FALSE)),"n.d.",VLOOKUP(CONCATENATE(A22,$P$5),sansalvador,6,FALSE))</f>
        <v>1.25</v>
      </c>
      <c r="R22" s="180">
        <f>IF(ISERROR(VLOOKUP(CONCATENATE(A22,$P$5),sansalvador,7,FALSE)),"n.d.",VLOOKUP(CONCATENATE(A22,$P$5),sansalvador,7,FALSE))</f>
        <v>1.75</v>
      </c>
    </row>
    <row r="23" spans="1:18" ht="17.25" customHeight="1">
      <c r="A23" s="3">
        <v>125</v>
      </c>
      <c r="B23" s="76" t="s">
        <v>148</v>
      </c>
      <c r="C23" s="77" t="s">
        <v>235</v>
      </c>
      <c r="D23" s="143">
        <f>IF(ISERROR(VLOOKUP(CONCATENATE(A23,$D$5),sansalvador,5,FALSE)),"n.d.",VLOOKUP(CONCATENATE(A23,$D$5),sansalvador,5,FALSE))</f>
        <v>1.75</v>
      </c>
      <c r="E23" s="143">
        <f>IF( ISERROR(VLOOKUP(CONCATENATE(A23,$D$5),sansalvador,6,FALSE)),"n.d.",VLOOKUP(CONCATENATE(A23,$D$5),sansalvador,6,FALSE))</f>
        <v>1.75</v>
      </c>
      <c r="F23" s="143">
        <f>IF( ISERROR(VLOOKUP(CONCATENATE(A23,$D$5),sansalvador,7,FALSE)),"n.d.",VLOOKUP(CONCATENATE(A23,$D$5),sansalvador,7,FALSE))</f>
        <v>1.75</v>
      </c>
      <c r="G23" s="180"/>
      <c r="H23" s="180">
        <f>IF(ISERROR(VLOOKUP(CONCATENATE(A23,$H$5),sansalvador,5,FALSE)),"n.d.",VLOOKUP(CONCATENATE(A23,$H$5),sansalvador,5,FALSE))</f>
        <v>1.7</v>
      </c>
      <c r="I23" s="180">
        <f>IF(ISERROR(VLOOKUP(CONCATENATE(A23,$H$5),sansalvador,6,FALSE)),"n.d.",VLOOKUP(CONCATENATE(A23,$H$5),sansalvador,6,FALSE))</f>
        <v>1.7</v>
      </c>
      <c r="J23" s="180">
        <f>IF(ISERROR(VLOOKUP(CONCATENATE(A23,$H$5),sansalvador,7,FALSE)),"n.d.",VLOOKUP(CONCATENATE(A23,$H$5),sansalvador,7,FALSE))</f>
        <v>1.7</v>
      </c>
      <c r="K23" s="189"/>
      <c r="L23" s="180">
        <f>IF(ISERROR(VLOOKUP(CONCATENATE(A23,$L$5),sansalvador,5,FALSE)),"n.d.",VLOOKUP(CONCATENATE(A23,$L$5),sansalvador,5,FALSE))</f>
        <v>1.916666666666667</v>
      </c>
      <c r="M23" s="180">
        <f>IF(ISERROR(VLOOKUP(CONCATENATE(A23,$L$5),sansalvador,6,FALSE)),"n.d.",VLOOKUP(CONCATENATE(A23,$L$5),sansalvador,6,FALSE))</f>
        <v>1.8</v>
      </c>
      <c r="N23" s="180">
        <f>IF(ISERROR(VLOOKUP(CONCATENATE(A23,$L$5),sansalvador,7,FALSE)),"n.d.",VLOOKUP(CONCATENATE(A23,$L$5),sansalvador,7,FALSE))</f>
        <v>2</v>
      </c>
      <c r="O23" s="186"/>
      <c r="P23" s="180">
        <f>IF(ISERROR(VLOOKUP(CONCATENATE(A23,$P$5),sansalvador,5,FALSE)),"n.d.",VLOOKUP(CONCATENATE(A23,$P$5),sansalvador,5,FALSE))</f>
        <v>1.9</v>
      </c>
      <c r="Q23" s="180">
        <f>IF(ISERROR(VLOOKUP(CONCATENATE(A23,$P$5),sansalvador,6,FALSE)),"n.d.",VLOOKUP(CONCATENATE(A23,$P$5),sansalvador,6,FALSE))</f>
        <v>1.75</v>
      </c>
      <c r="R23" s="180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6" t="s">
        <v>156</v>
      </c>
      <c r="C24" s="141" t="s">
        <v>236</v>
      </c>
      <c r="D24" s="143">
        <f>IF(ISERROR(VLOOKUP(CONCATENATE(A24,$D$5),sansalvador,5,FALSE)),"n.d.",VLOOKUP(CONCATENATE(A24,$D$5),sansalvador,5,FALSE))</f>
        <v>4.0999999999999996</v>
      </c>
      <c r="E24" s="143">
        <f>IF( ISERROR(VLOOKUP(CONCATENATE(A24,$D$5),sansalvador,6,FALSE)),"n.d.",VLOOKUP(CONCATENATE(A24,$D$5),sansalvador,6,FALSE))</f>
        <v>4</v>
      </c>
      <c r="F24" s="143">
        <f>IF( ISERROR(VLOOKUP(CONCATENATE(A24,$D$5),sansalvador,7,FALSE)),"n.d.",VLOOKUP(CONCATENATE(A24,$D$5),sansalvador,7,FALSE))</f>
        <v>4.2</v>
      </c>
      <c r="G24" s="180"/>
      <c r="H24" s="180">
        <f>IF(ISERROR(VLOOKUP(CONCATENATE(A24,$H$5),sansalvador,5,FALSE)),"n.d.",VLOOKUP(CONCATENATE(A24,$H$5),sansalvador,5,FALSE))</f>
        <v>4</v>
      </c>
      <c r="I24" s="180">
        <f>IF(ISERROR(VLOOKUP(CONCATENATE(A24,$H$5),sansalvador,6,FALSE)),"n.d.",VLOOKUP(CONCATENATE(A24,$H$5),sansalvador,6,FALSE))</f>
        <v>4</v>
      </c>
      <c r="J24" s="180">
        <f>IF(ISERROR(VLOOKUP(CONCATENATE(A24,$H$5),sansalvador,7,FALSE)),"n.d.",VLOOKUP(CONCATENATE(A24,$H$5),sansalvador,7,FALSE))</f>
        <v>4</v>
      </c>
      <c r="K24" s="189"/>
      <c r="L24" s="180">
        <f>IF(ISERROR(VLOOKUP(CONCATENATE(A24,$L$5),sansalvador,5,FALSE)),"n.d.",VLOOKUP(CONCATENATE(A24,$L$5),sansalvador,5,FALSE))</f>
        <v>4.6928571428571431</v>
      </c>
      <c r="M24" s="180">
        <f>IF(ISERROR(VLOOKUP(CONCATENATE(A24,$L$5),sansalvador,6,FALSE)),"n.d.",VLOOKUP(CONCATENATE(A24,$L$5),sansalvador,6,FALSE))</f>
        <v>4.3499999999999996</v>
      </c>
      <c r="N24" s="180">
        <f>IF(ISERROR(VLOOKUP(CONCATENATE(A24,$L$5),sansalvador,7,FALSE)),"n.d.",VLOOKUP(CONCATENATE(A24,$L$5),sansalvador,7,FALSE))</f>
        <v>5</v>
      </c>
      <c r="O24" s="186"/>
      <c r="P24" s="180">
        <f>IF(ISERROR(VLOOKUP(CONCATENATE(A24,$P$5),sansalvador,5,FALSE)),"n.d.",VLOOKUP(CONCATENATE(A24,$P$5),sansalvador,5,FALSE))</f>
        <v>4.5</v>
      </c>
      <c r="Q24" s="180">
        <f>IF(ISERROR(VLOOKUP(CONCATENATE(A24,$P$5),sansalvador,6,FALSE)),"n.d.",VLOOKUP(CONCATENATE(A24,$P$5),sansalvador,6,FALSE))</f>
        <v>4.5</v>
      </c>
      <c r="R24" s="180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76" t="s">
        <v>149</v>
      </c>
      <c r="C25" s="141" t="s">
        <v>236</v>
      </c>
      <c r="D25" s="143">
        <f>IF(ISERROR(VLOOKUP(CONCATENATE(A25,$D$5),sansalvador,5,FALSE)),"n.d.",VLOOKUP(CONCATENATE(A25,$D$5),sansalvador,5,FALSE))</f>
        <v>3.9416666666666664</v>
      </c>
      <c r="E25" s="143">
        <f>IF( ISERROR(VLOOKUP(CONCATENATE(A25,$D$5),sansalvador,6,FALSE)),"n.d.",VLOOKUP(CONCATENATE(A25,$D$5),sansalvador,6,FALSE))</f>
        <v>3.85</v>
      </c>
      <c r="F25" s="143">
        <f>IF( ISERROR(VLOOKUP(CONCATENATE(A25,$D$5),sansalvador,7,FALSE)),"n.d.",VLOOKUP(CONCATENATE(A25,$D$5),sansalvador,7,FALSE))</f>
        <v>4</v>
      </c>
      <c r="G25" s="180"/>
      <c r="H25" s="180">
        <f>IF(ISERROR(VLOOKUP(CONCATENATE(A25,$H$5),sansalvador,5,FALSE)),"n.d.",VLOOKUP(CONCATENATE(A25,$H$5),sansalvador,5,FALSE))</f>
        <v>3.75</v>
      </c>
      <c r="I25" s="180">
        <f>IF(ISERROR(VLOOKUP(CONCATENATE(A25,$H$5),sansalvador,6,FALSE)),"n.d.",VLOOKUP(CONCATENATE(A25,$H$5),sansalvador,6,FALSE))</f>
        <v>3.75</v>
      </c>
      <c r="J25" s="180">
        <f>IF(ISERROR(VLOOKUP(CONCATENATE(A25,$H$5),sansalvador,7,FALSE)),"n.d.",VLOOKUP(CONCATENATE(A25,$H$5),sansalvador,7,FALSE))</f>
        <v>3.75</v>
      </c>
      <c r="K25" s="189"/>
      <c r="L25" s="180">
        <f>IF(ISERROR(VLOOKUP(CONCATENATE(A25,$L$5),sansalvador,5,FALSE)),"n.d.",VLOOKUP(CONCATENATE(A25,$L$5),sansalvador,5,FALSE))</f>
        <v>4.3250000000000002</v>
      </c>
      <c r="M25" s="180">
        <f>IF(ISERROR(VLOOKUP(CONCATENATE(A25,$L$5),sansalvador,6,FALSE)),"n.d.",VLOOKUP(CONCATENATE(A25,$L$5),sansalvador,6,FALSE))</f>
        <v>4.1500000000000004</v>
      </c>
      <c r="N25" s="180">
        <f>IF(ISERROR(VLOOKUP(CONCATENATE(A25,$L$5),sansalvador,7,FALSE)),"n.d.",VLOOKUP(CONCATENATE(A25,$L$5),sansalvador,7,FALSE))</f>
        <v>4.5</v>
      </c>
      <c r="O25" s="186"/>
      <c r="P25" s="180">
        <f>IF(ISERROR(VLOOKUP(CONCATENATE(A25,$P$5),sansalvador,5,FALSE)),"n.d.",VLOOKUP(CONCATENATE(A25,$P$5),sansalvador,5,FALSE))</f>
        <v>4.0875000000000004</v>
      </c>
      <c r="Q25" s="180">
        <f>IF(ISERROR(VLOOKUP(CONCATENATE(A25,$P$5),sansalvador,6,FALSE)),"n.d.",VLOOKUP(CONCATENATE(A25,$P$5),sansalvador,6,FALSE))</f>
        <v>4</v>
      </c>
      <c r="R25" s="180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68" t="s">
        <v>3</v>
      </c>
      <c r="C26" s="166"/>
      <c r="D26" s="190"/>
      <c r="E26" s="190"/>
      <c r="F26" s="190"/>
      <c r="G26" s="185"/>
      <c r="H26" s="190"/>
      <c r="I26" s="190"/>
      <c r="J26" s="190"/>
      <c r="K26" s="189"/>
      <c r="L26" s="191"/>
      <c r="M26" s="191"/>
      <c r="N26" s="191"/>
      <c r="O26" s="186"/>
      <c r="P26" s="191"/>
      <c r="Q26" s="191"/>
      <c r="R26" s="191"/>
    </row>
    <row r="27" spans="1:18" ht="17.25" customHeight="1">
      <c r="A27" s="3">
        <v>130</v>
      </c>
      <c r="B27" s="76" t="s">
        <v>150</v>
      </c>
      <c r="C27" s="77" t="s">
        <v>231</v>
      </c>
      <c r="D27" s="143">
        <f>IF(ISERROR(VLOOKUP(CONCATENATE(A27,$D$5),sansalvador,5,FALSE)),"n.d.",VLOOKUP(CONCATENATE(A27,$D$5),sansalvador,5,FALSE))</f>
        <v>3</v>
      </c>
      <c r="E27" s="143">
        <f>IF( ISERROR(VLOOKUP(CONCATENATE(A27,$D$5),sansalvador,6,FALSE)),"n.d.",VLOOKUP(CONCATENATE(A27,$D$5),sansalvador,6,FALSE))</f>
        <v>3</v>
      </c>
      <c r="F27" s="143">
        <f>IF( ISERROR(VLOOKUP(CONCATENATE(A27,$D$5),sansalvador,7,FALSE)),"n.d.",VLOOKUP(CONCATENATE(A27,$D$5),sansalvador,7,FALSE))</f>
        <v>3</v>
      </c>
      <c r="G27" s="180"/>
      <c r="H27" s="180">
        <f>IF(ISERROR(VLOOKUP(CONCATENATE(A27,$H$5),sansalvador,5,FALSE)),"n.d.",VLOOKUP(CONCATENATE(A27,$H$5),sansalvador,5,FALSE))</f>
        <v>3.5</v>
      </c>
      <c r="I27" s="180">
        <f>IF(ISERROR(VLOOKUP(CONCATENATE(A27,$H$5),sansalvador,6,FALSE)),"n.d.",VLOOKUP(CONCATENATE(A27,$H$5),sansalvador,6,FALSE))</f>
        <v>3.5</v>
      </c>
      <c r="J27" s="180">
        <f>IF(ISERROR(VLOOKUP(CONCATENATE(A27,$H$5),sansalvador,7,FALSE)),"n.d.",VLOOKUP(CONCATENATE(A27,$H$5),sansalvador,7,FALSE))</f>
        <v>3.5</v>
      </c>
      <c r="K27" s="189"/>
      <c r="L27" s="180">
        <f>IF(ISERROR(VLOOKUP(CONCATENATE(A27,$L$5),sansalvador,5,FALSE)),"n.d.",VLOOKUP(CONCATENATE(A27,$L$5),sansalvador,5,FALSE))</f>
        <v>3</v>
      </c>
      <c r="M27" s="180">
        <f>IF(ISERROR(VLOOKUP(CONCATENATE(A27,$L$5),sansalvador,6,FALSE)),"n.d.",VLOOKUP(CONCATENATE(A27,$L$5),sansalvador,6,FALSE))</f>
        <v>3</v>
      </c>
      <c r="N27" s="180">
        <f>IF(ISERROR(VLOOKUP(CONCATENATE(A27,$L$5),sansalvador,7,FALSE)),"n.d.",VLOOKUP(CONCATENATE(A27,$L$5),sansalvador,7,FALSE))</f>
        <v>3</v>
      </c>
      <c r="O27" s="186"/>
      <c r="P27" s="180">
        <f>IF(ISERROR(VLOOKUP(CONCATENATE(A27,$P$5),sansalvador,5,FALSE)),"n.d.",VLOOKUP(CONCATENATE(A27,$P$5),sansalvador,5,FALSE))</f>
        <v>2.5</v>
      </c>
      <c r="Q27" s="180">
        <f>IF(ISERROR(VLOOKUP(CONCATENATE(A27,$P$5),sansalvador,6,FALSE)),"n.d.",VLOOKUP(CONCATENATE(A27,$P$5),sansalvador,6,FALSE))</f>
        <v>2.5</v>
      </c>
      <c r="R27" s="180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6" t="s">
        <v>151</v>
      </c>
      <c r="C28" s="77" t="s">
        <v>235</v>
      </c>
      <c r="D28" s="143">
        <f>IF(ISERROR(VLOOKUP(CONCATENATE(A28,$D$5),sansalvador,5,FALSE)),"n.d.",VLOOKUP(CONCATENATE(A28,$D$5),sansalvador,5,FALSE))</f>
        <v>2.5499999999999998</v>
      </c>
      <c r="E28" s="143">
        <f>IF( ISERROR(VLOOKUP(CONCATENATE(A28,$D$5),sansalvador,6,FALSE)),"n.d.",VLOOKUP(CONCATENATE(A28,$D$5),sansalvador,6,FALSE))</f>
        <v>2.5</v>
      </c>
      <c r="F28" s="143">
        <f>IF( ISERROR(VLOOKUP(CONCATENATE(A28,$D$5),sansalvador,7,FALSE)),"n.d.",VLOOKUP(CONCATENATE(A28,$D$5),sansalvador,7,FALSE))</f>
        <v>2.6</v>
      </c>
      <c r="G28" s="180"/>
      <c r="H28" s="180">
        <f>IF(ISERROR(VLOOKUP(CONCATENATE(A28,$H$5),sansalvador,5,FALSE)),"n.d.",VLOOKUP(CONCATENATE(A28,$H$5),sansalvador,5,FALSE))</f>
        <v>2.8</v>
      </c>
      <c r="I28" s="180">
        <f>IF(ISERROR(VLOOKUP(CONCATENATE(A28,$H$5),sansalvador,6,FALSE)),"n.d.",VLOOKUP(CONCATENATE(A28,$H$5),sansalvador,6,FALSE))</f>
        <v>2.8</v>
      </c>
      <c r="J28" s="180">
        <f>IF(ISERROR(VLOOKUP(CONCATENATE(A28,$H$5),sansalvador,7,FALSE)),"n.d.",VLOOKUP(CONCATENATE(A28,$H$5),sansalvador,7,FALSE))</f>
        <v>2.8</v>
      </c>
      <c r="K28" s="189"/>
      <c r="L28" s="180">
        <f>IF(ISERROR(VLOOKUP(CONCATENATE(A28,$L$5),sansalvador,5,FALSE)),"n.d.",VLOOKUP(CONCATENATE(A28,$L$5),sansalvador,5,FALSE))</f>
        <v>3</v>
      </c>
      <c r="M28" s="180">
        <f>IF(ISERROR(VLOOKUP(CONCATENATE(A28,$L$5),sansalvador,6,FALSE)),"n.d.",VLOOKUP(CONCATENATE(A28,$L$5),sansalvador,6,FALSE))</f>
        <v>3</v>
      </c>
      <c r="N28" s="180">
        <f>IF(ISERROR(VLOOKUP(CONCATENATE(A28,$L$5),sansalvador,7,FALSE)),"n.d.",VLOOKUP(CONCATENATE(A28,$L$5),sansalvador,7,FALSE))</f>
        <v>3</v>
      </c>
      <c r="O28" s="186"/>
      <c r="P28" s="180">
        <f>IF(ISERROR(VLOOKUP(CONCATENATE(A28,$P$5),sansalvador,5,FALSE)),"n.d.",VLOOKUP(CONCATENATE(A28,$P$5),sansalvador,5,FALSE))</f>
        <v>3</v>
      </c>
      <c r="Q28" s="180">
        <f>IF(ISERROR(VLOOKUP(CONCATENATE(A28,$P$5),sansalvador,6,FALSE)),"n.d.",VLOOKUP(CONCATENATE(A28,$P$5),sansalvador,6,FALSE))</f>
        <v>3</v>
      </c>
      <c r="R28" s="180">
        <f>IF(ISERROR(VLOOKUP(CONCATENATE(A28,$P$5),sansalvador,7,FALSE)),"n.d.",VLOOKUP(CONCATENATE(A28,$P$5),sansalvador,7,FALSE))</f>
        <v>3</v>
      </c>
    </row>
    <row r="29" spans="1:18" ht="17.25" customHeight="1">
      <c r="A29" s="3">
        <v>133</v>
      </c>
      <c r="B29" s="76" t="s">
        <v>152</v>
      </c>
      <c r="C29" s="77" t="s">
        <v>235</v>
      </c>
      <c r="D29" s="143">
        <f>IF(ISERROR(VLOOKUP(CONCATENATE(A29,$D$5),sansalvador,5,FALSE)),"n.d.",VLOOKUP(CONCATENATE(A29,$D$5),sansalvador,5,FALSE))</f>
        <v>3.8374999999999999</v>
      </c>
      <c r="E29" s="143">
        <f>IF( ISERROR(VLOOKUP(CONCATENATE(A29,$D$5),sansalvador,6,FALSE)),"n.d.",VLOOKUP(CONCATENATE(A29,$D$5),sansalvador,6,FALSE))</f>
        <v>3.8</v>
      </c>
      <c r="F29" s="143">
        <f>IF( ISERROR(VLOOKUP(CONCATENATE(A29,$D$5),sansalvador,7,FALSE)),"n.d.",VLOOKUP(CONCATENATE(A29,$D$5),sansalvador,7,FALSE))</f>
        <v>3.85</v>
      </c>
      <c r="G29" s="180"/>
      <c r="H29" s="180">
        <f>IF(ISERROR(VLOOKUP(CONCATENATE(A29,$H$5),sansalvador,5,FALSE)),"n.d.",VLOOKUP(CONCATENATE(A29,$H$5),sansalvador,5,FALSE))</f>
        <v>4.25</v>
      </c>
      <c r="I29" s="180">
        <f>IF(ISERROR(VLOOKUP(CONCATENATE(A29,$H$5),sansalvador,6,FALSE)),"n.d.",VLOOKUP(CONCATENATE(A29,$H$5),sansalvador,6,FALSE))</f>
        <v>4.25</v>
      </c>
      <c r="J29" s="180">
        <f>IF(ISERROR(VLOOKUP(CONCATENATE(A29,$H$5),sansalvador,7,FALSE)),"n.d.",VLOOKUP(CONCATENATE(A29,$H$5),sansalvador,7,FALSE))</f>
        <v>4.25</v>
      </c>
      <c r="K29" s="189"/>
      <c r="L29" s="180">
        <f>IF(ISERROR(VLOOKUP(CONCATENATE(A29,$L$5),sansalvador,5,FALSE)),"n.d.",VLOOKUP(CONCATENATE(A29,$L$5),sansalvador,5,FALSE))</f>
        <v>4.25</v>
      </c>
      <c r="M29" s="180">
        <f>IF(ISERROR(VLOOKUP(CONCATENATE(A29,$L$5),sansalvador,6,FALSE)),"n.d.",VLOOKUP(CONCATENATE(A29,$L$5),sansalvador,6,FALSE))</f>
        <v>4</v>
      </c>
      <c r="N29" s="180">
        <f>IF(ISERROR(VLOOKUP(CONCATENATE(A29,$L$5),sansalvador,7,FALSE)),"n.d.",VLOOKUP(CONCATENATE(A29,$L$5),sansalvador,7,FALSE))</f>
        <v>4.5</v>
      </c>
      <c r="O29" s="186"/>
      <c r="P29" s="180">
        <f>IF(ISERROR(VLOOKUP(CONCATENATE(A29,$P$5),sansalvador,5,FALSE)),"n.d.",VLOOKUP(CONCATENATE(A29,$P$5),sansalvador,5,FALSE))</f>
        <v>4</v>
      </c>
      <c r="Q29" s="180">
        <f>IF(ISERROR(VLOOKUP(CONCATENATE(A29,$P$5),sansalvador,6,FALSE)),"n.d.",VLOOKUP(CONCATENATE(A29,$P$5),sansalvador,6,FALSE))</f>
        <v>3.5</v>
      </c>
      <c r="R29" s="180">
        <f>IF(ISERROR(VLOOKUP(CONCATENATE(A29,$P$5),sansalvador,7,FALSE)),"n.d.",VLOOKUP(CONCATENATE(A29,$P$5),sansalvador,7,FALSE))</f>
        <v>4.5</v>
      </c>
    </row>
    <row r="30" spans="1:18" ht="17.25" customHeight="1">
      <c r="A30" s="3">
        <v>134</v>
      </c>
      <c r="B30" s="76" t="s">
        <v>153</v>
      </c>
      <c r="C30" s="77" t="s">
        <v>235</v>
      </c>
      <c r="D30" s="143">
        <f>IF(ISERROR(VLOOKUP(CONCATENATE(A30,$D$5),sansalvador,5,FALSE)),"n.d.",VLOOKUP(CONCATENATE(A30,$D$5),sansalvador,5,FALSE))</f>
        <v>5.25</v>
      </c>
      <c r="E30" s="143">
        <f>IF( ISERROR(VLOOKUP(CONCATENATE(A30,$D$5),sansalvador,6,FALSE)),"n.d.",VLOOKUP(CONCATENATE(A30,$D$5),sansalvador,6,FALSE))</f>
        <v>5</v>
      </c>
      <c r="F30" s="143">
        <f>IF( ISERROR(VLOOKUP(CONCATENATE(A30,$D$5),sansalvador,7,FALSE)),"n.d.",VLOOKUP(CONCATENATE(A30,$D$5),sansalvador,7,FALSE))</f>
        <v>6</v>
      </c>
      <c r="G30" s="180"/>
      <c r="H30" s="180" t="str">
        <f>IF(ISERROR(VLOOKUP(CONCATENATE(A30,$H$5),sansalvador,5,FALSE)),"n.d.",VLOOKUP(CONCATENATE(A30,$H$5),sansalvador,5,FALSE))</f>
        <v>n.d.</v>
      </c>
      <c r="I30" s="180" t="str">
        <f>IF(ISERROR(VLOOKUP(CONCATENATE(A30,$H$5),sansalvador,6,FALSE)),"n.d.",VLOOKUP(CONCATENATE(A30,$H$5),sansalvador,6,FALSE))</f>
        <v>n.d.</v>
      </c>
      <c r="J30" s="180" t="str">
        <f>IF(ISERROR(VLOOKUP(CONCATENATE(A30,$H$5),sansalvador,7,FALSE)),"n.d.",VLOOKUP(CONCATENATE(A30,$H$5),sansalvador,7,FALSE))</f>
        <v>n.d.</v>
      </c>
      <c r="K30" s="189"/>
      <c r="L30" s="180">
        <f>IF(ISERROR(VLOOKUP(CONCATENATE(A30,$L$5),sansalvador,5,FALSE)),"n.d.",VLOOKUP(CONCATENATE(A30,$L$5),sansalvador,5,FALSE))</f>
        <v>6</v>
      </c>
      <c r="M30" s="180">
        <f>IF(ISERROR(VLOOKUP(CONCATENATE(A30,$L$5),sansalvador,6,FALSE)),"n.d.",VLOOKUP(CONCATENATE(A30,$L$5),sansalvador,6,FALSE))</f>
        <v>6</v>
      </c>
      <c r="N30" s="180">
        <f>IF(ISERROR(VLOOKUP(CONCATENATE(A30,$L$5),sansalvador,7,FALSE)),"n.d.",VLOOKUP(CONCATENATE(A30,$L$5),sansalvador,7,FALSE))</f>
        <v>6</v>
      </c>
      <c r="O30" s="186"/>
      <c r="P30" s="180">
        <f>IF(ISERROR(VLOOKUP(CONCATENATE(A30,$P$5),sansalvador,5,FALSE)),"n.d.",VLOOKUP(CONCATENATE(A30,$P$5),sansalvador,5,FALSE))</f>
        <v>5.5</v>
      </c>
      <c r="Q30" s="180">
        <f>IF(ISERROR(VLOOKUP(CONCATENATE(A30,$P$5),sansalvador,6,FALSE)),"n.d.",VLOOKUP(CONCATENATE(A30,$P$5),sansalvador,6,FALSE))</f>
        <v>5</v>
      </c>
      <c r="R30" s="180">
        <f>IF(ISERROR(VLOOKUP(CONCATENATE(A30,$P$5),sansalvador,7,FALSE)),"n.d.",VLOOKUP(CONCATENATE(A30,$P$5),sansalvador,7,FALSE))</f>
        <v>5.75</v>
      </c>
    </row>
    <row r="31" spans="1:18" ht="17.25" customHeight="1">
      <c r="A31" s="3">
        <v>135</v>
      </c>
      <c r="B31" s="76" t="s">
        <v>154</v>
      </c>
      <c r="C31" s="77" t="s">
        <v>235</v>
      </c>
      <c r="D31" s="143">
        <f>IF(ISERROR(VLOOKUP(CONCATENATE(A31,$D$5),sansalvador,5,FALSE)),"n.d.",VLOOKUP(CONCATENATE(A31,$D$5),sansalvador,5,FALSE))</f>
        <v>1.7625</v>
      </c>
      <c r="E31" s="143">
        <f>IF( ISERROR(VLOOKUP(CONCATENATE(A31,$D$5),sansalvador,6,FALSE)),"n.d.",VLOOKUP(CONCATENATE(A31,$D$5),sansalvador,6,FALSE))</f>
        <v>1.75</v>
      </c>
      <c r="F31" s="143">
        <f>IF( ISERROR(VLOOKUP(CONCATENATE(A31,$D$5),sansalvador,7,FALSE)),"n.d.",VLOOKUP(CONCATENATE(A31,$D$5),sansalvador,7,FALSE))</f>
        <v>1.8</v>
      </c>
      <c r="G31" s="180"/>
      <c r="H31" s="180">
        <f>IF(ISERROR(VLOOKUP(CONCATENATE(A31,$H$5),sansalvador,5,FALSE)),"n.d.",VLOOKUP(CONCATENATE(A31,$H$5),sansalvador,5,FALSE))</f>
        <v>1.6</v>
      </c>
      <c r="I31" s="180">
        <f>IF(ISERROR(VLOOKUP(CONCATENATE(A31,$H$5),sansalvador,6,FALSE)),"n.d.",VLOOKUP(CONCATENATE(A31,$H$5),sansalvador,6,FALSE))</f>
        <v>1.6</v>
      </c>
      <c r="J31" s="180">
        <f>IF(ISERROR(VLOOKUP(CONCATENATE(A31,$H$5),sansalvador,7,FALSE)),"n.d.",VLOOKUP(CONCATENATE(A31,$H$5),sansalvador,7,FALSE))</f>
        <v>1.6</v>
      </c>
      <c r="K31" s="189"/>
      <c r="L31" s="180">
        <f>IF(ISERROR(VLOOKUP(CONCATENATE(A31,$L$5),sansalvador,5,FALSE)),"n.d.",VLOOKUP(CONCATENATE(A31,$L$5),sansalvador,5,FALSE))</f>
        <v>2.15</v>
      </c>
      <c r="M31" s="180">
        <f>IF(ISERROR(VLOOKUP(CONCATENATE(A31,$L$5),sansalvador,6,FALSE)),"n.d.",VLOOKUP(CONCATENATE(A31,$L$5),sansalvador,6,FALSE))</f>
        <v>2.15</v>
      </c>
      <c r="N31" s="180">
        <f>IF(ISERROR(VLOOKUP(CONCATENATE(A31,$L$5),sansalvador,7,FALSE)),"n.d.",VLOOKUP(CONCATENATE(A31,$L$5),sansalvador,7,FALSE))</f>
        <v>2.15</v>
      </c>
      <c r="O31" s="186"/>
      <c r="P31" s="180" t="str">
        <f>IF(ISERROR(VLOOKUP(CONCATENATE(A31,$P$5),sansalvador,5,FALSE)),"n.d.",VLOOKUP(CONCATENATE(A31,$P$5),sansalvador,5,FALSE))</f>
        <v>n.d.</v>
      </c>
      <c r="Q31" s="180" t="str">
        <f>IF(ISERROR(VLOOKUP(CONCATENATE(A31,$P$5),sansalvador,6,FALSE)),"n.d.",VLOOKUP(CONCATENATE(A31,$P$5),sansalvador,6,FALSE))</f>
        <v>n.d.</v>
      </c>
      <c r="R31" s="180" t="str">
        <f>IF(ISERROR(VLOOKUP(CONCATENATE(A31,$P$5),sansalvador,7,FALSE)),"n.d.",VLOOKUP(CONCATENATE(A31,$P$5),sansalvador,7,FALSE))</f>
        <v>n.d.</v>
      </c>
    </row>
    <row r="32" spans="1:18" ht="15" customHeight="1">
      <c r="B32" s="81"/>
      <c r="C32" s="82"/>
      <c r="D32" s="75"/>
      <c r="E32" s="75"/>
      <c r="F32" s="75"/>
      <c r="G32" s="75"/>
      <c r="H32" s="75"/>
      <c r="I32" s="75"/>
      <c r="J32" s="75"/>
      <c r="K32" s="75"/>
      <c r="L32" s="75"/>
      <c r="M32" s="75"/>
      <c r="N32" s="75"/>
      <c r="O32" s="75"/>
      <c r="P32" s="75"/>
      <c r="Q32" s="75"/>
      <c r="R32" s="75"/>
    </row>
    <row r="33" spans="1:22" ht="15" customHeight="1">
      <c r="B33" s="86" t="s">
        <v>282</v>
      </c>
      <c r="C33" s="82"/>
      <c r="D33" s="75"/>
      <c r="E33" s="75"/>
      <c r="F33" s="75"/>
      <c r="G33" s="75"/>
      <c r="H33" s="75"/>
      <c r="I33" s="75"/>
      <c r="J33" s="75"/>
      <c r="K33" s="75"/>
      <c r="L33" s="75"/>
      <c r="M33" s="75"/>
      <c r="N33" s="75"/>
      <c r="O33" s="75"/>
      <c r="P33" s="75"/>
      <c r="Q33" s="75"/>
      <c r="R33" s="75"/>
    </row>
    <row r="34" spans="1:22" ht="15" customHeight="1">
      <c r="B34" s="87" t="s">
        <v>200</v>
      </c>
      <c r="C34" s="87"/>
      <c r="D34" s="75"/>
      <c r="E34" s="75"/>
      <c r="F34" s="75"/>
      <c r="G34" s="75"/>
      <c r="H34" s="75"/>
      <c r="I34" s="75"/>
      <c r="J34" s="75"/>
      <c r="K34" s="75"/>
      <c r="L34" s="75"/>
      <c r="M34" s="75"/>
      <c r="N34" s="75"/>
      <c r="O34" s="75"/>
      <c r="P34" s="75"/>
      <c r="Q34" s="75"/>
      <c r="R34" s="75"/>
    </row>
    <row r="35" spans="1:22" s="2" customFormat="1" ht="15" customHeight="1">
      <c r="B35" s="86" t="s">
        <v>199</v>
      </c>
      <c r="C35" s="92"/>
      <c r="D35" s="75"/>
      <c r="E35" s="75"/>
      <c r="F35" s="75"/>
      <c r="G35" s="75"/>
      <c r="H35" s="75"/>
      <c r="I35" s="75"/>
      <c r="J35" s="75"/>
      <c r="K35" s="75"/>
      <c r="L35" s="75"/>
      <c r="M35" s="75"/>
      <c r="N35" s="75"/>
      <c r="O35" s="75"/>
      <c r="P35" s="75"/>
      <c r="Q35" s="75"/>
      <c r="R35" s="75"/>
      <c r="S35" s="17"/>
    </row>
    <row r="36" spans="1:22" ht="15" customHeight="1">
      <c r="B36" s="86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2"/>
      <c r="D36" s="75"/>
      <c r="E36" s="75"/>
      <c r="F36" s="75"/>
      <c r="G36" s="81"/>
      <c r="H36" s="81"/>
      <c r="I36" s="81"/>
      <c r="J36" s="81"/>
      <c r="K36" s="75"/>
      <c r="L36" s="75"/>
      <c r="M36" s="75"/>
      <c r="N36" s="75"/>
      <c r="O36" s="75"/>
      <c r="P36" s="75"/>
      <c r="Q36" s="75"/>
      <c r="R36" s="75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2" t="str">
        <f>+VLOOKUP(1111,sansalvador,2,FALSE)</f>
        <v>Fecha Actual</v>
      </c>
      <c r="V40" s="22" t="str">
        <f>+U40</f>
        <v>Fecha Actual</v>
      </c>
    </row>
    <row r="41" spans="1:22" ht="15" customHeight="1">
      <c r="A41" s="3">
        <v>2</v>
      </c>
      <c r="D41" s="34"/>
      <c r="T41" s="6" t="s">
        <v>178</v>
      </c>
      <c r="U41" s="22" t="e">
        <f>+VLOOKUP(1111,sansalvadorpasado,2,FALSE)</f>
        <v>#N/A</v>
      </c>
      <c r="V41" s="22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CAE5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 xr:uid="{00000000-0002-0000-0800-000000000000}">
      <formula1>depmetropolitana</formula1>
    </dataValidation>
    <dataValidation showInputMessage="1" showErrorMessage="1" sqref="B5:C5" xr:uid="{00000000-0002-0000-0800-000001000000}"/>
    <dataValidation type="list" showInputMessage="1" showErrorMessage="1" sqref="H5:J5" xr:uid="{00000000-0002-0000-0800-000002000000}">
      <formula1>depoccidente</formula1>
    </dataValidation>
    <dataValidation type="list" showInputMessage="1" showErrorMessage="1" sqref="L5:N5" xr:uid="{00000000-0002-0000-0800-000003000000}">
      <formula1>depcentral</formula1>
    </dataValidation>
    <dataValidation type="list" showInputMessage="1" showErrorMessage="1" sqref="P5:R5" xr:uid="{00000000-0002-0000-0800-000004000000}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</vt:lpstr>
      <vt:lpstr>GranosBasicos J </vt:lpstr>
      <vt:lpstr>Hortalizas</vt:lpstr>
      <vt:lpstr>Frutas</vt:lpstr>
      <vt:lpstr>Agroindustriales</vt:lpstr>
      <vt:lpstr>Pecuarios</vt:lpstr>
      <vt:lpstr>Pesqueros</vt:lpstr>
      <vt:lpstr>DatosBrutosN</vt:lpstr>
      <vt:lpstr>TD</vt:lpstr>
      <vt:lpstr>Hoja7</vt:lpstr>
      <vt:lpstr>numeracion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Fernando Alexander Palacios Rivas</cp:lastModifiedBy>
  <cp:lastPrinted>2023-07-13T20:40:29Z</cp:lastPrinted>
  <dcterms:created xsi:type="dcterms:W3CDTF">2009-02-18T19:20:20Z</dcterms:created>
  <dcterms:modified xsi:type="dcterms:W3CDTF">2023-07-18T19:41:50Z</dcterms:modified>
</cp:coreProperties>
</file>