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180" windowWidth="17496" windowHeight="1368" tabRatio="885"/>
  </bookViews>
  <sheets>
    <sheet name="GB-KGS" sheetId="4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CARNEAVES-CIF" sheetId="15" r:id="rId14"/>
    <sheet name="Hoja1" sheetId="16" r:id="rId15"/>
    <sheet name="Hoja2" sheetId="17" r:id="rId16"/>
    <sheet name="Hoja3" sheetId="18" r:id="rId17"/>
  </sheets>
  <calcPr calcId="144525"/>
  <fileRecoveryPr autoRecover="0"/>
</workbook>
</file>

<file path=xl/calcChain.xml><?xml version="1.0" encoding="utf-8"?>
<calcChain xmlns="http://schemas.openxmlformats.org/spreadsheetml/2006/main">
  <c r="AU191" i="3" l="1"/>
  <c r="AU191" i="2"/>
  <c r="AP191" i="6"/>
  <c r="AP191" i="7"/>
  <c r="AU190" i="2" l="1"/>
  <c r="AU190" i="3"/>
  <c r="AP190" i="7"/>
  <c r="AP190" i="6"/>
  <c r="AU189" i="2" l="1"/>
  <c r="AU189" i="3"/>
  <c r="AP189" i="6"/>
  <c r="AP189" i="7"/>
  <c r="AU188" i="3" l="1"/>
  <c r="AU188" i="2"/>
  <c r="AP188" i="7"/>
  <c r="AP188" i="6"/>
  <c r="AU187" i="2" l="1"/>
  <c r="AU187" i="3"/>
  <c r="AP187" i="7"/>
  <c r="AP187" i="6"/>
  <c r="AU186" i="3" l="1"/>
  <c r="AU184" i="3"/>
  <c r="AU186" i="2"/>
  <c r="AU184" i="2"/>
  <c r="AP186" i="6"/>
  <c r="AP186" i="7"/>
  <c r="C185" i="15" l="1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B185" i="15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B185" i="14"/>
  <c r="C185" i="13"/>
  <c r="D185" i="13"/>
  <c r="E185" i="13"/>
  <c r="F185" i="13"/>
  <c r="G185" i="13"/>
  <c r="H185" i="13"/>
  <c r="B185" i="13"/>
  <c r="C185" i="12"/>
  <c r="D185" i="12"/>
  <c r="E185" i="12"/>
  <c r="F185" i="12"/>
  <c r="G185" i="12"/>
  <c r="H185" i="12"/>
  <c r="B185" i="12"/>
  <c r="C185" i="11"/>
  <c r="D185" i="11"/>
  <c r="E185" i="11"/>
  <c r="F185" i="11"/>
  <c r="G185" i="11"/>
  <c r="H185" i="11"/>
  <c r="B185" i="11"/>
  <c r="C185" i="10"/>
  <c r="D185" i="10"/>
  <c r="E185" i="10"/>
  <c r="F185" i="10"/>
  <c r="G185" i="10"/>
  <c r="H185" i="10"/>
  <c r="B185" i="10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AP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C185" i="4"/>
  <c r="D185" i="4"/>
  <c r="E185" i="4"/>
  <c r="F185" i="4"/>
  <c r="G185" i="4"/>
  <c r="H185" i="4"/>
  <c r="I185" i="4"/>
  <c r="J185" i="4"/>
  <c r="K185" i="4"/>
  <c r="L185" i="4"/>
  <c r="B185" i="4"/>
  <c r="AP184" i="6" l="1"/>
  <c r="AP184" i="7"/>
  <c r="AU183" i="2" l="1"/>
  <c r="AU183" i="3"/>
  <c r="AP183" i="7"/>
  <c r="AP183" i="6"/>
  <c r="AU182" i="2" l="1"/>
  <c r="AU182" i="3"/>
  <c r="AP182" i="7"/>
  <c r="AP182" i="6"/>
  <c r="AP172" i="7" l="1"/>
  <c r="AP170" i="7"/>
  <c r="AP169" i="7"/>
  <c r="AP168" i="7"/>
  <c r="AP167" i="7"/>
  <c r="AP166" i="7"/>
  <c r="AP165" i="7"/>
  <c r="AP164" i="7"/>
  <c r="AP163" i="7"/>
  <c r="AP162" i="7"/>
  <c r="AP161" i="7"/>
  <c r="AP160" i="7"/>
  <c r="AP181" i="7"/>
  <c r="AP180" i="7"/>
  <c r="AP179" i="7"/>
  <c r="AP178" i="7"/>
  <c r="AP177" i="7"/>
  <c r="AP176" i="7"/>
  <c r="AP175" i="7"/>
  <c r="AP174" i="7"/>
  <c r="AP173" i="7"/>
  <c r="AP181" i="6"/>
  <c r="AP180" i="6"/>
  <c r="AP179" i="6"/>
  <c r="AP178" i="6"/>
  <c r="AP177" i="6"/>
  <c r="AP176" i="6"/>
  <c r="AP175" i="6"/>
  <c r="AP174" i="6"/>
  <c r="AP173" i="6"/>
  <c r="AP185" i="6" l="1"/>
  <c r="AU174" i="2"/>
  <c r="AU175" i="2"/>
  <c r="AU176" i="2"/>
  <c r="AU177" i="2"/>
  <c r="AU178" i="2"/>
  <c r="AU179" i="2"/>
  <c r="AU180" i="2"/>
  <c r="AU181" i="2"/>
  <c r="AU173" i="2"/>
  <c r="AU174" i="3"/>
  <c r="AU175" i="3"/>
  <c r="AU176" i="3"/>
  <c r="AU177" i="3"/>
  <c r="AU178" i="3"/>
  <c r="AU179" i="3"/>
  <c r="AU180" i="3"/>
  <c r="AU181" i="3"/>
  <c r="AU173" i="3"/>
  <c r="AU185" i="3" l="1"/>
  <c r="AU161" i="2"/>
  <c r="AU162" i="2"/>
  <c r="AU163" i="2"/>
  <c r="AU164" i="2"/>
  <c r="AU165" i="2"/>
  <c r="AU166" i="2"/>
  <c r="AU167" i="2"/>
  <c r="AU168" i="2"/>
  <c r="AU169" i="2"/>
  <c r="AU170" i="2"/>
  <c r="AU171" i="2"/>
  <c r="AU160" i="2"/>
  <c r="AU159" i="2"/>
  <c r="AU148" i="2"/>
  <c r="AU149" i="2"/>
  <c r="AU150" i="2"/>
  <c r="AU151" i="2"/>
  <c r="AU152" i="2"/>
  <c r="AU153" i="2"/>
  <c r="AU154" i="2"/>
  <c r="AU155" i="2"/>
  <c r="AU156" i="2"/>
  <c r="AU157" i="2"/>
  <c r="AU158" i="2"/>
  <c r="AU147" i="2"/>
  <c r="AU122" i="3"/>
  <c r="AU123" i="3"/>
  <c r="AU124" i="3"/>
  <c r="AU125" i="3"/>
  <c r="AU126" i="3"/>
  <c r="AU127" i="3"/>
  <c r="AU128" i="3"/>
  <c r="AU129" i="3"/>
  <c r="AU130" i="3"/>
  <c r="AU131" i="3"/>
  <c r="AU132" i="3"/>
  <c r="AU121" i="3"/>
  <c r="AU135" i="3"/>
  <c r="AU136" i="3"/>
  <c r="AU137" i="3"/>
  <c r="AU138" i="3"/>
  <c r="AU139" i="3"/>
  <c r="AU140" i="3"/>
  <c r="AU141" i="3"/>
  <c r="AU142" i="3"/>
  <c r="AU143" i="3"/>
  <c r="AU144" i="3"/>
  <c r="AU145" i="3"/>
  <c r="AU134" i="3"/>
  <c r="AU148" i="3"/>
  <c r="AU149" i="3"/>
  <c r="AU150" i="3"/>
  <c r="AU151" i="3"/>
  <c r="AU152" i="3"/>
  <c r="AU153" i="3"/>
  <c r="AU154" i="3"/>
  <c r="AU155" i="3"/>
  <c r="AU156" i="3"/>
  <c r="AU157" i="3"/>
  <c r="AU158" i="3"/>
  <c r="AU147" i="3"/>
  <c r="AU161" i="3"/>
  <c r="AU162" i="3"/>
  <c r="AU163" i="3"/>
  <c r="AU164" i="3"/>
  <c r="AU165" i="3"/>
  <c r="AU166" i="3"/>
  <c r="AU167" i="3"/>
  <c r="AU168" i="3"/>
  <c r="AU169" i="3"/>
  <c r="AU170" i="3"/>
  <c r="AU171" i="3"/>
  <c r="AU160" i="3"/>
  <c r="M174" i="5" l="1"/>
  <c r="M173" i="5"/>
  <c r="M161" i="5"/>
  <c r="M162" i="5"/>
  <c r="M163" i="5"/>
  <c r="M164" i="5"/>
  <c r="M165" i="5"/>
  <c r="M166" i="5"/>
  <c r="M167" i="5"/>
  <c r="M168" i="5"/>
  <c r="M169" i="5"/>
  <c r="M170" i="5"/>
  <c r="M171" i="5"/>
  <c r="M160" i="5"/>
  <c r="M148" i="5"/>
  <c r="M149" i="5"/>
  <c r="M150" i="5"/>
  <c r="M151" i="5"/>
  <c r="M152" i="5"/>
  <c r="M153" i="5"/>
  <c r="M154" i="5"/>
  <c r="M155" i="5"/>
  <c r="M156" i="5"/>
  <c r="M157" i="5"/>
  <c r="M158" i="5"/>
  <c r="M147" i="5"/>
  <c r="M135" i="5"/>
  <c r="M136" i="5"/>
  <c r="M137" i="5"/>
  <c r="M138" i="5"/>
  <c r="M139" i="5"/>
  <c r="M140" i="5"/>
  <c r="M141" i="5"/>
  <c r="M142" i="5"/>
  <c r="M143" i="5"/>
  <c r="M144" i="5"/>
  <c r="M145" i="5"/>
  <c r="M134" i="5"/>
  <c r="M122" i="5"/>
  <c r="M123" i="5"/>
  <c r="M124" i="5"/>
  <c r="M125" i="5"/>
  <c r="M126" i="5"/>
  <c r="M127" i="5"/>
  <c r="M128" i="5"/>
  <c r="M129" i="5"/>
  <c r="M130" i="5"/>
  <c r="M131" i="5"/>
  <c r="M132" i="5"/>
  <c r="M121" i="5"/>
  <c r="M109" i="5"/>
  <c r="M110" i="5"/>
  <c r="M111" i="5"/>
  <c r="M112" i="5"/>
  <c r="M113" i="5"/>
  <c r="M114" i="5"/>
  <c r="M115" i="5"/>
  <c r="M116" i="5"/>
  <c r="M117" i="5"/>
  <c r="M118" i="5"/>
  <c r="M119" i="5"/>
  <c r="M108" i="5"/>
  <c r="M96" i="5"/>
  <c r="M97" i="5"/>
  <c r="M98" i="5"/>
  <c r="M99" i="5"/>
  <c r="M100" i="5"/>
  <c r="M101" i="5"/>
  <c r="M102" i="5"/>
  <c r="M103" i="5"/>
  <c r="M104" i="5"/>
  <c r="M105" i="5"/>
  <c r="M106" i="5"/>
  <c r="M95" i="5"/>
  <c r="M83" i="5"/>
  <c r="M84" i="5"/>
  <c r="M85" i="5"/>
  <c r="M86" i="5"/>
  <c r="M87" i="5"/>
  <c r="M88" i="5"/>
  <c r="M89" i="5"/>
  <c r="M90" i="5"/>
  <c r="M91" i="5"/>
  <c r="M92" i="5"/>
  <c r="M93" i="5"/>
  <c r="M82" i="5"/>
  <c r="M174" i="4"/>
  <c r="M173" i="4"/>
  <c r="M161" i="4"/>
  <c r="M162" i="4"/>
  <c r="M163" i="4"/>
  <c r="M164" i="4"/>
  <c r="M165" i="4"/>
  <c r="M166" i="4"/>
  <c r="M167" i="4"/>
  <c r="M168" i="4"/>
  <c r="M169" i="4"/>
  <c r="M170" i="4"/>
  <c r="M171" i="4"/>
  <c r="M160" i="4"/>
  <c r="M148" i="4"/>
  <c r="M149" i="4"/>
  <c r="M150" i="4"/>
  <c r="M151" i="4"/>
  <c r="M152" i="4"/>
  <c r="M153" i="4"/>
  <c r="M154" i="4"/>
  <c r="M155" i="4"/>
  <c r="M156" i="4"/>
  <c r="M157" i="4"/>
  <c r="M158" i="4"/>
  <c r="M147" i="4"/>
  <c r="M135" i="4"/>
  <c r="M136" i="4"/>
  <c r="M137" i="4"/>
  <c r="M138" i="4"/>
  <c r="M139" i="4"/>
  <c r="M140" i="4"/>
  <c r="M141" i="4"/>
  <c r="M142" i="4"/>
  <c r="M143" i="4"/>
  <c r="M144" i="4"/>
  <c r="M145" i="4"/>
  <c r="M134" i="4"/>
  <c r="M122" i="4"/>
  <c r="M123" i="4"/>
  <c r="M124" i="4"/>
  <c r="M125" i="4"/>
  <c r="M126" i="4"/>
  <c r="M127" i="4"/>
  <c r="M128" i="4"/>
  <c r="M129" i="4"/>
  <c r="M130" i="4"/>
  <c r="M131" i="4"/>
  <c r="M132" i="4"/>
  <c r="M121" i="4"/>
  <c r="M109" i="4"/>
  <c r="M110" i="4"/>
  <c r="M111" i="4"/>
  <c r="M112" i="4"/>
  <c r="M113" i="4"/>
  <c r="M114" i="4"/>
  <c r="M115" i="4"/>
  <c r="M116" i="4"/>
  <c r="M117" i="4"/>
  <c r="M118" i="4"/>
  <c r="M119" i="4"/>
  <c r="M108" i="4"/>
  <c r="M96" i="4"/>
  <c r="M97" i="4"/>
  <c r="M98" i="4"/>
  <c r="M99" i="4"/>
  <c r="M100" i="4"/>
  <c r="M101" i="4"/>
  <c r="M102" i="4"/>
  <c r="M103" i="4"/>
  <c r="M104" i="4"/>
  <c r="M105" i="4"/>
  <c r="M106" i="4"/>
  <c r="M95" i="4"/>
  <c r="M83" i="4"/>
  <c r="M84" i="4"/>
  <c r="M85" i="4"/>
  <c r="M86" i="4"/>
  <c r="M87" i="4"/>
  <c r="M88" i="4"/>
  <c r="M89" i="4"/>
  <c r="M90" i="4"/>
  <c r="M91" i="4"/>
  <c r="M92" i="4"/>
  <c r="M93" i="4"/>
  <c r="M82" i="4"/>
  <c r="AP171" i="7"/>
  <c r="AP148" i="7"/>
  <c r="AP149" i="7"/>
  <c r="AP150" i="7"/>
  <c r="AP151" i="7"/>
  <c r="AP152" i="7"/>
  <c r="AP153" i="7"/>
  <c r="AP154" i="7"/>
  <c r="AP155" i="7"/>
  <c r="AP156" i="7"/>
  <c r="AP157" i="7"/>
  <c r="AP158" i="7"/>
  <c r="AP147" i="7"/>
  <c r="AP135" i="7"/>
  <c r="AP136" i="7"/>
  <c r="AP137" i="7"/>
  <c r="AP138" i="7"/>
  <c r="AP139" i="7"/>
  <c r="AP140" i="7"/>
  <c r="AP141" i="7"/>
  <c r="AP142" i="7"/>
  <c r="AP143" i="7"/>
  <c r="AP144" i="7"/>
  <c r="AP145" i="7"/>
  <c r="AP134" i="7"/>
  <c r="AP122" i="7"/>
  <c r="AP123" i="7"/>
  <c r="AP124" i="7"/>
  <c r="AP125" i="7"/>
  <c r="AP126" i="7"/>
  <c r="AP127" i="7"/>
  <c r="AP128" i="7"/>
  <c r="AP129" i="7"/>
  <c r="AP130" i="7"/>
  <c r="AP131" i="7"/>
  <c r="AP132" i="7"/>
  <c r="AP121" i="7"/>
  <c r="AP109" i="7"/>
  <c r="AP110" i="7"/>
  <c r="AP111" i="7"/>
  <c r="AP112" i="7"/>
  <c r="AP113" i="7"/>
  <c r="AP114" i="7"/>
  <c r="AP115" i="7"/>
  <c r="AP116" i="7"/>
  <c r="AP117" i="7"/>
  <c r="AP118" i="7"/>
  <c r="AP119" i="7"/>
  <c r="AP108" i="7"/>
  <c r="AP96" i="7"/>
  <c r="AP97" i="7"/>
  <c r="AP98" i="7"/>
  <c r="AP99" i="7"/>
  <c r="AP100" i="7"/>
  <c r="AP101" i="7"/>
  <c r="AP102" i="7"/>
  <c r="AP103" i="7"/>
  <c r="AP104" i="7"/>
  <c r="AP105" i="7"/>
  <c r="AP106" i="7"/>
  <c r="AP95" i="7"/>
  <c r="AP83" i="7"/>
  <c r="AP84" i="7"/>
  <c r="AP85" i="7"/>
  <c r="AP86" i="7"/>
  <c r="AP87" i="7"/>
  <c r="AP88" i="7"/>
  <c r="AP89" i="7"/>
  <c r="AP90" i="7"/>
  <c r="AP91" i="7"/>
  <c r="AP92" i="7"/>
  <c r="AP93" i="7"/>
  <c r="AP82" i="7"/>
  <c r="AP161" i="6"/>
  <c r="AP162" i="6"/>
  <c r="AP163" i="6"/>
  <c r="AP164" i="6"/>
  <c r="AP165" i="6"/>
  <c r="AP166" i="6"/>
  <c r="AP167" i="6"/>
  <c r="AP168" i="6"/>
  <c r="AP169" i="6"/>
  <c r="AP170" i="6"/>
  <c r="AP171" i="6"/>
  <c r="AP160" i="6"/>
  <c r="AP148" i="6"/>
  <c r="AP149" i="6"/>
  <c r="AP150" i="6"/>
  <c r="AP151" i="6"/>
  <c r="AP152" i="6"/>
  <c r="AP153" i="6"/>
  <c r="AP154" i="6"/>
  <c r="AP155" i="6"/>
  <c r="AP156" i="6"/>
  <c r="AP157" i="6"/>
  <c r="AP158" i="6"/>
  <c r="AP147" i="6"/>
  <c r="AP135" i="6"/>
  <c r="AP136" i="6"/>
  <c r="AP137" i="6"/>
  <c r="AP138" i="6"/>
  <c r="AP139" i="6"/>
  <c r="AP140" i="6"/>
  <c r="AP141" i="6"/>
  <c r="AP142" i="6"/>
  <c r="AP143" i="6"/>
  <c r="AP144" i="6"/>
  <c r="AP145" i="6"/>
  <c r="AP134" i="6"/>
  <c r="AP122" i="6"/>
  <c r="AP123" i="6"/>
  <c r="AP124" i="6"/>
  <c r="AP125" i="6"/>
  <c r="AP126" i="6"/>
  <c r="AP127" i="6"/>
  <c r="AP128" i="6"/>
  <c r="AP129" i="6"/>
  <c r="AP130" i="6"/>
  <c r="AP131" i="6"/>
  <c r="AP132" i="6"/>
  <c r="AP121" i="6"/>
  <c r="AP118" i="6"/>
  <c r="AP119" i="6"/>
  <c r="AP109" i="6"/>
  <c r="AP110" i="6"/>
  <c r="AP111" i="6"/>
  <c r="AP112" i="6"/>
  <c r="AP113" i="6"/>
  <c r="AP114" i="6"/>
  <c r="AP115" i="6"/>
  <c r="AP116" i="6"/>
  <c r="AP117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83" i="6"/>
  <c r="AP84" i="6"/>
  <c r="AP85" i="6"/>
  <c r="AP86" i="6"/>
  <c r="AP87" i="6"/>
  <c r="AP88" i="6"/>
  <c r="AP89" i="6"/>
  <c r="AP90" i="6"/>
  <c r="AP91" i="6"/>
  <c r="AP92" i="6"/>
  <c r="AP82" i="6"/>
  <c r="M185" i="4" l="1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B172" i="15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B172" i="14"/>
  <c r="C172" i="13"/>
  <c r="D172" i="13"/>
  <c r="E172" i="13"/>
  <c r="F172" i="13"/>
  <c r="G172" i="13"/>
  <c r="H172" i="13"/>
  <c r="B172" i="13"/>
  <c r="C172" i="12"/>
  <c r="D172" i="12"/>
  <c r="E172" i="12"/>
  <c r="F172" i="12"/>
  <c r="G172" i="12"/>
  <c r="H172" i="12"/>
  <c r="B172" i="12"/>
  <c r="C172" i="11"/>
  <c r="D172" i="11"/>
  <c r="E172" i="11"/>
  <c r="F172" i="11"/>
  <c r="G172" i="11"/>
  <c r="H172" i="11"/>
  <c r="B172" i="11"/>
  <c r="C172" i="10"/>
  <c r="D172" i="10"/>
  <c r="E172" i="10"/>
  <c r="F172" i="10"/>
  <c r="G172" i="10"/>
  <c r="H172" i="10"/>
  <c r="B172" i="10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B172" i="5"/>
  <c r="C172" i="4"/>
  <c r="D172" i="4"/>
  <c r="E172" i="4"/>
  <c r="F172" i="4"/>
  <c r="G172" i="4"/>
  <c r="H172" i="4"/>
  <c r="I172" i="4"/>
  <c r="J172" i="4"/>
  <c r="K172" i="4"/>
  <c r="L172" i="4"/>
  <c r="M172" i="4"/>
  <c r="B172" i="4"/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C159" i="4"/>
  <c r="D159" i="4"/>
  <c r="E159" i="4"/>
  <c r="F159" i="4"/>
  <c r="G159" i="4"/>
  <c r="H159" i="4"/>
  <c r="I159" i="4"/>
  <c r="J159" i="4"/>
  <c r="K159" i="4"/>
  <c r="L159" i="4"/>
  <c r="M159" i="4"/>
  <c r="B159" i="4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M68" i="4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C146" i="4"/>
  <c r="D146" i="4"/>
  <c r="E146" i="4"/>
  <c r="F146" i="4"/>
  <c r="G146" i="4"/>
  <c r="H146" i="4"/>
  <c r="I146" i="4"/>
  <c r="J146" i="4"/>
  <c r="K146" i="4"/>
  <c r="L146" i="4"/>
  <c r="M146" i="4"/>
  <c r="B146" i="4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C133" i="4"/>
  <c r="D133" i="4"/>
  <c r="E133" i="4"/>
  <c r="F133" i="4"/>
  <c r="G133" i="4"/>
  <c r="H133" i="4"/>
  <c r="I133" i="4"/>
  <c r="J133" i="4"/>
  <c r="K133" i="4"/>
  <c r="L133" i="4"/>
  <c r="M133" i="4"/>
  <c r="B133" i="5"/>
  <c r="B133" i="4"/>
  <c r="H16" i="4" l="1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C120" i="4"/>
  <c r="D120" i="4"/>
  <c r="E120" i="4"/>
  <c r="F120" i="4"/>
  <c r="G120" i="4"/>
  <c r="H120" i="4"/>
  <c r="I120" i="4"/>
  <c r="J120" i="4"/>
  <c r="K120" i="4"/>
  <c r="L120" i="4"/>
  <c r="B120" i="4"/>
  <c r="U118" i="15" l="1"/>
  <c r="U118" i="14"/>
  <c r="H118" i="13"/>
  <c r="H118" i="12"/>
  <c r="H118" i="11"/>
  <c r="H118" i="10"/>
  <c r="V118" i="9"/>
  <c r="V118" i="8"/>
  <c r="AU118" i="2"/>
  <c r="AU118" i="3"/>
  <c r="U117" i="15" l="1"/>
  <c r="U117" i="14"/>
  <c r="H117" i="13"/>
  <c r="H117" i="12"/>
  <c r="H117" i="11"/>
  <c r="H117" i="10"/>
  <c r="V117" i="9"/>
  <c r="V117" i="8"/>
  <c r="AU117" i="2"/>
  <c r="AU117" i="3"/>
  <c r="U116" i="14" l="1"/>
  <c r="U116" i="15"/>
  <c r="H116" i="13"/>
  <c r="H116" i="12"/>
  <c r="H116" i="10"/>
  <c r="H116" i="11"/>
  <c r="V116" i="9" l="1"/>
  <c r="V116" i="8"/>
  <c r="AU116" i="2"/>
  <c r="AU116" i="3"/>
  <c r="U115" i="15" l="1"/>
  <c r="U115" i="14"/>
  <c r="H115" i="13"/>
  <c r="H115" i="12"/>
  <c r="H115" i="11"/>
  <c r="H115" i="10"/>
  <c r="V115" i="9"/>
  <c r="V115" i="8"/>
  <c r="AU115" i="3"/>
  <c r="AU115" i="2"/>
  <c r="U114" i="15" l="1"/>
  <c r="U114" i="14"/>
  <c r="H114" i="13"/>
  <c r="H114" i="12"/>
  <c r="H114" i="10"/>
  <c r="H114" i="11"/>
  <c r="V114" i="9"/>
  <c r="V114" i="8"/>
  <c r="AU114" i="3"/>
  <c r="AU114" i="2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AP120" i="7" l="1"/>
  <c r="M120" i="4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M107" i="4"/>
  <c r="M94" i="4"/>
  <c r="C107" i="4"/>
  <c r="D107" i="4"/>
  <c r="E107" i="4"/>
  <c r="F107" i="4"/>
  <c r="G107" i="4"/>
  <c r="H107" i="4"/>
  <c r="I107" i="4"/>
  <c r="J107" i="4"/>
  <c r="K107" i="4"/>
  <c r="L107" i="4"/>
  <c r="B107" i="4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B94" i="4"/>
  <c r="C94" i="4"/>
  <c r="D94" i="4"/>
  <c r="E94" i="4"/>
  <c r="F94" i="4"/>
  <c r="G94" i="4"/>
  <c r="H94" i="4"/>
  <c r="I94" i="4"/>
  <c r="J94" i="4"/>
  <c r="K94" i="4"/>
  <c r="L94" i="4"/>
  <c r="AK16" i="6"/>
  <c r="AK29" i="6"/>
  <c r="AK42" i="6"/>
  <c r="AK55" i="6"/>
  <c r="AK68" i="6"/>
  <c r="AK81" i="6"/>
  <c r="B29" i="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  <c r="M81" i="4"/>
  <c r="L81" i="4"/>
  <c r="K81" i="4"/>
  <c r="J81" i="4"/>
  <c r="I81" i="4"/>
  <c r="H81" i="4"/>
  <c r="G81" i="4"/>
  <c r="F81" i="4"/>
  <c r="E81" i="4"/>
  <c r="D81" i="4"/>
  <c r="C81" i="4"/>
  <c r="B81" i="4"/>
  <c r="L68" i="4"/>
  <c r="K68" i="4"/>
  <c r="J68" i="4"/>
  <c r="I68" i="4"/>
  <c r="H68" i="4"/>
  <c r="G68" i="4"/>
  <c r="F68" i="4"/>
  <c r="E68" i="4"/>
  <c r="D68" i="4"/>
  <c r="C68" i="4"/>
  <c r="M55" i="4"/>
  <c r="L55" i="4"/>
  <c r="K55" i="4"/>
  <c r="J55" i="4"/>
  <c r="I55" i="4"/>
  <c r="H55" i="4"/>
  <c r="G55" i="4"/>
  <c r="F55" i="4"/>
  <c r="E55" i="4"/>
  <c r="D55" i="4"/>
  <c r="C55" i="4"/>
  <c r="B55" i="4"/>
  <c r="M42" i="4"/>
  <c r="L42" i="4"/>
  <c r="K42" i="4"/>
  <c r="J42" i="4"/>
  <c r="I42" i="4"/>
  <c r="H42" i="4"/>
  <c r="G42" i="4"/>
  <c r="F42" i="4"/>
  <c r="E42" i="4"/>
  <c r="D42" i="4"/>
  <c r="C42" i="4"/>
  <c r="B42" i="4"/>
  <c r="C29" i="4"/>
  <c r="D29" i="4"/>
  <c r="E29" i="4"/>
  <c r="F29" i="4"/>
  <c r="G29" i="4"/>
  <c r="H29" i="4"/>
  <c r="I29" i="4"/>
  <c r="J29" i="4"/>
  <c r="K29" i="4"/>
  <c r="L29" i="4"/>
  <c r="M29" i="4"/>
  <c r="B16" i="4"/>
  <c r="C16" i="4"/>
  <c r="D16" i="4"/>
  <c r="E16" i="4"/>
  <c r="F16" i="4"/>
  <c r="G16" i="4"/>
  <c r="I16" i="4"/>
  <c r="J16" i="4"/>
  <c r="K16" i="4"/>
  <c r="L16" i="4"/>
  <c r="M16" i="4"/>
  <c r="B68" i="4"/>
</calcChain>
</file>

<file path=xl/sharedStrings.xml><?xml version="1.0" encoding="utf-8"?>
<sst xmlns="http://schemas.openxmlformats.org/spreadsheetml/2006/main" count="3177" uniqueCount="623">
  <si>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</si>
  <si>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</si>
  <si>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</si>
  <si>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</si>
  <si>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</si>
  <si>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</si>
  <si>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</si>
  <si>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</si>
  <si>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</si>
  <si>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</si>
  <si>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</si>
  <si>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</si>
  <si>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</si>
  <si>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</si>
  <si>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</si>
  <si>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</si>
  <si>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</si>
  <si>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</si>
  <si>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</si>
  <si>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</si>
  <si>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</si>
  <si>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</si>
  <si>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</si>
  <si>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</si>
  <si>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</si>
  <si>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</si>
  <si>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</si>
  <si>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</si>
  <si>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</si>
  <si>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</si>
  <si>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</si>
  <si>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</si>
  <si>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</si>
  <si>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</si>
  <si>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</si>
  <si>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</si>
  <si>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</si>
  <si>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</si>
  <si>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</si>
  <si>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</si>
  <si>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</si>
  <si>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</si>
  <si>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</si>
  <si>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</si>
  <si>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</si>
  <si>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</si>
  <si>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</si>
  <si>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</si>
  <si>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</si>
  <si>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</si>
  <si>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</si>
  <si>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</si>
  <si>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</si>
  <si>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</si>
  <si>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</si>
  <si>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</si>
  <si>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</si>
  <si>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</si>
  <si>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</si>
  <si>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</si>
  <si>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</si>
  <si>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</si>
  <si>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</si>
  <si>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</si>
  <si>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</si>
  <si>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</si>
  <si>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</si>
  <si>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</si>
  <si>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</si>
  <si>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</si>
  <si>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</si>
  <si>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</si>
  <si>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</si>
  <si>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</si>
  <si>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</si>
  <si>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</si>
  <si>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</si>
  <si>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</si>
  <si>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</si>
  <si>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</si>
  <si>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</si>
  <si>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</si>
  <si>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</si>
  <si>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</si>
  <si>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</si>
  <si>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</si>
  <si>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</si>
  <si>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</si>
  <si>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</si>
  <si>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</si>
  <si>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</si>
  <si>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</si>
  <si>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</si>
  <si>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</si>
  <si>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</si>
  <si>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</si>
  <si>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</si>
  <si>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</si>
  <si>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</si>
  <si>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</si>
  <si>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</si>
  <si>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</si>
  <si>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</si>
  <si>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</si>
  <si>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</si>
  <si>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</si>
  <si>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</si>
  <si>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</si>
  <si>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</si>
  <si>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</si>
  <si>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</si>
  <si>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</si>
  <si>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</si>
  <si>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</si>
  <si>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</si>
  <si>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</si>
  <si>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</si>
  <si>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</si>
  <si>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</si>
  <si>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</si>
  <si>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</si>
  <si>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</si>
  <si>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</si>
  <si>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</si>
  <si>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</si>
  <si>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</si>
  <si>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</si>
  <si>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</si>
  <si>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</si>
  <si>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</si>
  <si>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</si>
  <si>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</si>
  <si>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</si>
  <si>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</si>
  <si>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</si>
  <si>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</si>
  <si>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</si>
  <si>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</si>
  <si>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</si>
  <si>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</si>
  <si>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</si>
  <si>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</si>
  <si>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</si>
  <si>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</si>
  <si>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</si>
  <si>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</si>
  <si>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</si>
  <si>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</si>
  <si>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</si>
  <si>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</si>
  <si>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</si>
  <si>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</si>
  <si>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</si>
  <si>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</si>
  <si>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</si>
  <si>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</si>
  <si>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</si>
  <si>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</si>
  <si>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</si>
  <si>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</si>
  <si>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</si>
  <si>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</si>
  <si>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</si>
  <si>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</si>
  <si>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</si>
  <si>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</si>
  <si>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</si>
  <si>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</si>
  <si>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</si>
  <si>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</si>
  <si>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</si>
  <si>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</si>
  <si>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</si>
  <si>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</si>
  <si>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</si>
  <si>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</si>
  <si>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</si>
  <si>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</si>
  <si>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</si>
  <si>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</si>
  <si>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</si>
  <si>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</si>
  <si>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*Fuente: Base de Datos de Comercio Exterior-BCR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</si>
  <si>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</si>
  <si>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</si>
  <si>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</si>
  <si>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</si>
  <si>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</si>
  <si>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</si>
  <si>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</si>
  <si>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</si>
  <si>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</si>
  <si>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</si>
  <si>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</si>
  <si>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</si>
  <si>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</si>
  <si>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</si>
  <si>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</si>
  <si>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</si>
  <si>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</si>
  <si>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</si>
  <si>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</si>
  <si>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</si>
  <si>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</si>
  <si>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</si>
  <si>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</si>
  <si>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</si>
  <si>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</si>
  <si>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</si>
  <si>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</si>
  <si>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</si>
  <si>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</si>
  <si>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</si>
  <si>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</si>
  <si>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</si>
  <si>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</si>
  <si>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</si>
  <si>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</si>
  <si>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</si>
  <si>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</si>
  <si>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</si>
  <si>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</si>
  <si>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</si>
  <si>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</si>
  <si>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</si>
  <si>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</si>
  <si>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</si>
  <si>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</si>
  <si>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</si>
  <si>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</si>
  <si>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</si>
  <si>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</si>
  <si>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</si>
  <si>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</si>
  <si>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</si>
  <si>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</si>
  <si>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</si>
  <si>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</si>
  <si>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</si>
  <si>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</si>
  <si>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</si>
  <si>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</si>
  <si>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</si>
  <si>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</si>
  <si>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</si>
  <si>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</si>
  <si>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</si>
  <si>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</si>
  <si>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</si>
  <si>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</si>
  <si>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</si>
  <si>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</si>
  <si>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</si>
  <si>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</si>
  <si>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</si>
  <si>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</si>
  <si>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</si>
  <si>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</si>
  <si>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</si>
  <si>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</si>
  <si>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</si>
  <si>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</si>
  <si>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</si>
  <si>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</si>
  <si>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</si>
  <si>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</si>
  <si>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</si>
  <si>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</si>
  <si>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</si>
  <si>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</si>
  <si>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</si>
  <si>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</si>
  <si>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</si>
  <si>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</si>
  <si>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</si>
  <si>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</si>
  <si>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</si>
  <si>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</si>
  <si>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</si>
  <si>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</si>
  <si>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</si>
  <si>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</si>
  <si>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</si>
  <si>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</si>
  <si>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</si>
  <si>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</si>
  <si>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</si>
  <si>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</si>
  <si>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</si>
  <si>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</si>
  <si>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</si>
  <si>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</si>
  <si>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</si>
  <si>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</si>
  <si>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</si>
  <si>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</si>
  <si>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</si>
  <si>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</si>
  <si>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</si>
  <si>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</si>
  <si>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</si>
  <si>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</si>
  <si>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</si>
  <si>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</si>
  <si>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</si>
  <si>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</si>
  <si>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</si>
  <si>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</si>
  <si>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</si>
  <si>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</si>
  <si>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</si>
  <si>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</si>
  <si>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</si>
  <si>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</si>
  <si>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</si>
  <si>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</si>
  <si>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</si>
  <si>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</si>
  <si>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</si>
  <si>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</si>
  <si>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</si>
  <si>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</si>
  <si>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</si>
  <si>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</si>
  <si>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</si>
  <si>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</si>
  <si>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</si>
  <si>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</si>
  <si>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</si>
  <si>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</si>
  <si>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</si>
  <si>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</si>
  <si>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</si>
  <si>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</si>
  <si>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</si>
  <si>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</si>
  <si>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</si>
  <si>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</si>
  <si>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</si>
  <si>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</si>
  <si>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</si>
  <si>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</si>
  <si>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</si>
  <si>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</si>
  <si>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</si>
  <si>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</si>
  <si>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</si>
  <si>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</si>
  <si>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</si>
  <si>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</si>
  <si>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</si>
  <si>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</si>
  <si>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</si>
  <si>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</si>
  <si>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</si>
  <si>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</si>
  <si>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</si>
  <si>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</si>
  <si>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</si>
  <si>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</si>
  <si>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</si>
  <si>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</si>
  <si>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</si>
  <si>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</si>
  <si>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</si>
  <si>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</si>
  <si>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</si>
  <si>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</si>
  <si>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</si>
  <si>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</si>
  <si>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</si>
  <si>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</si>
  <si>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</si>
  <si>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</si>
  <si>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</si>
  <si>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</si>
  <si>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</si>
  <si>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</si>
  <si>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</si>
  <si>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</si>
  <si>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</si>
  <si>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</si>
  <si>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</si>
  <si>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</si>
  <si>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</si>
  <si>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</si>
  <si>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</si>
  <si>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</si>
  <si>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</si>
  <si>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</si>
  <si>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</si>
  <si>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</si>
  <si>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</si>
  <si>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</si>
  <si>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</si>
  <si>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</si>
  <si>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</si>
  <si>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</si>
  <si>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</si>
  <si>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</si>
  <si>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</si>
  <si>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</si>
  <si>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</si>
  <si>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</si>
  <si>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</si>
  <si>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</si>
  <si>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</si>
  <si>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</si>
  <si>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</si>
  <si>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</si>
  <si>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</si>
  <si>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</si>
  <si>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</si>
  <si>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</si>
  <si>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</si>
  <si>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</si>
  <si>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</si>
  <si>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</si>
  <si>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</si>
  <si>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</si>
  <si>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</si>
  <si>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</si>
  <si>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</si>
  <si>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</si>
  <si>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</si>
  <si>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</si>
  <si>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</si>
  <si>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</si>
  <si>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</si>
  <si>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</si>
  <si>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</si>
  <si>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</si>
  <si>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</si>
  <si>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</si>
  <si>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</si>
  <si>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</si>
  <si>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</si>
  <si>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</si>
  <si>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</si>
  <si>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</si>
  <si>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</si>
  <si>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</si>
  <si>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</si>
  <si>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</si>
  <si>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</si>
  <si>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</si>
  <si>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</si>
  <si>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</si>
  <si>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</si>
  <si>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</si>
  <si>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</si>
  <si>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</si>
  <si>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</si>
  <si>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</si>
  <si>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</si>
  <si>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</si>
  <si>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</si>
  <si>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</si>
  <si>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</si>
  <si>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</si>
  <si>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</si>
  <si>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</si>
  <si>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</si>
  <si>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</si>
  <si>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</si>
  <si>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</si>
  <si>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</si>
  <si>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</si>
  <si>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</si>
  <si>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</si>
  <si>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</si>
  <si>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</si>
  <si>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</si>
  <si>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</si>
  <si>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</si>
  <si>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</si>
  <si>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</si>
  <si>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</si>
  <si>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 2019/05</t>
  </si>
  <si>
    <t>2019/05</t>
  </si>
  <si>
    <t> 2019/06</t>
  </si>
  <si>
    <t>2019/06</t>
  </si>
  <si>
    <t> 2019/07</t>
  </si>
  <si>
    <t>2019/07</t>
  </si>
  <si>
    <t>1,987,665.42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</si>
  <si>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</si>
  <si>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</si>
  <si>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</si>
  <si>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</si>
  <si>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</si>
  <si>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</si>
  <si>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</si>
  <si>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</si>
  <si>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</si>
  <si>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</si>
  <si>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</si>
  <si>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</si>
  <si>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</si>
  <si>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</si>
  <si>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</si>
  <si>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</si>
  <si>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</si>
  <si>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</si>
  <si>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</si>
  <si>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1,106,389.53</t>
  </si>
  <si>
    <t> 2020/04</t>
  </si>
  <si>
    <t>2020/04</t>
  </si>
  <si>
    <t>1,651,314.96</t>
  </si>
  <si>
    <t>1,681,041.88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</si>
  <si>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</si>
  <si>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</si>
  <si>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</si>
  <si>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</si>
  <si>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</si>
  <si>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</si>
  <si>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</si>
  <si>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</si>
  <si>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</si>
  <si>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</si>
  <si>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</si>
  <si>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</si>
  <si>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</si>
  <si>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</si>
  <si>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</si>
  <si>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</si>
  <si>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</si>
  <si>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</si>
  <si>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</si>
  <si>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</si>
  <si>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</si>
  <si>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1,630,263.89</t>
  </si>
  <si>
    <t> 2021/02</t>
  </si>
  <si>
    <t>2021/02</t>
  </si>
  <si>
    <t> 2021/03</t>
  </si>
  <si>
    <t>2021/03</t>
  </si>
  <si>
    <t> 2021/04</t>
  </si>
  <si>
    <t>2021/04</t>
  </si>
  <si>
    <t>2,611,569.54</t>
  </si>
  <si>
    <t> 2021/05</t>
  </si>
  <si>
    <t>2021/05</t>
  </si>
  <si>
    <t> 2021/06</t>
  </si>
  <si>
    <t>2021/06</t>
  </si>
  <si>
    <t> 2021/07</t>
  </si>
  <si>
    <t> 2021/08</t>
  </si>
  <si>
    <t>2021/07</t>
  </si>
  <si>
    <t>2021/08</t>
  </si>
  <si>
    <t> 2021/09</t>
  </si>
  <si>
    <t>2021/09</t>
  </si>
  <si>
    <t>1,782,684.42</t>
  </si>
  <si>
    <t> 2021/10</t>
  </si>
  <si>
    <t>2021/10</t>
  </si>
  <si>
    <t>2,331,028.12</t>
  </si>
  <si>
    <t>1,562,703.66</t>
  </si>
  <si>
    <t> 2021/11</t>
  </si>
  <si>
    <t>2021/11</t>
  </si>
  <si>
    <t> 2021/12</t>
  </si>
  <si>
    <t>2021/12</t>
  </si>
  <si>
    <t> 2022/01</t>
  </si>
  <si>
    <t>2022/01</t>
  </si>
  <si>
    <t> 2022/02</t>
  </si>
  <si>
    <t>2022/02</t>
  </si>
  <si>
    <t> 0403209000</t>
  </si>
  <si>
    <t> 2022/03</t>
  </si>
  <si>
    <t>2022/03</t>
  </si>
  <si>
    <t> 2022/04</t>
  </si>
  <si>
    <t>2022/04</t>
  </si>
  <si>
    <t>.</t>
  </si>
  <si>
    <t> 2022/05</t>
  </si>
  <si>
    <t>2022/05</t>
  </si>
  <si>
    <t>0801190000</t>
  </si>
  <si>
    <t>801190000</t>
  </si>
  <si>
    <t> 2022/06</t>
  </si>
  <si>
    <t>2022/06</t>
  </si>
  <si>
    <t> 2022/07</t>
  </si>
  <si>
    <t>2022/07</t>
  </si>
  <si>
    <t>Ajos</t>
  </si>
  <si>
    <t>5,382,119.78</t>
  </si>
  <si>
    <t>6,315,679.35</t>
  </si>
  <si>
    <t> 2022/08</t>
  </si>
  <si>
    <t>2022/08</t>
  </si>
  <si>
    <t>5,677,691.04</t>
  </si>
  <si>
    <t> 2022/09</t>
  </si>
  <si>
    <t>2022/09</t>
  </si>
  <si>
    <t> 2022/10</t>
  </si>
  <si>
    <t>2022/10</t>
  </si>
  <si>
    <t> 2022/11</t>
  </si>
  <si>
    <t>2022/11</t>
  </si>
  <si>
    <t> 2022/12</t>
  </si>
  <si>
    <t>2022/12</t>
  </si>
  <si>
    <t>4,531,132.48</t>
  </si>
  <si>
    <t>4,772,648.24</t>
  </si>
  <si>
    <t>7,374,226.21</t>
  </si>
  <si>
    <t>IMPORTACIONES MENSUAL DE GRANOS BASICOS 2009-2023
KILOGRAMOS</t>
  </si>
  <si>
    <t>IMPORTACIONES MENSUAL DE GRANOS BASICOS 2009-2023
DÓLARES</t>
  </si>
  <si>
    <t>IMPORTACION MENSUAL DE HORTALIZAS. KILOGRAMOS. 2009-2023</t>
  </si>
  <si>
    <t>IMPORTACIONES MENSUAL DE HORTALIZAS 2009-2023
DÓLARES</t>
  </si>
  <si>
    <t>IMPORTACIONES MENSUAL DE FRUTAS 2009-2023
KILOGRAMOS</t>
  </si>
  <si>
    <t>IMPORTACIONES MENSUAL DE FRUTAS 2009-2023
DÓLARES</t>
  </si>
  <si>
    <t>IMPORTACIONES MENSUAL DE LACTEOS 2009-2023
KILOGRAMOS</t>
  </si>
  <si>
    <t>IMPORTACIONES MENSUAL DE LÁCTEOS 2009-2023
DÓLARES</t>
  </si>
  <si>
    <t>IMPORTACIONES MENSUAL DE CARNICOS BOVINO 2009-2023
KILOGRAMOS</t>
  </si>
  <si>
    <t>IMPORTACIONES MENSUAL DE CÁRNICOS BOVINO 2009-2023
DÓLARES</t>
  </si>
  <si>
    <t>IMPORTACIONES MENSUAL DE CÁRNICOS PORCINO 2009-2023
KILOGRAMOS</t>
  </si>
  <si>
    <t>IMPORTACIONES MENSUAL DE CÁRNICOS PORCINO 2009-2023
DÓLARES</t>
  </si>
  <si>
    <t>IMPORTACIONES MENSUAL DE CARNE DE POLLO Y PAVO 2009-2023
KILOGRAMOS</t>
  </si>
  <si>
    <t>IMPORTACIONES MENSUAL DE CARNE DE POLLO Y PAVO 2009-2023
DÓLARES</t>
  </si>
  <si>
    <t> 2023/01</t>
  </si>
  <si>
    <t>2023/01</t>
  </si>
  <si>
    <t> 2023/02</t>
  </si>
  <si>
    <t>2023/02</t>
  </si>
  <si>
    <t>4,780,284.72</t>
  </si>
  <si>
    <t> 2023/03</t>
  </si>
  <si>
    <t>2023/03</t>
  </si>
  <si>
    <t> 2023/04</t>
  </si>
  <si>
    <t>2023/04</t>
  </si>
  <si>
    <t> 2023/05</t>
  </si>
  <si>
    <t>2023/05</t>
  </si>
  <si>
    <t>10,090,334.28</t>
  </si>
  <si>
    <t> 2023/06</t>
  </si>
  <si>
    <t>2023/06</t>
  </si>
  <si>
    <t xml:space="preserve">NOTA:  A partir de enero del año 2017 el código SAC aumenta 10 dígitos con la nueva enmienda, ejemplo 0713331000. Actualizado hasta junio 2023 </t>
  </si>
  <si>
    <t>NOTA: Actualizado hasta junio  2023</t>
  </si>
  <si>
    <t>NOTA: Actualizado hasta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</si>
</sst>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0" fillId="45" borderId="0" xfId="0" applyFill="1"/>
    <xf numFmtId="2" fontId="0" fillId="47" borderId="0" xfId="0" applyNumberFormat="1" applyFill="1"/>
    <xf numFmtId="4" fontId="0" fillId="47" borderId="0" xfId="0" applyNumberFormat="1" applyFill="1"/>
    <xf numFmtId="4" fontId="17" fillId="47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7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30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1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4" fontId="0" fillId="37" borderId="0" xfId="0" applyNumberFormat="1" applyFont="1" applyFill="1" applyBorder="1" applyAlignment="1">
      <alignment horizontal="right"/>
    </xf>
    <xf numFmtId="4" fontId="17" fillId="37" borderId="0" xfId="0" applyNumberFormat="1" applyFont="1" applyFill="1" applyBorder="1" applyAlignment="1">
      <alignment horizontal="right"/>
    </xf>
    <xf numFmtId="0" fontId="0" fillId="33" borderId="0" xfId="0" applyFill="1"/>
    <xf numFmtId="0" fontId="0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25" fillId="44" borderId="0" xfId="0" applyNumberFormat="1" applyFont="1" applyFill="1" applyAlignment="1">
      <alignment horizontal="right" wrapText="1"/>
    </xf>
    <xf numFmtId="49" fontId="18" fillId="44" borderId="0" xfId="28" applyNumberFormat="1" applyFont="1" applyFill="1" applyBorder="1" applyAlignment="1">
      <alignment horizontal="left" vertical="center"/>
    </xf>
    <xf numFmtId="49" fontId="18" fillId="45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48" borderId="0" xfId="28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/>
    <xf numFmtId="49" fontId="18" fillId="47" borderId="0" xfId="28" applyNumberFormat="1" applyFont="1" applyFill="1" applyBorder="1" applyAlignment="1">
      <alignment horizontal="left" vertical="center"/>
    </xf>
    <xf numFmtId="4" fontId="17" fillId="44" borderId="15" xfId="0" applyNumberFormat="1" applyFont="1" applyFill="1" applyBorder="1" applyAlignment="1">
      <alignment horizontal="right" wrapText="1"/>
    </xf>
    <xf numFmtId="4" fontId="17" fillId="45" borderId="12" xfId="0" applyNumberFormat="1" applyFont="1" applyFill="1" applyBorder="1" applyAlignment="1">
      <alignment horizontal="right" wrapText="1"/>
    </xf>
    <xf numFmtId="4" fontId="17" fillId="44" borderId="15" xfId="0" applyNumberFormat="1" applyFont="1" applyFill="1" applyBorder="1" applyAlignment="1">
      <alignment horizontal="right"/>
    </xf>
    <xf numFmtId="4" fontId="17" fillId="45" borderId="12" xfId="0" applyNumberFormat="1" applyFont="1" applyFill="1" applyBorder="1" applyAlignment="1">
      <alignment horizontal="right"/>
    </xf>
    <xf numFmtId="4" fontId="0" fillId="46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 wrapText="1"/>
    </xf>
    <xf numFmtId="4" fontId="0" fillId="44" borderId="0" xfId="0" applyNumberFormat="1" applyFont="1" applyFill="1" applyAlignment="1">
      <alignment horizontal="right" vertical="center" wrapText="1"/>
    </xf>
    <xf numFmtId="0" fontId="0" fillId="44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4" fontId="0" fillId="45" borderId="0" xfId="0" applyNumberFormat="1" applyFont="1" applyFill="1" applyAlignment="1">
      <alignment horizontal="right" vertical="center" wrapText="1"/>
    </xf>
    <xf numFmtId="0" fontId="0" fillId="45" borderId="0" xfId="0" applyFont="1" applyFill="1" applyAlignment="1">
      <alignment horizontal="right" vertical="center" wrapText="1"/>
    </xf>
    <xf numFmtId="4" fontId="17" fillId="49" borderId="15" xfId="0" applyNumberFormat="1" applyFont="1" applyFill="1" applyBorder="1" applyAlignment="1">
      <alignment horizontal="right" wrapText="1"/>
    </xf>
    <xf numFmtId="4" fontId="17" fillId="49" borderId="12" xfId="0" applyNumberFormat="1" applyFont="1" applyFill="1" applyBorder="1" applyAlignment="1">
      <alignment horizontal="right" wrapText="1"/>
    </xf>
    <xf numFmtId="4" fontId="17" fillId="49" borderId="0" xfId="0" applyNumberFormat="1" applyFont="1" applyFill="1" applyAlignment="1">
      <alignment horizontal="center"/>
    </xf>
    <xf numFmtId="4" fontId="17" fillId="49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2" fontId="0" fillId="44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14" fillId="0" borderId="0" xfId="37" applyFill="1" applyAlignment="1">
      <alignment horizontal="center" wrapText="1"/>
    </xf>
    <xf numFmtId="0" fontId="14" fillId="0" borderId="0" xfId="37" applyAlignment="1">
      <alignment horizontal="center" wrapText="1"/>
    </xf>
    <xf numFmtId="0" fontId="32" fillId="0" borderId="0" xfId="37" applyFont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2:M133" totalsRowCount="1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9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80119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2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2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W193"/>
  <sheetViews>
    <sheetView tabSelected="1" zoomScaleNormal="100" workbookViewId="0">
      <pane ySplit="3" topLeftCell="A178" activePane="bottomLeft" state="frozen"/>
      <selection activeCell="K20" sqref="K20"/>
      <selection pane="bottomLeft" activeCell="H187" sqref="H187"/>
    </sheetView>
  </sheetViews>
  <sheetFormatPr baseColWidth="10" defaultRowHeight="14.4"/>
  <cols>
    <col min="1" max="1" width="12.44140625" customWidth="1"/>
    <col min="2" max="5" width="15.6640625" customWidth="1"/>
    <col min="6" max="6" width="18.88671875" customWidth="1"/>
    <col min="7" max="12" width="15.6640625" customWidth="1"/>
    <col min="13" max="13" width="19" customWidth="1"/>
    <col min="15" max="15" width="14" bestFit="1" customWidth="1"/>
  </cols>
  <sheetData>
    <row r="1" spans="1:101" s="262" customFormat="1" ht="50.25" customHeight="1">
      <c r="A1" s="297" t="s">
        <v>592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1" ht="16.5" customHeight="1">
      <c r="A2" s="2" t="s">
        <v>109</v>
      </c>
      <c r="B2" s="136" t="s">
        <v>254</v>
      </c>
      <c r="C2" s="136" t="s">
        <v>255</v>
      </c>
      <c r="D2" s="136" t="s">
        <v>256</v>
      </c>
      <c r="E2" s="136" t="s">
        <v>257</v>
      </c>
      <c r="F2" s="136" t="s">
        <v>258</v>
      </c>
      <c r="G2" s="136" t="s">
        <v>259</v>
      </c>
      <c r="H2" s="136" t="s">
        <v>260</v>
      </c>
      <c r="I2" s="136" t="s">
        <v>261</v>
      </c>
      <c r="J2" s="136" t="s">
        <v>262</v>
      </c>
      <c r="K2" s="136" t="s">
        <v>263</v>
      </c>
      <c r="L2" s="136" t="s">
        <v>264</v>
      </c>
      <c r="M2" s="8" t="s">
        <v>108</v>
      </c>
    </row>
    <row r="3" spans="1:101" s="22" customFormat="1">
      <c r="A3" s="4" t="s">
        <v>110</v>
      </c>
      <c r="B3" s="77" t="s">
        <v>111</v>
      </c>
      <c r="C3" s="203" t="s">
        <v>112</v>
      </c>
      <c r="D3" s="77" t="s">
        <v>113</v>
      </c>
      <c r="E3" s="76" t="s">
        <v>72</v>
      </c>
      <c r="F3" s="34" t="s">
        <v>189</v>
      </c>
      <c r="G3" s="20" t="s">
        <v>114</v>
      </c>
      <c r="H3" s="20" t="s">
        <v>115</v>
      </c>
      <c r="I3" s="34" t="s">
        <v>184</v>
      </c>
      <c r="J3" s="34" t="s">
        <v>185</v>
      </c>
      <c r="K3" s="77" t="s">
        <v>116</v>
      </c>
      <c r="L3" s="109" t="s">
        <v>187</v>
      </c>
      <c r="M3" s="21"/>
    </row>
    <row r="4" spans="1:101">
      <c r="A4" s="4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01">
      <c r="A5" s="4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01">
      <c r="A6" s="4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01">
      <c r="A7" s="4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01">
      <c r="A8" s="4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01">
      <c r="A9" s="4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01">
      <c r="A10" s="4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01">
      <c r="A11" s="4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01">
      <c r="A12" s="4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01">
      <c r="A13" s="4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01">
      <c r="A14" s="4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01">
      <c r="A15" s="4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01">
      <c r="A16" s="4"/>
      <c r="B16" s="39">
        <f t="shared" ref="B16:M16" si="0">SUBTOTAL(109,B3:B15)</f>
        <v>425239.44</v>
      </c>
      <c r="C16" s="39">
        <f t="shared" si="0"/>
        <v>346569.2</v>
      </c>
      <c r="D16" s="39">
        <f t="shared" si="0"/>
        <v>24164078.600000001</v>
      </c>
      <c r="E16" s="39">
        <f t="shared" si="0"/>
        <v>0</v>
      </c>
      <c r="F16" s="39">
        <f t="shared" si="0"/>
        <v>4.47</v>
      </c>
      <c r="G16" s="39">
        <f t="shared" si="0"/>
        <v>329626400</v>
      </c>
      <c r="H16" s="39">
        <f>SUBTOTAL(109,H3:H15)</f>
        <v>104495036.38</v>
      </c>
      <c r="I16" s="39">
        <f t="shared" si="0"/>
        <v>67890811.090000004</v>
      </c>
      <c r="J16" s="39">
        <f t="shared" si="0"/>
        <v>9527401.7400000002</v>
      </c>
      <c r="K16" s="39">
        <f t="shared" si="0"/>
        <v>7225790.6200000001</v>
      </c>
      <c r="L16" s="39">
        <f t="shared" si="0"/>
        <v>191616.47</v>
      </c>
      <c r="M16" s="40">
        <f t="shared" si="0"/>
        <v>543892948.00999999</v>
      </c>
    </row>
    <row r="17" spans="1:13">
      <c r="A17" s="4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>
      <c r="A18" s="4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>
      <c r="A19" s="4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>
      <c r="A20" s="4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>
      <c r="A21" s="4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>
      <c r="A22" s="4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>
      <c r="A23" s="4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>
      <c r="A24" s="4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>
      <c r="A25" s="4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>
      <c r="A26" s="4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>
      <c r="A27" s="4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>
      <c r="A28" s="4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>
      <c r="A29" s="4"/>
      <c r="B29" s="39">
        <f>SUBTOTAL(109,B17:B28)</f>
        <v>1002161.48</v>
      </c>
      <c r="C29" s="39">
        <f t="shared" ref="C29:M29" si="1">SUBTOTAL(109,C17:C28)</f>
        <v>271674</v>
      </c>
      <c r="D29" s="39">
        <f t="shared" si="1"/>
        <v>20808692.52</v>
      </c>
      <c r="E29" s="39">
        <f t="shared" si="1"/>
        <v>0</v>
      </c>
      <c r="F29" s="39">
        <f t="shared" si="1"/>
        <v>840.84</v>
      </c>
      <c r="G29" s="39">
        <f t="shared" si="1"/>
        <v>345101101.47000003</v>
      </c>
      <c r="H29" s="39">
        <f t="shared" si="1"/>
        <v>100571683.21000001</v>
      </c>
      <c r="I29" s="39">
        <f t="shared" si="1"/>
        <v>66622207.699999996</v>
      </c>
      <c r="J29" s="39">
        <f t="shared" si="1"/>
        <v>7759727.9299999997</v>
      </c>
      <c r="K29" s="39">
        <f t="shared" si="1"/>
        <v>9145198.2799999993</v>
      </c>
      <c r="L29" s="39">
        <f t="shared" si="1"/>
        <v>62057.380000000005</v>
      </c>
      <c r="M29" s="39">
        <f t="shared" si="1"/>
        <v>551345344.80999994</v>
      </c>
    </row>
    <row r="30" spans="1:13">
      <c r="A30" s="4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>
      <c r="A31" s="4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>
      <c r="A32" s="4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>
      <c r="A33" s="4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>
      <c r="A34" s="4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>
      <c r="A35" s="4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>
      <c r="A36" s="4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>
      <c r="A37" s="4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>
      <c r="A38" s="4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>
      <c r="A39" s="4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>
      <c r="A40" s="4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>
      <c r="A41" s="4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>
      <c r="A42" s="4"/>
      <c r="B42" s="39">
        <f t="shared" ref="B42:M42" si="2">SUBTOTAL(109,B30:B41)</f>
        <v>3365925.6299999994</v>
      </c>
      <c r="C42" s="39">
        <f t="shared" si="2"/>
        <v>340199.56000000006</v>
      </c>
      <c r="D42" s="39">
        <f t="shared" si="2"/>
        <v>40146304.109999999</v>
      </c>
      <c r="E42" s="39">
        <f t="shared" si="2"/>
        <v>0</v>
      </c>
      <c r="F42" s="39">
        <f t="shared" si="2"/>
        <v>161.12</v>
      </c>
      <c r="G42" s="39">
        <f t="shared" si="2"/>
        <v>372385018.88999999</v>
      </c>
      <c r="H42" s="39">
        <f t="shared" si="2"/>
        <v>227150680.81999996</v>
      </c>
      <c r="I42" s="39">
        <f t="shared" si="2"/>
        <v>72628528.700000003</v>
      </c>
      <c r="J42" s="39">
        <f t="shared" si="2"/>
        <v>5641747.2700000005</v>
      </c>
      <c r="K42" s="39">
        <f t="shared" si="2"/>
        <v>10508300.069999998</v>
      </c>
      <c r="L42" s="39">
        <f t="shared" si="2"/>
        <v>10018024.629999999</v>
      </c>
      <c r="M42" s="39">
        <f t="shared" si="2"/>
        <v>742184890.80000007</v>
      </c>
    </row>
    <row r="43" spans="1:13">
      <c r="A43" s="4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>
      <c r="A44" s="4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>
      <c r="A45" s="4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>
      <c r="A46" s="4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>
      <c r="A47" s="4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>
      <c r="A48" s="4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>
      <c r="A49" s="4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>
      <c r="A50" s="4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>
      <c r="A51" s="4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>
      <c r="A52" s="4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>
      <c r="A53" s="4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>
      <c r="A54" s="4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>
      <c r="A55" s="4"/>
      <c r="B55" s="39">
        <f t="shared" ref="B55:M55" si="3">SUBTOTAL(109,B43:B54)</f>
        <v>2111572.56</v>
      </c>
      <c r="C55" s="39">
        <f t="shared" si="3"/>
        <v>299791.15000000002</v>
      </c>
      <c r="D55" s="39">
        <f t="shared" si="3"/>
        <v>26900777.5</v>
      </c>
      <c r="E55" s="39">
        <f t="shared" si="3"/>
        <v>279915377.55000001</v>
      </c>
      <c r="F55" s="39">
        <f t="shared" si="3"/>
        <v>4399515</v>
      </c>
      <c r="G55" s="39">
        <f t="shared" si="3"/>
        <v>329693818.38999999</v>
      </c>
      <c r="H55" s="39">
        <f t="shared" si="3"/>
        <v>94382867.820000008</v>
      </c>
      <c r="I55" s="39">
        <f t="shared" si="3"/>
        <v>60081978.350000001</v>
      </c>
      <c r="J55" s="39">
        <f t="shared" si="3"/>
        <v>9132885.5800000001</v>
      </c>
      <c r="K55" s="39">
        <f t="shared" si="3"/>
        <v>12725136.85</v>
      </c>
      <c r="L55" s="39">
        <f t="shared" si="3"/>
        <v>2036765.2000000002</v>
      </c>
      <c r="M55" s="39">
        <f t="shared" si="3"/>
        <v>821680485.95000005</v>
      </c>
    </row>
    <row r="56" spans="1:13">
      <c r="A56" s="4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>
      <c r="A57" s="4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>
      <c r="A58" s="4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>
      <c r="A59" s="4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>
      <c r="A60" s="4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>
      <c r="A61" s="4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>
      <c r="A62" s="4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>
      <c r="A63" s="4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>
      <c r="A64" s="4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>
      <c r="A65" s="4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>
      <c r="A66" s="4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>
      <c r="A67" s="4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>
      <c r="A68" s="4"/>
      <c r="B68" s="39">
        <f t="shared" ref="B68:L68" si="4">SUBTOTAL(109,B56:B67)</f>
        <v>1048858.57</v>
      </c>
      <c r="C68" s="39">
        <f t="shared" si="4"/>
        <v>67595.44</v>
      </c>
      <c r="D68" s="39">
        <f t="shared" si="4"/>
        <v>13069282.110000001</v>
      </c>
      <c r="E68" s="39">
        <f t="shared" si="4"/>
        <v>150088416.53999999</v>
      </c>
      <c r="F68" s="39">
        <f t="shared" si="4"/>
        <v>93740680</v>
      </c>
      <c r="G68" s="39">
        <f t="shared" si="4"/>
        <v>266964340.03</v>
      </c>
      <c r="H68" s="39">
        <f t="shared" si="4"/>
        <v>52029489.959999993</v>
      </c>
      <c r="I68" s="39">
        <f t="shared" si="4"/>
        <v>67166977.680000007</v>
      </c>
      <c r="J68" s="39">
        <f t="shared" si="4"/>
        <v>4663733.01</v>
      </c>
      <c r="K68" s="39">
        <f t="shared" si="4"/>
        <v>14654955.390000001</v>
      </c>
      <c r="L68" s="39">
        <f t="shared" si="4"/>
        <v>59919.619999999995</v>
      </c>
      <c r="M68" s="39">
        <f>SUBTOTAL(109,M56:M67)</f>
        <v>663554248.35000002</v>
      </c>
    </row>
    <row r="69" spans="1:13">
      <c r="A69" s="4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>
      <c r="A70" s="4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>
      <c r="A71" s="4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>
      <c r="A72" s="4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>
      <c r="A73" s="4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>
      <c r="A74" s="4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>
      <c r="A75" s="4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>
      <c r="A76" s="4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>
      <c r="A77" s="4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>
      <c r="A78" s="4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>
      <c r="A79" s="4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>
      <c r="A80" s="4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>
      <c r="A81" s="86"/>
      <c r="B81" s="39">
        <f t="shared" ref="B81:M81" si="5">SUBTOTAL(109,B69:B80)</f>
        <v>2251756.31</v>
      </c>
      <c r="C81" s="39">
        <f t="shared" si="5"/>
        <v>105686.31999999999</v>
      </c>
      <c r="D81" s="39">
        <f t="shared" si="5"/>
        <v>8226250.9900000002</v>
      </c>
      <c r="E81" s="39">
        <f t="shared" si="5"/>
        <v>17462663.879999999</v>
      </c>
      <c r="F81" s="39">
        <f t="shared" si="5"/>
        <v>244318103</v>
      </c>
      <c r="G81" s="39">
        <f t="shared" si="5"/>
        <v>373917199.90999997</v>
      </c>
      <c r="H81" s="39">
        <f t="shared" si="5"/>
        <v>54154465.18</v>
      </c>
      <c r="I81" s="39">
        <f t="shared" si="5"/>
        <v>70963247.099999994</v>
      </c>
      <c r="J81" s="39">
        <f t="shared" si="5"/>
        <v>5982783.96</v>
      </c>
      <c r="K81" s="39">
        <f t="shared" si="5"/>
        <v>15282047.91</v>
      </c>
      <c r="L81" s="39">
        <f t="shared" si="5"/>
        <v>0</v>
      </c>
      <c r="M81" s="39">
        <f t="shared" si="5"/>
        <v>797990042.55999994</v>
      </c>
    </row>
    <row r="82" spans="1:13">
      <c r="A82" s="4" t="s">
        <v>190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f>SUM(Tabla2[[#This Row],[ 0713331000]:[ 1007900000]])</f>
        <v>52881681.370000005</v>
      </c>
    </row>
    <row r="83" spans="1:13">
      <c r="A83" s="4" t="s">
        <v>192</v>
      </c>
      <c r="B83" s="37">
        <v>158063</v>
      </c>
      <c r="C83" s="37">
        <v>3265.9</v>
      </c>
      <c r="D83" s="37">
        <v>216343.35</v>
      </c>
      <c r="E83" s="37">
        <v>2741001</v>
      </c>
      <c r="F83" s="37">
        <v>30009549</v>
      </c>
      <c r="G83" s="37">
        <v>27397887</v>
      </c>
      <c r="H83" s="37">
        <v>4625265.6399999997</v>
      </c>
      <c r="I83" s="37">
        <v>499672</v>
      </c>
      <c r="J83" s="37">
        <v>40096</v>
      </c>
      <c r="K83" s="37">
        <v>1753058</v>
      </c>
      <c r="L83" s="37">
        <v>0</v>
      </c>
      <c r="M83" s="7">
        <f>SUM(Tabla2[[#This Row],[ 0713331000]:[ 1007900000]])</f>
        <v>67444200.890000001</v>
      </c>
    </row>
    <row r="84" spans="1:13">
      <c r="A84" s="4" t="s">
        <v>193</v>
      </c>
      <c r="B84" s="37">
        <v>131279.57999999999</v>
      </c>
      <c r="C84" s="37">
        <v>37950.51</v>
      </c>
      <c r="D84" s="37">
        <v>1276198.73</v>
      </c>
      <c r="E84" s="37">
        <v>362</v>
      </c>
      <c r="F84" s="37">
        <v>20716648</v>
      </c>
      <c r="G84" s="37">
        <v>36021891</v>
      </c>
      <c r="H84" s="37">
        <v>10348566.279999999</v>
      </c>
      <c r="I84" s="37">
        <v>602874</v>
      </c>
      <c r="J84" s="37">
        <v>11209.35</v>
      </c>
      <c r="K84" s="37">
        <v>184024.44</v>
      </c>
      <c r="L84" s="37">
        <v>0</v>
      </c>
      <c r="M84" s="7">
        <f>SUM(Tabla2[[#This Row],[ 0713331000]:[ 1007900000]])</f>
        <v>69331003.889999986</v>
      </c>
    </row>
    <row r="85" spans="1:13">
      <c r="A85" s="4" t="s">
        <v>197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7">
        <f>SUM(Tabla2[[#This Row],[ 0713331000]:[ 1007900000]])</f>
        <v>22921897.169999998</v>
      </c>
    </row>
    <row r="86" spans="1:13">
      <c r="A86" s="4" t="s">
        <v>198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7">
        <f>SUM(Tabla2[[#This Row],[ 0713331000]:[ 1007900000]])</f>
        <v>89808585.879999995</v>
      </c>
    </row>
    <row r="87" spans="1:13">
      <c r="A87" s="4" t="s">
        <v>199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7">
        <f>SUM(Tabla2[[#This Row],[ 0713331000]:[ 1007900000]])</f>
        <v>81358310.280000001</v>
      </c>
    </row>
    <row r="88" spans="1:13">
      <c r="A88" s="4" t="s">
        <v>200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7">
        <f>SUM(Tabla2[[#This Row],[ 0713331000]:[ 1007900000]])</f>
        <v>77928769.139999986</v>
      </c>
    </row>
    <row r="89" spans="1:13">
      <c r="A89" s="4" t="s">
        <v>201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7">
        <f>SUM(Tabla2[[#This Row],[ 0713331000]:[ 1007900000]])</f>
        <v>139756168.14999998</v>
      </c>
    </row>
    <row r="90" spans="1:13">
      <c r="A90" s="4" t="s">
        <v>202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7">
        <f>SUM(Tabla2[[#This Row],[ 0713331000]:[ 1007900000]])</f>
        <v>72060838.550000012</v>
      </c>
    </row>
    <row r="91" spans="1:13">
      <c r="A91" s="4" t="s">
        <v>203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7">
        <f>SUM(Tabla2[[#This Row],[ 0713331000]:[ 1007900000]])</f>
        <v>56352639.079999991</v>
      </c>
    </row>
    <row r="92" spans="1:13">
      <c r="A92" s="4" t="s">
        <v>204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7">
        <f>SUM(Tabla2[[#This Row],[ 0713331000]:[ 1007900000]])</f>
        <v>114142343.69</v>
      </c>
    </row>
    <row r="93" spans="1:13">
      <c r="A93" s="4" t="s">
        <v>205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7">
        <f>SUM(Tabla2[[#This Row],[ 0713331000]:[ 1007900000]])</f>
        <v>104567554</v>
      </c>
    </row>
    <row r="94" spans="1:13">
      <c r="A94" s="90"/>
      <c r="B94" s="39">
        <f t="shared" ref="B94:L94" si="6">SUBTOTAL(109,B82:B93)</f>
        <v>2440299.8399999994</v>
      </c>
      <c r="C94" s="39">
        <f t="shared" si="6"/>
        <v>200408.85</v>
      </c>
      <c r="D94" s="39">
        <f t="shared" si="6"/>
        <v>20128657.690000001</v>
      </c>
      <c r="E94" s="39">
        <f t="shared" si="6"/>
        <v>28190132.059999995</v>
      </c>
      <c r="F94" s="39">
        <f t="shared" si="6"/>
        <v>238472128</v>
      </c>
      <c r="G94" s="39">
        <f t="shared" si="6"/>
        <v>438006305.19000006</v>
      </c>
      <c r="H94" s="39">
        <f t="shared" si="6"/>
        <v>130272638.81</v>
      </c>
      <c r="I94" s="39">
        <f t="shared" si="6"/>
        <v>73236416.349999994</v>
      </c>
      <c r="J94" s="39">
        <f t="shared" si="6"/>
        <v>5794091.1299999999</v>
      </c>
      <c r="K94" s="39">
        <f t="shared" si="6"/>
        <v>11155029.550000001</v>
      </c>
      <c r="L94" s="39">
        <f t="shared" si="6"/>
        <v>657884.62</v>
      </c>
      <c r="M94" s="39">
        <f>SUBTOTAL(109,M82:M93)</f>
        <v>948553992.08999991</v>
      </c>
    </row>
    <row r="95" spans="1:13">
      <c r="A95" s="93" t="s">
        <v>206</v>
      </c>
      <c r="B95" s="137">
        <v>381414.77</v>
      </c>
      <c r="C95" s="137">
        <v>23766.74</v>
      </c>
      <c r="D95" s="137">
        <v>1457470.44</v>
      </c>
      <c r="E95" s="137">
        <v>7702047</v>
      </c>
      <c r="F95" s="137">
        <v>22100355</v>
      </c>
      <c r="G95" s="137">
        <v>46197691</v>
      </c>
      <c r="H95" s="137">
        <v>152380.62</v>
      </c>
      <c r="I95" s="137">
        <v>1155316</v>
      </c>
      <c r="J95" s="137">
        <v>40751.9</v>
      </c>
      <c r="K95" s="137">
        <v>980092.04</v>
      </c>
      <c r="L95" s="94">
        <v>160573.34</v>
      </c>
      <c r="M95" s="7">
        <f>SUM(Tabla2[[#This Row],[ 0713331000]:[ 1007900000]])</f>
        <v>80351858.850000024</v>
      </c>
    </row>
    <row r="96" spans="1:13">
      <c r="A96" s="93" t="s">
        <v>215</v>
      </c>
      <c r="B96" s="137">
        <v>106538.18</v>
      </c>
      <c r="C96" s="137">
        <v>71229.429999999993</v>
      </c>
      <c r="D96" s="137">
        <v>1176583.42</v>
      </c>
      <c r="E96" s="137">
        <v>4000136.83</v>
      </c>
      <c r="F96" s="137">
        <v>19558562</v>
      </c>
      <c r="G96" s="137">
        <v>28078490.84</v>
      </c>
      <c r="H96" s="137">
        <v>17872189.960000001</v>
      </c>
      <c r="I96" s="137">
        <v>2844492</v>
      </c>
      <c r="J96" s="137">
        <v>912</v>
      </c>
      <c r="K96" s="137">
        <v>1184274.8799999999</v>
      </c>
      <c r="L96" s="105">
        <v>93214.18</v>
      </c>
      <c r="M96" s="7">
        <f>SUM(Tabla2[[#This Row],[ 0713331000]:[ 1007900000]])</f>
        <v>74986623.719999999</v>
      </c>
    </row>
    <row r="97" spans="1:15">
      <c r="A97" s="93" t="s">
        <v>224</v>
      </c>
      <c r="B97" s="137">
        <v>11438</v>
      </c>
      <c r="C97" s="137">
        <v>3175.18</v>
      </c>
      <c r="D97" s="137">
        <v>2548193.4300000002</v>
      </c>
      <c r="E97" s="137">
        <v>2499672</v>
      </c>
      <c r="F97" s="137">
        <v>11444978</v>
      </c>
      <c r="G97" s="137">
        <v>35544557</v>
      </c>
      <c r="H97" s="137">
        <v>8303615.1600000001</v>
      </c>
      <c r="I97" s="137">
        <v>8561576</v>
      </c>
      <c r="J97" s="137">
        <v>638578.52</v>
      </c>
      <c r="K97" s="137">
        <v>1769415.02</v>
      </c>
      <c r="L97" s="81">
        <v>0</v>
      </c>
      <c r="M97" s="7">
        <f>SUM(Tabla2[[#This Row],[ 0713331000]:[ 1007900000]])</f>
        <v>71325198.309999987</v>
      </c>
    </row>
    <row r="98" spans="1:15">
      <c r="A98" s="93" t="s">
        <v>227</v>
      </c>
      <c r="B98" s="137">
        <v>401419.65</v>
      </c>
      <c r="C98" s="137">
        <v>5942.12</v>
      </c>
      <c r="D98" s="137">
        <v>2451801.71</v>
      </c>
      <c r="E98" s="137">
        <v>5300000.75</v>
      </c>
      <c r="F98" s="137">
        <v>20283040</v>
      </c>
      <c r="G98" s="137">
        <v>58502964.5</v>
      </c>
      <c r="H98" s="137">
        <v>23779745.440000001</v>
      </c>
      <c r="I98" s="137">
        <v>12017348</v>
      </c>
      <c r="J98" s="137">
        <v>48397.32</v>
      </c>
      <c r="K98" s="137">
        <v>1731671.4</v>
      </c>
      <c r="L98" s="105">
        <v>0</v>
      </c>
      <c r="M98" s="7">
        <f>SUM(Tabla2[[#This Row],[ 0713331000]:[ 1007900000]])</f>
        <v>124522330.89</v>
      </c>
    </row>
    <row r="99" spans="1:15">
      <c r="A99" s="93" t="s">
        <v>228</v>
      </c>
      <c r="B99" s="137">
        <v>283736.86</v>
      </c>
      <c r="C99" s="137">
        <v>12927.51</v>
      </c>
      <c r="D99" s="137">
        <v>3052049.68</v>
      </c>
      <c r="E99" s="137">
        <v>4499933</v>
      </c>
      <c r="F99" s="137">
        <v>15793227</v>
      </c>
      <c r="G99" s="137">
        <v>28604922</v>
      </c>
      <c r="H99" s="137">
        <v>39913007.159999996</v>
      </c>
      <c r="I99" s="137">
        <v>3226819</v>
      </c>
      <c r="J99" s="137">
        <v>420395</v>
      </c>
      <c r="K99" s="137">
        <v>785809.59</v>
      </c>
      <c r="L99" s="81">
        <v>0</v>
      </c>
      <c r="M99" s="7">
        <f>SUM(Tabla2[[#This Row],[ 0713331000]:[ 1007900000]])</f>
        <v>96592826.799999997</v>
      </c>
    </row>
    <row r="100" spans="1:15">
      <c r="A100" s="93" t="s">
        <v>229</v>
      </c>
      <c r="B100" s="137">
        <v>111884.83</v>
      </c>
      <c r="C100" s="137">
        <v>83574.399999999994</v>
      </c>
      <c r="D100" s="137">
        <v>1887621.07</v>
      </c>
      <c r="E100" s="137">
        <v>15015523.35</v>
      </c>
      <c r="F100" s="137">
        <v>18262876</v>
      </c>
      <c r="G100" s="137">
        <v>52894663.350000001</v>
      </c>
      <c r="H100" s="137">
        <v>26026532.489999998</v>
      </c>
      <c r="I100" s="137">
        <v>5788866.5300000003</v>
      </c>
      <c r="J100" s="137">
        <v>46647.56</v>
      </c>
      <c r="K100" s="137">
        <v>873470.22</v>
      </c>
      <c r="L100" s="114">
        <v>0</v>
      </c>
      <c r="M100" s="7">
        <f>SUM(Tabla2[[#This Row],[ 0713331000]:[ 1007900000]])</f>
        <v>120991659.8</v>
      </c>
    </row>
    <row r="101" spans="1:15">
      <c r="A101" s="93" t="s">
        <v>231</v>
      </c>
      <c r="B101" s="137">
        <v>222765</v>
      </c>
      <c r="C101" s="137">
        <v>14282.14</v>
      </c>
      <c r="D101" s="137">
        <v>1658085.75</v>
      </c>
      <c r="E101" s="137">
        <v>1500000</v>
      </c>
      <c r="F101" s="137">
        <v>18910953</v>
      </c>
      <c r="G101" s="137">
        <v>29681245</v>
      </c>
      <c r="H101" s="137">
        <v>23357902</v>
      </c>
      <c r="I101" s="137">
        <v>1464541.58</v>
      </c>
      <c r="J101" s="137">
        <v>65100.800000000003</v>
      </c>
      <c r="K101" s="137">
        <v>1824454.94</v>
      </c>
      <c r="L101" s="81">
        <v>0</v>
      </c>
      <c r="M101" s="7">
        <f>SUM(Tabla2[[#This Row],[ 0713331000]:[ 1007900000]])</f>
        <v>78699330.209999993</v>
      </c>
    </row>
    <row r="102" spans="1:15">
      <c r="A102" s="93" t="s">
        <v>233</v>
      </c>
      <c r="B102" s="137">
        <v>256346</v>
      </c>
      <c r="C102" s="137">
        <v>11022.38</v>
      </c>
      <c r="D102" s="137">
        <v>1175287.31</v>
      </c>
      <c r="E102" s="137">
        <v>4986155</v>
      </c>
      <c r="F102" s="137">
        <v>15895014</v>
      </c>
      <c r="G102" s="137">
        <v>53675042</v>
      </c>
      <c r="H102" s="137">
        <v>3447606</v>
      </c>
      <c r="I102" s="137">
        <v>7026141.29</v>
      </c>
      <c r="J102" s="137">
        <v>227993.34</v>
      </c>
      <c r="K102" s="137">
        <v>487616.77</v>
      </c>
      <c r="L102" s="105">
        <v>0</v>
      </c>
      <c r="M102" s="7">
        <f>SUM(Tabla2[[#This Row],[ 0713331000]:[ 1007900000]])</f>
        <v>87188224.090000004</v>
      </c>
    </row>
    <row r="103" spans="1:15">
      <c r="A103" s="93" t="s">
        <v>236</v>
      </c>
      <c r="B103" s="137">
        <v>194237.97</v>
      </c>
      <c r="C103" s="137">
        <v>32436.36</v>
      </c>
      <c r="D103" s="137">
        <v>2803041.85</v>
      </c>
      <c r="E103" s="137">
        <v>9402728</v>
      </c>
      <c r="F103" s="137">
        <v>13892031</v>
      </c>
      <c r="G103" s="137">
        <v>31794718</v>
      </c>
      <c r="H103" s="137">
        <v>8298634</v>
      </c>
      <c r="I103" s="137">
        <v>8091050.2400000002</v>
      </c>
      <c r="J103" s="137">
        <v>146920.94</v>
      </c>
      <c r="K103" s="137">
        <v>2364696.27</v>
      </c>
      <c r="L103" s="81">
        <v>0</v>
      </c>
      <c r="M103" s="7">
        <f>SUM(Tabla2[[#This Row],[ 0713331000]:[ 1007900000]])</f>
        <v>77020494.629999995</v>
      </c>
    </row>
    <row r="104" spans="1:15">
      <c r="A104" s="93" t="s">
        <v>239</v>
      </c>
      <c r="B104" s="137">
        <v>325035.48</v>
      </c>
      <c r="C104" s="137">
        <v>61487.85</v>
      </c>
      <c r="D104" s="137">
        <v>2527447.63</v>
      </c>
      <c r="E104" s="137">
        <v>11999804</v>
      </c>
      <c r="F104" s="137">
        <v>16127387</v>
      </c>
      <c r="G104" s="137">
        <v>53466975</v>
      </c>
      <c r="H104" s="137">
        <v>11019308</v>
      </c>
      <c r="I104" s="137">
        <v>2675243.4300000002</v>
      </c>
      <c r="J104" s="137">
        <v>1085698.3500000001</v>
      </c>
      <c r="K104" s="137">
        <v>948786.09</v>
      </c>
      <c r="L104" s="105">
        <v>0</v>
      </c>
      <c r="M104" s="7">
        <f>SUM(Tabla2[[#This Row],[ 0713331000]:[ 1007900000]])</f>
        <v>100237172.83000001</v>
      </c>
    </row>
    <row r="105" spans="1:15">
      <c r="A105" s="93" t="s">
        <v>242</v>
      </c>
      <c r="B105" s="137">
        <v>272892.64</v>
      </c>
      <c r="C105" s="137">
        <v>56182.29</v>
      </c>
      <c r="D105" s="137">
        <v>1325333.03</v>
      </c>
      <c r="E105" s="137">
        <v>13344042</v>
      </c>
      <c r="F105" s="137">
        <v>9900000</v>
      </c>
      <c r="G105" s="137">
        <v>38189014</v>
      </c>
      <c r="H105" s="137">
        <v>0</v>
      </c>
      <c r="I105" s="137">
        <v>5923043.8600000003</v>
      </c>
      <c r="J105" s="137">
        <v>121782.96</v>
      </c>
      <c r="K105" s="137">
        <v>1290944.3700000001</v>
      </c>
      <c r="L105" s="81">
        <v>0</v>
      </c>
      <c r="M105" s="7">
        <f>SUM(Tabla2[[#This Row],[ 0713331000]:[ 1007900000]])</f>
        <v>70423235.150000006</v>
      </c>
    </row>
    <row r="106" spans="1:15">
      <c r="A106" s="93" t="s">
        <v>246</v>
      </c>
      <c r="B106" s="137">
        <v>432103.12</v>
      </c>
      <c r="C106" s="137">
        <v>21366.16</v>
      </c>
      <c r="D106" s="137">
        <v>1779186.41</v>
      </c>
      <c r="E106" s="137">
        <v>3700115</v>
      </c>
      <c r="F106" s="137">
        <v>16918310</v>
      </c>
      <c r="G106" s="137">
        <v>65863181</v>
      </c>
      <c r="H106" s="137">
        <v>22168419</v>
      </c>
      <c r="I106" s="137">
        <v>17411545.949999999</v>
      </c>
      <c r="J106" s="137">
        <v>410294.44</v>
      </c>
      <c r="K106" s="137">
        <v>1137834.3</v>
      </c>
      <c r="L106" s="81">
        <v>0</v>
      </c>
      <c r="M106" s="7">
        <f>SUM(Tabla2[[#This Row],[ 0713331000]:[ 1007900000]])</f>
        <v>129842355.38</v>
      </c>
    </row>
    <row r="107" spans="1:1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137"/>
    </row>
    <row r="108" spans="1:15">
      <c r="A108" s="93" t="s">
        <v>251</v>
      </c>
      <c r="B108" s="152">
        <v>314586.37</v>
      </c>
      <c r="C108" s="152">
        <v>10224.76</v>
      </c>
      <c r="D108" s="152">
        <v>1751693.52</v>
      </c>
      <c r="E108" s="152">
        <v>4083060</v>
      </c>
      <c r="F108" s="152">
        <v>6811923</v>
      </c>
      <c r="G108" s="152">
        <v>26644288</v>
      </c>
      <c r="H108" s="152">
        <v>5072985</v>
      </c>
      <c r="I108" s="152">
        <v>181570.16</v>
      </c>
      <c r="J108" s="152">
        <v>81027.22</v>
      </c>
      <c r="K108" s="152">
        <v>745315.36</v>
      </c>
      <c r="L108" s="152">
        <v>0</v>
      </c>
      <c r="M108" s="7">
        <f>SUM(Tabla2[[#This Row],[ 0713331000]:[ 1007900000]])</f>
        <v>45696673.389999993</v>
      </c>
    </row>
    <row r="109" spans="1:15" s="133" customFormat="1">
      <c r="A109" s="143" t="s">
        <v>253</v>
      </c>
      <c r="B109" s="152">
        <v>580664.43000000005</v>
      </c>
      <c r="C109" s="152">
        <v>44174.43</v>
      </c>
      <c r="D109" s="152">
        <v>983772.44</v>
      </c>
      <c r="E109" s="152">
        <v>3832584</v>
      </c>
      <c r="F109" s="152">
        <v>25015608</v>
      </c>
      <c r="G109" s="152">
        <v>37449649</v>
      </c>
      <c r="H109" s="152">
        <v>5073030</v>
      </c>
      <c r="I109" s="152">
        <v>4281227.59</v>
      </c>
      <c r="J109" s="152">
        <v>46914.1</v>
      </c>
      <c r="K109" s="152">
        <v>1790122.82</v>
      </c>
      <c r="L109" s="152">
        <v>0</v>
      </c>
      <c r="M109" s="7">
        <f>SUM(Tabla2[[#This Row],[ 0713331000]:[ 1007900000]])</f>
        <v>79097746.809999987</v>
      </c>
    </row>
    <row r="110" spans="1:15" s="133" customFormat="1">
      <c r="A110" s="143" t="s">
        <v>365</v>
      </c>
      <c r="B110" s="155">
        <v>404636.42</v>
      </c>
      <c r="C110" s="155">
        <v>110353.46</v>
      </c>
      <c r="D110" s="155">
        <v>3042617.64</v>
      </c>
      <c r="E110" s="155">
        <v>5041053</v>
      </c>
      <c r="F110" s="155">
        <v>18246861</v>
      </c>
      <c r="G110" s="155">
        <v>18836797</v>
      </c>
      <c r="H110" s="155">
        <v>4261253.9000000004</v>
      </c>
      <c r="I110" s="155">
        <v>3996182</v>
      </c>
      <c r="J110" s="155">
        <v>28887.040000000001</v>
      </c>
      <c r="K110" s="155">
        <v>1387117.86</v>
      </c>
      <c r="L110" s="152">
        <v>0</v>
      </c>
      <c r="M110" s="7">
        <f>SUM(Tabla2[[#This Row],[ 0713331000]:[ 1007900000]])</f>
        <v>55355759.319999993</v>
      </c>
    </row>
    <row r="111" spans="1:15" s="133" customFormat="1">
      <c r="A111" s="143" t="s">
        <v>397</v>
      </c>
      <c r="B111" s="166">
        <v>95247.91</v>
      </c>
      <c r="C111" s="166">
        <v>5896.76</v>
      </c>
      <c r="D111" s="166">
        <v>2482581.9700000002</v>
      </c>
      <c r="E111" s="166">
        <v>7181745</v>
      </c>
      <c r="F111" s="166">
        <v>25690390</v>
      </c>
      <c r="G111" s="166">
        <v>56954325</v>
      </c>
      <c r="H111" s="166">
        <v>7471256</v>
      </c>
      <c r="I111" s="166">
        <v>4880132</v>
      </c>
      <c r="J111" s="166">
        <v>98461</v>
      </c>
      <c r="K111" s="166">
        <v>927236.54</v>
      </c>
      <c r="L111" s="152">
        <v>27215.82</v>
      </c>
      <c r="M111" s="7">
        <f>SUM(Tabla2[[#This Row],[ 0713331000]:[ 1007900000]])</f>
        <v>105814488</v>
      </c>
    </row>
    <row r="112" spans="1:15" s="133" customFormat="1">
      <c r="A112" s="143" t="s">
        <v>399</v>
      </c>
      <c r="B112" s="166">
        <v>225375.76</v>
      </c>
      <c r="C112" s="166">
        <v>25799.64</v>
      </c>
      <c r="D112" s="166">
        <v>3309808.08</v>
      </c>
      <c r="E112" s="166">
        <v>7884989</v>
      </c>
      <c r="F112" s="166">
        <v>22383548</v>
      </c>
      <c r="G112" s="166">
        <v>24125665</v>
      </c>
      <c r="H112" s="166">
        <v>3243439</v>
      </c>
      <c r="I112" s="166">
        <v>4956849</v>
      </c>
      <c r="J112" s="166">
        <v>74136.61</v>
      </c>
      <c r="K112" s="166">
        <v>1943655.68</v>
      </c>
      <c r="L112" s="152">
        <v>86183.43</v>
      </c>
      <c r="M112" s="7">
        <f>SUM(Tabla2[[#This Row],[ 0713331000]:[ 1007900000]])</f>
        <v>68259449.200000018</v>
      </c>
    </row>
    <row r="113" spans="1:13" s="133" customFormat="1">
      <c r="A113" s="143" t="s">
        <v>401</v>
      </c>
      <c r="B113" s="166">
        <v>116038</v>
      </c>
      <c r="C113" s="166">
        <v>21273.69</v>
      </c>
      <c r="D113" s="166">
        <v>2743073.02</v>
      </c>
      <c r="E113" s="166">
        <v>4593274</v>
      </c>
      <c r="F113" s="166">
        <v>28517728</v>
      </c>
      <c r="G113" s="166">
        <v>34917273</v>
      </c>
      <c r="H113" s="166">
        <v>5601386</v>
      </c>
      <c r="I113" s="166">
        <v>3374379.38</v>
      </c>
      <c r="J113" s="166">
        <v>578725.97</v>
      </c>
      <c r="K113" s="166">
        <v>2100661.27</v>
      </c>
      <c r="L113" s="152">
        <v>0</v>
      </c>
      <c r="M113" s="7">
        <f>SUM(Tabla2[[#This Row],[ 0713331000]:[ 1007900000]])</f>
        <v>82563812.329999998</v>
      </c>
    </row>
    <row r="114" spans="1:13" s="133" customFormat="1">
      <c r="A114" s="143" t="s">
        <v>403</v>
      </c>
      <c r="B114" s="166">
        <v>57990.01</v>
      </c>
      <c r="C114" s="166">
        <v>22316.97</v>
      </c>
      <c r="D114" s="166">
        <v>1278462.98</v>
      </c>
      <c r="E114" s="166">
        <v>3300685</v>
      </c>
      <c r="F114" s="166">
        <v>7023250</v>
      </c>
      <c r="G114" s="166">
        <v>58971070</v>
      </c>
      <c r="H114" s="166">
        <v>5510375</v>
      </c>
      <c r="I114" s="166">
        <v>10479119.32</v>
      </c>
      <c r="J114" s="166">
        <v>634534.26</v>
      </c>
      <c r="K114" s="166">
        <v>1009462.6</v>
      </c>
      <c r="L114" s="152">
        <v>54431.64</v>
      </c>
      <c r="M114" s="7">
        <f>SUM(Tabla2[[#This Row],[ 0713331000]:[ 1007900000]])</f>
        <v>88341697.780000001</v>
      </c>
    </row>
    <row r="115" spans="1:13" s="133" customFormat="1">
      <c r="A115" s="143" t="s">
        <v>405</v>
      </c>
      <c r="B115" s="166">
        <v>374191</v>
      </c>
      <c r="C115" s="166">
        <v>47204.06</v>
      </c>
      <c r="D115" s="166">
        <v>2076477.29</v>
      </c>
      <c r="E115" s="166">
        <v>9499719</v>
      </c>
      <c r="F115" s="166">
        <v>31800361</v>
      </c>
      <c r="G115" s="166">
        <v>63237024</v>
      </c>
      <c r="H115" s="166">
        <v>7154689</v>
      </c>
      <c r="I115" s="166">
        <v>7237329</v>
      </c>
      <c r="J115" s="166">
        <v>337481.25</v>
      </c>
      <c r="K115" s="166">
        <v>1344211.75</v>
      </c>
      <c r="L115" s="152">
        <v>18461.400000000001</v>
      </c>
      <c r="M115" s="7">
        <f>SUM(Tabla2[[#This Row],[ 0713331000]:[ 1007900000]])</f>
        <v>123127148.75</v>
      </c>
    </row>
    <row r="116" spans="1:13" s="133" customFormat="1">
      <c r="A116" s="143" t="s">
        <v>413</v>
      </c>
      <c r="B116" s="166">
        <v>189347.66</v>
      </c>
      <c r="C116" s="166">
        <v>39117.47</v>
      </c>
      <c r="D116" s="166">
        <v>3019700.55</v>
      </c>
      <c r="E116" s="166">
        <v>8144528</v>
      </c>
      <c r="F116" s="166">
        <v>12877000</v>
      </c>
      <c r="G116" s="166">
        <v>27730884</v>
      </c>
      <c r="H116" s="166">
        <v>3391828.65</v>
      </c>
      <c r="I116" s="166">
        <v>2952586.94</v>
      </c>
      <c r="J116" s="166">
        <v>142187.35999999999</v>
      </c>
      <c r="K116" s="166">
        <v>1294971.71</v>
      </c>
      <c r="L116" s="152">
        <v>18143.88</v>
      </c>
      <c r="M116" s="7">
        <f>SUM(Tabla2[[#This Row],[ 0713331000]:[ 1007900000]])</f>
        <v>59800296.219999999</v>
      </c>
    </row>
    <row r="117" spans="1:13" s="133" customFormat="1">
      <c r="A117" s="143" t="s">
        <v>415</v>
      </c>
      <c r="B117" s="166">
        <v>166876.19</v>
      </c>
      <c r="C117" s="166">
        <v>27261.16</v>
      </c>
      <c r="D117" s="166">
        <v>1756564.15</v>
      </c>
      <c r="E117" s="166">
        <v>5711210</v>
      </c>
      <c r="F117" s="166">
        <v>21334786</v>
      </c>
      <c r="G117" s="166">
        <v>31684033</v>
      </c>
      <c r="H117" s="166">
        <v>4307682</v>
      </c>
      <c r="I117" s="166">
        <v>2891166.89</v>
      </c>
      <c r="J117" s="166">
        <v>642257.06000000006</v>
      </c>
      <c r="K117" s="166">
        <v>1604420.18</v>
      </c>
      <c r="L117" s="152">
        <v>396909</v>
      </c>
      <c r="M117" s="7">
        <f>SUM(Tabla2[[#This Row],[ 0713331000]:[ 1007900000]])</f>
        <v>70523165.63000001</v>
      </c>
    </row>
    <row r="118" spans="1:13" s="133" customFormat="1">
      <c r="A118" s="143" t="s">
        <v>417</v>
      </c>
      <c r="B118" s="166">
        <v>340253.34</v>
      </c>
      <c r="C118" s="166">
        <v>41916.949999999997</v>
      </c>
      <c r="D118" s="166">
        <v>839391.7</v>
      </c>
      <c r="E118" s="166">
        <v>7700911</v>
      </c>
      <c r="F118" s="166">
        <v>24827999</v>
      </c>
      <c r="G118" s="166">
        <v>41469248</v>
      </c>
      <c r="H118" s="166">
        <v>22679.85</v>
      </c>
      <c r="I118" s="166">
        <v>10584943.779999999</v>
      </c>
      <c r="J118" s="166">
        <v>516104.52</v>
      </c>
      <c r="K118" s="166">
        <v>922191.94</v>
      </c>
      <c r="L118" s="152">
        <v>471438.87</v>
      </c>
      <c r="M118" s="7">
        <f>SUM(Tabla2[[#This Row],[ 0713331000]:[ 1007900000]])</f>
        <v>87737078.950000003</v>
      </c>
    </row>
    <row r="119" spans="1:13" s="133" customFormat="1">
      <c r="A119" s="143" t="s">
        <v>419</v>
      </c>
      <c r="B119" s="166">
        <v>312903.92</v>
      </c>
      <c r="C119" s="166">
        <v>18143.87</v>
      </c>
      <c r="D119" s="166">
        <v>816180.55</v>
      </c>
      <c r="E119" s="166">
        <v>6499156</v>
      </c>
      <c r="F119" s="166">
        <v>10772379</v>
      </c>
      <c r="G119" s="166">
        <v>21034707</v>
      </c>
      <c r="H119" s="166">
        <v>0</v>
      </c>
      <c r="I119" s="166">
        <v>3947701.39</v>
      </c>
      <c r="J119" s="166">
        <v>63263.98</v>
      </c>
      <c r="K119" s="166">
        <v>1109435.3899999999</v>
      </c>
      <c r="L119" s="152">
        <v>90719.4</v>
      </c>
      <c r="M119" s="7">
        <f>SUM(Tabla2[[#This Row],[ 0713331000]:[ 1007900000]])</f>
        <v>44664590.5</v>
      </c>
    </row>
    <row r="120" spans="1:13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910981906.88000011</v>
      </c>
    </row>
    <row r="121" spans="1:13">
      <c r="A121" s="143" t="s">
        <v>422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7">
        <f>SUM(Tabla2[[#This Row],[ 0713331000]:[ 1007900000]])</f>
        <v>93762709.429999992</v>
      </c>
    </row>
    <row r="122" spans="1:13" s="133" customFormat="1">
      <c r="A122" s="143" t="s">
        <v>426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7">
        <f>SUM(Tabla2[[#This Row],[ 0713331000]:[ 1007900000]])</f>
        <v>52398985.140000001</v>
      </c>
    </row>
    <row r="123" spans="1:13" s="133" customFormat="1">
      <c r="A123" s="143" t="s">
        <v>429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7">
        <f>SUM(Tabla2[[#This Row],[ 0713331000]:[ 1007900000]])</f>
        <v>87195459.300000012</v>
      </c>
    </row>
    <row r="124" spans="1:13" s="133" customFormat="1">
      <c r="A124" s="143" t="s">
        <v>439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7">
        <f>SUM(Tabla2[[#This Row],[ 0713331000]:[ 1007900000]])</f>
        <v>99993116.810000002</v>
      </c>
    </row>
    <row r="125" spans="1:13" s="133" customFormat="1">
      <c r="A125" s="143" t="s">
        <v>443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7">
        <f>SUM(Tabla2[[#This Row],[ 0713331000]:[ 1007900000]])</f>
        <v>69414571.089999989</v>
      </c>
    </row>
    <row r="126" spans="1:13" s="133" customFormat="1">
      <c r="A126" s="143" t="s">
        <v>447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7">
        <f>SUM(Tabla2[[#This Row],[ 0713331000]:[ 1007900000]])</f>
        <v>93020459.439999998</v>
      </c>
    </row>
    <row r="127" spans="1:13" s="133" customFormat="1">
      <c r="A127" s="143" t="s">
        <v>450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7">
        <f>SUM(Tabla2[[#This Row],[ 0713331000]:[ 1007900000]])</f>
        <v>102727788.42</v>
      </c>
    </row>
    <row r="128" spans="1:13" s="133" customFormat="1">
      <c r="A128" s="143" t="s">
        <v>451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7">
        <f>SUM(Tabla2[[#This Row],[ 0713331000]:[ 1007900000]])</f>
        <v>88848004.060000002</v>
      </c>
    </row>
    <row r="129" spans="1:13" s="133" customFormat="1">
      <c r="A129" s="143" t="s">
        <v>454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7">
        <f>SUM(Tabla2[[#This Row],[ 0713331000]:[ 1007900000]])</f>
        <v>78286637.170000002</v>
      </c>
    </row>
    <row r="130" spans="1:13" s="133" customFormat="1">
      <c r="A130" s="143" t="s">
        <v>457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7">
        <f>SUM(Tabla2[[#This Row],[ 0713331000]:[ 1007900000]])</f>
        <v>98978670.020000011</v>
      </c>
    </row>
    <row r="131" spans="1:13" s="133" customFormat="1">
      <c r="A131" s="143" t="s">
        <v>460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7">
        <f>SUM(Tabla2[[#This Row],[ 0713331000]:[ 1007900000]])</f>
        <v>78773032.560000002</v>
      </c>
    </row>
    <row r="132" spans="1:13" s="133" customFormat="1">
      <c r="A132" s="143" t="s">
        <v>465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7">
        <f>SUM(Tabla2[[#This Row],[ 0713331000]:[ 1007900000]])</f>
        <v>134488575.14000002</v>
      </c>
    </row>
    <row r="133" spans="1:13" s="133" customFormat="1">
      <c r="B133" s="122">
        <f>SUM(B121:B132)</f>
        <v>2866048.59</v>
      </c>
      <c r="C133" s="122">
        <f t="shared" ref="C133:M133" si="9">SUM(C121:C132)</f>
        <v>466219.25000000006</v>
      </c>
      <c r="D133" s="122">
        <f t="shared" si="9"/>
        <v>22002459.560000002</v>
      </c>
      <c r="E133" s="122">
        <f t="shared" si="9"/>
        <v>66874873</v>
      </c>
      <c r="F133" s="122">
        <f t="shared" si="9"/>
        <v>231453223</v>
      </c>
      <c r="G133" s="122">
        <f t="shared" si="9"/>
        <v>539248907.75999999</v>
      </c>
      <c r="H133" s="122">
        <f t="shared" si="9"/>
        <v>111009578.5</v>
      </c>
      <c r="I133" s="122">
        <f t="shared" si="9"/>
        <v>84357290.180000007</v>
      </c>
      <c r="J133" s="122">
        <f t="shared" si="9"/>
        <v>1779012.07</v>
      </c>
      <c r="K133" s="122">
        <f t="shared" si="9"/>
        <v>15893802.499999998</v>
      </c>
      <c r="L133" s="122">
        <f t="shared" si="9"/>
        <v>1936594.17</v>
      </c>
      <c r="M133" s="122">
        <f t="shared" si="9"/>
        <v>1077888008.5800002</v>
      </c>
    </row>
    <row r="134" spans="1:13" s="133" customFormat="1">
      <c r="A134" s="143" t="s">
        <v>470</v>
      </c>
      <c r="B134" s="213">
        <v>140471.70000000001</v>
      </c>
      <c r="C134" s="213">
        <v>51669.29</v>
      </c>
      <c r="D134" s="213">
        <v>2064900.24</v>
      </c>
      <c r="E134" s="213">
        <v>7800000</v>
      </c>
      <c r="F134" s="213">
        <v>15779780</v>
      </c>
      <c r="G134" s="213">
        <v>32065788</v>
      </c>
      <c r="H134" s="213">
        <v>14745661.26</v>
      </c>
      <c r="I134" s="213">
        <v>6241.99</v>
      </c>
      <c r="J134" s="213">
        <v>6241.99</v>
      </c>
      <c r="K134" s="213">
        <v>1397640.41</v>
      </c>
      <c r="L134" s="213">
        <v>0</v>
      </c>
      <c r="M134" s="220">
        <f>SUM(B134:L134)</f>
        <v>74058394.879999995</v>
      </c>
    </row>
    <row r="135" spans="1:13" s="133" customFormat="1">
      <c r="A135" s="143" t="s">
        <v>472</v>
      </c>
      <c r="B135" s="192">
        <v>292781.44</v>
      </c>
      <c r="C135" s="192">
        <v>4626.28</v>
      </c>
      <c r="D135" s="192">
        <v>1884101.8</v>
      </c>
      <c r="E135" s="192">
        <v>9376770</v>
      </c>
      <c r="F135" s="192">
        <v>17338948</v>
      </c>
      <c r="G135" s="192">
        <v>36150913</v>
      </c>
      <c r="H135" s="192">
        <v>8061555</v>
      </c>
      <c r="I135" s="192">
        <v>6007190</v>
      </c>
      <c r="J135" s="192">
        <v>8193.5</v>
      </c>
      <c r="K135" s="192">
        <v>914639.1</v>
      </c>
      <c r="L135" s="192">
        <v>14651.18</v>
      </c>
      <c r="M135" s="281">
        <f t="shared" ref="M135:M174" si="10">SUM(B135:L135)</f>
        <v>80054369.299999997</v>
      </c>
    </row>
    <row r="136" spans="1:13" s="133" customFormat="1">
      <c r="A136" s="143" t="s">
        <v>474</v>
      </c>
      <c r="B136" s="81">
        <v>351098.1</v>
      </c>
      <c r="C136" s="81">
        <v>110161.35</v>
      </c>
      <c r="D136" s="81">
        <v>3012429.69</v>
      </c>
      <c r="E136" s="81">
        <v>0</v>
      </c>
      <c r="F136" s="81">
        <v>8191785</v>
      </c>
      <c r="G136" s="81">
        <v>57538513</v>
      </c>
      <c r="H136" s="81">
        <v>15345243.279999999</v>
      </c>
      <c r="I136" s="81">
        <v>3596495</v>
      </c>
      <c r="J136" s="81">
        <v>37673.57</v>
      </c>
      <c r="K136" s="81">
        <v>1029977.75</v>
      </c>
      <c r="L136" s="81">
        <v>0</v>
      </c>
      <c r="M136" s="220">
        <f t="shared" si="10"/>
        <v>89213376.739999995</v>
      </c>
    </row>
    <row r="137" spans="1:13" s="133" customFormat="1">
      <c r="A137" s="143" t="s">
        <v>476</v>
      </c>
      <c r="B137" s="192">
        <v>222227.97</v>
      </c>
      <c r="C137" s="192">
        <v>64696.83</v>
      </c>
      <c r="D137" s="192">
        <v>2393415.0499999998</v>
      </c>
      <c r="E137" s="192">
        <v>11500000</v>
      </c>
      <c r="F137" s="192">
        <v>38006956</v>
      </c>
      <c r="G137" s="192">
        <v>54622776</v>
      </c>
      <c r="H137" s="192">
        <v>18943001.539999999</v>
      </c>
      <c r="I137" s="192">
        <v>13552875</v>
      </c>
      <c r="J137" s="192">
        <v>12563.36</v>
      </c>
      <c r="K137" s="192">
        <v>933020.6</v>
      </c>
      <c r="L137" s="192">
        <v>0</v>
      </c>
      <c r="M137" s="281">
        <f t="shared" si="10"/>
        <v>140251532.34999999</v>
      </c>
    </row>
    <row r="138" spans="1:13" s="133" customFormat="1">
      <c r="A138" s="143" t="s">
        <v>478</v>
      </c>
      <c r="B138" s="81">
        <v>614975.93999999994</v>
      </c>
      <c r="C138" s="81">
        <v>7620.44</v>
      </c>
      <c r="D138" s="81">
        <v>2259676.8199999998</v>
      </c>
      <c r="E138" s="81">
        <v>5000000</v>
      </c>
      <c r="F138" s="81">
        <v>14900000</v>
      </c>
      <c r="G138" s="81">
        <v>60822490</v>
      </c>
      <c r="H138" s="81">
        <v>29288434.5</v>
      </c>
      <c r="I138" s="81">
        <v>10466078</v>
      </c>
      <c r="J138" s="81">
        <v>515145.27</v>
      </c>
      <c r="K138" s="81">
        <v>1977697.05</v>
      </c>
      <c r="L138" s="81">
        <v>0</v>
      </c>
      <c r="M138" s="220">
        <f t="shared" si="10"/>
        <v>125852118.02</v>
      </c>
    </row>
    <row r="139" spans="1:13" s="133" customFormat="1">
      <c r="A139" s="143" t="s">
        <v>480</v>
      </c>
      <c r="B139" s="192">
        <v>522723.06</v>
      </c>
      <c r="C139" s="192">
        <v>91883.73</v>
      </c>
      <c r="D139" s="192">
        <v>2063673.63</v>
      </c>
      <c r="E139" s="192">
        <v>6000065</v>
      </c>
      <c r="F139" s="192">
        <v>35300130</v>
      </c>
      <c r="G139" s="192">
        <v>37595050</v>
      </c>
      <c r="H139" s="192">
        <v>16097899.98</v>
      </c>
      <c r="I139" s="192">
        <v>4599243.9000000004</v>
      </c>
      <c r="J139" s="192">
        <v>62928.73</v>
      </c>
      <c r="K139" s="192">
        <v>900355.58</v>
      </c>
      <c r="L139" s="192">
        <v>0</v>
      </c>
      <c r="M139" s="281">
        <f t="shared" si="10"/>
        <v>103233953.61000001</v>
      </c>
    </row>
    <row r="140" spans="1:13" s="133" customFormat="1">
      <c r="A140" s="143" t="s">
        <v>482</v>
      </c>
      <c r="B140" s="81">
        <v>227951</v>
      </c>
      <c r="C140" s="81">
        <v>8322.4500000000007</v>
      </c>
      <c r="D140" s="81">
        <v>1108633.1499999999</v>
      </c>
      <c r="E140" s="81">
        <v>1499929.82</v>
      </c>
      <c r="F140" s="81">
        <v>14818099</v>
      </c>
      <c r="G140" s="81">
        <v>25595403</v>
      </c>
      <c r="H140" s="81">
        <v>19069990.210000001</v>
      </c>
      <c r="I140" s="81">
        <v>588000</v>
      </c>
      <c r="J140" s="81">
        <v>57458.54</v>
      </c>
      <c r="K140" s="81">
        <v>1812327.57</v>
      </c>
      <c r="L140" s="81">
        <v>0</v>
      </c>
      <c r="M140" s="220">
        <f t="shared" si="10"/>
        <v>64786114.740000002</v>
      </c>
    </row>
    <row r="141" spans="1:13" s="133" customFormat="1">
      <c r="A141" s="143" t="s">
        <v>485</v>
      </c>
      <c r="B141" s="192">
        <v>297815</v>
      </c>
      <c r="C141" s="192">
        <v>25630.400000000001</v>
      </c>
      <c r="D141" s="192">
        <v>1805835.03</v>
      </c>
      <c r="E141" s="192">
        <v>4300000</v>
      </c>
      <c r="F141" s="192">
        <v>18193346</v>
      </c>
      <c r="G141" s="192">
        <v>72499562</v>
      </c>
      <c r="H141" s="192">
        <v>37801826</v>
      </c>
      <c r="I141" s="192">
        <v>1351000</v>
      </c>
      <c r="J141" s="192">
        <v>259199.31</v>
      </c>
      <c r="K141" s="192">
        <v>825771.49</v>
      </c>
      <c r="L141" s="192">
        <v>0</v>
      </c>
      <c r="M141" s="281">
        <f t="shared" si="10"/>
        <v>137359985.23000002</v>
      </c>
    </row>
    <row r="142" spans="1:13" s="133" customFormat="1">
      <c r="A142" s="143" t="s">
        <v>488</v>
      </c>
      <c r="B142" s="81">
        <v>121722</v>
      </c>
      <c r="C142" s="81">
        <v>64206.84</v>
      </c>
      <c r="D142" s="81">
        <v>3724729.13</v>
      </c>
      <c r="E142" s="81">
        <v>9785924</v>
      </c>
      <c r="F142" s="81">
        <v>17308886</v>
      </c>
      <c r="G142" s="81">
        <v>41658255</v>
      </c>
      <c r="H142" s="81">
        <v>4535.97</v>
      </c>
      <c r="I142" s="81">
        <v>3706280</v>
      </c>
      <c r="J142" s="81">
        <v>4084.7</v>
      </c>
      <c r="K142" s="81">
        <v>1510427.49</v>
      </c>
      <c r="L142" s="81">
        <v>0</v>
      </c>
      <c r="M142" s="220">
        <f t="shared" si="10"/>
        <v>77889051.129999995</v>
      </c>
    </row>
    <row r="143" spans="1:13" s="133" customFormat="1">
      <c r="A143" s="143" t="s">
        <v>491</v>
      </c>
      <c r="B143" s="192">
        <v>343881.9</v>
      </c>
      <c r="C143" s="192">
        <v>3175.18</v>
      </c>
      <c r="D143" s="192">
        <v>1610162.27</v>
      </c>
      <c r="E143" s="192">
        <v>7956267</v>
      </c>
      <c r="F143" s="192">
        <v>25587783</v>
      </c>
      <c r="G143" s="192">
        <v>45488821.759999998</v>
      </c>
      <c r="H143" s="192">
        <v>49895.67</v>
      </c>
      <c r="I143" s="192">
        <v>8607486</v>
      </c>
      <c r="J143" s="192">
        <v>19707.72</v>
      </c>
      <c r="K143" s="192">
        <v>1026627.44</v>
      </c>
      <c r="L143" s="192">
        <v>0</v>
      </c>
      <c r="M143" s="281">
        <f t="shared" si="10"/>
        <v>90693807.939999998</v>
      </c>
    </row>
    <row r="144" spans="1:13" s="133" customFormat="1">
      <c r="A144" s="143" t="s">
        <v>494</v>
      </c>
      <c r="B144" s="81">
        <v>244678</v>
      </c>
      <c r="C144" s="81">
        <v>50183</v>
      </c>
      <c r="D144" s="81">
        <v>327761.88</v>
      </c>
      <c r="E144" s="81">
        <v>2507474</v>
      </c>
      <c r="F144" s="81">
        <v>13514351</v>
      </c>
      <c r="G144" s="81">
        <v>70344414</v>
      </c>
      <c r="H144" s="81">
        <v>11564239.699999999</v>
      </c>
      <c r="I144" s="81">
        <v>6684995</v>
      </c>
      <c r="J144" s="81">
        <v>47568.22</v>
      </c>
      <c r="K144" s="81">
        <v>1181485.6399999999</v>
      </c>
      <c r="L144" s="81">
        <v>20230.419999999998</v>
      </c>
      <c r="M144" s="220">
        <f t="shared" si="10"/>
        <v>106487380.86</v>
      </c>
    </row>
    <row r="145" spans="1:13" s="133" customFormat="1" ht="15" thickBot="1">
      <c r="A145" s="143" t="s">
        <v>496</v>
      </c>
      <c r="B145" s="192">
        <v>170933</v>
      </c>
      <c r="C145" s="192">
        <v>75720.05</v>
      </c>
      <c r="D145" s="192">
        <v>883724.7</v>
      </c>
      <c r="E145" s="192">
        <v>10236505</v>
      </c>
      <c r="F145" s="192">
        <v>34523103</v>
      </c>
      <c r="G145" s="192">
        <v>69058479</v>
      </c>
      <c r="H145" s="192">
        <v>17285671.600000001</v>
      </c>
      <c r="I145" s="192">
        <v>15110161</v>
      </c>
      <c r="J145" s="192">
        <v>69410.179999999993</v>
      </c>
      <c r="K145" s="192">
        <v>825464.46</v>
      </c>
      <c r="L145" s="192">
        <v>0</v>
      </c>
      <c r="M145" s="220">
        <f t="shared" si="10"/>
        <v>148239171.99000001</v>
      </c>
    </row>
    <row r="146" spans="1:13" s="133" customFormat="1" ht="15" thickTop="1">
      <c r="A146" s="149"/>
      <c r="B146" s="120">
        <f>SUM(B134:B145)</f>
        <v>3551259.11</v>
      </c>
      <c r="C146" s="120">
        <f t="shared" ref="C146:M146" si="11">SUM(C134:C145)</f>
        <v>557895.84</v>
      </c>
      <c r="D146" s="120">
        <f t="shared" si="11"/>
        <v>23139043.389999997</v>
      </c>
      <c r="E146" s="120">
        <f t="shared" si="11"/>
        <v>75962934.819999993</v>
      </c>
      <c r="F146" s="120">
        <f t="shared" si="11"/>
        <v>253463167</v>
      </c>
      <c r="G146" s="120">
        <f t="shared" si="11"/>
        <v>603440464.75999999</v>
      </c>
      <c r="H146" s="120">
        <f t="shared" si="11"/>
        <v>188257954.70999998</v>
      </c>
      <c r="I146" s="120">
        <f t="shared" si="11"/>
        <v>74276045.890000001</v>
      </c>
      <c r="J146" s="120">
        <f t="shared" si="11"/>
        <v>1100175.0899999999</v>
      </c>
      <c r="K146" s="120">
        <f t="shared" si="11"/>
        <v>14335434.579999998</v>
      </c>
      <c r="L146" s="120">
        <f t="shared" si="11"/>
        <v>34881.599999999999</v>
      </c>
      <c r="M146" s="120">
        <f t="shared" si="11"/>
        <v>1238119256.79</v>
      </c>
    </row>
    <row r="147" spans="1:13" s="133" customFormat="1">
      <c r="A147" s="143" t="s">
        <v>498</v>
      </c>
      <c r="B147" s="81">
        <v>280485.12</v>
      </c>
      <c r="C147" s="81">
        <v>42101.17</v>
      </c>
      <c r="D147" s="81">
        <v>1443708.99</v>
      </c>
      <c r="E147" s="81">
        <v>1500000</v>
      </c>
      <c r="F147" s="81">
        <v>8250000</v>
      </c>
      <c r="G147" s="81">
        <v>20385501</v>
      </c>
      <c r="H147" s="81">
        <v>6465810</v>
      </c>
      <c r="I147" s="81">
        <v>0</v>
      </c>
      <c r="J147" s="81">
        <v>7686.89</v>
      </c>
      <c r="K147" s="81">
        <v>1567716.9</v>
      </c>
      <c r="L147" s="81">
        <v>0</v>
      </c>
      <c r="M147" s="220">
        <f t="shared" si="10"/>
        <v>39943010.07</v>
      </c>
    </row>
    <row r="148" spans="1:13" s="133" customFormat="1">
      <c r="A148" s="143" t="s">
        <v>500</v>
      </c>
      <c r="B148" s="192">
        <v>282980.71999999997</v>
      </c>
      <c r="C148" s="192">
        <v>6667.88</v>
      </c>
      <c r="D148" s="192">
        <v>1027564.17</v>
      </c>
      <c r="E148" s="192">
        <v>8649356</v>
      </c>
      <c r="F148" s="192">
        <v>16866463</v>
      </c>
      <c r="G148" s="192">
        <v>40949113</v>
      </c>
      <c r="H148" s="192">
        <v>7924685</v>
      </c>
      <c r="I148" s="192">
        <v>6583180</v>
      </c>
      <c r="J148" s="192">
        <v>41252.400000000001</v>
      </c>
      <c r="K148" s="192">
        <v>981284.84</v>
      </c>
      <c r="L148" s="192">
        <v>0</v>
      </c>
      <c r="M148" s="281">
        <f t="shared" si="10"/>
        <v>83312547.010000005</v>
      </c>
    </row>
    <row r="149" spans="1:13" s="133" customFormat="1">
      <c r="A149" s="143" t="s">
        <v>501</v>
      </c>
      <c r="B149" s="81">
        <v>524977.06000000006</v>
      </c>
      <c r="C149" s="81">
        <v>146912.28</v>
      </c>
      <c r="D149" s="81">
        <v>4971913.55</v>
      </c>
      <c r="E149" s="81">
        <v>4710001</v>
      </c>
      <c r="F149" s="81">
        <v>4332257</v>
      </c>
      <c r="G149" s="81">
        <v>40692019.659999996</v>
      </c>
      <c r="H149" s="81">
        <v>10470235</v>
      </c>
      <c r="I149" s="81">
        <v>7866453.3499999996</v>
      </c>
      <c r="J149" s="81">
        <v>162897.10999999999</v>
      </c>
      <c r="K149" s="81">
        <v>2063319.06</v>
      </c>
      <c r="L149" s="81">
        <v>0</v>
      </c>
      <c r="M149" s="220">
        <f t="shared" si="10"/>
        <v>75940985.069999993</v>
      </c>
    </row>
    <row r="150" spans="1:13" s="133" customFormat="1">
      <c r="A150" s="143" t="s">
        <v>505</v>
      </c>
      <c r="B150" s="192">
        <v>405986.77</v>
      </c>
      <c r="C150" s="192">
        <v>199095.1</v>
      </c>
      <c r="D150" s="192">
        <v>5612255.1699999999</v>
      </c>
      <c r="E150" s="192">
        <v>4022625</v>
      </c>
      <c r="F150" s="192">
        <v>24953442</v>
      </c>
      <c r="G150" s="192">
        <v>51660565</v>
      </c>
      <c r="H150" s="192">
        <v>42294688</v>
      </c>
      <c r="I150" s="192">
        <v>4590864</v>
      </c>
      <c r="J150" s="192">
        <v>314795.51</v>
      </c>
      <c r="K150" s="192">
        <v>429565.58</v>
      </c>
      <c r="L150" s="192">
        <v>0</v>
      </c>
      <c r="M150" s="281">
        <f t="shared" si="10"/>
        <v>134483882.13</v>
      </c>
    </row>
    <row r="151" spans="1:13" s="133" customFormat="1">
      <c r="A151" s="143" t="s">
        <v>509</v>
      </c>
      <c r="B151" s="81">
        <v>409048</v>
      </c>
      <c r="C151" s="81">
        <v>150008.03</v>
      </c>
      <c r="D151" s="81">
        <v>3897715.64</v>
      </c>
      <c r="E151" s="81">
        <v>10421484</v>
      </c>
      <c r="F151" s="81">
        <v>10083260</v>
      </c>
      <c r="G151" s="81">
        <v>50360653</v>
      </c>
      <c r="H151" s="81">
        <v>27325300</v>
      </c>
      <c r="I151" s="81">
        <v>14091566</v>
      </c>
      <c r="J151" s="81">
        <v>1996862.69</v>
      </c>
      <c r="K151" s="81">
        <v>1546689.07</v>
      </c>
      <c r="L151" s="81">
        <v>0</v>
      </c>
      <c r="M151" s="220">
        <f t="shared" si="10"/>
        <v>120282586.42999999</v>
      </c>
    </row>
    <row r="152" spans="1:13" s="133" customFormat="1">
      <c r="A152" s="143" t="s">
        <v>510</v>
      </c>
      <c r="B152" s="192">
        <v>1410486.22</v>
      </c>
      <c r="C152" s="192">
        <v>185872.71</v>
      </c>
      <c r="D152" s="192">
        <v>4621416.51</v>
      </c>
      <c r="E152" s="192">
        <v>5400000</v>
      </c>
      <c r="F152" s="192">
        <v>21433559</v>
      </c>
      <c r="G152" s="192">
        <v>47717012</v>
      </c>
      <c r="H152" s="192">
        <v>34344221</v>
      </c>
      <c r="I152" s="192">
        <v>17343620</v>
      </c>
      <c r="J152" s="192">
        <v>4761000.0599999996</v>
      </c>
      <c r="K152" s="192">
        <v>801724.67</v>
      </c>
      <c r="L152" s="192">
        <v>0</v>
      </c>
      <c r="M152" s="281">
        <f t="shared" si="10"/>
        <v>138018912.16999999</v>
      </c>
    </row>
    <row r="153" spans="1:13" s="133" customFormat="1">
      <c r="A153" s="143" t="s">
        <v>511</v>
      </c>
      <c r="B153" s="81">
        <v>1663694.2</v>
      </c>
      <c r="C153" s="81">
        <v>160198.13</v>
      </c>
      <c r="D153" s="81">
        <v>3070524.3</v>
      </c>
      <c r="E153" s="81">
        <v>2600000</v>
      </c>
      <c r="F153" s="81">
        <v>15771224</v>
      </c>
      <c r="G153" s="81">
        <v>38596354</v>
      </c>
      <c r="H153" s="81">
        <v>7289283</v>
      </c>
      <c r="I153" s="81">
        <v>174360</v>
      </c>
      <c r="J153" s="81">
        <v>1695035.43</v>
      </c>
      <c r="K153" s="81">
        <v>1239387.93</v>
      </c>
      <c r="L153" s="81">
        <v>0</v>
      </c>
      <c r="M153" s="220">
        <f t="shared" si="10"/>
        <v>72260060.99000001</v>
      </c>
    </row>
    <row r="154" spans="1:13" s="133" customFormat="1">
      <c r="A154" s="143" t="s">
        <v>515</v>
      </c>
      <c r="B154" s="192">
        <v>666145</v>
      </c>
      <c r="C154" s="192">
        <v>139494.93</v>
      </c>
      <c r="D154" s="192">
        <v>2971552.14</v>
      </c>
      <c r="E154" s="192">
        <v>8389530</v>
      </c>
      <c r="F154" s="192">
        <v>22488982</v>
      </c>
      <c r="G154" s="192">
        <v>42042134</v>
      </c>
      <c r="H154" s="192">
        <v>24101090</v>
      </c>
      <c r="I154" s="192">
        <v>18192960</v>
      </c>
      <c r="J154" s="192">
        <v>29.68</v>
      </c>
      <c r="K154" s="192">
        <v>877249.41</v>
      </c>
      <c r="L154" s="192">
        <v>0</v>
      </c>
      <c r="M154" s="281">
        <f t="shared" si="10"/>
        <v>119869167.16</v>
      </c>
    </row>
    <row r="155" spans="1:13" s="133" customFormat="1">
      <c r="A155" s="143" t="s">
        <v>516</v>
      </c>
      <c r="B155" s="81">
        <v>829458.02</v>
      </c>
      <c r="C155" s="81">
        <v>190187.66</v>
      </c>
      <c r="D155" s="81">
        <v>2659589.33</v>
      </c>
      <c r="E155" s="81">
        <v>3600000</v>
      </c>
      <c r="F155" s="81">
        <v>16949760</v>
      </c>
      <c r="G155" s="81">
        <v>48022863</v>
      </c>
      <c r="H155" s="81">
        <v>12499570</v>
      </c>
      <c r="I155" s="81">
        <v>0</v>
      </c>
      <c r="J155" s="81">
        <v>821398.59</v>
      </c>
      <c r="K155" s="81">
        <v>845343.31</v>
      </c>
      <c r="L155" s="81">
        <v>0</v>
      </c>
      <c r="M155" s="220">
        <f t="shared" si="10"/>
        <v>86418169.909999996</v>
      </c>
    </row>
    <row r="156" spans="1:13" s="133" customFormat="1">
      <c r="A156" s="143" t="s">
        <v>517</v>
      </c>
      <c r="B156" s="192">
        <v>721191.13</v>
      </c>
      <c r="C156" s="192">
        <v>26926.28</v>
      </c>
      <c r="D156" s="192">
        <v>3060629.06</v>
      </c>
      <c r="E156" s="192">
        <v>3568000</v>
      </c>
      <c r="F156" s="192">
        <v>29415578</v>
      </c>
      <c r="G156" s="192">
        <v>21277382</v>
      </c>
      <c r="H156" s="192">
        <v>0</v>
      </c>
      <c r="I156" s="192">
        <v>2.39</v>
      </c>
      <c r="J156" s="192">
        <v>404758.01</v>
      </c>
      <c r="K156" s="192">
        <v>1235112.51</v>
      </c>
      <c r="L156" s="192">
        <v>0</v>
      </c>
      <c r="M156" s="281">
        <f t="shared" si="10"/>
        <v>59709579.379999995</v>
      </c>
    </row>
    <row r="157" spans="1:13" s="133" customFormat="1">
      <c r="A157" s="143" t="s">
        <v>523</v>
      </c>
      <c r="B157" s="105">
        <v>2161688.86</v>
      </c>
      <c r="C157" s="105">
        <v>55462.2</v>
      </c>
      <c r="D157" s="105">
        <v>2209453.71</v>
      </c>
      <c r="E157" s="105">
        <v>12273924</v>
      </c>
      <c r="F157" s="105">
        <v>21767750</v>
      </c>
      <c r="G157" s="105">
        <v>34830398</v>
      </c>
      <c r="H157" s="105">
        <v>21173425.02</v>
      </c>
      <c r="I157" s="105">
        <v>3633000</v>
      </c>
      <c r="J157" s="105">
        <v>462300.2</v>
      </c>
      <c r="K157" s="105">
        <v>1134287.5</v>
      </c>
      <c r="L157" s="105">
        <v>0</v>
      </c>
      <c r="M157" s="220">
        <f t="shared" si="10"/>
        <v>99701689.489999995</v>
      </c>
    </row>
    <row r="158" spans="1:13" s="133" customFormat="1" ht="15" thickBot="1">
      <c r="A158" s="143" t="s">
        <v>525</v>
      </c>
      <c r="B158" s="192">
        <v>1076064.96</v>
      </c>
      <c r="C158" s="192">
        <v>5851.4</v>
      </c>
      <c r="D158" s="192">
        <v>2714791.5</v>
      </c>
      <c r="E158" s="192">
        <v>0</v>
      </c>
      <c r="F158" s="192">
        <v>12309952</v>
      </c>
      <c r="G158" s="192">
        <v>47224450</v>
      </c>
      <c r="H158" s="192">
        <v>5072000</v>
      </c>
      <c r="I158" s="192">
        <v>13364471.859999999</v>
      </c>
      <c r="J158" s="192">
        <v>30936.65</v>
      </c>
      <c r="K158" s="192">
        <v>972643</v>
      </c>
      <c r="L158" s="192">
        <v>0</v>
      </c>
      <c r="M158" s="281">
        <f t="shared" si="10"/>
        <v>82771161.370000005</v>
      </c>
    </row>
    <row r="159" spans="1:13" s="133" customFormat="1" ht="15" thickTop="1">
      <c r="A159" s="149"/>
      <c r="B159" s="120">
        <f t="shared" ref="B159:M159" si="12">SUM(B147:B158)</f>
        <v>10432206.059999999</v>
      </c>
      <c r="C159" s="120">
        <f t="shared" si="12"/>
        <v>1308777.7699999998</v>
      </c>
      <c r="D159" s="120">
        <f t="shared" si="12"/>
        <v>38261114.07</v>
      </c>
      <c r="E159" s="120">
        <f t="shared" si="12"/>
        <v>65134920</v>
      </c>
      <c r="F159" s="120">
        <f t="shared" si="12"/>
        <v>204622227</v>
      </c>
      <c r="G159" s="120">
        <f t="shared" si="12"/>
        <v>483758444.65999997</v>
      </c>
      <c r="H159" s="120">
        <f t="shared" si="12"/>
        <v>198960307.02000001</v>
      </c>
      <c r="I159" s="120">
        <f t="shared" si="12"/>
        <v>85840477.599999994</v>
      </c>
      <c r="J159" s="120">
        <f t="shared" si="12"/>
        <v>10698953.219999999</v>
      </c>
      <c r="K159" s="120">
        <f t="shared" si="12"/>
        <v>13694323.780000001</v>
      </c>
      <c r="L159" s="120">
        <f t="shared" si="12"/>
        <v>0</v>
      </c>
      <c r="M159" s="120">
        <f t="shared" si="12"/>
        <v>1112711751.1799998</v>
      </c>
    </row>
    <row r="160" spans="1:13" s="133" customFormat="1">
      <c r="A160" s="143" t="s">
        <v>528</v>
      </c>
      <c r="B160" s="6">
        <v>255487.5</v>
      </c>
      <c r="C160" s="6">
        <v>17463.13</v>
      </c>
      <c r="D160" s="6">
        <v>1319668.8600000001</v>
      </c>
      <c r="E160" s="6">
        <v>19849198</v>
      </c>
      <c r="F160" s="6">
        <v>15295630</v>
      </c>
      <c r="G160" s="6">
        <v>38155872</v>
      </c>
      <c r="H160" s="6">
        <v>0</v>
      </c>
      <c r="I160" s="6">
        <v>1075000</v>
      </c>
      <c r="J160" s="6">
        <v>275020.71999999997</v>
      </c>
      <c r="K160" s="6">
        <v>876064.24</v>
      </c>
      <c r="L160" s="6">
        <v>0</v>
      </c>
      <c r="M160" s="220">
        <f t="shared" si="10"/>
        <v>77119404.450000003</v>
      </c>
    </row>
    <row r="161" spans="1:13" s="133" customFormat="1">
      <c r="A161" s="143" t="s">
        <v>531</v>
      </c>
      <c r="B161" s="256">
        <v>142319.42000000001</v>
      </c>
      <c r="C161" s="256">
        <v>140251.99</v>
      </c>
      <c r="D161" s="256">
        <v>2934738.62</v>
      </c>
      <c r="E161" s="256">
        <v>8704000</v>
      </c>
      <c r="F161" s="256">
        <v>12864138</v>
      </c>
      <c r="G161" s="256">
        <v>35742550.93</v>
      </c>
      <c r="H161" s="256">
        <v>9974834</v>
      </c>
      <c r="I161" s="256">
        <v>7.23</v>
      </c>
      <c r="J161" s="256">
        <v>250954.9</v>
      </c>
      <c r="K161" s="256">
        <v>1716768.45</v>
      </c>
      <c r="L161" s="256">
        <v>0</v>
      </c>
      <c r="M161" s="281">
        <f t="shared" si="10"/>
        <v>72470563.540000021</v>
      </c>
    </row>
    <row r="162" spans="1:13" s="133" customFormat="1">
      <c r="A162" s="143" t="s">
        <v>533</v>
      </c>
      <c r="B162" s="6">
        <v>88469</v>
      </c>
      <c r="C162" s="6">
        <v>21720.27</v>
      </c>
      <c r="D162" s="6">
        <v>3295025.62</v>
      </c>
      <c r="E162" s="6">
        <v>22660000</v>
      </c>
      <c r="F162" s="6">
        <v>26211215</v>
      </c>
      <c r="G162" s="6">
        <v>79133133</v>
      </c>
      <c r="H162" s="6">
        <v>12153889.439999999</v>
      </c>
      <c r="I162" s="6">
        <v>6352171.3200000003</v>
      </c>
      <c r="J162" s="6">
        <v>1105411.72</v>
      </c>
      <c r="K162" s="6">
        <v>1337242.5</v>
      </c>
      <c r="L162" s="6">
        <v>0</v>
      </c>
      <c r="M162" s="220">
        <f t="shared" si="10"/>
        <v>152358277.87</v>
      </c>
    </row>
    <row r="163" spans="1:13" s="133" customFormat="1">
      <c r="A163" s="143" t="s">
        <v>535</v>
      </c>
      <c r="B163" s="256">
        <v>326167.90999999997</v>
      </c>
      <c r="C163" s="256">
        <v>33133.54</v>
      </c>
      <c r="D163" s="256">
        <v>2014286.84</v>
      </c>
      <c r="E163" s="256">
        <v>8568000</v>
      </c>
      <c r="F163" s="256">
        <v>13400000</v>
      </c>
      <c r="G163" s="256">
        <v>38771363.009999998</v>
      </c>
      <c r="H163" s="256">
        <v>501355</v>
      </c>
      <c r="I163" s="256">
        <v>6946120</v>
      </c>
      <c r="J163" s="256">
        <v>133659.41</v>
      </c>
      <c r="K163" s="256">
        <v>1015898.29</v>
      </c>
      <c r="L163" s="256">
        <v>0</v>
      </c>
      <c r="M163" s="281">
        <f t="shared" si="10"/>
        <v>71709984</v>
      </c>
    </row>
    <row r="164" spans="1:13" s="133" customFormat="1">
      <c r="A164" s="143" t="s">
        <v>538</v>
      </c>
      <c r="B164" s="6">
        <v>266182.12</v>
      </c>
      <c r="C164" s="6">
        <v>61075.64</v>
      </c>
      <c r="D164" s="6">
        <v>1301152.58</v>
      </c>
      <c r="E164" s="6">
        <v>14560886</v>
      </c>
      <c r="F164" s="6">
        <v>25706260</v>
      </c>
      <c r="G164" s="6">
        <v>33997070.159999996</v>
      </c>
      <c r="H164" s="6">
        <v>11476431</v>
      </c>
      <c r="I164" s="6">
        <v>10806482</v>
      </c>
      <c r="J164" s="6">
        <v>120405.08</v>
      </c>
      <c r="K164" s="6">
        <v>727686.14</v>
      </c>
      <c r="L164" s="6">
        <v>0</v>
      </c>
      <c r="M164" s="220">
        <f t="shared" si="10"/>
        <v>99023630.719999999</v>
      </c>
    </row>
    <row r="165" spans="1:13" s="133" customFormat="1">
      <c r="A165" s="143" t="s">
        <v>540</v>
      </c>
      <c r="B165" s="256">
        <v>388275.6</v>
      </c>
      <c r="C165" s="256">
        <v>38462.46</v>
      </c>
      <c r="D165" s="256">
        <v>1542974.87</v>
      </c>
      <c r="E165" s="256">
        <v>4080000</v>
      </c>
      <c r="F165" s="256">
        <v>22919042</v>
      </c>
      <c r="G165" s="256">
        <v>51576950</v>
      </c>
      <c r="H165" s="256">
        <v>8885612.0800000001</v>
      </c>
      <c r="I165" s="256">
        <v>7826740.4299999997</v>
      </c>
      <c r="J165" s="256">
        <v>1730.53</v>
      </c>
      <c r="K165" s="256">
        <v>829430.35</v>
      </c>
      <c r="L165" s="256">
        <v>0</v>
      </c>
      <c r="M165" s="281">
        <f t="shared" si="10"/>
        <v>98089218.319999993</v>
      </c>
    </row>
    <row r="166" spans="1:13" s="133" customFormat="1">
      <c r="A166" s="143" t="s">
        <v>542</v>
      </c>
      <c r="B166" s="256">
        <v>171065.44</v>
      </c>
      <c r="C166" s="256">
        <v>33404.14</v>
      </c>
      <c r="D166" s="256">
        <v>1359093.36</v>
      </c>
      <c r="E166" s="256">
        <v>12784000</v>
      </c>
      <c r="F166" s="256">
        <v>9050902</v>
      </c>
      <c r="G166" s="256">
        <v>25545000</v>
      </c>
      <c r="H166" s="256">
        <v>6523170</v>
      </c>
      <c r="I166" s="256">
        <v>3641500</v>
      </c>
      <c r="J166" s="256">
        <v>45968.55</v>
      </c>
      <c r="K166" s="256">
        <v>686881.42</v>
      </c>
      <c r="L166" s="256">
        <v>1723.67</v>
      </c>
      <c r="M166" s="220">
        <f t="shared" si="10"/>
        <v>59842708.579999998</v>
      </c>
    </row>
    <row r="167" spans="1:13" s="133" customFormat="1">
      <c r="A167" s="143" t="s">
        <v>543</v>
      </c>
      <c r="B167" s="6">
        <v>158185.9</v>
      </c>
      <c r="C167" s="6">
        <v>50638.83</v>
      </c>
      <c r="D167" s="6">
        <v>1118011.1599999999</v>
      </c>
      <c r="E167" s="6">
        <v>7639595</v>
      </c>
      <c r="F167" s="6">
        <v>7450000</v>
      </c>
      <c r="G167" s="6">
        <v>31162834</v>
      </c>
      <c r="H167" s="6">
        <v>16425552</v>
      </c>
      <c r="I167" s="6">
        <v>5934817.1600000001</v>
      </c>
      <c r="J167" s="6">
        <v>17830.38</v>
      </c>
      <c r="K167" s="6">
        <v>698427.96</v>
      </c>
      <c r="L167" s="6">
        <v>0</v>
      </c>
      <c r="M167" s="220">
        <f t="shared" si="10"/>
        <v>70655892.389999986</v>
      </c>
    </row>
    <row r="168" spans="1:13" s="133" customFormat="1">
      <c r="A168" s="143" t="s">
        <v>546</v>
      </c>
      <c r="B168" s="256">
        <v>314361</v>
      </c>
      <c r="C168" s="256">
        <v>72459.570000000007</v>
      </c>
      <c r="D168" s="256">
        <v>2229730.75</v>
      </c>
      <c r="E168" s="256">
        <v>33013115</v>
      </c>
      <c r="F168" s="256">
        <v>0</v>
      </c>
      <c r="G168" s="256">
        <v>48530903</v>
      </c>
      <c r="H168" s="256">
        <v>0</v>
      </c>
      <c r="I168" s="256">
        <v>4145390</v>
      </c>
      <c r="J168" s="256">
        <v>56.23</v>
      </c>
      <c r="K168" s="256">
        <v>678577.84</v>
      </c>
      <c r="L168" s="256">
        <v>0</v>
      </c>
      <c r="M168" s="281">
        <f t="shared" si="10"/>
        <v>88984593.390000001</v>
      </c>
    </row>
    <row r="169" spans="1:13" s="133" customFormat="1">
      <c r="A169" s="143" t="s">
        <v>549</v>
      </c>
      <c r="B169" s="6">
        <v>357564</v>
      </c>
      <c r="C169" s="6">
        <v>45474.57</v>
      </c>
      <c r="D169" s="6">
        <v>2183741.1800000002</v>
      </c>
      <c r="E169" s="6">
        <v>0</v>
      </c>
      <c r="F169" s="6">
        <v>17201230</v>
      </c>
      <c r="G169" s="6">
        <v>48554257.310000002</v>
      </c>
      <c r="H169" s="6">
        <v>0</v>
      </c>
      <c r="I169" s="6">
        <v>0</v>
      </c>
      <c r="J169" s="6">
        <v>36338.730000000003</v>
      </c>
      <c r="K169" s="6">
        <v>696744.42</v>
      </c>
      <c r="L169" s="6">
        <v>0</v>
      </c>
      <c r="M169" s="220">
        <f t="shared" si="10"/>
        <v>69075350.210000008</v>
      </c>
    </row>
    <row r="170" spans="1:13" s="133" customFormat="1">
      <c r="A170" s="143" t="s">
        <v>553</v>
      </c>
      <c r="B170" s="256">
        <v>239140</v>
      </c>
      <c r="C170" s="256">
        <v>27463.42</v>
      </c>
      <c r="D170" s="256">
        <v>908006.93</v>
      </c>
      <c r="E170" s="256">
        <v>0</v>
      </c>
      <c r="F170" s="256">
        <v>15808000</v>
      </c>
      <c r="G170" s="256">
        <v>35688142</v>
      </c>
      <c r="H170" s="256">
        <v>7600475</v>
      </c>
      <c r="I170" s="256">
        <v>9477126</v>
      </c>
      <c r="J170" s="256">
        <v>21679.91</v>
      </c>
      <c r="K170" s="256">
        <v>864289.78</v>
      </c>
      <c r="L170" s="256">
        <v>172368</v>
      </c>
      <c r="M170" s="281">
        <f t="shared" si="10"/>
        <v>70806691.039999992</v>
      </c>
    </row>
    <row r="171" spans="1:13" s="133" customFormat="1" ht="15" thickBot="1">
      <c r="A171" s="143" t="s">
        <v>555</v>
      </c>
      <c r="B171" s="6">
        <v>40016</v>
      </c>
      <c r="C171" s="6">
        <v>35290.67</v>
      </c>
      <c r="D171" s="6">
        <v>558965.16</v>
      </c>
      <c r="E171" s="6">
        <v>4700000</v>
      </c>
      <c r="F171" s="6">
        <v>3308000</v>
      </c>
      <c r="G171" s="6">
        <v>54592812.549999997</v>
      </c>
      <c r="H171" s="6">
        <v>8804824</v>
      </c>
      <c r="I171" s="6">
        <v>24223393.280000001</v>
      </c>
      <c r="J171" s="6">
        <v>823387.5</v>
      </c>
      <c r="K171" s="6">
        <v>914523.48</v>
      </c>
      <c r="L171" s="6">
        <v>22680</v>
      </c>
      <c r="M171" s="220">
        <f t="shared" si="10"/>
        <v>98023892.640000001</v>
      </c>
    </row>
    <row r="172" spans="1:13" s="133" customFormat="1" ht="15" thickTop="1">
      <c r="A172" s="149"/>
      <c r="B172" s="120">
        <f>SUM(B160:B171)</f>
        <v>2747233.89</v>
      </c>
      <c r="C172" s="120">
        <f t="shared" ref="C172:M172" si="13">SUM(C160:C171)</f>
        <v>576838.2300000001</v>
      </c>
      <c r="D172" s="120">
        <f t="shared" si="13"/>
        <v>20765395.93</v>
      </c>
      <c r="E172" s="120">
        <f t="shared" si="13"/>
        <v>136558794</v>
      </c>
      <c r="F172" s="120">
        <f t="shared" si="13"/>
        <v>169214417</v>
      </c>
      <c r="G172" s="120">
        <f t="shared" si="13"/>
        <v>521450887.96000004</v>
      </c>
      <c r="H172" s="120">
        <f t="shared" si="13"/>
        <v>82346142.519999996</v>
      </c>
      <c r="I172" s="120">
        <f t="shared" si="13"/>
        <v>80428747.420000002</v>
      </c>
      <c r="J172" s="120">
        <f t="shared" si="13"/>
        <v>2832443.6599999997</v>
      </c>
      <c r="K172" s="120">
        <f t="shared" si="13"/>
        <v>11042534.869999999</v>
      </c>
      <c r="L172" s="120">
        <f t="shared" si="13"/>
        <v>196771.67</v>
      </c>
      <c r="M172" s="120">
        <f t="shared" si="13"/>
        <v>1028160207.1500001</v>
      </c>
    </row>
    <row r="173" spans="1:13" s="133" customFormat="1">
      <c r="A173" s="143" t="s">
        <v>557</v>
      </c>
      <c r="B173" s="256">
        <v>385141.98</v>
      </c>
      <c r="C173" s="256">
        <v>62391.9</v>
      </c>
      <c r="D173" s="256">
        <v>902312.77</v>
      </c>
      <c r="E173" s="256">
        <v>19703375</v>
      </c>
      <c r="F173" s="256">
        <v>17644000</v>
      </c>
      <c r="G173" s="256">
        <v>52144166.399999999</v>
      </c>
      <c r="H173" s="256">
        <v>227103.98</v>
      </c>
      <c r="I173" s="256">
        <v>163294.92000000001</v>
      </c>
      <c r="J173" s="256">
        <v>41330.67</v>
      </c>
      <c r="K173" s="256">
        <v>927623.84</v>
      </c>
      <c r="L173" s="256">
        <v>274426.18</v>
      </c>
      <c r="M173" s="281">
        <f t="shared" si="10"/>
        <v>92475167.640000015</v>
      </c>
    </row>
    <row r="174" spans="1:13" s="133" customFormat="1">
      <c r="A174" s="143" t="s">
        <v>559</v>
      </c>
      <c r="B174" s="6">
        <v>465833</v>
      </c>
      <c r="C174" s="6">
        <v>20708.98</v>
      </c>
      <c r="D174" s="6">
        <v>1017528.58</v>
      </c>
      <c r="E174" s="6">
        <v>17496130</v>
      </c>
      <c r="F174" s="6">
        <v>7693000</v>
      </c>
      <c r="G174" s="6">
        <v>73507666.680000007</v>
      </c>
      <c r="H174" s="6">
        <v>16286016</v>
      </c>
      <c r="I174" s="6">
        <v>4322385</v>
      </c>
      <c r="J174" s="6">
        <v>10774.09</v>
      </c>
      <c r="K174" s="6">
        <v>1059609.48</v>
      </c>
      <c r="L174" s="6">
        <v>142066.57</v>
      </c>
      <c r="M174" s="220">
        <f t="shared" si="10"/>
        <v>122021718.38000001</v>
      </c>
    </row>
    <row r="175" spans="1:13" s="133" customFormat="1">
      <c r="A175" s="143" t="s">
        <v>562</v>
      </c>
      <c r="B175" s="256">
        <v>175406.97</v>
      </c>
      <c r="C175" s="256">
        <v>124773.88</v>
      </c>
      <c r="D175" s="256">
        <v>3086116.33</v>
      </c>
      <c r="E175" s="256">
        <v>25447072</v>
      </c>
      <c r="F175" s="256">
        <v>0</v>
      </c>
      <c r="G175" s="256">
        <v>47525083</v>
      </c>
      <c r="H175" s="256">
        <v>5460311.5800000001</v>
      </c>
      <c r="I175" s="256">
        <v>16003243</v>
      </c>
      <c r="J175" s="256">
        <v>74403.33</v>
      </c>
      <c r="K175" s="256">
        <v>1292736.56</v>
      </c>
      <c r="L175" s="256">
        <v>51710.05</v>
      </c>
      <c r="M175" s="257">
        <v>99240856.700000003</v>
      </c>
    </row>
    <row r="176" spans="1:13" s="133" customFormat="1">
      <c r="A176" s="143" t="s">
        <v>564</v>
      </c>
      <c r="B176" s="6">
        <v>170886.94</v>
      </c>
      <c r="C176" s="6">
        <v>10150.52</v>
      </c>
      <c r="D176" s="6">
        <v>2654373.14</v>
      </c>
      <c r="E176" s="6">
        <v>30015255</v>
      </c>
      <c r="F176" s="6">
        <v>5105000</v>
      </c>
      <c r="G176" s="6">
        <v>57013064</v>
      </c>
      <c r="H176" s="6">
        <v>20458747</v>
      </c>
      <c r="I176" s="6">
        <v>11132143</v>
      </c>
      <c r="J176" s="6">
        <v>2625117.6</v>
      </c>
      <c r="K176" s="6">
        <v>784488.02</v>
      </c>
      <c r="L176" s="6">
        <v>0</v>
      </c>
      <c r="M176" s="252">
        <v>129969225.22</v>
      </c>
    </row>
    <row r="177" spans="1:13" s="133" customFormat="1">
      <c r="A177" s="143" t="s">
        <v>567</v>
      </c>
      <c r="B177" s="256">
        <v>314138.58</v>
      </c>
      <c r="C177" s="256">
        <v>10205.93</v>
      </c>
      <c r="D177" s="256">
        <v>2498161.4700000002</v>
      </c>
      <c r="E177" s="256">
        <v>17813104</v>
      </c>
      <c r="F177" s="256">
        <v>1577000</v>
      </c>
      <c r="G177" s="256">
        <v>44620039</v>
      </c>
      <c r="H177" s="256">
        <v>17442462.649999999</v>
      </c>
      <c r="I177" s="256">
        <v>2069720.82</v>
      </c>
      <c r="J177" s="256">
        <v>44977.84</v>
      </c>
      <c r="K177" s="256">
        <v>1143562.02</v>
      </c>
      <c r="L177" s="256">
        <v>0</v>
      </c>
      <c r="M177" s="257">
        <v>87533372.310000002</v>
      </c>
    </row>
    <row r="178" spans="1:13" s="133" customFormat="1">
      <c r="A178" s="143" t="s">
        <v>571</v>
      </c>
      <c r="B178" s="6">
        <v>394875.08</v>
      </c>
      <c r="C178" s="6">
        <v>4989.57</v>
      </c>
      <c r="D178" s="6">
        <v>2892137.99</v>
      </c>
      <c r="E178" s="6">
        <v>19153751</v>
      </c>
      <c r="F178" s="6">
        <v>5440677</v>
      </c>
      <c r="G178" s="6">
        <v>47450215</v>
      </c>
      <c r="H178" s="6">
        <v>1190266.53</v>
      </c>
      <c r="I178" s="6">
        <v>12233861.15</v>
      </c>
      <c r="J178" s="6">
        <v>2310.7199999999998</v>
      </c>
      <c r="K178" s="6">
        <v>1173691.17</v>
      </c>
      <c r="L178" s="6">
        <v>192278.92</v>
      </c>
      <c r="M178" s="252">
        <v>90129054.129999995</v>
      </c>
    </row>
    <row r="179" spans="1:13" s="133" customFormat="1">
      <c r="A179" s="143" t="s">
        <v>573</v>
      </c>
      <c r="B179" s="256">
        <v>225385</v>
      </c>
      <c r="C179" s="256">
        <v>20258.009999999998</v>
      </c>
      <c r="D179" s="256">
        <v>1531339.53</v>
      </c>
      <c r="E179" s="256">
        <v>21040741</v>
      </c>
      <c r="F179" s="256">
        <v>13519735</v>
      </c>
      <c r="G179" s="256">
        <v>25401168</v>
      </c>
      <c r="H179" s="256">
        <v>318316.49</v>
      </c>
      <c r="I179" s="256">
        <v>450000</v>
      </c>
      <c r="J179" s="256">
        <v>4799.92</v>
      </c>
      <c r="K179" s="256">
        <v>952146</v>
      </c>
      <c r="L179" s="256">
        <v>222081.1</v>
      </c>
      <c r="M179" s="257">
        <v>63685970.049999997</v>
      </c>
    </row>
    <row r="180" spans="1:13" s="133" customFormat="1">
      <c r="A180" s="143" t="s">
        <v>578</v>
      </c>
      <c r="B180" s="6">
        <v>838753.47</v>
      </c>
      <c r="C180" s="6">
        <v>56949.74</v>
      </c>
      <c r="D180" s="6">
        <v>2422597.87</v>
      </c>
      <c r="E180" s="6">
        <v>7900071</v>
      </c>
      <c r="F180" s="6">
        <v>0</v>
      </c>
      <c r="G180" s="6">
        <v>60218695</v>
      </c>
      <c r="H180" s="6">
        <v>23203123</v>
      </c>
      <c r="I180" s="6">
        <v>19911024.27</v>
      </c>
      <c r="J180" s="6">
        <v>15015.16</v>
      </c>
      <c r="K180" s="6">
        <v>446515.46</v>
      </c>
      <c r="L180" s="6">
        <v>0</v>
      </c>
      <c r="M180" s="252">
        <v>115012744.97</v>
      </c>
    </row>
    <row r="181" spans="1:13" s="133" customFormat="1">
      <c r="A181" s="143" t="s">
        <v>581</v>
      </c>
      <c r="B181" s="256">
        <v>234624.79</v>
      </c>
      <c r="C181" s="256">
        <v>8951.74</v>
      </c>
      <c r="D181" s="256">
        <v>3907011.13</v>
      </c>
      <c r="E181" s="256">
        <v>16207133.859999999</v>
      </c>
      <c r="F181" s="256">
        <v>3242000</v>
      </c>
      <c r="G181" s="256">
        <v>72452962</v>
      </c>
      <c r="H181" s="256">
        <v>24371245.690000001</v>
      </c>
      <c r="I181" s="256">
        <v>1556099.15</v>
      </c>
      <c r="J181" s="256">
        <v>12978.81</v>
      </c>
      <c r="K181" s="256">
        <v>785400.77</v>
      </c>
      <c r="L181" s="256">
        <v>102059.32</v>
      </c>
      <c r="M181" s="257">
        <v>122880467.26000001</v>
      </c>
    </row>
    <row r="182" spans="1:13" s="133" customFormat="1">
      <c r="A182" s="143" t="s">
        <v>583</v>
      </c>
      <c r="B182" s="6">
        <v>207759.97</v>
      </c>
      <c r="C182" s="6">
        <v>225245.02</v>
      </c>
      <c r="D182" s="6">
        <v>3065290.35</v>
      </c>
      <c r="E182" s="6">
        <v>23442698</v>
      </c>
      <c r="F182" s="6">
        <v>21585655</v>
      </c>
      <c r="G182" s="6">
        <v>44656875</v>
      </c>
      <c r="H182" s="6">
        <v>8335529.7300000004</v>
      </c>
      <c r="I182" s="6">
        <v>15457869</v>
      </c>
      <c r="J182" s="6">
        <v>56890.66</v>
      </c>
      <c r="K182" s="6">
        <v>782572.59</v>
      </c>
      <c r="L182" s="6">
        <v>45359.7</v>
      </c>
      <c r="M182" s="252">
        <v>117861745.02</v>
      </c>
    </row>
    <row r="183" spans="1:13" s="133" customFormat="1">
      <c r="A183" s="143" t="s">
        <v>585</v>
      </c>
      <c r="B183" s="256">
        <v>150658.95000000001</v>
      </c>
      <c r="C183" s="256">
        <v>32357.77</v>
      </c>
      <c r="D183" s="256">
        <v>1130485.33</v>
      </c>
      <c r="E183" s="256">
        <v>3809020</v>
      </c>
      <c r="F183" s="256">
        <v>4938754</v>
      </c>
      <c r="G183" s="256">
        <v>35820960</v>
      </c>
      <c r="H183" s="256">
        <v>7871943.9699999997</v>
      </c>
      <c r="I183" s="256">
        <v>6860879</v>
      </c>
      <c r="J183" s="256">
        <v>84249.919999999998</v>
      </c>
      <c r="K183" s="256">
        <v>2981559.34</v>
      </c>
      <c r="L183" s="256">
        <v>7166.84</v>
      </c>
      <c r="M183" s="257">
        <v>63688035.119999997</v>
      </c>
    </row>
    <row r="184" spans="1:13" s="133" customFormat="1" ht="15" thickBot="1">
      <c r="A184" s="143" t="s">
        <v>587</v>
      </c>
      <c r="B184" s="6">
        <v>854330.17</v>
      </c>
      <c r="C184" s="6">
        <v>111102.55</v>
      </c>
      <c r="D184" s="6">
        <v>977730.53</v>
      </c>
      <c r="E184" s="6">
        <v>16584780</v>
      </c>
      <c r="F184" s="6">
        <v>24629107</v>
      </c>
      <c r="G184" s="6">
        <v>34651300</v>
      </c>
      <c r="H184" s="6">
        <v>10011064</v>
      </c>
      <c r="I184" s="6">
        <v>5022069.96</v>
      </c>
      <c r="J184" s="6">
        <v>28619.79</v>
      </c>
      <c r="K184" s="6">
        <v>5082832.66</v>
      </c>
      <c r="L184" s="6">
        <v>54431.64</v>
      </c>
      <c r="M184" s="252">
        <v>98007368.299999997</v>
      </c>
    </row>
    <row r="185" spans="1:13" s="133" customFormat="1" ht="15" thickTop="1">
      <c r="A185" s="149"/>
      <c r="B185" s="120">
        <f>SUM(B173:B184)</f>
        <v>4417794.9000000004</v>
      </c>
      <c r="C185" s="120">
        <f t="shared" ref="C185:M185" si="14">SUM(C173:C184)</f>
        <v>688085.6100000001</v>
      </c>
      <c r="D185" s="120">
        <f t="shared" si="14"/>
        <v>26085085.020000003</v>
      </c>
      <c r="E185" s="120">
        <f t="shared" si="14"/>
        <v>218613130.86000001</v>
      </c>
      <c r="F185" s="120">
        <f t="shared" si="14"/>
        <v>105374928</v>
      </c>
      <c r="G185" s="120">
        <f t="shared" si="14"/>
        <v>595462194.08000004</v>
      </c>
      <c r="H185" s="120">
        <f t="shared" si="14"/>
        <v>135176130.62</v>
      </c>
      <c r="I185" s="120">
        <f t="shared" si="14"/>
        <v>95182589.269999996</v>
      </c>
      <c r="J185" s="120">
        <f t="shared" si="14"/>
        <v>3001468.5100000002</v>
      </c>
      <c r="K185" s="120">
        <f t="shared" si="14"/>
        <v>17412737.91</v>
      </c>
      <c r="L185" s="120">
        <f t="shared" si="14"/>
        <v>1091580.3199999998</v>
      </c>
      <c r="M185" s="120">
        <f t="shared" si="14"/>
        <v>1202505725.0999999</v>
      </c>
    </row>
    <row r="186" spans="1:13" s="133" customFormat="1">
      <c r="A186" s="143" t="s">
        <v>606</v>
      </c>
      <c r="B186" s="6">
        <v>235871.07</v>
      </c>
      <c r="C186" s="6">
        <v>42075.73</v>
      </c>
      <c r="D186" s="6">
        <v>630447.98</v>
      </c>
      <c r="E186" s="6">
        <v>20985069</v>
      </c>
      <c r="F186" s="6">
        <v>10073870</v>
      </c>
      <c r="G186" s="6">
        <v>55405990</v>
      </c>
      <c r="H186" s="6">
        <v>9311145</v>
      </c>
      <c r="I186" s="6">
        <v>3749775</v>
      </c>
      <c r="J186" s="6">
        <v>6208.37</v>
      </c>
      <c r="K186" s="6">
        <v>972212.25</v>
      </c>
      <c r="L186" s="6">
        <v>401705.48</v>
      </c>
      <c r="M186" s="252">
        <v>101814369.88</v>
      </c>
    </row>
    <row r="187" spans="1:13" s="133" customFormat="1">
      <c r="A187" s="143" t="s">
        <v>608</v>
      </c>
      <c r="B187" s="256">
        <v>166970.85</v>
      </c>
      <c r="C187" s="256">
        <v>18965.75</v>
      </c>
      <c r="D187" s="256">
        <v>1468754.84</v>
      </c>
      <c r="E187" s="256">
        <v>4022000</v>
      </c>
      <c r="F187" s="256">
        <v>5064361</v>
      </c>
      <c r="G187" s="256">
        <v>48603654</v>
      </c>
      <c r="H187" s="256">
        <v>22641638.890000001</v>
      </c>
      <c r="I187" s="256">
        <v>14139718.98</v>
      </c>
      <c r="J187" s="256">
        <v>40582</v>
      </c>
      <c r="K187" s="256">
        <v>928196.75</v>
      </c>
      <c r="L187" s="256">
        <v>257370.93</v>
      </c>
      <c r="M187" s="257">
        <v>97352213.989999995</v>
      </c>
    </row>
    <row r="188" spans="1:13" s="133" customFormat="1">
      <c r="A188" s="143" t="s">
        <v>611</v>
      </c>
      <c r="B188" s="6">
        <v>105324.6</v>
      </c>
      <c r="C188" s="6">
        <v>44371.01</v>
      </c>
      <c r="D188" s="6">
        <v>3239926.37</v>
      </c>
      <c r="E188" s="6">
        <v>26473230</v>
      </c>
      <c r="F188" s="6">
        <v>9845205</v>
      </c>
      <c r="G188" s="6">
        <v>57270276</v>
      </c>
      <c r="H188" s="6">
        <v>29033400</v>
      </c>
      <c r="I188" s="6">
        <v>8238540</v>
      </c>
      <c r="J188" s="6">
        <v>24525.599999999999</v>
      </c>
      <c r="K188" s="6">
        <v>810240.2</v>
      </c>
      <c r="L188" s="6">
        <v>0</v>
      </c>
      <c r="M188" s="252">
        <v>135085038.78</v>
      </c>
    </row>
    <row r="189" spans="1:13" s="133" customFormat="1">
      <c r="A189" s="143" t="s">
        <v>613</v>
      </c>
      <c r="B189" s="256">
        <v>437810.74</v>
      </c>
      <c r="C189" s="256">
        <v>15228.53</v>
      </c>
      <c r="D189" s="256">
        <v>2827141.51</v>
      </c>
      <c r="E189" s="256">
        <v>5990000</v>
      </c>
      <c r="F189" s="256">
        <v>11668224</v>
      </c>
      <c r="G189" s="256">
        <v>32813605</v>
      </c>
      <c r="H189" s="256">
        <v>1182491.02</v>
      </c>
      <c r="I189" s="256">
        <v>1224600.29</v>
      </c>
      <c r="J189" s="256">
        <v>8877.86</v>
      </c>
      <c r="K189" s="256">
        <v>721473.65</v>
      </c>
      <c r="L189" s="256">
        <v>0</v>
      </c>
      <c r="M189" s="257">
        <v>56889452.600000001</v>
      </c>
    </row>
    <row r="190" spans="1:13" s="133" customFormat="1">
      <c r="A190" s="143" t="s">
        <v>615</v>
      </c>
      <c r="B190" s="6">
        <v>396327.4</v>
      </c>
      <c r="C190" s="6">
        <v>117253.83</v>
      </c>
      <c r="D190" s="6">
        <v>2922320.36</v>
      </c>
      <c r="E190" s="6">
        <v>21080810.629999999</v>
      </c>
      <c r="F190" s="6">
        <v>16614570</v>
      </c>
      <c r="G190" s="6">
        <v>7002750</v>
      </c>
      <c r="H190" s="6">
        <v>24937907.850000001</v>
      </c>
      <c r="I190" s="6">
        <v>14972351.1</v>
      </c>
      <c r="J190" s="6">
        <v>22961.17</v>
      </c>
      <c r="K190" s="6">
        <v>788674.1</v>
      </c>
      <c r="L190" s="6">
        <v>63504</v>
      </c>
      <c r="M190" s="252">
        <v>88919430.439999998</v>
      </c>
    </row>
    <row r="191" spans="1:13" s="133" customFormat="1">
      <c r="A191" s="143" t="s">
        <v>618</v>
      </c>
      <c r="B191" s="256">
        <v>609761.81999999995</v>
      </c>
      <c r="C191" s="256">
        <v>90660.26</v>
      </c>
      <c r="D191" s="256">
        <v>2838373.54</v>
      </c>
      <c r="E191" s="256">
        <v>5935003.4000000004</v>
      </c>
      <c r="F191" s="256">
        <v>3031035</v>
      </c>
      <c r="G191" s="256">
        <v>56028310.079999998</v>
      </c>
      <c r="H191" s="256">
        <v>17284408</v>
      </c>
      <c r="I191" s="256">
        <v>0</v>
      </c>
      <c r="J191" s="256">
        <v>3851.5</v>
      </c>
      <c r="K191" s="256">
        <v>792643.47</v>
      </c>
      <c r="L191" s="256">
        <v>376488</v>
      </c>
      <c r="M191" s="257">
        <v>86990535.069999993</v>
      </c>
    </row>
    <row r="192" spans="1:13" ht="18">
      <c r="A192" s="66" t="s">
        <v>182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</row>
    <row r="193" spans="1:4" ht="18.75" customHeight="1">
      <c r="A193" s="195" t="s">
        <v>620</v>
      </c>
      <c r="B193" s="67"/>
      <c r="C193" s="67"/>
      <c r="D193" s="67"/>
    </row>
  </sheetData>
  <mergeCells count="1">
    <mergeCell ref="A1:M1"/>
  </mergeCells>
  <pageMargins left="0.42" right="0.28999999999999998" top="0.42" bottom="0.48" header="0.17" footer="0.3"/>
  <pageSetup scale="60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93"/>
  <sheetViews>
    <sheetView workbookViewId="0">
      <pane ySplit="3" topLeftCell="A150" activePane="bottomLeft" state="frozen"/>
      <selection activeCell="D90" sqref="D90"/>
      <selection pane="bottomLeft" activeCell="A191" sqref="A191"/>
    </sheetView>
  </sheetViews>
  <sheetFormatPr baseColWidth="10" defaultRowHeight="14.4"/>
  <cols>
    <col min="1" max="1" width="12.44140625" customWidth="1"/>
    <col min="2" max="4" width="15.6640625" customWidth="1"/>
    <col min="5" max="6" width="14.44140625" customWidth="1"/>
    <col min="7" max="13" width="15.6640625" customWidth="1"/>
  </cols>
  <sheetData>
    <row r="1" spans="1:13" ht="51" customHeight="1">
      <c r="A1" s="298" t="s">
        <v>593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>
      <c r="A2" s="2" t="s">
        <v>109</v>
      </c>
      <c r="B2" s="72" t="s">
        <v>254</v>
      </c>
      <c r="C2" s="72" t="s">
        <v>255</v>
      </c>
      <c r="D2" s="72" t="s">
        <v>256</v>
      </c>
      <c r="E2" s="72" t="s">
        <v>257</v>
      </c>
      <c r="F2" s="72" t="s">
        <v>258</v>
      </c>
      <c r="G2" s="72" t="s">
        <v>259</v>
      </c>
      <c r="H2" s="72" t="s">
        <v>260</v>
      </c>
      <c r="I2" s="72" t="s">
        <v>261</v>
      </c>
      <c r="J2" s="72" t="s">
        <v>262</v>
      </c>
      <c r="K2" s="72" t="s">
        <v>263</v>
      </c>
      <c r="L2" s="72" t="s">
        <v>264</v>
      </c>
      <c r="M2" s="4" t="s">
        <v>108</v>
      </c>
    </row>
    <row r="3" spans="1:13" s="22" customFormat="1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188</v>
      </c>
      <c r="F3" s="76" t="s">
        <v>189</v>
      </c>
      <c r="G3" s="77" t="s">
        <v>114</v>
      </c>
      <c r="H3" s="77" t="s">
        <v>115</v>
      </c>
      <c r="I3" s="76" t="s">
        <v>184</v>
      </c>
      <c r="J3" s="76" t="s">
        <v>185</v>
      </c>
      <c r="K3" s="77" t="s">
        <v>116</v>
      </c>
      <c r="L3" s="76" t="s">
        <v>187</v>
      </c>
      <c r="M3" s="84"/>
    </row>
    <row r="4" spans="1:13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8">
        <f t="shared" si="0"/>
        <v>0</v>
      </c>
      <c r="F16" s="138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8">
        <f t="shared" si="1"/>
        <v>0</v>
      </c>
      <c r="F29" s="138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8">
        <f t="shared" si="2"/>
        <v>0</v>
      </c>
      <c r="F42" s="138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8">
        <f t="shared" si="3"/>
        <v>96672609.199999988</v>
      </c>
      <c r="F55" s="138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8">
        <f t="shared" si="4"/>
        <v>52885893.659999996</v>
      </c>
      <c r="F68" s="138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8">
        <f t="shared" si="5"/>
        <v>6293785.75</v>
      </c>
      <c r="F81" s="138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>
      <c r="A82" s="4" t="s">
        <v>190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f>SUM(Tabla4[[#This Row],[ 0713331000]:[ 1007900000]])</f>
        <v>14869127.270000003</v>
      </c>
    </row>
    <row r="83" spans="1:13">
      <c r="A83" s="4" t="s">
        <v>192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7">
        <f>SUM(Tabla4[[#This Row],[ 0713331000]:[ 1007900000]])</f>
        <v>18361314.799999997</v>
      </c>
    </row>
    <row r="84" spans="1:13">
      <c r="A84" s="4" t="s">
        <v>193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7">
        <f>SUM(Tabla4[[#This Row],[ 0713331000]:[ 1007900000]])</f>
        <v>19260503.369999997</v>
      </c>
    </row>
    <row r="85" spans="1:13">
      <c r="A85" s="4" t="s">
        <v>197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7">
        <f>SUM(Tabla4[[#This Row],[ 0713331000]:[ 1007900000]])</f>
        <v>6536672.9800000004</v>
      </c>
    </row>
    <row r="86" spans="1:13">
      <c r="A86" s="4" t="s">
        <v>198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7">
        <f>SUM(Tabla4[[#This Row],[ 0713331000]:[ 1007900000]])</f>
        <v>22921485.57</v>
      </c>
    </row>
    <row r="87" spans="1:13">
      <c r="A87" s="4" t="s">
        <v>199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7">
        <f>SUM(Tabla4[[#This Row],[ 0713331000]:[ 1007900000]])</f>
        <v>22289733.430000003</v>
      </c>
    </row>
    <row r="88" spans="1:13">
      <c r="A88" s="4" t="s">
        <v>200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7">
        <f>SUM(Tabla4[[#This Row],[ 0713331000]:[ 1007900000]])</f>
        <v>21253175.02</v>
      </c>
    </row>
    <row r="89" spans="1:13">
      <c r="A89" s="4" t="s">
        <v>201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7">
        <f>SUM(Tabla4[[#This Row],[ 0713331000]:[ 1007900000]])</f>
        <v>37111757.279999994</v>
      </c>
    </row>
    <row r="90" spans="1:13">
      <c r="A90" s="4" t="s">
        <v>202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7">
        <f>SUM(Tabla4[[#This Row],[ 0713331000]:[ 1007900000]])</f>
        <v>20881328.07</v>
      </c>
    </row>
    <row r="91" spans="1:13">
      <c r="A91" s="4" t="s">
        <v>203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7">
        <f>SUM(Tabla4[[#This Row],[ 0713331000]:[ 1007900000]])</f>
        <v>15854952.360000001</v>
      </c>
    </row>
    <row r="92" spans="1:13">
      <c r="A92" s="4" t="s">
        <v>204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7">
        <f>SUM(Tabla4[[#This Row],[ 0713331000]:[ 1007900000]])</f>
        <v>27853393.299999997</v>
      </c>
    </row>
    <row r="93" spans="1:13">
      <c r="A93" s="4" t="s">
        <v>205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7">
        <f>SUM(Tabla4[[#This Row],[ 0713331000]:[ 1007900000]])</f>
        <v>26277604.140000001</v>
      </c>
    </row>
    <row r="94" spans="1:13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8">
        <f t="shared" si="6"/>
        <v>7476936.6999999993</v>
      </c>
      <c r="F94" s="138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253471047.58999997</v>
      </c>
    </row>
    <row r="95" spans="1:13">
      <c r="A95" s="4" t="s">
        <v>206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3">
        <v>21305.99</v>
      </c>
      <c r="M95" s="7">
        <f>SUM(Tabla4[[#This Row],[ 0713331000]:[ 1007900000]])</f>
        <v>20150211.729999997</v>
      </c>
    </row>
    <row r="96" spans="1:13">
      <c r="A96" s="4" t="s">
        <v>215</v>
      </c>
      <c r="B96" s="137">
        <v>58827.96</v>
      </c>
      <c r="C96" s="137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7">
        <v>903637.08</v>
      </c>
      <c r="J96" s="137">
        <v>993.81</v>
      </c>
      <c r="K96" s="137">
        <v>462359.56</v>
      </c>
      <c r="L96" s="85">
        <v>17596.150000000001</v>
      </c>
      <c r="M96" s="7">
        <f>SUM(Tabla4[[#This Row],[ 0713331000]:[ 1007900000]])</f>
        <v>18209887.659999993</v>
      </c>
    </row>
    <row r="97" spans="1:13">
      <c r="A97" s="4" t="s">
        <v>224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7">
        <f>SUM(Tabla4[[#This Row],[ 0713331000]:[ 1007900000]])</f>
        <v>19178175.23</v>
      </c>
    </row>
    <row r="98" spans="1:13">
      <c r="A98" s="4" t="s">
        <v>227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7">
        <f>SUM(Tabla4[[#This Row],[ 0713331000]:[ 1007900000]])</f>
        <v>30728186.320000004</v>
      </c>
    </row>
    <row r="99" spans="1:13">
      <c r="A99" s="4" t="s">
        <v>228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7">
        <f>SUM(Tabla4[[#This Row],[ 0713331000]:[ 1007900000]])</f>
        <v>24378766.550000004</v>
      </c>
    </row>
    <row r="100" spans="1:13">
      <c r="A100" s="4" t="s">
        <v>229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7">
        <f>SUM(Tabla4[[#This Row],[ 0713331000]:[ 1007900000]])</f>
        <v>29257856.870000001</v>
      </c>
    </row>
    <row r="101" spans="1:13">
      <c r="A101" s="4" t="s">
        <v>231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7">
        <f>SUM(Tabla4[[#This Row],[ 0713331000]:[ 1007900000]])</f>
        <v>19589345.749999996</v>
      </c>
    </row>
    <row r="102" spans="1:13">
      <c r="A102" s="4" t="s">
        <v>233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7">
        <f>SUM(Tabla4[[#This Row],[ 0713331000]:[ 1007900000]])</f>
        <v>20556420.600000001</v>
      </c>
    </row>
    <row r="103" spans="1:13">
      <c r="A103" s="4" t="s">
        <v>236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7">
        <f>SUM(Tabla4[[#This Row],[ 0713331000]:[ 1007900000]])</f>
        <v>20069580.270000003</v>
      </c>
    </row>
    <row r="104" spans="1:13">
      <c r="A104" s="4" t="s">
        <v>239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7">
        <f>SUM(Tabla4[[#This Row],[ 0713331000]:[ 1007900000]])</f>
        <v>25183008.760000002</v>
      </c>
    </row>
    <row r="105" spans="1:13">
      <c r="A105" s="4" t="s">
        <v>242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7">
        <f>SUM(Tabla4[[#This Row],[ 0713331000]:[ 1007900000]])</f>
        <v>16734636.940000001</v>
      </c>
    </row>
    <row r="106" spans="1:13">
      <c r="A106" s="4" t="s">
        <v>246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521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7">
        <f>SUM(Tabla4[[#This Row],[ 0713331000]:[ 1007900000]])</f>
        <v>14639377.140000001</v>
      </c>
    </row>
    <row r="107" spans="1:13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8">
        <f t="shared" si="7"/>
        <v>19454522.84</v>
      </c>
      <c r="F107" s="138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258675453.81999999</v>
      </c>
    </row>
    <row r="108" spans="1:13">
      <c r="A108" s="4" t="s">
        <v>251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7">
        <f>SUM(Tabla4[[#This Row],[ 0713331000]:[ 1007900000]])</f>
        <v>11458213.629999997</v>
      </c>
    </row>
    <row r="109" spans="1:13" s="133" customFormat="1">
      <c r="A109" s="135" t="s">
        <v>253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7">
        <f>SUM(Tabla4[[#This Row],[ 0713331000]:[ 1007900000]])</f>
        <v>18506568.890000001</v>
      </c>
    </row>
    <row r="110" spans="1:13" s="133" customFormat="1">
      <c r="A110" s="135" t="s">
        <v>365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7">
        <f>SUM(Tabla4[[#This Row],[ 0713331000]:[ 1007900000]])</f>
        <v>15353878.390000001</v>
      </c>
    </row>
    <row r="111" spans="1:13" s="133" customFormat="1">
      <c r="A111" s="135" t="s">
        <v>397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7">
        <f>SUM(Tabla4[[#This Row],[ 0713331000]:[ 1007900000]])</f>
        <v>24775607.419999994</v>
      </c>
    </row>
    <row r="112" spans="1:13" s="133" customFormat="1">
      <c r="A112" s="135" t="s">
        <v>399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7">
        <f>SUM(Tabla4[[#This Row],[ 0713331000]:[ 1007900000]])</f>
        <v>17459731.050000001</v>
      </c>
    </row>
    <row r="113" spans="1:13" s="133" customFormat="1">
      <c r="A113" s="135" t="s">
        <v>401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7">
        <f>SUM(Tabla4[[#This Row],[ 0713331000]:[ 1007900000]])</f>
        <v>20355267.469999999</v>
      </c>
    </row>
    <row r="114" spans="1:13" s="133" customFormat="1">
      <c r="A114" s="135" t="s">
        <v>403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7">
        <f>SUM(Tabla4[[#This Row],[ 0713331000]:[ 1007900000]])</f>
        <v>19970172.210000005</v>
      </c>
    </row>
    <row r="115" spans="1:13" s="133" customFormat="1">
      <c r="A115" s="135" t="s">
        <v>405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7">
        <f>SUM(Tabla4[[#This Row],[ 0713331000]:[ 1007900000]])</f>
        <v>29415540.249999993</v>
      </c>
    </row>
    <row r="116" spans="1:13" s="133" customFormat="1">
      <c r="A116" s="135" t="s">
        <v>413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7">
        <f>SUM(Tabla4[[#This Row],[ 0713331000]:[ 1007900000]])</f>
        <v>16302700.399999999</v>
      </c>
    </row>
    <row r="117" spans="1:13" s="133" customFormat="1">
      <c r="A117" s="135" t="s">
        <v>415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7">
        <f>SUM(Tabla4[[#This Row],[ 0713331000]:[ 1007900000]])</f>
        <v>17968182.010000002</v>
      </c>
    </row>
    <row r="118" spans="1:13" s="133" customFormat="1">
      <c r="A118" s="135" t="s">
        <v>417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7">
        <f>SUM(Tabla4[[#This Row],[ 0713331000]:[ 1007900000]])</f>
        <v>21420318.100000001</v>
      </c>
    </row>
    <row r="119" spans="1:13" s="133" customFormat="1">
      <c r="A119" s="135" t="s">
        <v>419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7">
        <f>SUM(Tabla4[[#This Row],[ 0713331000]:[ 1007900000]])</f>
        <v>10996293.810000001</v>
      </c>
    </row>
    <row r="120" spans="1:13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3" customFormat="1">
      <c r="A121" s="135" t="s">
        <v>422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7">
        <f>SUM(Tabla4[[#This Row],[ 0713331000]:[ 1007900000]])</f>
        <v>21843070.43</v>
      </c>
    </row>
    <row r="122" spans="1:13" s="133" customFormat="1">
      <c r="A122" s="135" t="s">
        <v>426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7">
        <f>SUM(Tabla4[[#This Row],[ 0713331000]:[ 1007900000]])</f>
        <v>13243776.770000001</v>
      </c>
    </row>
    <row r="123" spans="1:13" s="133" customFormat="1">
      <c r="A123" s="135" t="s">
        <v>429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7">
        <f>SUM(Tabla4[[#This Row],[ 0713331000]:[ 1007900000]])</f>
        <v>22448529.500000004</v>
      </c>
    </row>
    <row r="124" spans="1:13" s="133" customFormat="1">
      <c r="A124" s="135" t="s">
        <v>439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7">
        <f>SUM(Tabla4[[#This Row],[ 0713331000]:[ 1007900000]])</f>
        <v>26359924.060000002</v>
      </c>
    </row>
    <row r="125" spans="1:13">
      <c r="A125" s="135" t="s">
        <v>443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7">
        <f>SUM(Tabla4[[#This Row],[ 0713331000]:[ 1007900000]])</f>
        <v>17480579.419999998</v>
      </c>
    </row>
    <row r="126" spans="1:13" s="133" customFormat="1">
      <c r="A126" s="135" t="s">
        <v>447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7">
        <f>SUM(Tabla4[[#This Row],[ 0713331000]:[ 1007900000]])</f>
        <v>26089939.32</v>
      </c>
    </row>
    <row r="127" spans="1:13" s="133" customFormat="1">
      <c r="A127" s="135" t="s">
        <v>450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7">
        <f>SUM(Tabla4[[#This Row],[ 0713331000]:[ 1007900000]])</f>
        <v>23381675.599999998</v>
      </c>
    </row>
    <row r="128" spans="1:13" s="133" customFormat="1">
      <c r="A128" s="135" t="s">
        <v>451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7">
        <f>SUM(Tabla4[[#This Row],[ 0713331000]:[ 1007900000]])</f>
        <v>24296145.410000004</v>
      </c>
    </row>
    <row r="129" spans="1:13" s="133" customFormat="1">
      <c r="A129" s="135" t="s">
        <v>454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7">
        <f>SUM(Tabla4[[#This Row],[ 0713331000]:[ 1007900000]])</f>
        <v>19578813</v>
      </c>
    </row>
    <row r="130" spans="1:13" s="133" customFormat="1">
      <c r="A130" s="135" t="s">
        <v>457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7">
        <f>SUM(Tabla4[[#This Row],[ 0713331000]:[ 1007900000]])</f>
        <v>25065647.120000001</v>
      </c>
    </row>
    <row r="131" spans="1:13" s="133" customFormat="1">
      <c r="A131" s="135" t="s">
        <v>460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7">
        <f>SUM(Tabla4[[#This Row],[ 0713331000]:[ 1007900000]])</f>
        <v>19685813.739999998</v>
      </c>
    </row>
    <row r="132" spans="1:13" s="133" customFormat="1">
      <c r="A132" s="135" t="s">
        <v>465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7">
        <f>SUM(Tabla4[[#This Row],[ 0713331000]:[ 1007900000]])</f>
        <v>36228010.760000005</v>
      </c>
    </row>
    <row r="133" spans="1:13" s="133" customFormat="1">
      <c r="A133" s="204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3" customFormat="1">
      <c r="A134" s="44" t="s">
        <v>470</v>
      </c>
      <c r="B134" s="221">
        <v>101172.61</v>
      </c>
      <c r="C134" s="221">
        <v>51609.04</v>
      </c>
      <c r="D134" s="221">
        <v>2050559.67</v>
      </c>
      <c r="E134" s="221">
        <v>1949931.53</v>
      </c>
      <c r="F134" s="221">
        <v>4159694.05</v>
      </c>
      <c r="G134" s="221">
        <v>6535707.5899999999</v>
      </c>
      <c r="H134" s="221">
        <v>3321617.77</v>
      </c>
      <c r="I134" s="221">
        <v>8337.86</v>
      </c>
      <c r="J134" s="221">
        <v>8337.86</v>
      </c>
      <c r="K134" s="221">
        <v>496380.01</v>
      </c>
      <c r="L134" s="221">
        <v>0</v>
      </c>
      <c r="M134" s="222">
        <f>SUM(B134:L134)</f>
        <v>18683347.989999998</v>
      </c>
    </row>
    <row r="135" spans="1:13" s="133" customFormat="1">
      <c r="A135" s="44" t="s">
        <v>472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282">
        <f t="shared" ref="M135:M174" si="10">SUM(B135:L135)</f>
        <v>20458674.080000002</v>
      </c>
    </row>
    <row r="136" spans="1:13" s="133" customFormat="1">
      <c r="A136" s="44" t="s">
        <v>474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222">
        <f t="shared" si="10"/>
        <v>22489814.950000003</v>
      </c>
    </row>
    <row r="137" spans="1:13" s="133" customFormat="1">
      <c r="A137" s="44" t="s">
        <v>476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282">
        <f t="shared" si="10"/>
        <v>34551745.810000002</v>
      </c>
    </row>
    <row r="138" spans="1:13" s="133" customFormat="1">
      <c r="A138" s="44" t="s">
        <v>478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222">
        <f t="shared" si="10"/>
        <v>30712194.659999996</v>
      </c>
    </row>
    <row r="139" spans="1:13" s="133" customFormat="1">
      <c r="A139" s="44" t="s">
        <v>480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282">
        <f t="shared" si="10"/>
        <v>27080460.809999999</v>
      </c>
    </row>
    <row r="140" spans="1:13" s="133" customFormat="1">
      <c r="A140" s="44" t="s">
        <v>482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222">
        <f t="shared" si="10"/>
        <v>16270225.280000001</v>
      </c>
    </row>
    <row r="141" spans="1:13" s="133" customFormat="1">
      <c r="A141" s="44" t="s">
        <v>485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282">
        <f t="shared" si="10"/>
        <v>32868574.020000003</v>
      </c>
    </row>
    <row r="142" spans="1:13" s="133" customFormat="1">
      <c r="A142" s="44" t="s">
        <v>488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222">
        <f t="shared" si="10"/>
        <v>20437259.09</v>
      </c>
    </row>
    <row r="143" spans="1:13" s="133" customFormat="1">
      <c r="A143" s="44" t="s">
        <v>491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282">
        <f t="shared" si="10"/>
        <v>22286699.09</v>
      </c>
    </row>
    <row r="144" spans="1:13" s="133" customFormat="1">
      <c r="A144" s="44" t="s">
        <v>494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222">
        <f t="shared" si="10"/>
        <v>24029039.979999997</v>
      </c>
    </row>
    <row r="145" spans="1:13" s="133" customFormat="1">
      <c r="A145" s="44" t="s">
        <v>496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282">
        <f t="shared" si="10"/>
        <v>35974158.590000004</v>
      </c>
    </row>
    <row r="146" spans="1:13" s="133" customFormat="1">
      <c r="A146" s="243"/>
      <c r="B146" s="122">
        <f>+SUM(B134:B145)</f>
        <v>2198818.7699999996</v>
      </c>
      <c r="C146" s="122">
        <f t="shared" ref="C146:M146" si="11">+SUM(C134:C145)</f>
        <v>418145.69999999995</v>
      </c>
      <c r="D146" s="122">
        <f t="shared" si="11"/>
        <v>22811243.030000001</v>
      </c>
      <c r="E146" s="122">
        <f t="shared" si="11"/>
        <v>18501794.059999999</v>
      </c>
      <c r="F146" s="122">
        <f t="shared" si="11"/>
        <v>66735057.799999997</v>
      </c>
      <c r="G146" s="122">
        <f t="shared" si="11"/>
        <v>121021508.73999998</v>
      </c>
      <c r="H146" s="122">
        <f t="shared" si="11"/>
        <v>44517462.940000005</v>
      </c>
      <c r="I146" s="122">
        <f t="shared" si="11"/>
        <v>23353697.710000001</v>
      </c>
      <c r="J146" s="122">
        <f t="shared" si="11"/>
        <v>936604.42999999993</v>
      </c>
      <c r="K146" s="122">
        <f t="shared" si="11"/>
        <v>5342163.43</v>
      </c>
      <c r="L146" s="122">
        <f t="shared" si="11"/>
        <v>5697.74</v>
      </c>
      <c r="M146" s="122">
        <f t="shared" si="11"/>
        <v>305842194.35000002</v>
      </c>
    </row>
    <row r="147" spans="1:13" s="133" customFormat="1">
      <c r="A147" s="44" t="s">
        <v>498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222">
        <f t="shared" si="10"/>
        <v>10468622.049999999</v>
      </c>
    </row>
    <row r="148" spans="1:13" s="133" customFormat="1">
      <c r="A148" s="44" t="s">
        <v>500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282">
        <f t="shared" si="10"/>
        <v>21305032.549999997</v>
      </c>
    </row>
    <row r="149" spans="1:13" s="133" customFormat="1">
      <c r="A149" s="44" t="s">
        <v>501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222">
        <f t="shared" si="10"/>
        <v>22996986.210000001</v>
      </c>
    </row>
    <row r="150" spans="1:13" s="133" customFormat="1">
      <c r="A150" s="44" t="s">
        <v>505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282">
        <f t="shared" si="10"/>
        <v>36118811.299999997</v>
      </c>
    </row>
    <row r="151" spans="1:13" s="133" customFormat="1">
      <c r="A151" s="44" t="s">
        <v>509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222">
        <f t="shared" si="10"/>
        <v>35292794.710000001</v>
      </c>
    </row>
    <row r="152" spans="1:13" s="133" customFormat="1">
      <c r="A152" s="44" t="s">
        <v>510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282">
        <f t="shared" si="10"/>
        <v>42565736.530000001</v>
      </c>
    </row>
    <row r="153" spans="1:13" s="133" customFormat="1">
      <c r="A153" s="44" t="s">
        <v>511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222">
        <f t="shared" si="10"/>
        <v>23378221.280000001</v>
      </c>
    </row>
    <row r="154" spans="1:13" s="133" customFormat="1">
      <c r="A154" s="44" t="s">
        <v>515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282">
        <f t="shared" si="10"/>
        <v>32260417.530000001</v>
      </c>
    </row>
    <row r="155" spans="1:13" s="133" customFormat="1">
      <c r="A155" s="44" t="s">
        <v>516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222">
        <f t="shared" si="10"/>
        <v>21261762.130000003</v>
      </c>
    </row>
    <row r="156" spans="1:13" s="133" customFormat="1">
      <c r="A156" s="44" t="s">
        <v>517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282">
        <f t="shared" si="10"/>
        <v>18051266.620000001</v>
      </c>
    </row>
    <row r="157" spans="1:13" s="133" customFormat="1">
      <c r="A157" s="44" t="s">
        <v>523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222">
        <f t="shared" si="10"/>
        <v>28252877.09</v>
      </c>
    </row>
    <row r="158" spans="1:13" s="133" customFormat="1">
      <c r="A158" s="44" t="s">
        <v>525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282">
        <f t="shared" si="10"/>
        <v>24770928.849999998</v>
      </c>
    </row>
    <row r="159" spans="1:13" s="133" customFormat="1">
      <c r="A159" s="243"/>
      <c r="B159" s="122">
        <f>+SUM(B147:B158)</f>
        <v>9322504.2400000002</v>
      </c>
      <c r="C159" s="122">
        <f t="shared" ref="C159:M159" si="12">+SUM(C147:C158)</f>
        <v>833322.4</v>
      </c>
      <c r="D159" s="122">
        <f t="shared" si="12"/>
        <v>47839431.710000001</v>
      </c>
      <c r="E159" s="122">
        <f t="shared" si="12"/>
        <v>16955915.330000002</v>
      </c>
      <c r="F159" s="122">
        <f t="shared" si="12"/>
        <v>54384960.740000002</v>
      </c>
      <c r="G159" s="122">
        <f t="shared" si="12"/>
        <v>95673027.829999998</v>
      </c>
      <c r="H159" s="122">
        <f t="shared" si="12"/>
        <v>47162511.580000006</v>
      </c>
      <c r="I159" s="122">
        <f t="shared" si="12"/>
        <v>30512120.329999998</v>
      </c>
      <c r="J159" s="122">
        <f t="shared" si="12"/>
        <v>8646222.5800000019</v>
      </c>
      <c r="K159" s="122">
        <f t="shared" si="12"/>
        <v>5393440.1099999994</v>
      </c>
      <c r="L159" s="122">
        <f t="shared" si="12"/>
        <v>0</v>
      </c>
      <c r="M159" s="122">
        <f t="shared" si="12"/>
        <v>316723456.85000002</v>
      </c>
    </row>
    <row r="160" spans="1:13" s="133" customFormat="1">
      <c r="A160" s="44" t="s">
        <v>528</v>
      </c>
      <c r="B160" s="253">
        <v>215850.15</v>
      </c>
      <c r="C160" s="253">
        <v>13071.68</v>
      </c>
      <c r="D160" s="253">
        <v>1609289.44</v>
      </c>
      <c r="E160" s="253">
        <v>5598657.9699999997</v>
      </c>
      <c r="F160" s="253">
        <v>4295386.93</v>
      </c>
      <c r="G160" s="253">
        <v>9781525.5099999998</v>
      </c>
      <c r="H160" s="253">
        <v>0</v>
      </c>
      <c r="I160" s="253">
        <v>385309.73</v>
      </c>
      <c r="J160" s="253">
        <v>293302.61</v>
      </c>
      <c r="K160" s="253">
        <v>360654.93</v>
      </c>
      <c r="L160" s="253">
        <v>0</v>
      </c>
      <c r="M160" s="222">
        <f t="shared" si="10"/>
        <v>22553048.949999999</v>
      </c>
    </row>
    <row r="161" spans="1:13" s="133" customFormat="1">
      <c r="A161" s="44" t="s">
        <v>531</v>
      </c>
      <c r="B161" s="249">
        <v>95021.53</v>
      </c>
      <c r="C161" s="249">
        <v>100453.1</v>
      </c>
      <c r="D161" s="249">
        <v>3591170.7</v>
      </c>
      <c r="E161" s="249">
        <v>2621436.38</v>
      </c>
      <c r="F161" s="249">
        <v>3634743.71</v>
      </c>
      <c r="G161" s="249">
        <v>9236806.0299999993</v>
      </c>
      <c r="H161" s="249">
        <v>2875306.79</v>
      </c>
      <c r="I161" s="249">
        <v>74.37</v>
      </c>
      <c r="J161" s="249">
        <v>247034.7</v>
      </c>
      <c r="K161" s="249">
        <v>701869.58</v>
      </c>
      <c r="L161" s="249">
        <v>0</v>
      </c>
      <c r="M161" s="282">
        <f t="shared" si="10"/>
        <v>23103916.889999997</v>
      </c>
    </row>
    <row r="162" spans="1:13" s="133" customFormat="1">
      <c r="A162" s="44" t="s">
        <v>533</v>
      </c>
      <c r="B162" s="253">
        <v>62509.81</v>
      </c>
      <c r="C162" s="253">
        <v>14800.53</v>
      </c>
      <c r="D162" s="253">
        <v>3931791.96</v>
      </c>
      <c r="E162" s="253">
        <v>7087179.5499999998</v>
      </c>
      <c r="F162" s="253">
        <v>8064465.9699999997</v>
      </c>
      <c r="G162" s="253">
        <v>21794069.699999999</v>
      </c>
      <c r="H162" s="253">
        <v>3306158.45</v>
      </c>
      <c r="I162" s="253">
        <v>2361260.81</v>
      </c>
      <c r="J162" s="253">
        <v>1192731.05</v>
      </c>
      <c r="K162" s="253">
        <v>567977.81999999995</v>
      </c>
      <c r="L162" s="253">
        <v>0</v>
      </c>
      <c r="M162" s="222">
        <f t="shared" si="10"/>
        <v>48382945.649999999</v>
      </c>
    </row>
    <row r="163" spans="1:13" s="133" customFormat="1">
      <c r="A163" s="44" t="s">
        <v>535</v>
      </c>
      <c r="B163" s="249">
        <v>191491.77</v>
      </c>
      <c r="C163" s="249">
        <v>29691.3</v>
      </c>
      <c r="D163" s="249">
        <v>2116224.64</v>
      </c>
      <c r="E163" s="249">
        <v>2665468.3199999998</v>
      </c>
      <c r="F163" s="249">
        <v>4046159.84</v>
      </c>
      <c r="G163" s="249">
        <v>10617685.66</v>
      </c>
      <c r="H163" s="249">
        <v>159591.89000000001</v>
      </c>
      <c r="I163" s="249">
        <v>2564738.63</v>
      </c>
      <c r="J163" s="249">
        <v>151641.92000000001</v>
      </c>
      <c r="K163" s="249">
        <v>424330.03</v>
      </c>
      <c r="L163" s="249">
        <v>0</v>
      </c>
      <c r="M163" s="282">
        <f t="shared" si="10"/>
        <v>22967024.000000004</v>
      </c>
    </row>
    <row r="164" spans="1:13" s="133" customFormat="1">
      <c r="A164" s="44" t="s">
        <v>538</v>
      </c>
      <c r="B164" s="253">
        <v>176367.99</v>
      </c>
      <c r="C164" s="253">
        <v>38898.370000000003</v>
      </c>
      <c r="D164" s="253">
        <v>1339043.32</v>
      </c>
      <c r="E164" s="253">
        <v>4586110.22</v>
      </c>
      <c r="F164" s="253">
        <v>7697066.0199999996</v>
      </c>
      <c r="G164" s="253">
        <v>10177927.42</v>
      </c>
      <c r="H164" s="253">
        <v>3619472.13</v>
      </c>
      <c r="I164" s="253">
        <v>3908213.56</v>
      </c>
      <c r="J164" s="253">
        <v>111469.49</v>
      </c>
      <c r="K164" s="253">
        <v>270186.52</v>
      </c>
      <c r="L164" s="253">
        <v>0</v>
      </c>
      <c r="M164" s="222">
        <f t="shared" si="10"/>
        <v>31924755.039999995</v>
      </c>
    </row>
    <row r="165" spans="1:13" s="133" customFormat="1">
      <c r="A165" s="44" t="s">
        <v>540</v>
      </c>
      <c r="B165" s="249">
        <v>255504.3</v>
      </c>
      <c r="C165" s="249">
        <v>21900.36</v>
      </c>
      <c r="D165" s="249">
        <v>1601062.86</v>
      </c>
      <c r="E165" s="249">
        <v>1259623.5</v>
      </c>
      <c r="F165" s="249">
        <v>7632956.4400000004</v>
      </c>
      <c r="G165" s="249">
        <v>16008092.51</v>
      </c>
      <c r="H165" s="249">
        <v>2978220.89</v>
      </c>
      <c r="I165" s="249">
        <v>2826094.06</v>
      </c>
      <c r="J165" s="249">
        <v>2069.98</v>
      </c>
      <c r="K165" s="249">
        <v>322677.82</v>
      </c>
      <c r="L165" s="249">
        <v>0</v>
      </c>
      <c r="M165" s="282">
        <f t="shared" si="10"/>
        <v>32908202.719999999</v>
      </c>
    </row>
    <row r="166" spans="1:13" s="133" customFormat="1">
      <c r="A166" s="44" t="s">
        <v>542</v>
      </c>
      <c r="B166" s="249">
        <v>118696.3</v>
      </c>
      <c r="C166" s="249">
        <v>23410.22</v>
      </c>
      <c r="D166" s="249">
        <v>1393915.23</v>
      </c>
      <c r="E166" s="249">
        <v>4174107.5</v>
      </c>
      <c r="F166" s="249">
        <v>3020705.03</v>
      </c>
      <c r="G166" s="249">
        <v>8354379.4800000004</v>
      </c>
      <c r="H166" s="249">
        <v>2007328.24</v>
      </c>
      <c r="I166" s="249">
        <v>1320589.98</v>
      </c>
      <c r="J166" s="249">
        <v>55673.08</v>
      </c>
      <c r="K166" s="249">
        <v>260788.75</v>
      </c>
      <c r="L166" s="249">
        <v>397.7</v>
      </c>
      <c r="M166" s="222">
        <f t="shared" si="10"/>
        <v>20729991.509999994</v>
      </c>
    </row>
    <row r="167" spans="1:13" s="133" customFormat="1">
      <c r="A167" s="44" t="s">
        <v>543</v>
      </c>
      <c r="B167" s="253">
        <v>115277.61</v>
      </c>
      <c r="C167" s="253">
        <v>31211.25</v>
      </c>
      <c r="D167" s="253">
        <v>1124617.6399999999</v>
      </c>
      <c r="E167" s="253">
        <v>2415189.69</v>
      </c>
      <c r="F167" s="253">
        <v>2182540.38</v>
      </c>
      <c r="G167" s="253">
        <v>9953966.9700000007</v>
      </c>
      <c r="H167" s="253">
        <v>5616520.3600000003</v>
      </c>
      <c r="I167" s="253">
        <v>2162039.64</v>
      </c>
      <c r="J167" s="253">
        <v>22624.799999999999</v>
      </c>
      <c r="K167" s="253">
        <v>254983.13</v>
      </c>
      <c r="L167" s="253">
        <v>0</v>
      </c>
      <c r="M167" s="222">
        <f t="shared" si="10"/>
        <v>23878971.470000003</v>
      </c>
    </row>
    <row r="168" spans="1:13" s="133" customFormat="1">
      <c r="A168" s="44" t="s">
        <v>546</v>
      </c>
      <c r="B168" s="249">
        <v>195221.26</v>
      </c>
      <c r="C168" s="249">
        <v>62397.63</v>
      </c>
      <c r="D168" s="249">
        <v>2307115.77</v>
      </c>
      <c r="E168" s="249">
        <v>12867436.85</v>
      </c>
      <c r="F168" s="249">
        <v>0</v>
      </c>
      <c r="G168" s="249">
        <v>14487783.699999999</v>
      </c>
      <c r="H168" s="249">
        <v>0</v>
      </c>
      <c r="I168" s="249">
        <v>1522965.12</v>
      </c>
      <c r="J168" s="249">
        <v>451.05</v>
      </c>
      <c r="K168" s="249">
        <v>252478.38</v>
      </c>
      <c r="L168" s="249">
        <v>0</v>
      </c>
      <c r="M168" s="282">
        <f t="shared" si="10"/>
        <v>31695849.760000002</v>
      </c>
    </row>
    <row r="169" spans="1:13" s="133" customFormat="1">
      <c r="A169" s="44" t="s">
        <v>549</v>
      </c>
      <c r="B169" s="253">
        <v>240943.19</v>
      </c>
      <c r="C169" s="253">
        <v>25265.21</v>
      </c>
      <c r="D169" s="253">
        <v>2290587.2999999998</v>
      </c>
      <c r="E169" s="253">
        <v>0</v>
      </c>
      <c r="F169" s="253">
        <v>6294705.3700000001</v>
      </c>
      <c r="G169" s="253">
        <v>15364588.07</v>
      </c>
      <c r="H169" s="253">
        <v>0</v>
      </c>
      <c r="I169" s="253">
        <v>0</v>
      </c>
      <c r="J169" s="253">
        <v>32822.78</v>
      </c>
      <c r="K169" s="253">
        <v>261187.66</v>
      </c>
      <c r="L169" s="253">
        <v>0</v>
      </c>
      <c r="M169" s="222">
        <f t="shared" si="10"/>
        <v>24510099.580000002</v>
      </c>
    </row>
    <row r="170" spans="1:13" s="133" customFormat="1">
      <c r="A170" s="44" t="s">
        <v>553</v>
      </c>
      <c r="B170" s="249">
        <v>144897.14000000001</v>
      </c>
      <c r="C170" s="249">
        <v>15481.32</v>
      </c>
      <c r="D170" s="249">
        <v>920896.61</v>
      </c>
      <c r="E170" s="249">
        <v>0</v>
      </c>
      <c r="F170" s="249">
        <v>5954995.7999999998</v>
      </c>
      <c r="G170" s="249">
        <v>11258583.08</v>
      </c>
      <c r="H170" s="249">
        <v>2402968.1800000002</v>
      </c>
      <c r="I170" s="249">
        <v>3920044.25</v>
      </c>
      <c r="J170" s="249">
        <v>31965.51</v>
      </c>
      <c r="K170" s="249">
        <v>321726.76</v>
      </c>
      <c r="L170" s="249">
        <v>28332.5</v>
      </c>
      <c r="M170" s="282">
        <f t="shared" si="10"/>
        <v>24999891.150000002</v>
      </c>
    </row>
    <row r="171" spans="1:13" s="133" customFormat="1">
      <c r="A171" s="44" t="s">
        <v>555</v>
      </c>
      <c r="B171" s="253">
        <v>29199.48</v>
      </c>
      <c r="C171" s="253">
        <v>24664.04</v>
      </c>
      <c r="D171" s="253">
        <v>688911.45</v>
      </c>
      <c r="E171" s="253">
        <v>1834879.74</v>
      </c>
      <c r="F171" s="253">
        <v>1366028.51</v>
      </c>
      <c r="G171" s="253">
        <v>17106013.989999998</v>
      </c>
      <c r="H171" s="253">
        <v>3163512.08</v>
      </c>
      <c r="I171" s="253">
        <v>9848923.2599999998</v>
      </c>
      <c r="J171" s="253">
        <v>858659.87</v>
      </c>
      <c r="K171" s="253">
        <v>329534.99</v>
      </c>
      <c r="L171" s="253">
        <v>3743.75</v>
      </c>
      <c r="M171" s="222">
        <f t="shared" si="10"/>
        <v>35254071.159999996</v>
      </c>
    </row>
    <row r="172" spans="1:13" s="133" customFormat="1">
      <c r="A172" s="243"/>
      <c r="B172" s="122">
        <f>+SUM(B160:B171)</f>
        <v>1840980.5300000003</v>
      </c>
      <c r="C172" s="122">
        <f t="shared" ref="C172:M172" si="13">+SUM(C160:C171)</f>
        <v>401245.00999999995</v>
      </c>
      <c r="D172" s="122">
        <f t="shared" si="13"/>
        <v>22914626.920000002</v>
      </c>
      <c r="E172" s="122">
        <f t="shared" si="13"/>
        <v>45110089.719999999</v>
      </c>
      <c r="F172" s="122">
        <f t="shared" si="13"/>
        <v>54189753.999999993</v>
      </c>
      <c r="G172" s="122">
        <f t="shared" si="13"/>
        <v>154141422.12000003</v>
      </c>
      <c r="H172" s="122">
        <f t="shared" si="13"/>
        <v>26129079.009999998</v>
      </c>
      <c r="I172" s="122">
        <f t="shared" si="13"/>
        <v>30820253.410000004</v>
      </c>
      <c r="J172" s="122">
        <f t="shared" si="13"/>
        <v>3000446.84</v>
      </c>
      <c r="K172" s="122">
        <f t="shared" si="13"/>
        <v>4328396.37</v>
      </c>
      <c r="L172" s="122">
        <f t="shared" si="13"/>
        <v>32473.95</v>
      </c>
      <c r="M172" s="122">
        <f t="shared" si="13"/>
        <v>342908767.88</v>
      </c>
    </row>
    <row r="173" spans="1:13" s="133" customFormat="1">
      <c r="A173" s="44" t="s">
        <v>557</v>
      </c>
      <c r="B173" s="249">
        <v>235794.14</v>
      </c>
      <c r="C173" s="249">
        <v>124055.11</v>
      </c>
      <c r="D173" s="249">
        <v>1169671.4099999999</v>
      </c>
      <c r="E173" s="249">
        <v>7991318.6799999997</v>
      </c>
      <c r="F173" s="249">
        <v>8057853.8399999999</v>
      </c>
      <c r="G173" s="249">
        <v>16427841.279999999</v>
      </c>
      <c r="H173" s="249">
        <v>67906.66</v>
      </c>
      <c r="I173" s="249">
        <v>40164.959999999999</v>
      </c>
      <c r="J173" s="249">
        <v>70570.44</v>
      </c>
      <c r="K173" s="249">
        <v>381852.5</v>
      </c>
      <c r="L173" s="249">
        <v>42574.63</v>
      </c>
      <c r="M173" s="282">
        <f t="shared" si="10"/>
        <v>34609603.649999999</v>
      </c>
    </row>
    <row r="174" spans="1:13" s="133" customFormat="1">
      <c r="A174" s="44" t="s">
        <v>559</v>
      </c>
      <c r="B174" s="253">
        <v>294449.45</v>
      </c>
      <c r="C174" s="253">
        <v>13977.07</v>
      </c>
      <c r="D174" s="253">
        <v>1185979.83</v>
      </c>
      <c r="E174" s="253">
        <v>7305760.0499999998</v>
      </c>
      <c r="F174" s="253">
        <v>2934697.31</v>
      </c>
      <c r="G174" s="253">
        <v>23938109.030000001</v>
      </c>
      <c r="H174" s="253">
        <v>5807562.8399999999</v>
      </c>
      <c r="I174" s="253">
        <v>1733337.67</v>
      </c>
      <c r="J174" s="253">
        <v>28809.759999999998</v>
      </c>
      <c r="K174" s="253">
        <v>439538.88</v>
      </c>
      <c r="L174" s="253">
        <v>44008.34</v>
      </c>
      <c r="M174" s="222">
        <f t="shared" si="10"/>
        <v>43726230.230000004</v>
      </c>
    </row>
    <row r="175" spans="1:13" s="133" customFormat="1">
      <c r="A175" s="44" t="s">
        <v>562</v>
      </c>
      <c r="B175" s="249">
        <v>121243.81</v>
      </c>
      <c r="C175" s="249">
        <v>121736.84</v>
      </c>
      <c r="D175" s="249">
        <v>3203972.42</v>
      </c>
      <c r="E175" s="249">
        <v>11405821.59</v>
      </c>
      <c r="F175" s="249">
        <v>0</v>
      </c>
      <c r="G175" s="249">
        <v>15808760.16</v>
      </c>
      <c r="H175" s="249">
        <v>1914194</v>
      </c>
      <c r="I175" s="249">
        <v>6267428.9400000004</v>
      </c>
      <c r="J175" s="249">
        <v>125390.89</v>
      </c>
      <c r="K175" s="249">
        <v>588591.09</v>
      </c>
      <c r="L175" s="249">
        <v>8665.7999999999993</v>
      </c>
      <c r="M175" s="255">
        <v>39565805.539999999</v>
      </c>
    </row>
    <row r="176" spans="1:13" s="133" customFormat="1">
      <c r="A176" s="44" t="s">
        <v>564</v>
      </c>
      <c r="B176" s="253">
        <v>130556.24</v>
      </c>
      <c r="C176" s="253">
        <v>13650.41</v>
      </c>
      <c r="D176" s="253">
        <v>2853930.11</v>
      </c>
      <c r="E176" s="253">
        <v>14328464.08</v>
      </c>
      <c r="F176" s="253">
        <v>2198711.59</v>
      </c>
      <c r="G176" s="253">
        <v>20295015.309999999</v>
      </c>
      <c r="H176" s="253">
        <v>8514058.8300000001</v>
      </c>
      <c r="I176" s="253">
        <v>4520968.34</v>
      </c>
      <c r="J176" s="253">
        <v>1138166.99</v>
      </c>
      <c r="K176" s="253">
        <v>314383.31</v>
      </c>
      <c r="L176" s="253">
        <v>0</v>
      </c>
      <c r="M176" s="252">
        <v>54307905.210000001</v>
      </c>
    </row>
    <row r="177" spans="1:13" s="133" customFormat="1">
      <c r="A177" s="44" t="s">
        <v>567</v>
      </c>
      <c r="B177" s="249">
        <v>216614.44</v>
      </c>
      <c r="C177" s="249">
        <v>7588.54</v>
      </c>
      <c r="D177" s="249">
        <v>2848885.7</v>
      </c>
      <c r="E177" s="249">
        <v>8822273.8800000008</v>
      </c>
      <c r="F177" s="249">
        <v>664589</v>
      </c>
      <c r="G177" s="249">
        <v>16158180.41</v>
      </c>
      <c r="H177" s="249">
        <v>7245105.5</v>
      </c>
      <c r="I177" s="249">
        <v>920417.5</v>
      </c>
      <c r="J177" s="249">
        <v>76765.95</v>
      </c>
      <c r="K177" s="249">
        <v>499661.52</v>
      </c>
      <c r="L177" s="249">
        <v>0</v>
      </c>
      <c r="M177" s="255">
        <v>37460082.439999998</v>
      </c>
    </row>
    <row r="178" spans="1:13" s="133" customFormat="1">
      <c r="A178" s="44" t="s">
        <v>571</v>
      </c>
      <c r="B178" s="253">
        <v>299021.7</v>
      </c>
      <c r="C178" s="253">
        <v>3828.64</v>
      </c>
      <c r="D178" s="253">
        <v>3070379.01</v>
      </c>
      <c r="E178" s="253">
        <v>10192965.33</v>
      </c>
      <c r="F178" s="253">
        <v>2641328.77</v>
      </c>
      <c r="G178" s="253">
        <v>19273051.780000001</v>
      </c>
      <c r="H178" s="253">
        <v>586819.30000000005</v>
      </c>
      <c r="I178" s="253">
        <v>5369588.2599999998</v>
      </c>
      <c r="J178" s="253">
        <v>1504.81</v>
      </c>
      <c r="K178" s="253">
        <v>469766.75</v>
      </c>
      <c r="L178" s="253">
        <v>45826.89</v>
      </c>
      <c r="M178" s="252">
        <v>41954081.240000002</v>
      </c>
    </row>
    <row r="179" spans="1:13" s="133" customFormat="1">
      <c r="A179" s="44" t="s">
        <v>573</v>
      </c>
      <c r="B179" s="249">
        <v>169608.61</v>
      </c>
      <c r="C179" s="249">
        <v>17183.189999999999</v>
      </c>
      <c r="D179" s="249">
        <v>1765277.13</v>
      </c>
      <c r="E179" s="249">
        <v>10900444.92</v>
      </c>
      <c r="F179" s="249">
        <v>6218657.9100000001</v>
      </c>
      <c r="G179" s="249">
        <v>9702252.1999999993</v>
      </c>
      <c r="H179" s="249">
        <v>235354.43</v>
      </c>
      <c r="I179" s="249">
        <v>194850</v>
      </c>
      <c r="J179" s="249">
        <v>5602.7</v>
      </c>
      <c r="K179" s="249">
        <v>378307.9</v>
      </c>
      <c r="L179" s="249">
        <v>50938.93</v>
      </c>
      <c r="M179" s="255">
        <v>29638477.920000002</v>
      </c>
    </row>
    <row r="180" spans="1:13" s="133" customFormat="1">
      <c r="A180" s="44" t="s">
        <v>578</v>
      </c>
      <c r="B180" s="253">
        <v>604756.93000000005</v>
      </c>
      <c r="C180" s="253">
        <v>95626.62</v>
      </c>
      <c r="D180" s="253">
        <v>2862233.12</v>
      </c>
      <c r="E180" s="253">
        <v>4101512.03</v>
      </c>
      <c r="F180" s="253">
        <v>0</v>
      </c>
      <c r="G180" s="253">
        <v>21254215.550000001</v>
      </c>
      <c r="H180" s="253">
        <v>9443340.9800000004</v>
      </c>
      <c r="I180" s="253">
        <v>8865285.5299999993</v>
      </c>
      <c r="J180" s="253">
        <v>6470.72</v>
      </c>
      <c r="K180" s="253">
        <v>163828.38</v>
      </c>
      <c r="L180" s="253">
        <v>0</v>
      </c>
      <c r="M180" s="252">
        <v>47397269.859999999</v>
      </c>
    </row>
    <row r="181" spans="1:13" s="133" customFormat="1">
      <c r="A181" s="44" t="s">
        <v>581</v>
      </c>
      <c r="B181" s="249">
        <v>195616.24</v>
      </c>
      <c r="C181" s="249">
        <v>6326.99</v>
      </c>
      <c r="D181" s="249">
        <v>4356476.09</v>
      </c>
      <c r="E181" s="249">
        <v>7557670.6100000003</v>
      </c>
      <c r="F181" s="249">
        <v>1341145.95</v>
      </c>
      <c r="G181" s="249">
        <v>25034319.359999999</v>
      </c>
      <c r="H181" s="249">
        <v>10236632.390000001</v>
      </c>
      <c r="I181" s="249">
        <v>756335.9</v>
      </c>
      <c r="J181" s="249">
        <v>7962.18</v>
      </c>
      <c r="K181" s="249">
        <v>334880.3</v>
      </c>
      <c r="L181" s="249">
        <v>25103.06</v>
      </c>
      <c r="M181" s="255">
        <v>49852469.07</v>
      </c>
    </row>
    <row r="182" spans="1:13" s="133" customFormat="1">
      <c r="A182" s="44" t="s">
        <v>583</v>
      </c>
      <c r="B182" s="253">
        <v>178519.14</v>
      </c>
      <c r="C182" s="253">
        <v>151893.01</v>
      </c>
      <c r="D182" s="253">
        <v>3937817.69</v>
      </c>
      <c r="E182" s="253">
        <v>10625011.6</v>
      </c>
      <c r="F182" s="253">
        <v>8893735.3699999992</v>
      </c>
      <c r="G182" s="253">
        <v>16220333.279999999</v>
      </c>
      <c r="H182" s="253">
        <v>3405774.05</v>
      </c>
      <c r="I182" s="253">
        <v>7003000.0800000001</v>
      </c>
      <c r="J182" s="253">
        <v>111476.3</v>
      </c>
      <c r="K182" s="253">
        <v>300224.93</v>
      </c>
      <c r="L182" s="253">
        <v>10940.71</v>
      </c>
      <c r="M182" s="252">
        <v>50838726.159999996</v>
      </c>
    </row>
    <row r="183" spans="1:13" s="133" customFormat="1">
      <c r="A183" s="44" t="s">
        <v>585</v>
      </c>
      <c r="B183" s="249">
        <v>160727.13</v>
      </c>
      <c r="C183" s="249">
        <v>19222.900000000001</v>
      </c>
      <c r="D183" s="249">
        <v>1576906.5</v>
      </c>
      <c r="E183" s="249">
        <v>1769290.5</v>
      </c>
      <c r="F183" s="249">
        <v>2193324.27</v>
      </c>
      <c r="G183" s="249">
        <v>12725091.310000001</v>
      </c>
      <c r="H183" s="249">
        <v>3171428.68</v>
      </c>
      <c r="I183" s="249">
        <v>3117747.18</v>
      </c>
      <c r="J183" s="249">
        <v>76689</v>
      </c>
      <c r="K183" s="249">
        <v>1358247.34</v>
      </c>
      <c r="L183" s="249">
        <v>1676.72</v>
      </c>
      <c r="M183" s="255">
        <v>26170351.530000001</v>
      </c>
    </row>
    <row r="184" spans="1:13" s="133" customFormat="1">
      <c r="A184" s="44" t="s">
        <v>587</v>
      </c>
      <c r="B184" s="253">
        <v>825594.71</v>
      </c>
      <c r="C184" s="253">
        <v>94147.23</v>
      </c>
      <c r="D184" s="253">
        <v>1540311.57</v>
      </c>
      <c r="E184" s="253">
        <v>7308288.8200000003</v>
      </c>
      <c r="F184" s="253">
        <v>10402306.07</v>
      </c>
      <c r="G184" s="253">
        <v>11428980.93</v>
      </c>
      <c r="H184" s="253">
        <v>4206617.17</v>
      </c>
      <c r="I184" s="253">
        <v>2262451.9900000002</v>
      </c>
      <c r="J184" s="253">
        <v>37799.29</v>
      </c>
      <c r="K184" s="253">
        <v>2311613.16</v>
      </c>
      <c r="L184" s="253">
        <v>9000</v>
      </c>
      <c r="M184" s="252">
        <v>40427110.939999998</v>
      </c>
    </row>
    <row r="185" spans="1:13" s="133" customFormat="1">
      <c r="A185" s="243"/>
      <c r="B185" s="122">
        <f>+SUM(B173:B184)</f>
        <v>3432502.5400000005</v>
      </c>
      <c r="C185" s="122">
        <f t="shared" ref="C185:M185" si="14">+SUM(C173:C184)</f>
        <v>669236.54999999993</v>
      </c>
      <c r="D185" s="122">
        <f t="shared" si="14"/>
        <v>30371840.580000002</v>
      </c>
      <c r="E185" s="122">
        <f t="shared" si="14"/>
        <v>102308822.09</v>
      </c>
      <c r="F185" s="122">
        <f t="shared" si="14"/>
        <v>45546350.080000006</v>
      </c>
      <c r="G185" s="122">
        <f t="shared" si="14"/>
        <v>208266150.59999999</v>
      </c>
      <c r="H185" s="122">
        <f t="shared" si="14"/>
        <v>54834794.829999998</v>
      </c>
      <c r="I185" s="122">
        <f t="shared" si="14"/>
        <v>41051576.350000001</v>
      </c>
      <c r="J185" s="122">
        <f t="shared" si="14"/>
        <v>1687209.03</v>
      </c>
      <c r="K185" s="122">
        <f t="shared" si="14"/>
        <v>7540896.0599999996</v>
      </c>
      <c r="L185" s="122">
        <f t="shared" si="14"/>
        <v>238735.08</v>
      </c>
      <c r="M185" s="122">
        <f t="shared" si="14"/>
        <v>495948113.79000002</v>
      </c>
    </row>
    <row r="186" spans="1:13" s="133" customFormat="1">
      <c r="A186" s="44" t="s">
        <v>606</v>
      </c>
      <c r="B186" s="253">
        <v>172501.14</v>
      </c>
      <c r="C186" s="253">
        <v>44755.7</v>
      </c>
      <c r="D186" s="253">
        <v>1209405.79</v>
      </c>
      <c r="E186" s="253">
        <v>9583321.1400000006</v>
      </c>
      <c r="F186" s="253">
        <v>4290705.43</v>
      </c>
      <c r="G186" s="253">
        <v>19763556.949999999</v>
      </c>
      <c r="H186" s="253">
        <v>3929834.09</v>
      </c>
      <c r="I186" s="253">
        <v>1814907.32</v>
      </c>
      <c r="J186" s="253">
        <v>3285.86</v>
      </c>
      <c r="K186" s="253">
        <v>396015.88</v>
      </c>
      <c r="L186" s="253">
        <v>111934.26</v>
      </c>
      <c r="M186" s="154">
        <v>41320223.560000002</v>
      </c>
    </row>
    <row r="187" spans="1:13" s="133" customFormat="1">
      <c r="A187" s="44" t="s">
        <v>608</v>
      </c>
      <c r="B187" s="249">
        <v>124049.29</v>
      </c>
      <c r="C187" s="249">
        <v>17818.71</v>
      </c>
      <c r="D187" s="249">
        <v>1982410.12</v>
      </c>
      <c r="E187" s="249">
        <v>1738105.34</v>
      </c>
      <c r="F187" s="249">
        <v>2096872.39</v>
      </c>
      <c r="G187" s="249">
        <v>17219092.640000001</v>
      </c>
      <c r="H187" s="249">
        <v>10207541.17</v>
      </c>
      <c r="I187" s="249">
        <v>6315703.3799999999</v>
      </c>
      <c r="J187" s="249">
        <v>56504.42</v>
      </c>
      <c r="K187" s="249">
        <v>378773.08</v>
      </c>
      <c r="L187" s="249">
        <v>60055.5</v>
      </c>
      <c r="M187" s="159">
        <v>40196926.039999999</v>
      </c>
    </row>
    <row r="188" spans="1:13" s="133" customFormat="1">
      <c r="A188" s="44" t="s">
        <v>611</v>
      </c>
      <c r="B188" s="253">
        <v>74712.92</v>
      </c>
      <c r="C188" s="253">
        <v>61503.44</v>
      </c>
      <c r="D188" s="253">
        <v>4767586.38</v>
      </c>
      <c r="E188" s="253">
        <v>11312858.289999999</v>
      </c>
      <c r="F188" s="253">
        <v>4066198.24</v>
      </c>
      <c r="G188" s="253">
        <v>20473503.960000001</v>
      </c>
      <c r="H188" s="253">
        <v>13239493.029999999</v>
      </c>
      <c r="I188" s="253">
        <v>3945826.27</v>
      </c>
      <c r="J188" s="253">
        <v>46599.46</v>
      </c>
      <c r="K188" s="253">
        <v>339906.91</v>
      </c>
      <c r="L188" s="253">
        <v>0</v>
      </c>
      <c r="M188" s="154">
        <v>58328188.899999999</v>
      </c>
    </row>
    <row r="189" spans="1:13" s="133" customFormat="1">
      <c r="A189" s="44" t="s">
        <v>613</v>
      </c>
      <c r="B189" s="249">
        <v>352808.56</v>
      </c>
      <c r="C189" s="249">
        <v>20232.689999999999</v>
      </c>
      <c r="D189" s="249">
        <v>3944856.85</v>
      </c>
      <c r="E189" s="249">
        <v>2466460.12</v>
      </c>
      <c r="F189" s="249">
        <v>4597733.99</v>
      </c>
      <c r="G189" s="249">
        <v>11445356.390000001</v>
      </c>
      <c r="H189" s="249">
        <v>531247.12</v>
      </c>
      <c r="I189" s="249">
        <v>586355.14</v>
      </c>
      <c r="J189" s="249">
        <v>18971.55</v>
      </c>
      <c r="K189" s="249">
        <v>294752.96000000002</v>
      </c>
      <c r="L189" s="249">
        <v>0</v>
      </c>
      <c r="M189" s="159">
        <v>24258775.370000001</v>
      </c>
    </row>
    <row r="190" spans="1:13" s="133" customFormat="1">
      <c r="A190" s="44" t="s">
        <v>615</v>
      </c>
      <c r="B190" s="253">
        <v>319706.38</v>
      </c>
      <c r="C190" s="253">
        <v>89092.42</v>
      </c>
      <c r="D190" s="253">
        <v>3965068.41</v>
      </c>
      <c r="E190" s="253">
        <v>8524162.4199999999</v>
      </c>
      <c r="F190" s="253">
        <v>6560699.0700000003</v>
      </c>
      <c r="G190" s="253">
        <v>2211004.17</v>
      </c>
      <c r="H190" s="253">
        <v>10815425.390000001</v>
      </c>
      <c r="I190" s="253">
        <v>6855686.4100000001</v>
      </c>
      <c r="J190" s="253">
        <v>44042.15</v>
      </c>
      <c r="K190" s="253">
        <v>352864.67</v>
      </c>
      <c r="L190" s="253">
        <v>10422.5</v>
      </c>
      <c r="M190" s="154">
        <v>39748173.990000002</v>
      </c>
    </row>
    <row r="191" spans="1:13" s="133" customFormat="1">
      <c r="A191" s="44" t="s">
        <v>618</v>
      </c>
      <c r="B191" s="249">
        <v>454237.82</v>
      </c>
      <c r="C191" s="249">
        <v>83860.820000000007</v>
      </c>
      <c r="D191" s="249">
        <v>4529578.8</v>
      </c>
      <c r="E191" s="249">
        <v>2332353.86</v>
      </c>
      <c r="F191" s="249">
        <v>1159158.23</v>
      </c>
      <c r="G191" s="249">
        <v>18855403.800000001</v>
      </c>
      <c r="H191" s="249">
        <v>7034438.6600000001</v>
      </c>
      <c r="I191" s="249">
        <v>0</v>
      </c>
      <c r="J191" s="249">
        <v>1700.75</v>
      </c>
      <c r="K191" s="249">
        <v>368185.65</v>
      </c>
      <c r="L191" s="249">
        <v>61826.25</v>
      </c>
      <c r="M191" s="159">
        <v>34880744.640000001</v>
      </c>
    </row>
    <row r="192" spans="1:13" ht="18">
      <c r="A192" s="66" t="s">
        <v>182</v>
      </c>
      <c r="B192" s="67"/>
      <c r="C192" s="67"/>
      <c r="D192" s="67"/>
    </row>
    <row r="193" spans="1:4" ht="18">
      <c r="A193" s="195" t="s">
        <v>621</v>
      </c>
      <c r="B193" s="67"/>
      <c r="C193" s="67"/>
      <c r="D193" s="67"/>
    </row>
  </sheetData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193"/>
  <sheetViews>
    <sheetView zoomScaleNormal="100" workbookViewId="0">
      <pane ySplit="3" topLeftCell="A154" activePane="bottomLeft" state="frozen"/>
      <selection activeCell="A78" sqref="A78"/>
      <selection pane="bottomLeft" activeCell="E195" sqref="E195"/>
    </sheetView>
  </sheetViews>
  <sheetFormatPr baseColWidth="10" defaultColWidth="11.44140625" defaultRowHeight="14.4"/>
  <cols>
    <col min="1" max="1" width="12.44140625" customWidth="1"/>
    <col min="2" max="2" width="15.109375" style="11" customWidth="1"/>
    <col min="3" max="3" width="17.44140625" style="11" customWidth="1"/>
    <col min="4" max="4" width="12.44140625" style="11" customWidth="1"/>
    <col min="5" max="5" width="13.44140625" style="11" customWidth="1"/>
    <col min="6" max="6" width="14" style="11" customWidth="1"/>
    <col min="7" max="7" width="13.6640625" style="11" customWidth="1"/>
    <col min="8" max="8" width="11.5546875" style="11" customWidth="1"/>
    <col min="9" max="9" width="12.44140625" style="11" customWidth="1"/>
    <col min="10" max="10" width="14.33203125" style="11" customWidth="1"/>
    <col min="11" max="11" width="18.6640625" style="11" customWidth="1"/>
    <col min="12" max="12" width="15.5546875" style="11" customWidth="1"/>
    <col min="13" max="13" width="14.33203125" style="11" customWidth="1"/>
    <col min="14" max="14" width="14.109375" style="11" customWidth="1"/>
    <col min="15" max="17" width="11.5546875" style="11" customWidth="1"/>
    <col min="18" max="18" width="14.33203125" style="11" customWidth="1"/>
    <col min="19" max="19" width="14" style="11" customWidth="1"/>
    <col min="20" max="20" width="16.109375" style="11" customWidth="1"/>
    <col min="21" max="21" width="13.33203125" style="11" customWidth="1"/>
    <col min="22" max="22" width="14.5546875" style="11" customWidth="1"/>
    <col min="23" max="23" width="14.88671875" style="11" customWidth="1"/>
    <col min="24" max="28" width="11.5546875" style="11" customWidth="1"/>
    <col min="29" max="29" width="14" style="11" customWidth="1"/>
    <col min="30" max="37" width="11.5546875" style="11" customWidth="1"/>
    <col min="38" max="38" width="12.5546875" style="11" customWidth="1"/>
    <col min="39" max="40" width="12.44140625" style="11" customWidth="1"/>
    <col min="41" max="41" width="11.5546875" style="11" customWidth="1"/>
    <col min="42" max="42" width="17.33203125" style="11" customWidth="1"/>
    <col min="43" max="16384" width="11.44140625" style="11"/>
  </cols>
  <sheetData>
    <row r="1" spans="1:42" ht="51" customHeight="1">
      <c r="A1" s="298" t="s">
        <v>594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</row>
    <row r="2" spans="1:42">
      <c r="A2" s="14" t="s">
        <v>109</v>
      </c>
      <c r="B2" s="99" t="s">
        <v>265</v>
      </c>
      <c r="C2" s="99" t="s">
        <v>266</v>
      </c>
      <c r="D2" s="99" t="s">
        <v>267</v>
      </c>
      <c r="E2" s="99" t="s">
        <v>268</v>
      </c>
      <c r="F2" s="99" t="s">
        <v>269</v>
      </c>
      <c r="G2" s="99" t="s">
        <v>270</v>
      </c>
      <c r="H2" s="99" t="s">
        <v>293</v>
      </c>
      <c r="I2" s="99" t="s">
        <v>271</v>
      </c>
      <c r="J2" s="99" t="s">
        <v>272</v>
      </c>
      <c r="K2" s="188" t="s">
        <v>273</v>
      </c>
      <c r="L2" s="99" t="s">
        <v>274</v>
      </c>
      <c r="M2" s="99" t="s">
        <v>275</v>
      </c>
      <c r="N2" s="99" t="s">
        <v>276</v>
      </c>
      <c r="O2" s="99" t="s">
        <v>277</v>
      </c>
      <c r="P2" s="99" t="s">
        <v>294</v>
      </c>
      <c r="Q2" s="99" t="s">
        <v>295</v>
      </c>
      <c r="R2" s="99" t="s">
        <v>278</v>
      </c>
      <c r="S2" s="99" t="s">
        <v>279</v>
      </c>
      <c r="T2" s="99" t="s">
        <v>280</v>
      </c>
      <c r="U2" s="99" t="s">
        <v>281</v>
      </c>
      <c r="V2" s="188" t="s">
        <v>282</v>
      </c>
      <c r="W2" s="99" t="s">
        <v>283</v>
      </c>
      <c r="X2" s="99" t="s">
        <v>305</v>
      </c>
      <c r="Y2" s="99" t="s">
        <v>284</v>
      </c>
      <c r="Z2" s="99" t="s">
        <v>285</v>
      </c>
      <c r="AA2" s="99" t="s">
        <v>296</v>
      </c>
      <c r="AB2" s="99" t="s">
        <v>297</v>
      </c>
      <c r="AC2" s="99" t="s">
        <v>286</v>
      </c>
      <c r="AD2" s="99" t="s">
        <v>298</v>
      </c>
      <c r="AE2" s="99" t="s">
        <v>287</v>
      </c>
      <c r="AF2" s="99" t="s">
        <v>288</v>
      </c>
      <c r="AG2" s="275" t="s">
        <v>299</v>
      </c>
      <c r="AH2" s="99" t="s">
        <v>300</v>
      </c>
      <c r="AI2" s="99" t="s">
        <v>289</v>
      </c>
      <c r="AJ2" s="99" t="s">
        <v>301</v>
      </c>
      <c r="AK2" s="99" t="s">
        <v>290</v>
      </c>
      <c r="AL2" s="99" t="s">
        <v>291</v>
      </c>
      <c r="AM2" s="99" t="s">
        <v>302</v>
      </c>
      <c r="AN2" s="99" t="s">
        <v>303</v>
      </c>
      <c r="AO2" s="99" t="s">
        <v>292</v>
      </c>
      <c r="AP2" s="99" t="s">
        <v>183</v>
      </c>
    </row>
    <row r="3" spans="1:42" s="30" customFormat="1">
      <c r="A3" s="14" t="s">
        <v>110</v>
      </c>
      <c r="B3" s="78" t="s">
        <v>194</v>
      </c>
      <c r="C3" s="28" t="s">
        <v>438</v>
      </c>
      <c r="D3" s="78" t="s">
        <v>118</v>
      </c>
      <c r="E3" s="78" t="s">
        <v>119</v>
      </c>
      <c r="F3" s="78" t="s">
        <v>120</v>
      </c>
      <c r="G3" s="78" t="s">
        <v>432</v>
      </c>
      <c r="H3" s="187" t="s">
        <v>122</v>
      </c>
      <c r="I3" s="78" t="s">
        <v>575</v>
      </c>
      <c r="J3" s="28" t="s">
        <v>437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432</v>
      </c>
      <c r="P3" s="28" t="s">
        <v>129</v>
      </c>
      <c r="Q3" s="28" t="s">
        <v>432</v>
      </c>
      <c r="R3" s="28" t="s">
        <v>130</v>
      </c>
      <c r="S3" s="78" t="s">
        <v>436</v>
      </c>
      <c r="T3" s="28" t="s">
        <v>433</v>
      </c>
      <c r="U3" s="28" t="s">
        <v>132</v>
      </c>
      <c r="V3" s="28" t="s">
        <v>133</v>
      </c>
      <c r="W3" s="78" t="s">
        <v>434</v>
      </c>
      <c r="X3" s="272" t="s">
        <v>435</v>
      </c>
      <c r="Y3" s="28" t="s">
        <v>134</v>
      </c>
      <c r="Z3" s="28" t="s">
        <v>135</v>
      </c>
      <c r="AA3" s="272" t="s">
        <v>136</v>
      </c>
      <c r="AB3" s="28" t="s">
        <v>137</v>
      </c>
      <c r="AC3" s="28" t="s">
        <v>138</v>
      </c>
      <c r="AD3" s="272" t="s">
        <v>139</v>
      </c>
      <c r="AE3" s="78" t="s">
        <v>140</v>
      </c>
      <c r="AF3" s="28" t="s">
        <v>141</v>
      </c>
      <c r="AG3" s="28" t="s">
        <v>142</v>
      </c>
      <c r="AH3" s="278" t="s">
        <v>143</v>
      </c>
      <c r="AI3" s="28" t="s">
        <v>144</v>
      </c>
      <c r="AJ3" s="272" t="s">
        <v>145</v>
      </c>
      <c r="AK3" s="28" t="s">
        <v>146</v>
      </c>
      <c r="AL3" s="28" t="s">
        <v>147</v>
      </c>
      <c r="AM3" s="272" t="s">
        <v>148</v>
      </c>
      <c r="AN3" s="272" t="s">
        <v>149</v>
      </c>
      <c r="AO3" s="28" t="s">
        <v>150</v>
      </c>
      <c r="AP3" s="29"/>
    </row>
    <row r="4" spans="1:42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>
        <v>0</v>
      </c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>
        <v>0</v>
      </c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2068.5500000000002</v>
      </c>
      <c r="Y78" s="9">
        <v>2402.04</v>
      </c>
      <c r="Z78" s="9">
        <v>252923.46</v>
      </c>
      <c r="AA78" s="9">
        <v>6989.33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264">
        <v>192840.95999999999</v>
      </c>
      <c r="AN78" s="9">
        <v>0</v>
      </c>
      <c r="AO78" s="9">
        <v>203254.19</v>
      </c>
      <c r="AP78" s="9">
        <v>29313328.870000005</v>
      </c>
    </row>
    <row r="79" spans="1:42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1613.16</v>
      </c>
      <c r="Y79" s="13">
        <v>1250.08</v>
      </c>
      <c r="Z79" s="13">
        <v>226057.48</v>
      </c>
      <c r="AA79" s="13">
        <v>6940.78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264">
        <v>281123.56</v>
      </c>
      <c r="AN79" s="13">
        <v>0</v>
      </c>
      <c r="AO79" s="13">
        <v>180916.51</v>
      </c>
      <c r="AP79" s="36">
        <v>27483882.73</v>
      </c>
    </row>
    <row r="80" spans="1:42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1456.4</v>
      </c>
      <c r="Y80" s="13">
        <v>2314.48</v>
      </c>
      <c r="Z80" s="13">
        <v>280213.81</v>
      </c>
      <c r="AA80" s="13">
        <v>7577.17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264">
        <v>281970.44</v>
      </c>
      <c r="AN80" s="13">
        <v>0</v>
      </c>
      <c r="AO80" s="13">
        <v>185980.43</v>
      </c>
      <c r="AP80" s="36">
        <v>35467603.170000002</v>
      </c>
    </row>
    <row r="81" spans="1:42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17868.8</v>
      </c>
      <c r="Y81" s="41">
        <f t="shared" si="5"/>
        <v>25703.260000000006</v>
      </c>
      <c r="Z81" s="41">
        <f t="shared" si="5"/>
        <v>2824273.21</v>
      </c>
      <c r="AA81" s="41">
        <f t="shared" si="5"/>
        <v>74155.56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3879289.14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>
      <c r="A82" s="15" t="s">
        <v>190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1289.73</v>
      </c>
      <c r="Y82" s="9">
        <v>2568.36</v>
      </c>
      <c r="Z82" s="9">
        <v>240227.88</v>
      </c>
      <c r="AA82" s="9">
        <v>6415.16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85">
        <v>258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265">
        <v>306332.52</v>
      </c>
      <c r="AN82" s="9">
        <v>0</v>
      </c>
      <c r="AO82" s="9">
        <v>150977.54999999999</v>
      </c>
      <c r="AP82" s="9">
        <f>SUM(Tabla5[[#This Row],[ 0701900000]:[ 0709999000]])</f>
        <v>31191640.129999992</v>
      </c>
    </row>
    <row r="83" spans="1:42">
      <c r="A83" s="15" t="s">
        <v>192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1848.3</v>
      </c>
      <c r="Y83" s="9">
        <v>2815.72</v>
      </c>
      <c r="Z83" s="9">
        <v>199303.01</v>
      </c>
      <c r="AA83" s="9">
        <v>6296.29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85">
        <v>332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265">
        <v>290028.17</v>
      </c>
      <c r="AN83" s="9">
        <v>0</v>
      </c>
      <c r="AO83" s="9">
        <v>158210.81</v>
      </c>
      <c r="AP83" s="9">
        <f>SUM(Tabla5[[#This Row],[ 0701900000]:[ 0709999000]])</f>
        <v>28818683.120000005</v>
      </c>
    </row>
    <row r="84" spans="1:42">
      <c r="A84" s="15" t="s">
        <v>193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1726.94</v>
      </c>
      <c r="Y84" s="9">
        <v>2603.04</v>
      </c>
      <c r="Z84" s="9">
        <v>228293.07</v>
      </c>
      <c r="AA84" s="9">
        <v>7245.24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85">
        <v>328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265">
        <v>361677.2</v>
      </c>
      <c r="AN84" s="9">
        <v>0</v>
      </c>
      <c r="AO84" s="9">
        <v>296642.48</v>
      </c>
      <c r="AP84" s="9">
        <f>SUM(Tabla5[[#This Row],[ 0701900000]:[ 0709999000]])</f>
        <v>31741224.379999999</v>
      </c>
    </row>
    <row r="85" spans="1:42">
      <c r="A85" s="15" t="s">
        <v>197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1460.69</v>
      </c>
      <c r="Y85" s="9">
        <v>363.76</v>
      </c>
      <c r="Z85" s="9">
        <v>22358.27</v>
      </c>
      <c r="AA85" s="9">
        <v>6636.33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85">
        <v>347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265">
        <v>302607.92</v>
      </c>
      <c r="AN85" s="9">
        <v>0</v>
      </c>
      <c r="AO85" s="9">
        <v>229471.81</v>
      </c>
      <c r="AP85" s="9">
        <f>SUM(Tabla5[[#This Row],[ 0701900000]:[ 0709999000]])</f>
        <v>19607530.480000004</v>
      </c>
    </row>
    <row r="86" spans="1:42">
      <c r="A86" s="15" t="s">
        <v>198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1663.52</v>
      </c>
      <c r="Y86" s="9">
        <v>2988.72</v>
      </c>
      <c r="Z86" s="9">
        <v>257417.24</v>
      </c>
      <c r="AA86" s="9">
        <v>7193.92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85">
        <v>274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265">
        <v>384169.93</v>
      </c>
      <c r="AN86" s="9">
        <v>0</v>
      </c>
      <c r="AO86" s="9">
        <v>322714.40000000002</v>
      </c>
      <c r="AP86" s="9">
        <f>SUM(Tabla5[[#This Row],[ 0701900000]:[ 0709999000]])</f>
        <v>30067551.379999988</v>
      </c>
    </row>
    <row r="87" spans="1:42">
      <c r="A87" s="15" t="s">
        <v>199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1749.95</v>
      </c>
      <c r="Y87" s="9">
        <v>2813</v>
      </c>
      <c r="Z87" s="9">
        <v>264922.48</v>
      </c>
      <c r="AA87" s="9">
        <v>7610.58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85">
        <v>274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265">
        <v>663473</v>
      </c>
      <c r="AN87" s="9">
        <v>0</v>
      </c>
      <c r="AO87" s="9">
        <v>253830.9</v>
      </c>
      <c r="AP87" s="9">
        <f>SUM(Tabla5[[#This Row],[ 0701900000]:[ 0709999000]])</f>
        <v>31234888.589999992</v>
      </c>
    </row>
    <row r="88" spans="1:42">
      <c r="A88" s="15" t="s">
        <v>200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1667.02</v>
      </c>
      <c r="Y88" s="9">
        <v>2916.36</v>
      </c>
      <c r="Z88" s="9">
        <v>267088.53999999998</v>
      </c>
      <c r="AA88" s="9">
        <v>8414.09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85">
        <v>584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265">
        <v>793974.4</v>
      </c>
      <c r="AN88" s="9">
        <v>0</v>
      </c>
      <c r="AO88" s="9">
        <v>228696.22</v>
      </c>
      <c r="AP88" s="9">
        <f>SUM(Tabla5[[#This Row],[ 0701900000]:[ 0709999000]])</f>
        <v>36386050.460000016</v>
      </c>
    </row>
    <row r="89" spans="1:42">
      <c r="A89" s="15" t="s">
        <v>201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1439.82</v>
      </c>
      <c r="Y89" s="9">
        <v>2975.36</v>
      </c>
      <c r="Z89" s="9">
        <v>262757.27</v>
      </c>
      <c r="AA89" s="9">
        <v>7302.37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85">
        <v>385.9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265">
        <v>854870.32</v>
      </c>
      <c r="AN89" s="9">
        <v>0</v>
      </c>
      <c r="AO89" s="9">
        <v>231074.56</v>
      </c>
      <c r="AP89" s="9">
        <f>SUM(Tabla5[[#This Row],[ 0701900000]:[ 0709999000]])</f>
        <v>36445566.740000024</v>
      </c>
    </row>
    <row r="90" spans="1:42">
      <c r="A90" s="15" t="s">
        <v>202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1615.41</v>
      </c>
      <c r="Y90" s="9">
        <v>2907.54</v>
      </c>
      <c r="Z90" s="9">
        <v>267621.31</v>
      </c>
      <c r="AA90" s="9">
        <v>8374.1200000000008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85">
        <v>652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265">
        <v>610055.48</v>
      </c>
      <c r="AN90" s="9">
        <v>0</v>
      </c>
      <c r="AO90" s="9">
        <v>261674.26</v>
      </c>
      <c r="AP90" s="9">
        <f>SUM(Tabla5[[#This Row],[ 0701900000]:[ 0709999000]])</f>
        <v>34770598.960000001</v>
      </c>
    </row>
    <row r="91" spans="1:42">
      <c r="A91" s="15" t="s">
        <v>203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1707.45</v>
      </c>
      <c r="Y91" s="9">
        <v>2951.72</v>
      </c>
      <c r="Z91" s="9">
        <v>266748.24</v>
      </c>
      <c r="AA91" s="9">
        <v>7831.13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85">
        <v>358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265">
        <v>277404.84000000003</v>
      </c>
      <c r="AN91" s="9">
        <v>0</v>
      </c>
      <c r="AO91" s="9">
        <v>319115.17</v>
      </c>
      <c r="AP91" s="9">
        <f>SUM(Tabla5[[#This Row],[ 0701900000]:[ 0709999000]])</f>
        <v>34697466.789999999</v>
      </c>
    </row>
    <row r="92" spans="1:42">
      <c r="A92" s="15" t="s">
        <v>204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3040.39</v>
      </c>
      <c r="Y92" s="9">
        <v>3155</v>
      </c>
      <c r="Z92" s="9">
        <v>259791.94</v>
      </c>
      <c r="AA92" s="9">
        <v>8629.7000000000007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85">
        <v>371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265">
        <v>339300.56</v>
      </c>
      <c r="AN92" s="9">
        <v>0</v>
      </c>
      <c r="AO92" s="9">
        <v>286330.40999999997</v>
      </c>
      <c r="AP92" s="9">
        <f>SUM(Tabla5[[#This Row],[ 0701900000]:[ 0709999000]])</f>
        <v>33864684.099999994</v>
      </c>
    </row>
    <row r="93" spans="1:42" ht="15" customHeight="1">
      <c r="A93" s="15" t="s">
        <v>205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2085.71</v>
      </c>
      <c r="Y93" s="9">
        <v>3899.56</v>
      </c>
      <c r="Z93" s="9">
        <v>306584.96000000002</v>
      </c>
      <c r="AA93" s="9">
        <v>9778.65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85">
        <v>423.72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265">
        <v>518105.52</v>
      </c>
      <c r="AN93" s="9">
        <v>0</v>
      </c>
      <c r="AO93" s="9">
        <v>264941.28999999998</v>
      </c>
      <c r="AP93" s="9">
        <v>36564245.649999999</v>
      </c>
    </row>
    <row r="94" spans="1:42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21294.93</v>
      </c>
      <c r="Y94" s="41">
        <f t="shared" si="6"/>
        <v>32958.14</v>
      </c>
      <c r="Z94" s="41">
        <f t="shared" si="6"/>
        <v>2843114.21</v>
      </c>
      <c r="AA94" s="41">
        <f t="shared" si="6"/>
        <v>91727.58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4587.62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5701999.8599999994</v>
      </c>
      <c r="AN94" s="41">
        <f t="shared" si="6"/>
        <v>0</v>
      </c>
      <c r="AO94" s="41">
        <f t="shared" si="6"/>
        <v>3003679.86</v>
      </c>
      <c r="AP94" s="41">
        <f t="shared" si="6"/>
        <v>385390130.77999997</v>
      </c>
    </row>
    <row r="95" spans="1:42">
      <c r="A95" s="99" t="s">
        <v>206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1696.02</v>
      </c>
      <c r="Y95" s="9">
        <v>3208.36</v>
      </c>
      <c r="Z95" s="9">
        <v>254499.75</v>
      </c>
      <c r="AA95" s="9">
        <v>8619.02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537.44000000000005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277">
        <v>404787.4</v>
      </c>
      <c r="AN95" s="9">
        <v>0</v>
      </c>
      <c r="AO95" s="9">
        <v>220430.54</v>
      </c>
      <c r="AP95" s="9">
        <f>SUM(Tabla5[[#This Row],[ 0701900000]:[ 0709999000]])</f>
        <v>29342273.919999998</v>
      </c>
    </row>
    <row r="96" spans="1:42">
      <c r="A96" s="99" t="s">
        <v>215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1597.75</v>
      </c>
      <c r="Y96" s="9">
        <v>3802.25</v>
      </c>
      <c r="Z96" s="9">
        <v>245863.4</v>
      </c>
      <c r="AA96" s="9">
        <v>9200.42</v>
      </c>
      <c r="AB96" s="9">
        <v>0</v>
      </c>
      <c r="AC96" s="9">
        <v>354861.85</v>
      </c>
      <c r="AD96" s="9">
        <v>0</v>
      </c>
      <c r="AE96" s="9">
        <v>61833.760000000002</v>
      </c>
      <c r="AF96" s="9">
        <v>37401.949999999997</v>
      </c>
      <c r="AG96" s="9">
        <v>604.79999999999995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266">
        <v>443284.13</v>
      </c>
      <c r="AN96" s="9">
        <v>0</v>
      </c>
      <c r="AO96" s="9">
        <v>220553.2</v>
      </c>
      <c r="AP96" s="9">
        <f>SUM(Tabla5[[#This Row],[ 0701900000]:[ 0709999000]])</f>
        <v>30199030.00999999</v>
      </c>
    </row>
    <row r="97" spans="1:42">
      <c r="A97" s="99" t="s">
        <v>224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1676.79</v>
      </c>
      <c r="Y97" s="9">
        <v>3272.02</v>
      </c>
      <c r="Z97" s="9">
        <v>267736.73</v>
      </c>
      <c r="AA97" s="9">
        <v>9022.6299999999992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690.08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266">
        <v>386681.96</v>
      </c>
      <c r="AN97" s="9">
        <v>0</v>
      </c>
      <c r="AO97" s="9">
        <v>224223.16</v>
      </c>
      <c r="AP97" s="9">
        <f>SUM(Tabla5[[#This Row],[ 0701900000]:[ 0709999000]])</f>
        <v>31427697.060000002</v>
      </c>
    </row>
    <row r="98" spans="1:42">
      <c r="A98" s="99" t="s">
        <v>227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1561.54</v>
      </c>
      <c r="Y98" s="9">
        <v>3249.38</v>
      </c>
      <c r="Z98" s="9">
        <v>268819.7</v>
      </c>
      <c r="AA98" s="9">
        <v>8414.31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1268.49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266">
        <v>307578.73</v>
      </c>
      <c r="AN98" s="9">
        <v>0</v>
      </c>
      <c r="AO98" s="9">
        <v>267400.52</v>
      </c>
      <c r="AP98" s="9">
        <f>SUM(Tabla5[[#This Row],[ 0701900000]:[ 0709999000]])</f>
        <v>30353738.810000002</v>
      </c>
    </row>
    <row r="99" spans="1:42">
      <c r="A99" s="99" t="s">
        <v>228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1327.4</v>
      </c>
      <c r="Y99" s="9">
        <v>2762.72</v>
      </c>
      <c r="Z99" s="9">
        <v>291501.44</v>
      </c>
      <c r="AA99" s="9">
        <v>8373.7900000000009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635.36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266">
        <v>475844.16</v>
      </c>
      <c r="AN99" s="9">
        <v>0</v>
      </c>
      <c r="AO99" s="9">
        <v>277537.7</v>
      </c>
      <c r="AP99" s="9">
        <f>SUM(Tabla5[[#This Row],[ 0701900000]:[ 0709999000]])</f>
        <v>32584345.619999997</v>
      </c>
    </row>
    <row r="100" spans="1:42">
      <c r="A100" s="99" t="s">
        <v>229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1833.3</v>
      </c>
      <c r="Y100" s="9">
        <v>3441</v>
      </c>
      <c r="Z100" s="9">
        <v>308207.25</v>
      </c>
      <c r="AA100" s="9">
        <v>9126.68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708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266">
        <v>749540.8</v>
      </c>
      <c r="AN100" s="9">
        <v>0</v>
      </c>
      <c r="AO100" s="9">
        <v>278385.01</v>
      </c>
      <c r="AP100" s="9">
        <f>SUM(Tabla5[[#This Row],[ 0701900000]:[ 0709999000]])</f>
        <v>33170386.559999999</v>
      </c>
    </row>
    <row r="101" spans="1:42">
      <c r="A101" s="99" t="s">
        <v>231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1013</v>
      </c>
      <c r="Y101" s="9">
        <v>3108.62</v>
      </c>
      <c r="Z101" s="9">
        <v>310906.61</v>
      </c>
      <c r="AA101" s="9">
        <v>8600.6299999999992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641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266">
        <v>660767.05000000005</v>
      </c>
      <c r="AN101" s="9">
        <v>0</v>
      </c>
      <c r="AO101" s="9">
        <v>218824.87</v>
      </c>
      <c r="AP101" s="9">
        <f>SUM(Tabla5[[#This Row],[ 0701900000]:[ 0709999000]])</f>
        <v>34618945.990000002</v>
      </c>
    </row>
    <row r="102" spans="1:42">
      <c r="A102" s="99" t="s">
        <v>233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1051.75</v>
      </c>
      <c r="Y102" s="9">
        <v>2925.36</v>
      </c>
      <c r="Z102" s="9">
        <v>331716.73</v>
      </c>
      <c r="AA102" s="9">
        <v>9201.32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359.44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266">
        <v>604305.16</v>
      </c>
      <c r="AN102" s="9">
        <v>0</v>
      </c>
      <c r="AO102" s="9">
        <v>222400.87</v>
      </c>
      <c r="AP102" s="9">
        <f>SUM(Tabla5[[#This Row],[ 0701900000]:[ 0709999000]])</f>
        <v>34204562.540000007</v>
      </c>
    </row>
    <row r="103" spans="1:42">
      <c r="A103" s="99" t="s">
        <v>236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1347.4</v>
      </c>
      <c r="Y103" s="9">
        <v>4410</v>
      </c>
      <c r="Z103" s="9">
        <v>331768.87</v>
      </c>
      <c r="AA103" s="9">
        <v>8781.51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644.88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266">
        <v>618082.84</v>
      </c>
      <c r="AN103" s="9">
        <v>0</v>
      </c>
      <c r="AO103" s="9">
        <v>258592.94</v>
      </c>
      <c r="AP103" s="9">
        <f>SUM(Tabla5[[#This Row],[ 0701900000]:[ 0709999000]])</f>
        <v>35109978.750000007</v>
      </c>
    </row>
    <row r="104" spans="1:42">
      <c r="A104" s="99" t="s">
        <v>239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1137.08</v>
      </c>
      <c r="Y104" s="9">
        <v>3011.68</v>
      </c>
      <c r="Z104" s="9">
        <v>332174.01</v>
      </c>
      <c r="AA104" s="9">
        <v>8799.7800000000007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475.08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266">
        <v>410393.4</v>
      </c>
      <c r="AN104" s="9">
        <v>0</v>
      </c>
      <c r="AO104" s="9">
        <v>268164.42</v>
      </c>
      <c r="AP104" s="9">
        <f>SUM(Tabla5[[#This Row],[ 0701900000]:[ 0709999000]])</f>
        <v>34918116.400000006</v>
      </c>
    </row>
    <row r="105" spans="1:42">
      <c r="A105" s="99" t="s">
        <v>242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1076.22</v>
      </c>
      <c r="Y105" s="9">
        <v>3611.04</v>
      </c>
      <c r="Z105" s="9">
        <v>311549.89</v>
      </c>
      <c r="AA105" s="9">
        <v>8776.85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92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266">
        <v>330514.40000000002</v>
      </c>
      <c r="AN105" s="9">
        <v>0</v>
      </c>
      <c r="AO105" s="9">
        <v>232896.24</v>
      </c>
      <c r="AP105" s="9">
        <f>SUM(Tabla5[[#This Row],[ 0701900000]:[ 0709999000]])</f>
        <v>34092058.75</v>
      </c>
    </row>
    <row r="106" spans="1:42">
      <c r="A106" s="99" t="s">
        <v>246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1368.36</v>
      </c>
      <c r="Y106" s="9">
        <v>3030.36</v>
      </c>
      <c r="Z106" s="9">
        <v>379275.65</v>
      </c>
      <c r="AA106" s="9">
        <v>10674.55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9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266">
        <v>359449.68</v>
      </c>
      <c r="AN106" s="9">
        <v>0</v>
      </c>
      <c r="AO106" s="9">
        <v>275907.21000000002</v>
      </c>
      <c r="AP106" s="9">
        <f>SUM(Tabla5[[#This Row],[ 0701900000]:[ 0709999000]])</f>
        <v>41895923.25999999</v>
      </c>
    </row>
    <row r="107" spans="1:42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16686.609999999997</v>
      </c>
      <c r="Y107" s="41">
        <f t="shared" si="7"/>
        <v>39832.79</v>
      </c>
      <c r="Z107" s="41">
        <f t="shared" si="7"/>
        <v>3634020.0300000003</v>
      </c>
      <c r="AA107" s="41">
        <f t="shared" si="7"/>
        <v>107591.48999999999</v>
      </c>
      <c r="AB107" s="41">
        <f t="shared" si="7"/>
        <v>667.22</v>
      </c>
      <c r="AC107" s="41">
        <f t="shared" si="7"/>
        <v>7520489.4900000002</v>
      </c>
      <c r="AD107" s="41">
        <f t="shared" si="7"/>
        <v>110.57</v>
      </c>
      <c r="AE107" s="41">
        <f t="shared" si="7"/>
        <v>1553611.28</v>
      </c>
      <c r="AF107" s="41">
        <f t="shared" si="7"/>
        <v>440374.06</v>
      </c>
      <c r="AG107" s="41">
        <f t="shared" si="7"/>
        <v>6665.57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5751229.71</v>
      </c>
      <c r="AN107" s="41">
        <f t="shared" si="7"/>
        <v>0</v>
      </c>
      <c r="AO107" s="41">
        <f t="shared" si="7"/>
        <v>2965316.6799999997</v>
      </c>
      <c r="AP107" s="41">
        <f t="shared" si="7"/>
        <v>401917057.66999996</v>
      </c>
    </row>
    <row r="108" spans="1:42">
      <c r="A108" s="99" t="s">
        <v>252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1089.42</v>
      </c>
      <c r="Y108" s="9">
        <v>3797.36</v>
      </c>
      <c r="Z108" s="9">
        <v>292951.59999999998</v>
      </c>
      <c r="AA108" s="9">
        <v>8572.8799999999992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802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267">
        <v>288468.68</v>
      </c>
      <c r="AN108" s="9">
        <v>0</v>
      </c>
      <c r="AO108" s="9">
        <v>220720.94</v>
      </c>
      <c r="AP108" s="9">
        <f>SUM(Tabla5[[#This Row],[ 0701900000]:[ 0709999000]])</f>
        <v>33300156.800000001</v>
      </c>
    </row>
    <row r="109" spans="1:42">
      <c r="A109" s="99" t="s">
        <v>304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1165.6099999999999</v>
      </c>
      <c r="Y109" s="9">
        <v>3107.72</v>
      </c>
      <c r="Z109" s="9">
        <v>281673.98</v>
      </c>
      <c r="AA109" s="9">
        <v>8363.01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1484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267">
        <v>257325</v>
      </c>
      <c r="AN109" s="9">
        <v>0</v>
      </c>
      <c r="AO109" s="9">
        <v>247770.35</v>
      </c>
      <c r="AP109" s="9">
        <f>SUM(Tabla5[[#This Row],[ 0701900000]:[ 0709999000]])</f>
        <v>31573940.219999999</v>
      </c>
    </row>
    <row r="110" spans="1:42">
      <c r="A110" s="99" t="s">
        <v>364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1568.97</v>
      </c>
      <c r="Y110" s="9">
        <v>3554.4</v>
      </c>
      <c r="Z110" s="9">
        <v>309520.15000000002</v>
      </c>
      <c r="AA110" s="9">
        <v>8895.76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1319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267">
        <v>257622.92</v>
      </c>
      <c r="AN110" s="9">
        <v>0</v>
      </c>
      <c r="AO110" s="9">
        <v>425652.03</v>
      </c>
      <c r="AP110" s="9">
        <f>SUM(Tabla5[[#This Row],[ 0701900000]:[ 0709999000]])</f>
        <v>36076747.310000002</v>
      </c>
    </row>
    <row r="111" spans="1:42">
      <c r="A111" s="99" t="s">
        <v>398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1225.29</v>
      </c>
      <c r="Y111" s="9">
        <v>6143.68</v>
      </c>
      <c r="Z111" s="9">
        <v>301681.77</v>
      </c>
      <c r="AA111" s="9">
        <v>8589.5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1644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267">
        <v>275675.24</v>
      </c>
      <c r="AN111" s="9">
        <v>0</v>
      </c>
      <c r="AO111" s="9">
        <v>367873.73</v>
      </c>
      <c r="AP111" s="9">
        <f>SUM(Tabla5[[#This Row],[ 0701900000]:[ 0709999000]])</f>
        <v>31041562.27</v>
      </c>
    </row>
    <row r="112" spans="1:42">
      <c r="A112" s="99" t="s">
        <v>400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1560.26</v>
      </c>
      <c r="Y112" s="9">
        <v>3016.04</v>
      </c>
      <c r="Z112" s="9">
        <v>369852.25</v>
      </c>
      <c r="AA112" s="9">
        <v>14831.17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2578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267">
        <v>451613.79</v>
      </c>
      <c r="AN112" s="9">
        <v>0</v>
      </c>
      <c r="AO112" s="9">
        <v>343412.13</v>
      </c>
      <c r="AP112" s="9">
        <f>SUM(Tabla5[[#This Row],[ 0701900000]:[ 0709999000]])</f>
        <v>34848800.68</v>
      </c>
    </row>
    <row r="113" spans="1:42">
      <c r="A113" s="99" t="s">
        <v>402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1893.37</v>
      </c>
      <c r="Y113" s="9">
        <v>2685.4</v>
      </c>
      <c r="Z113" s="9">
        <v>397742.81</v>
      </c>
      <c r="AA113" s="9">
        <v>13733.74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708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267">
        <v>357655.7</v>
      </c>
      <c r="AN113" s="9">
        <v>0</v>
      </c>
      <c r="AO113" s="9">
        <v>327093.96000000002</v>
      </c>
      <c r="AP113" s="9">
        <f>SUM(Tabla5[[#This Row],[ 0701900000]:[ 0709999000]])</f>
        <v>33484140.739999995</v>
      </c>
    </row>
    <row r="114" spans="1:42">
      <c r="A114" s="99" t="s">
        <v>404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1829.96</v>
      </c>
      <c r="Y114" s="9">
        <v>3513.36</v>
      </c>
      <c r="Z114" s="9">
        <v>375059.21</v>
      </c>
      <c r="AA114" s="9">
        <v>13708.1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3000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267">
        <v>631478.54</v>
      </c>
      <c r="AN114" s="9">
        <v>0</v>
      </c>
      <c r="AO114" s="9">
        <v>297829.89</v>
      </c>
      <c r="AP114" s="9">
        <f>SUM(Tabla5[[#This Row],[ 0701900000]:[ 0709999000]])</f>
        <v>34177459.050000004</v>
      </c>
    </row>
    <row r="115" spans="1:42">
      <c r="A115" s="99" t="s">
        <v>406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2964.21</v>
      </c>
      <c r="Y115" s="9">
        <v>3942.72</v>
      </c>
      <c r="Z115" s="9">
        <v>372290.94</v>
      </c>
      <c r="AA115" s="9">
        <v>11412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5073.4399999999996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267">
        <v>618537.96</v>
      </c>
      <c r="AN115" s="9">
        <v>0</v>
      </c>
      <c r="AO115" s="9">
        <v>279303.62</v>
      </c>
      <c r="AP115" s="9">
        <f>SUM(Tabla5[[#This Row],[ 0701900000]:[ 0709999000]])</f>
        <v>35908494.689999998</v>
      </c>
    </row>
    <row r="116" spans="1:42">
      <c r="A116" s="99" t="s">
        <v>414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3481.14</v>
      </c>
      <c r="Y116" s="9">
        <v>3654.08</v>
      </c>
      <c r="Z116" s="9">
        <v>381710.68</v>
      </c>
      <c r="AA116" s="9">
        <v>12961.98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5024.3599999999997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267">
        <v>498812.84</v>
      </c>
      <c r="AN116" s="9">
        <v>0</v>
      </c>
      <c r="AO116" s="9">
        <v>306754.74</v>
      </c>
      <c r="AP116" s="9">
        <f>SUM(Tabla5[[#This Row],[ 0701900000]:[ 0709999000]])</f>
        <v>36019423.24000001</v>
      </c>
    </row>
    <row r="117" spans="1:42">
      <c r="A117" s="99" t="s">
        <v>416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1972.61</v>
      </c>
      <c r="Y117" s="9">
        <v>4630.72</v>
      </c>
      <c r="Z117" s="9">
        <v>398329.14</v>
      </c>
      <c r="AA117" s="9">
        <v>15544.93</v>
      </c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3600.36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267">
        <v>476256.66</v>
      </c>
      <c r="AN117" s="9">
        <v>0</v>
      </c>
      <c r="AO117" s="9">
        <v>329265.49</v>
      </c>
      <c r="AP117" s="9">
        <f>SUM(Tabla5[[#This Row],[ 0701900000]:[ 0709999000]])</f>
        <v>37735061.25</v>
      </c>
    </row>
    <row r="118" spans="1:42">
      <c r="A118" s="99" t="s">
        <v>418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2694.22</v>
      </c>
      <c r="Y118" s="9">
        <v>3818.68</v>
      </c>
      <c r="Z118" s="9">
        <v>399379.5</v>
      </c>
      <c r="AA118" s="9">
        <v>17190.189999999999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1768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267">
        <v>385162.96</v>
      </c>
      <c r="AN118" s="9">
        <v>0</v>
      </c>
      <c r="AO118" s="9">
        <v>278611.05</v>
      </c>
      <c r="AP118" s="9">
        <f>SUM(Tabla5[[#This Row],[ 0701900000]:[ 0709999000]])</f>
        <v>35212958.989999995</v>
      </c>
    </row>
    <row r="119" spans="1:42">
      <c r="A119" s="99" t="s">
        <v>420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2350.41</v>
      </c>
      <c r="Y119" s="9">
        <v>1966.4</v>
      </c>
      <c r="Z119" s="9">
        <v>484434.56</v>
      </c>
      <c r="AA119" s="9">
        <v>13598.55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1623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267">
        <v>354777.47</v>
      </c>
      <c r="AN119" s="9">
        <v>0</v>
      </c>
      <c r="AO119" s="9">
        <v>298236.57</v>
      </c>
      <c r="AP119" s="9">
        <f>SUM(Tabla5[[#This Row],[ 0701900000]:[ 0709999000]])</f>
        <v>41923190.909999996</v>
      </c>
    </row>
    <row r="120" spans="1:42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23795.47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147401.81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28624.16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4853387.76</v>
      </c>
      <c r="AN120" s="122">
        <f t="shared" si="8"/>
        <v>0</v>
      </c>
      <c r="AO120" s="122">
        <f t="shared" si="8"/>
        <v>3722524.5000000005</v>
      </c>
      <c r="AP120" s="122">
        <f t="shared" si="8"/>
        <v>421301936.14999998</v>
      </c>
    </row>
    <row r="121" spans="1:42">
      <c r="A121" s="99" t="s">
        <v>423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3558.73</v>
      </c>
      <c r="Y121" s="9">
        <v>2198.4</v>
      </c>
      <c r="Z121" s="9">
        <v>350395.27</v>
      </c>
      <c r="AA121" s="9">
        <v>11615.05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8222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268">
        <v>349690.48</v>
      </c>
      <c r="AN121" s="9">
        <v>0</v>
      </c>
      <c r="AO121" s="9">
        <v>238054.89</v>
      </c>
      <c r="AP121" s="9">
        <f>SUM(Tabla5[[#This Row],[ 0701900000]:[ 0709999000]])</f>
        <v>34724223.93999999</v>
      </c>
    </row>
    <row r="122" spans="1:42">
      <c r="A122" s="99" t="s">
        <v>427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4770.24</v>
      </c>
      <c r="Y122" s="9">
        <v>1653.88</v>
      </c>
      <c r="Z122" s="9">
        <v>338436.7</v>
      </c>
      <c r="AA122" s="9">
        <v>12072.01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5673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268">
        <v>267867.76</v>
      </c>
      <c r="AN122" s="9">
        <v>0</v>
      </c>
      <c r="AO122" s="9">
        <v>244930.54</v>
      </c>
      <c r="AP122" s="9">
        <f>SUM(Tabla5[[#This Row],[ 0701900000]:[ 0709999000]])</f>
        <v>34961978.739999987</v>
      </c>
    </row>
    <row r="123" spans="1:42">
      <c r="A123" s="99" t="s">
        <v>430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4603.0600000000004</v>
      </c>
      <c r="Y123" s="9">
        <v>1323.68</v>
      </c>
      <c r="Z123" s="9">
        <v>336862.85</v>
      </c>
      <c r="AA123" s="9">
        <v>12745.31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6403.36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268">
        <v>242995.64</v>
      </c>
      <c r="AN123" s="9">
        <v>0</v>
      </c>
      <c r="AO123" s="9">
        <v>413491.19</v>
      </c>
      <c r="AP123" s="9">
        <f>SUM(Tabla5[[#This Row],[ 0701900000]:[ 0709999000]])</f>
        <v>35018194.669999987</v>
      </c>
    </row>
    <row r="124" spans="1:42">
      <c r="A124" s="99" t="s">
        <v>440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1213.73</v>
      </c>
      <c r="Y124" s="9">
        <v>1437</v>
      </c>
      <c r="Z124" s="9">
        <v>356518.34</v>
      </c>
      <c r="AA124" s="9">
        <v>11480.46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4893.29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268">
        <v>313809.53999999998</v>
      </c>
      <c r="AN124" s="9">
        <v>0</v>
      </c>
      <c r="AO124" s="9">
        <v>399029.38</v>
      </c>
      <c r="AP124" s="9">
        <f>SUM(Tabla5[[#This Row],[ 0701900000]:[ 0709999000]])</f>
        <v>36559098.769999996</v>
      </c>
    </row>
    <row r="125" spans="1:42">
      <c r="A125" s="99" t="s">
        <v>444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1868.78</v>
      </c>
      <c r="Y125" s="9">
        <v>2003.84</v>
      </c>
      <c r="Z125" s="9">
        <v>366975.52</v>
      </c>
      <c r="AA125" s="9">
        <v>11770.85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1020.28</v>
      </c>
      <c r="AH125" s="9">
        <v>362.88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268">
        <v>288919.12</v>
      </c>
      <c r="AN125" s="9">
        <v>0</v>
      </c>
      <c r="AO125" s="9">
        <v>393988.79</v>
      </c>
      <c r="AP125" s="9">
        <f>SUM(Tabla5[[#This Row],[ 0701900000]:[ 0709999000]])</f>
        <v>35431948.720000006</v>
      </c>
    </row>
    <row r="126" spans="1:42">
      <c r="A126" s="99" t="s">
        <v>448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1143.3800000000001</v>
      </c>
      <c r="Y126" s="9">
        <v>2744.08</v>
      </c>
      <c r="Z126" s="9">
        <v>331350.84999999998</v>
      </c>
      <c r="AA126" s="9">
        <v>13660.6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286.57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268">
        <v>482061.12</v>
      </c>
      <c r="AN126" s="9">
        <v>0</v>
      </c>
      <c r="AO126" s="9">
        <v>303181.53999999998</v>
      </c>
      <c r="AP126" s="9">
        <f>SUM(Tabla5[[#This Row],[ 0701900000]:[ 0709999000]])</f>
        <v>35762062.980000012</v>
      </c>
    </row>
    <row r="127" spans="1:42">
      <c r="A127" s="99" t="s">
        <v>449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1153.6600000000001</v>
      </c>
      <c r="Y127" s="9">
        <v>1487.56</v>
      </c>
      <c r="Z127" s="9">
        <v>323582.55</v>
      </c>
      <c r="AA127" s="9">
        <v>11769.68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490.99</v>
      </c>
      <c r="AH127" s="9">
        <v>0.97</v>
      </c>
      <c r="AI127" s="9">
        <v>457.16</v>
      </c>
      <c r="AJ127" s="9">
        <v>0</v>
      </c>
      <c r="AK127" s="9">
        <v>88391.88</v>
      </c>
      <c r="AL127" s="9">
        <v>179794.09</v>
      </c>
      <c r="AM127" s="268">
        <v>491914.37</v>
      </c>
      <c r="AN127" s="9">
        <v>0</v>
      </c>
      <c r="AO127" s="9">
        <v>275711.55</v>
      </c>
      <c r="AP127" s="9">
        <f>SUM(Tabla5[[#This Row],[ 0701900000]:[ 0709999000]])</f>
        <v>37919378.479999989</v>
      </c>
    </row>
    <row r="128" spans="1:42">
      <c r="A128" s="99" t="s">
        <v>452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1326.12</v>
      </c>
      <c r="Y128" s="9">
        <v>1313.08</v>
      </c>
      <c r="Z128" s="9">
        <v>362182.63</v>
      </c>
      <c r="AA128" s="9">
        <v>13505.46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2753.08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268">
        <v>612730.12</v>
      </c>
      <c r="AN128" s="9">
        <v>0</v>
      </c>
      <c r="AO128" s="9">
        <v>262861.05</v>
      </c>
      <c r="AP128" s="9">
        <f>SUM(Tabla5[[#This Row],[ 0701900000]:[ 0709999000]])</f>
        <v>37937111.459999971</v>
      </c>
    </row>
    <row r="129" spans="1:42">
      <c r="A129" s="99" t="s">
        <v>455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1245.8900000000001</v>
      </c>
      <c r="Y129" s="9">
        <v>1540.32</v>
      </c>
      <c r="Z129" s="9">
        <v>366592.21</v>
      </c>
      <c r="AA129" s="9">
        <v>11025.09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1430.48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268">
        <v>367311.16</v>
      </c>
      <c r="AN129" s="9">
        <v>0</v>
      </c>
      <c r="AO129" s="9">
        <v>275324.81</v>
      </c>
      <c r="AP129" s="9">
        <f>SUM(Tabla5[[#This Row],[ 0701900000]:[ 0709999000]])</f>
        <v>35970904.760000005</v>
      </c>
    </row>
    <row r="130" spans="1:42">
      <c r="A130" s="99" t="s">
        <v>458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1398.08</v>
      </c>
      <c r="Y130" s="9">
        <v>1180.08</v>
      </c>
      <c r="Z130" s="9">
        <v>383465.35</v>
      </c>
      <c r="AA130" s="9">
        <v>13498.85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675.8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268">
        <v>170140.44</v>
      </c>
      <c r="AN130" s="9">
        <v>0</v>
      </c>
      <c r="AO130" s="9">
        <v>289838.84999999998</v>
      </c>
      <c r="AP130" s="9">
        <f>SUM(Tabla5[[#This Row],[ 0701900000]:[ 0709999000]])</f>
        <v>35559286.079999976</v>
      </c>
    </row>
    <row r="131" spans="1:42">
      <c r="A131" s="99" t="s">
        <v>461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462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1416.55</v>
      </c>
      <c r="Y131" s="9">
        <v>1134</v>
      </c>
      <c r="Z131" s="9">
        <v>342072.17</v>
      </c>
      <c r="AA131" s="9">
        <v>13112.04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2077.16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268">
        <v>258437.52</v>
      </c>
      <c r="AN131" s="9">
        <v>0</v>
      </c>
      <c r="AO131" s="9">
        <v>250074.71</v>
      </c>
      <c r="AP131" s="9">
        <f>SUM(Tabla5[[#This Row],[ 0701900000]:[ 0709999000]])</f>
        <v>32595691.909999996</v>
      </c>
    </row>
    <row r="132" spans="1:42">
      <c r="A132" s="99" t="s">
        <v>466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467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1748.14</v>
      </c>
      <c r="Y132" s="9">
        <v>907</v>
      </c>
      <c r="Z132" s="9">
        <v>437865.96</v>
      </c>
      <c r="AA132" s="9">
        <v>16114.9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781.44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268">
        <v>390520.84</v>
      </c>
      <c r="AN132" s="9">
        <v>0</v>
      </c>
      <c r="AO132" s="9">
        <v>278208.38</v>
      </c>
      <c r="AP132" s="9">
        <f>SUM(Tabla5[[#This Row],[ 0701900000]:[ 0709999000]])</f>
        <v>39006407.820000008</v>
      </c>
    </row>
    <row r="133" spans="1:42">
      <c r="A133" s="209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25446.359999999997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152370.29999999999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34707.449999999997</v>
      </c>
      <c r="AH133" s="122">
        <f t="shared" si="9"/>
        <v>363.85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4236398.1100000003</v>
      </c>
      <c r="AN133" s="122">
        <f t="shared" si="9"/>
        <v>0</v>
      </c>
      <c r="AO133" s="122">
        <f t="shared" si="9"/>
        <v>3624695.6799999997</v>
      </c>
      <c r="AP133" s="122">
        <f t="shared" si="9"/>
        <v>431446288.32999986</v>
      </c>
    </row>
    <row r="134" spans="1:42">
      <c r="A134" s="210" t="s">
        <v>471</v>
      </c>
      <c r="B134" s="223">
        <v>7990827.6799999997</v>
      </c>
      <c r="C134" s="223">
        <v>8084424.5800000001</v>
      </c>
      <c r="D134" s="223">
        <v>487601.24</v>
      </c>
      <c r="E134" s="223">
        <v>1648209.38</v>
      </c>
      <c r="F134" s="223">
        <v>234412.65</v>
      </c>
      <c r="G134" s="223">
        <v>41887.21</v>
      </c>
      <c r="H134" s="223">
        <v>0</v>
      </c>
      <c r="I134" s="223">
        <v>213000.44</v>
      </c>
      <c r="J134" s="223">
        <v>8432.9599999999991</v>
      </c>
      <c r="K134" s="223">
        <v>1640424.85</v>
      </c>
      <c r="L134" s="223">
        <v>2651</v>
      </c>
      <c r="M134" s="223">
        <v>5467063.1600000001</v>
      </c>
      <c r="N134" s="223">
        <v>1843303.91</v>
      </c>
      <c r="O134" s="223">
        <v>107061.06</v>
      </c>
      <c r="P134" s="223">
        <v>0</v>
      </c>
      <c r="Q134" s="223">
        <v>0</v>
      </c>
      <c r="R134" s="223">
        <v>2697307.36</v>
      </c>
      <c r="S134" s="223">
        <v>657657.17000000004</v>
      </c>
      <c r="T134" s="223">
        <v>794585.41</v>
      </c>
      <c r="U134" s="223">
        <v>3920</v>
      </c>
      <c r="V134" s="223">
        <v>252559.76</v>
      </c>
      <c r="W134" s="223">
        <v>8767.59</v>
      </c>
      <c r="X134" s="223">
        <v>1266.05</v>
      </c>
      <c r="Y134" s="223">
        <v>2089</v>
      </c>
      <c r="Z134" s="223">
        <v>344214.47</v>
      </c>
      <c r="AA134" s="223">
        <v>14292.78</v>
      </c>
      <c r="AB134" s="223">
        <v>0</v>
      </c>
      <c r="AC134" s="223">
        <v>510774.3</v>
      </c>
      <c r="AD134" s="223">
        <v>0</v>
      </c>
      <c r="AE134" s="223">
        <v>166138.85</v>
      </c>
      <c r="AF134" s="223">
        <v>26773.86</v>
      </c>
      <c r="AG134" s="223">
        <v>3365.16</v>
      </c>
      <c r="AH134" s="223">
        <v>0</v>
      </c>
      <c r="AI134" s="223">
        <v>1765.44</v>
      </c>
      <c r="AJ134" s="223">
        <v>0</v>
      </c>
      <c r="AK134" s="223">
        <v>58197.48</v>
      </c>
      <c r="AL134" s="223">
        <v>181416.72</v>
      </c>
      <c r="AM134" s="269">
        <v>327206.36</v>
      </c>
      <c r="AN134" s="223">
        <v>0</v>
      </c>
      <c r="AO134" s="223">
        <v>227285.28</v>
      </c>
      <c r="AP134" s="224">
        <f>SUM(B134:AO134)</f>
        <v>34048883.160000011</v>
      </c>
    </row>
    <row r="135" spans="1:42">
      <c r="A135" s="210" t="s">
        <v>473</v>
      </c>
      <c r="B135" s="236">
        <v>6903328.4900000002</v>
      </c>
      <c r="C135" s="236">
        <v>8142562.46</v>
      </c>
      <c r="D135" s="236">
        <v>866308.08</v>
      </c>
      <c r="E135" s="236">
        <v>1317638.23</v>
      </c>
      <c r="F135" s="236">
        <v>214835.96</v>
      </c>
      <c r="G135" s="236">
        <v>31769.39</v>
      </c>
      <c r="H135" s="236">
        <v>0</v>
      </c>
      <c r="I135" s="236">
        <v>158623.88</v>
      </c>
      <c r="J135" s="236">
        <v>6802.56</v>
      </c>
      <c r="K135" s="236">
        <v>1541028.91</v>
      </c>
      <c r="L135" s="236">
        <v>2688</v>
      </c>
      <c r="M135" s="236">
        <v>4816952.12</v>
      </c>
      <c r="N135" s="236">
        <v>1664061.52</v>
      </c>
      <c r="O135" s="236">
        <v>88939.09</v>
      </c>
      <c r="P135" s="236">
        <v>0</v>
      </c>
      <c r="Q135" s="236">
        <v>0</v>
      </c>
      <c r="R135" s="236">
        <v>2466117.39</v>
      </c>
      <c r="S135" s="236">
        <v>602017.05000000005</v>
      </c>
      <c r="T135" s="236">
        <v>1059530.57</v>
      </c>
      <c r="U135" s="236">
        <v>4435</v>
      </c>
      <c r="V135" s="236">
        <v>211052.4</v>
      </c>
      <c r="W135" s="236">
        <v>9412.9699999999993</v>
      </c>
      <c r="X135" s="236">
        <v>1207.3</v>
      </c>
      <c r="Y135" s="236">
        <v>771</v>
      </c>
      <c r="Z135" s="236">
        <v>315165.21000000002</v>
      </c>
      <c r="AA135" s="236">
        <v>12422.64</v>
      </c>
      <c r="AB135" s="236">
        <v>0</v>
      </c>
      <c r="AC135" s="236">
        <v>502424.67</v>
      </c>
      <c r="AD135" s="236">
        <v>0</v>
      </c>
      <c r="AE135" s="236">
        <v>164585.5</v>
      </c>
      <c r="AF135" s="236">
        <v>23318.639999999999</v>
      </c>
      <c r="AG135" s="236">
        <v>827.52</v>
      </c>
      <c r="AH135" s="236">
        <v>4.38</v>
      </c>
      <c r="AI135" s="236">
        <v>1133.76</v>
      </c>
      <c r="AJ135" s="236">
        <v>0</v>
      </c>
      <c r="AK135" s="236">
        <v>65213.599999999999</v>
      </c>
      <c r="AL135" s="236">
        <v>163928.98000000001</v>
      </c>
      <c r="AM135" s="74">
        <v>324164.28000000003</v>
      </c>
      <c r="AN135" s="236">
        <v>0</v>
      </c>
      <c r="AO135" s="236">
        <v>205176.15</v>
      </c>
      <c r="AP135" s="279">
        <f t="shared" ref="AP135:AP171" si="10">SUM(B135:AO135)</f>
        <v>31888447.700000003</v>
      </c>
    </row>
    <row r="136" spans="1:42">
      <c r="A136" s="210" t="s">
        <v>475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1324.65</v>
      </c>
      <c r="Y136" s="9">
        <v>363</v>
      </c>
      <c r="Z136" s="9">
        <v>347242.12</v>
      </c>
      <c r="AA136" s="9">
        <v>19088.189999999999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2067.16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269">
        <v>349556.8</v>
      </c>
      <c r="AN136" s="9">
        <v>0</v>
      </c>
      <c r="AO136" s="9">
        <v>302157.11</v>
      </c>
      <c r="AP136" s="224">
        <f t="shared" si="10"/>
        <v>33520565.41</v>
      </c>
    </row>
    <row r="137" spans="1:42">
      <c r="A137" s="210" t="s">
        <v>477</v>
      </c>
      <c r="B137" s="236">
        <v>4860332.0599999996</v>
      </c>
      <c r="C137" s="236">
        <v>8606543.9199999999</v>
      </c>
      <c r="D137" s="236">
        <v>1212871.22</v>
      </c>
      <c r="E137" s="236">
        <v>1326362.1299999999</v>
      </c>
      <c r="F137" s="236">
        <v>403019.75</v>
      </c>
      <c r="G137" s="236">
        <v>36782.160000000003</v>
      </c>
      <c r="H137" s="236">
        <v>0</v>
      </c>
      <c r="I137" s="236">
        <v>219632.09</v>
      </c>
      <c r="J137" s="236">
        <v>7530.48</v>
      </c>
      <c r="K137" s="236">
        <v>1426768.38</v>
      </c>
      <c r="L137" s="236">
        <v>0</v>
      </c>
      <c r="M137" s="236">
        <v>3621100.07</v>
      </c>
      <c r="N137" s="236">
        <v>1783418.8799999999</v>
      </c>
      <c r="O137" s="236">
        <v>102551.14</v>
      </c>
      <c r="P137" s="236">
        <v>0</v>
      </c>
      <c r="Q137" s="236">
        <v>0</v>
      </c>
      <c r="R137" s="236">
        <v>2445537.83</v>
      </c>
      <c r="S137" s="236">
        <v>687725.22</v>
      </c>
      <c r="T137" s="236">
        <v>541202.89</v>
      </c>
      <c r="U137" s="236">
        <v>4091</v>
      </c>
      <c r="V137" s="236">
        <v>274826.68</v>
      </c>
      <c r="W137" s="236">
        <v>6073.76</v>
      </c>
      <c r="X137" s="236">
        <v>1718.12</v>
      </c>
      <c r="Y137" s="236">
        <v>1454</v>
      </c>
      <c r="Z137" s="236">
        <v>309875.49</v>
      </c>
      <c r="AA137" s="236">
        <v>12938.66</v>
      </c>
      <c r="AB137" s="236">
        <v>0</v>
      </c>
      <c r="AC137" s="236">
        <v>710233.43</v>
      </c>
      <c r="AD137" s="236">
        <v>0</v>
      </c>
      <c r="AE137" s="236">
        <v>149935.63</v>
      </c>
      <c r="AF137" s="236">
        <v>26772.04</v>
      </c>
      <c r="AG137" s="236">
        <v>1523.44</v>
      </c>
      <c r="AH137" s="236">
        <v>0</v>
      </c>
      <c r="AI137" s="236">
        <v>1072.08</v>
      </c>
      <c r="AJ137" s="236">
        <v>0</v>
      </c>
      <c r="AK137" s="236">
        <v>60605.2</v>
      </c>
      <c r="AL137" s="236">
        <v>159329.70000000001</v>
      </c>
      <c r="AM137" s="74">
        <v>355620.51</v>
      </c>
      <c r="AN137" s="236">
        <v>0</v>
      </c>
      <c r="AO137" s="236">
        <v>348395.81</v>
      </c>
      <c r="AP137" s="279">
        <f t="shared" si="10"/>
        <v>29705843.769999996</v>
      </c>
    </row>
    <row r="138" spans="1:42" ht="15" customHeight="1">
      <c r="A138" s="210" t="s">
        <v>479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2267.4299999999998</v>
      </c>
      <c r="Y138" s="9">
        <v>1042</v>
      </c>
      <c r="Z138" s="9">
        <v>449241.72</v>
      </c>
      <c r="AA138" s="9">
        <v>23295.74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844.52</v>
      </c>
      <c r="AH138" s="9">
        <v>2040</v>
      </c>
      <c r="AI138" s="9">
        <v>181.08</v>
      </c>
      <c r="AJ138" s="9">
        <v>0</v>
      </c>
      <c r="AK138" s="9">
        <v>63515.48</v>
      </c>
      <c r="AL138" s="9">
        <v>197361.31</v>
      </c>
      <c r="AM138" s="269">
        <v>412828.24</v>
      </c>
      <c r="AN138" s="9">
        <v>0</v>
      </c>
      <c r="AO138" s="9">
        <v>282858.64</v>
      </c>
      <c r="AP138" s="224">
        <f t="shared" si="10"/>
        <v>41465227.68</v>
      </c>
    </row>
    <row r="139" spans="1:42" ht="15.75" customHeight="1">
      <c r="A139" s="210" t="s">
        <v>481</v>
      </c>
      <c r="B139" s="236">
        <v>4416354.8</v>
      </c>
      <c r="C139" s="236">
        <v>9339879.0800000001</v>
      </c>
      <c r="D139" s="236">
        <v>281521.64</v>
      </c>
      <c r="E139" s="236">
        <v>2256645.19</v>
      </c>
      <c r="F139" s="236">
        <v>430219.82</v>
      </c>
      <c r="G139" s="236">
        <v>44261.99</v>
      </c>
      <c r="H139" s="236">
        <v>749.13</v>
      </c>
      <c r="I139" s="236">
        <v>85638.23</v>
      </c>
      <c r="J139" s="236">
        <v>6273.2</v>
      </c>
      <c r="K139" s="236">
        <v>1662892.76</v>
      </c>
      <c r="L139" s="236">
        <v>362.88</v>
      </c>
      <c r="M139" s="236">
        <v>5186353.97</v>
      </c>
      <c r="N139" s="236">
        <v>1993384.94</v>
      </c>
      <c r="O139" s="236">
        <v>155578.13</v>
      </c>
      <c r="P139" s="236">
        <v>0</v>
      </c>
      <c r="Q139" s="236">
        <v>0</v>
      </c>
      <c r="R139" s="236">
        <v>2563443.9700000002</v>
      </c>
      <c r="S139" s="236">
        <v>765539.83999999997</v>
      </c>
      <c r="T139" s="236">
        <v>565222.21</v>
      </c>
      <c r="U139" s="236">
        <v>377</v>
      </c>
      <c r="V139" s="236">
        <v>321350.39</v>
      </c>
      <c r="W139" s="236">
        <v>10375.15</v>
      </c>
      <c r="X139" s="236">
        <v>2644.3</v>
      </c>
      <c r="Y139" s="236">
        <v>1053</v>
      </c>
      <c r="Z139" s="236">
        <v>393467.84</v>
      </c>
      <c r="AA139" s="236">
        <v>18132.689999999999</v>
      </c>
      <c r="AB139" s="236">
        <v>0</v>
      </c>
      <c r="AC139" s="236">
        <v>1083526.81</v>
      </c>
      <c r="AD139" s="236">
        <v>340.91</v>
      </c>
      <c r="AE139" s="236">
        <v>174206.57</v>
      </c>
      <c r="AF139" s="236">
        <v>40004.730000000003</v>
      </c>
      <c r="AG139" s="236">
        <v>298</v>
      </c>
      <c r="AH139" s="236">
        <v>4</v>
      </c>
      <c r="AI139" s="236">
        <v>0</v>
      </c>
      <c r="AJ139" s="236">
        <v>0</v>
      </c>
      <c r="AK139" s="236">
        <v>64116.04</v>
      </c>
      <c r="AL139" s="236">
        <v>176582.87</v>
      </c>
      <c r="AM139" s="74">
        <v>459373.4</v>
      </c>
      <c r="AN139" s="236">
        <v>0</v>
      </c>
      <c r="AO139" s="236">
        <v>281145.08</v>
      </c>
      <c r="AP139" s="279">
        <f t="shared" si="10"/>
        <v>32781320.559999995</v>
      </c>
    </row>
    <row r="140" spans="1:42" ht="15.75" customHeight="1">
      <c r="A140" s="210" t="s">
        <v>483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1923</v>
      </c>
      <c r="Y140" s="9">
        <v>769</v>
      </c>
      <c r="Z140" s="9">
        <v>422769.94</v>
      </c>
      <c r="AA140" s="9">
        <v>15053.25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316.16000000000003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269">
        <v>518781.28</v>
      </c>
      <c r="AN140" s="9">
        <v>0</v>
      </c>
      <c r="AO140" s="9">
        <v>254770.03</v>
      </c>
      <c r="AP140" s="224">
        <f t="shared" si="10"/>
        <v>36350653.159999996</v>
      </c>
    </row>
    <row r="141" spans="1:42">
      <c r="A141" s="210" t="s">
        <v>486</v>
      </c>
      <c r="B141" s="236">
        <v>7209809.6100000003</v>
      </c>
      <c r="C141" s="236">
        <v>9650298.2699999996</v>
      </c>
      <c r="D141" s="236">
        <v>476505.59999999998</v>
      </c>
      <c r="E141" s="236">
        <v>2928822.31</v>
      </c>
      <c r="F141" s="236">
        <v>659934.23</v>
      </c>
      <c r="G141" s="236">
        <v>49974.53</v>
      </c>
      <c r="H141" s="236">
        <v>0</v>
      </c>
      <c r="I141" s="236">
        <v>297507.12</v>
      </c>
      <c r="J141" s="236">
        <v>6281.28</v>
      </c>
      <c r="K141" s="236">
        <v>1761589.68</v>
      </c>
      <c r="L141" s="236">
        <v>362.8</v>
      </c>
      <c r="M141" s="236">
        <v>5844668.5199999996</v>
      </c>
      <c r="N141" s="236">
        <v>2011665.55</v>
      </c>
      <c r="O141" s="236">
        <v>156338.75</v>
      </c>
      <c r="P141" s="236">
        <v>0</v>
      </c>
      <c r="Q141" s="236">
        <v>0</v>
      </c>
      <c r="R141" s="236" t="s">
        <v>487</v>
      </c>
      <c r="S141" s="236">
        <v>946212.48</v>
      </c>
      <c r="T141" s="236">
        <v>311697.08</v>
      </c>
      <c r="U141" s="236">
        <v>1747</v>
      </c>
      <c r="V141" s="236">
        <v>308915.59999999998</v>
      </c>
      <c r="W141" s="236">
        <v>11616.49</v>
      </c>
      <c r="X141" s="236">
        <v>1965.64</v>
      </c>
      <c r="Y141" s="236">
        <v>497</v>
      </c>
      <c r="Z141" s="236">
        <v>433094.97</v>
      </c>
      <c r="AA141" s="236">
        <v>13796.72</v>
      </c>
      <c r="AB141" s="236">
        <v>29</v>
      </c>
      <c r="AC141" s="236">
        <v>908207.2</v>
      </c>
      <c r="AD141" s="236">
        <v>1542</v>
      </c>
      <c r="AE141" s="236">
        <v>255063.66</v>
      </c>
      <c r="AF141" s="236">
        <v>34318.42</v>
      </c>
      <c r="AG141" s="236">
        <v>1237.1600000000001</v>
      </c>
      <c r="AH141" s="236">
        <v>0</v>
      </c>
      <c r="AI141" s="236">
        <v>454.16</v>
      </c>
      <c r="AJ141" s="236">
        <v>0</v>
      </c>
      <c r="AK141" s="236">
        <v>71222.12</v>
      </c>
      <c r="AL141" s="236">
        <v>142231.71</v>
      </c>
      <c r="AM141" s="74">
        <v>523568.76</v>
      </c>
      <c r="AN141" s="236">
        <v>0</v>
      </c>
      <c r="AO141" s="236">
        <v>255180.51</v>
      </c>
      <c r="AP141" s="279">
        <f t="shared" si="10"/>
        <v>35276355.929999985</v>
      </c>
    </row>
    <row r="142" spans="1:42">
      <c r="A142" s="210" t="s">
        <v>489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1914.27</v>
      </c>
      <c r="Y142" s="9">
        <v>496</v>
      </c>
      <c r="Z142" s="9">
        <v>457926.55</v>
      </c>
      <c r="AA142" s="9">
        <v>13818.45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1318.5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269">
        <v>403851</v>
      </c>
      <c r="AN142" s="9">
        <v>0</v>
      </c>
      <c r="AO142" s="9">
        <v>274601.78999999998</v>
      </c>
      <c r="AP142" s="224">
        <f t="shared" si="10"/>
        <v>35640969.860000014</v>
      </c>
    </row>
    <row r="143" spans="1:42">
      <c r="A143" s="210" t="s">
        <v>492</v>
      </c>
      <c r="B143" s="236">
        <v>7430022.9500000002</v>
      </c>
      <c r="C143" s="236">
        <v>9723182.3399999999</v>
      </c>
      <c r="D143" s="236">
        <v>113927.56</v>
      </c>
      <c r="E143" s="236">
        <v>3017783.2</v>
      </c>
      <c r="F143" s="236">
        <v>497431.74</v>
      </c>
      <c r="G143" s="236">
        <v>49570.46</v>
      </c>
      <c r="H143" s="236">
        <v>35.75</v>
      </c>
      <c r="I143" s="236">
        <v>87092.59</v>
      </c>
      <c r="J143" s="236">
        <v>8726.8799999999992</v>
      </c>
      <c r="K143" s="236">
        <v>1726115.88</v>
      </c>
      <c r="L143" s="236">
        <v>2853.44</v>
      </c>
      <c r="M143" s="236">
        <v>6380141.8099999996</v>
      </c>
      <c r="N143" s="236">
        <v>2010473.49</v>
      </c>
      <c r="O143" s="236">
        <v>190235.06</v>
      </c>
      <c r="P143" s="236">
        <v>0</v>
      </c>
      <c r="Q143" s="236">
        <v>0</v>
      </c>
      <c r="R143" s="236">
        <v>2406207.25</v>
      </c>
      <c r="S143" s="236">
        <v>910751.24</v>
      </c>
      <c r="T143" s="236">
        <v>513651.13</v>
      </c>
      <c r="U143" s="236">
        <v>2306</v>
      </c>
      <c r="V143" s="236">
        <v>283247.35999999999</v>
      </c>
      <c r="W143" s="236">
        <v>11160</v>
      </c>
      <c r="X143" s="236">
        <v>2126.38</v>
      </c>
      <c r="Y143" s="236">
        <v>857</v>
      </c>
      <c r="Z143" s="236">
        <v>455925.83</v>
      </c>
      <c r="AA143" s="236">
        <v>14699</v>
      </c>
      <c r="AB143" s="236">
        <v>0</v>
      </c>
      <c r="AC143" s="236">
        <v>901113.4</v>
      </c>
      <c r="AD143" s="236">
        <v>0</v>
      </c>
      <c r="AE143" s="236">
        <v>237653</v>
      </c>
      <c r="AF143" s="236">
        <v>45993.59</v>
      </c>
      <c r="AG143" s="236">
        <v>341.72</v>
      </c>
      <c r="AH143" s="236">
        <v>0</v>
      </c>
      <c r="AI143" s="236">
        <v>860.04</v>
      </c>
      <c r="AJ143" s="236">
        <v>0</v>
      </c>
      <c r="AK143" s="236">
        <v>76008.56</v>
      </c>
      <c r="AL143" s="236">
        <v>161955.10999999999</v>
      </c>
      <c r="AM143" s="74">
        <v>273721.08</v>
      </c>
      <c r="AN143" s="236">
        <v>0</v>
      </c>
      <c r="AO143" s="236">
        <v>311222.94</v>
      </c>
      <c r="AP143" s="279">
        <f t="shared" si="10"/>
        <v>37847393.779999994</v>
      </c>
    </row>
    <row r="144" spans="1:42">
      <c r="A144" s="210" t="s">
        <v>495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2615.59</v>
      </c>
      <c r="Y144" s="9">
        <v>677</v>
      </c>
      <c r="Z144" s="9">
        <v>391405.67</v>
      </c>
      <c r="AA144" s="9">
        <v>16188.99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592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269">
        <v>194282.76</v>
      </c>
      <c r="AN144" s="9">
        <v>0</v>
      </c>
      <c r="AO144" s="9">
        <v>309537.17</v>
      </c>
      <c r="AP144" s="224">
        <f t="shared" si="10"/>
        <v>33805223.419999994</v>
      </c>
    </row>
    <row r="145" spans="1:42" ht="15" thickBot="1">
      <c r="A145" s="210" t="s">
        <v>497</v>
      </c>
      <c r="B145" s="236">
        <v>6726563.8799999999</v>
      </c>
      <c r="C145" s="236">
        <v>8275769.4000000004</v>
      </c>
      <c r="D145" s="236">
        <v>127753.8</v>
      </c>
      <c r="E145" s="236">
        <v>2958792.7</v>
      </c>
      <c r="F145" s="236">
        <v>873560.65</v>
      </c>
      <c r="G145" s="236">
        <v>79502.759999999995</v>
      </c>
      <c r="H145" s="236">
        <v>0</v>
      </c>
      <c r="I145" s="236">
        <v>278547.14</v>
      </c>
      <c r="J145" s="236">
        <v>9001.6</v>
      </c>
      <c r="K145" s="236">
        <v>2077867.7</v>
      </c>
      <c r="L145" s="236">
        <v>3161.08</v>
      </c>
      <c r="M145" s="236">
        <v>6920021.8700000001</v>
      </c>
      <c r="N145" s="236">
        <v>3223254.51</v>
      </c>
      <c r="O145" s="236">
        <v>177286.47</v>
      </c>
      <c r="P145" s="236">
        <v>0</v>
      </c>
      <c r="Q145" s="236">
        <v>0</v>
      </c>
      <c r="R145" s="236">
        <v>2674432.6</v>
      </c>
      <c r="S145" s="236">
        <v>1715953.16</v>
      </c>
      <c r="T145" s="236">
        <v>938569.54</v>
      </c>
      <c r="U145" s="236">
        <v>1572</v>
      </c>
      <c r="V145" s="236">
        <v>368780.6</v>
      </c>
      <c r="W145" s="236">
        <v>8984.3700000000008</v>
      </c>
      <c r="X145" s="236">
        <v>2553.71</v>
      </c>
      <c r="Y145" s="236">
        <v>585</v>
      </c>
      <c r="Z145" s="236">
        <v>493387.53</v>
      </c>
      <c r="AA145" s="236">
        <v>18873.650000000001</v>
      </c>
      <c r="AB145" s="236">
        <v>0</v>
      </c>
      <c r="AC145" s="236">
        <v>709809.81</v>
      </c>
      <c r="AD145" s="236">
        <v>0</v>
      </c>
      <c r="AE145" s="236">
        <v>211993.25</v>
      </c>
      <c r="AF145" s="236">
        <v>36936.28</v>
      </c>
      <c r="AG145" s="236">
        <v>1303.3599999999999</v>
      </c>
      <c r="AH145" s="236">
        <v>0</v>
      </c>
      <c r="AI145" s="236">
        <v>317</v>
      </c>
      <c r="AJ145" s="236">
        <v>0</v>
      </c>
      <c r="AK145" s="236">
        <v>73267.8</v>
      </c>
      <c r="AL145" s="236">
        <v>264654.05</v>
      </c>
      <c r="AM145" s="74">
        <v>341087.26</v>
      </c>
      <c r="AN145" s="236">
        <v>0</v>
      </c>
      <c r="AO145" s="236">
        <v>335994.25</v>
      </c>
      <c r="AP145" s="279">
        <f t="shared" si="10"/>
        <v>39930138.779999994</v>
      </c>
    </row>
    <row r="146" spans="1:42" ht="15" thickTop="1">
      <c r="A146" s="210"/>
      <c r="B146" s="120">
        <f>+SUM(B134:B145)</f>
        <v>78237474.460000008</v>
      </c>
      <c r="C146" s="120">
        <f t="shared" ref="C146:AP146" si="11">+SUM(C134:C145)</f>
        <v>113846627.22</v>
      </c>
      <c r="D146" s="120">
        <f t="shared" si="11"/>
        <v>5787249.8699999982</v>
      </c>
      <c r="E146" s="120">
        <f t="shared" si="11"/>
        <v>26496948.739999998</v>
      </c>
      <c r="F146" s="120">
        <f t="shared" si="11"/>
        <v>6094587.1200000001</v>
      </c>
      <c r="G146" s="120">
        <f t="shared" si="11"/>
        <v>566997.39999999991</v>
      </c>
      <c r="H146" s="120">
        <f t="shared" si="11"/>
        <v>47403.83</v>
      </c>
      <c r="I146" s="120">
        <f t="shared" si="11"/>
        <v>2052236.2000000002</v>
      </c>
      <c r="J146" s="120">
        <f t="shared" si="11"/>
        <v>88844.96</v>
      </c>
      <c r="K146" s="120">
        <f t="shared" si="11"/>
        <v>20028276.009999998</v>
      </c>
      <c r="L146" s="120">
        <f t="shared" si="11"/>
        <v>37668.07</v>
      </c>
      <c r="M146" s="120">
        <f t="shared" si="11"/>
        <v>64323507.809999995</v>
      </c>
      <c r="N146" s="120">
        <f t="shared" si="11"/>
        <v>24480178.969999999</v>
      </c>
      <c r="O146" s="120">
        <f t="shared" si="11"/>
        <v>2108220.08</v>
      </c>
      <c r="P146" s="120">
        <f t="shared" si="11"/>
        <v>0</v>
      </c>
      <c r="Q146" s="120">
        <f t="shared" si="11"/>
        <v>0</v>
      </c>
      <c r="R146" s="120">
        <f t="shared" si="11"/>
        <v>27843071.880000003</v>
      </c>
      <c r="S146" s="120">
        <f t="shared" si="11"/>
        <v>10516494.65</v>
      </c>
      <c r="T146" s="120">
        <f t="shared" si="11"/>
        <v>7482430</v>
      </c>
      <c r="U146" s="120">
        <f t="shared" si="11"/>
        <v>49842.68</v>
      </c>
      <c r="V146" s="120">
        <f t="shared" si="11"/>
        <v>3490501.88</v>
      </c>
      <c r="W146" s="120">
        <f t="shared" si="11"/>
        <v>113345.61</v>
      </c>
      <c r="X146" s="120">
        <f t="shared" si="11"/>
        <v>23526.44</v>
      </c>
      <c r="Y146" s="120">
        <f t="shared" si="11"/>
        <v>10653</v>
      </c>
      <c r="Z146" s="120">
        <f t="shared" si="11"/>
        <v>4813717.34</v>
      </c>
      <c r="AA146" s="120">
        <f t="shared" si="11"/>
        <v>192600.76</v>
      </c>
      <c r="AB146" s="120">
        <f t="shared" si="11"/>
        <v>428.13</v>
      </c>
      <c r="AC146" s="120">
        <f t="shared" si="11"/>
        <v>9923907.6900000013</v>
      </c>
      <c r="AD146" s="120">
        <f t="shared" si="11"/>
        <v>2200.4300000000003</v>
      </c>
      <c r="AE146" s="120">
        <f t="shared" si="11"/>
        <v>2365413.65</v>
      </c>
      <c r="AF146" s="120">
        <f t="shared" si="11"/>
        <v>398251.56000000006</v>
      </c>
      <c r="AG146" s="120">
        <f t="shared" si="11"/>
        <v>14034.7</v>
      </c>
      <c r="AH146" s="120">
        <f t="shared" si="11"/>
        <v>2048.38</v>
      </c>
      <c r="AI146" s="120">
        <f t="shared" si="11"/>
        <v>16421.079999999998</v>
      </c>
      <c r="AJ146" s="120">
        <f t="shared" si="11"/>
        <v>0</v>
      </c>
      <c r="AK146" s="120">
        <f t="shared" si="11"/>
        <v>825855.75000000012</v>
      </c>
      <c r="AL146" s="120">
        <f t="shared" si="11"/>
        <v>2107690.37</v>
      </c>
      <c r="AM146" s="120">
        <f t="shared" si="11"/>
        <v>4484041.7299999995</v>
      </c>
      <c r="AN146" s="120">
        <f t="shared" si="11"/>
        <v>0</v>
      </c>
      <c r="AO146" s="120">
        <f t="shared" si="11"/>
        <v>3388324.7600000002</v>
      </c>
      <c r="AP146" s="120">
        <f t="shared" si="11"/>
        <v>422261023.20999998</v>
      </c>
    </row>
    <row r="147" spans="1:42">
      <c r="A147" s="210" t="s">
        <v>499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4336.54</v>
      </c>
      <c r="Y147" s="9">
        <v>857</v>
      </c>
      <c r="Z147" s="9">
        <v>411097.06</v>
      </c>
      <c r="AA147" s="9">
        <v>16846.64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310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390594.76</v>
      </c>
      <c r="AN147" s="9">
        <v>0</v>
      </c>
      <c r="AO147" s="9">
        <v>269584.28000000003</v>
      </c>
      <c r="AP147" s="224">
        <f t="shared" si="10"/>
        <v>36652085.170000017</v>
      </c>
    </row>
    <row r="148" spans="1:42">
      <c r="A148" s="210" t="s">
        <v>502</v>
      </c>
      <c r="B148" s="236">
        <v>5896151.29</v>
      </c>
      <c r="C148" s="236">
        <v>10422866.57</v>
      </c>
      <c r="D148" s="236">
        <v>323090.28000000003</v>
      </c>
      <c r="E148" s="236">
        <v>2355772.08</v>
      </c>
      <c r="F148" s="236">
        <v>480113.68</v>
      </c>
      <c r="G148" s="236">
        <v>46590.53</v>
      </c>
      <c r="H148" s="236">
        <v>38370</v>
      </c>
      <c r="I148" s="236">
        <v>217016.15</v>
      </c>
      <c r="J148" s="236">
        <v>7116.6</v>
      </c>
      <c r="K148" s="236">
        <v>1643012.62</v>
      </c>
      <c r="L148" s="236">
        <v>7028.16</v>
      </c>
      <c r="M148" s="236">
        <v>4768770.83</v>
      </c>
      <c r="N148" s="236">
        <v>2121822.6800000002</v>
      </c>
      <c r="O148" s="236">
        <v>141947.10999999999</v>
      </c>
      <c r="P148" s="236">
        <v>0</v>
      </c>
      <c r="Q148" s="236">
        <v>0</v>
      </c>
      <c r="R148" s="236">
        <v>2540376.88</v>
      </c>
      <c r="S148" s="236">
        <v>713020.13</v>
      </c>
      <c r="T148" s="236">
        <v>1067037.6000000001</v>
      </c>
      <c r="U148" s="236">
        <v>5976.08</v>
      </c>
      <c r="V148" s="236">
        <v>338374.2</v>
      </c>
      <c r="W148" s="236">
        <v>54868.92</v>
      </c>
      <c r="X148" s="236">
        <v>1581.2</v>
      </c>
      <c r="Y148" s="236">
        <v>451</v>
      </c>
      <c r="Z148" s="236">
        <v>366195.93</v>
      </c>
      <c r="AA148" s="236">
        <v>14625.8</v>
      </c>
      <c r="AB148" s="236">
        <v>0</v>
      </c>
      <c r="AC148" s="236">
        <v>458989.51</v>
      </c>
      <c r="AD148" s="236">
        <v>0</v>
      </c>
      <c r="AE148" s="236">
        <v>214243.16</v>
      </c>
      <c r="AF148" s="236">
        <v>34553.17</v>
      </c>
      <c r="AG148" s="236">
        <v>257</v>
      </c>
      <c r="AH148" s="236">
        <v>0</v>
      </c>
      <c r="AI148" s="236">
        <v>906.12</v>
      </c>
      <c r="AJ148" s="236">
        <v>0</v>
      </c>
      <c r="AK148" s="236">
        <v>79235.8</v>
      </c>
      <c r="AL148" s="236">
        <v>218502.03</v>
      </c>
      <c r="AM148" s="236">
        <v>333311.8</v>
      </c>
      <c r="AN148" s="236">
        <v>0</v>
      </c>
      <c r="AO148" s="236">
        <v>285588.62</v>
      </c>
      <c r="AP148" s="279">
        <f t="shared" si="10"/>
        <v>35197763.529999979</v>
      </c>
    </row>
    <row r="149" spans="1:42">
      <c r="A149" s="210" t="s">
        <v>503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1061.43</v>
      </c>
      <c r="Y149" s="9">
        <v>277</v>
      </c>
      <c r="Z149" s="9">
        <v>337722.35</v>
      </c>
      <c r="AA149" s="9">
        <v>13690.53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291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533309.52</v>
      </c>
      <c r="AN149" s="9">
        <v>0</v>
      </c>
      <c r="AO149" s="9">
        <v>320955.74</v>
      </c>
      <c r="AP149" s="224">
        <f t="shared" si="10"/>
        <v>33621182.919999994</v>
      </c>
    </row>
    <row r="150" spans="1:42" ht="15" customHeight="1">
      <c r="A150" s="210" t="s">
        <v>506</v>
      </c>
      <c r="B150" s="236">
        <v>4450332.6100000003</v>
      </c>
      <c r="C150" s="236">
        <v>10705760.5</v>
      </c>
      <c r="D150" s="236">
        <v>268713.76</v>
      </c>
      <c r="E150" s="236">
        <v>2964147.11</v>
      </c>
      <c r="F150" s="236">
        <v>805721.04</v>
      </c>
      <c r="G150" s="236">
        <v>38061.519999999997</v>
      </c>
      <c r="H150" s="236">
        <v>0</v>
      </c>
      <c r="I150" s="236">
        <v>301014.52</v>
      </c>
      <c r="J150" s="236">
        <v>773</v>
      </c>
      <c r="K150" s="236">
        <v>1199002.95</v>
      </c>
      <c r="L150" s="236">
        <v>697.16</v>
      </c>
      <c r="M150" s="236">
        <v>3363630.85</v>
      </c>
      <c r="N150" s="236">
        <v>1502065.49</v>
      </c>
      <c r="O150" s="236">
        <v>100330.29</v>
      </c>
      <c r="P150" s="236">
        <v>0</v>
      </c>
      <c r="Q150" s="236">
        <v>0</v>
      </c>
      <c r="R150" s="236">
        <v>2284702.48</v>
      </c>
      <c r="S150" s="236">
        <v>584856.12</v>
      </c>
      <c r="T150" s="236">
        <v>260519.17</v>
      </c>
      <c r="U150" s="236">
        <v>8633.76</v>
      </c>
      <c r="V150" s="236">
        <v>287920.44</v>
      </c>
      <c r="W150" s="236">
        <v>544.88</v>
      </c>
      <c r="X150" s="236">
        <v>563.45000000000005</v>
      </c>
      <c r="Y150" s="236">
        <v>150</v>
      </c>
      <c r="Z150" s="236">
        <v>334362.45</v>
      </c>
      <c r="AA150" s="236">
        <v>7539.14</v>
      </c>
      <c r="AB150" s="236">
        <v>0</v>
      </c>
      <c r="AC150" s="236">
        <v>1150095.73</v>
      </c>
      <c r="AD150" s="236">
        <v>0</v>
      </c>
      <c r="AE150" s="236">
        <v>185559.12</v>
      </c>
      <c r="AF150" s="236">
        <v>23454.14</v>
      </c>
      <c r="AG150" s="236">
        <v>354</v>
      </c>
      <c r="AH150" s="236">
        <v>0</v>
      </c>
      <c r="AI150" s="236">
        <v>1025.04</v>
      </c>
      <c r="AJ150" s="236">
        <v>0</v>
      </c>
      <c r="AK150" s="236">
        <v>51179.64</v>
      </c>
      <c r="AL150" s="236">
        <v>239737.18</v>
      </c>
      <c r="AM150" s="236">
        <v>573921.07999999996</v>
      </c>
      <c r="AN150" s="236">
        <v>0</v>
      </c>
      <c r="AO150" s="236">
        <v>302432.78999999998</v>
      </c>
      <c r="AP150" s="279">
        <f t="shared" si="10"/>
        <v>31997801.41</v>
      </c>
    </row>
    <row r="151" spans="1:42" ht="15.75" customHeight="1">
      <c r="A151" s="210" t="s">
        <v>512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803.44</v>
      </c>
      <c r="Y151" s="9">
        <v>46</v>
      </c>
      <c r="Z151" s="9">
        <v>385436.59</v>
      </c>
      <c r="AA151" s="9">
        <v>10347.81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204</v>
      </c>
      <c r="AH151" s="9">
        <v>0</v>
      </c>
      <c r="AI151" s="9">
        <v>1020</v>
      </c>
      <c r="AJ151" s="9">
        <v>92.07</v>
      </c>
      <c r="AK151" s="9">
        <v>70969.960000000006</v>
      </c>
      <c r="AL151" s="9">
        <v>257007</v>
      </c>
      <c r="AM151" s="9">
        <v>648189.43999999994</v>
      </c>
      <c r="AN151" s="9">
        <v>92.07</v>
      </c>
      <c r="AO151" s="9">
        <v>285126.36</v>
      </c>
      <c r="AP151" s="224">
        <f t="shared" si="10"/>
        <v>32313710.780000009</v>
      </c>
    </row>
    <row r="152" spans="1:42" ht="15.75" customHeight="1">
      <c r="A152" s="210" t="s">
        <v>513</v>
      </c>
      <c r="B152" s="236">
        <v>4781954.03</v>
      </c>
      <c r="C152" s="236">
        <v>10476448.9</v>
      </c>
      <c r="D152" s="236">
        <v>4003.6</v>
      </c>
      <c r="E152" s="236">
        <v>2947797.9</v>
      </c>
      <c r="F152" s="236">
        <v>844248.37</v>
      </c>
      <c r="G152" s="236">
        <v>37962.080000000002</v>
      </c>
      <c r="H152" s="236">
        <v>0</v>
      </c>
      <c r="I152" s="236">
        <v>137947.04</v>
      </c>
      <c r="J152" s="236">
        <v>2189</v>
      </c>
      <c r="K152" s="236">
        <v>1485403.93</v>
      </c>
      <c r="L152" s="236">
        <v>0</v>
      </c>
      <c r="M152" s="236">
        <v>4840493.7</v>
      </c>
      <c r="N152" s="236">
        <v>1477109.89</v>
      </c>
      <c r="O152" s="236">
        <v>155120.44</v>
      </c>
      <c r="P152" s="236">
        <v>0</v>
      </c>
      <c r="Q152" s="236">
        <v>0</v>
      </c>
      <c r="R152" s="236">
        <v>2557879.8199999998</v>
      </c>
      <c r="S152" s="236">
        <v>741734.8</v>
      </c>
      <c r="T152" s="236">
        <v>1007614.59</v>
      </c>
      <c r="U152" s="236">
        <v>5068.8</v>
      </c>
      <c r="V152" s="236">
        <v>368212.17</v>
      </c>
      <c r="W152" s="236">
        <v>553.16</v>
      </c>
      <c r="X152" s="236">
        <v>1127.1500000000001</v>
      </c>
      <c r="Y152" s="236">
        <v>48</v>
      </c>
      <c r="Z152" s="236">
        <v>393666.57</v>
      </c>
      <c r="AA152" s="236">
        <v>11739.32</v>
      </c>
      <c r="AB152" s="236">
        <v>0</v>
      </c>
      <c r="AC152" s="236">
        <v>1275961.1499999999</v>
      </c>
      <c r="AD152" s="236">
        <v>0</v>
      </c>
      <c r="AE152" s="236">
        <v>217159.91</v>
      </c>
      <c r="AF152" s="236">
        <v>38247.4</v>
      </c>
      <c r="AG152" s="236">
        <v>216</v>
      </c>
      <c r="AH152" s="236">
        <v>0</v>
      </c>
      <c r="AI152" s="236">
        <v>1562.16</v>
      </c>
      <c r="AJ152" s="236">
        <v>741.82</v>
      </c>
      <c r="AK152" s="236">
        <v>63233.24</v>
      </c>
      <c r="AL152" s="236">
        <v>266438.21000000002</v>
      </c>
      <c r="AM152" s="236">
        <v>778995.12</v>
      </c>
      <c r="AN152" s="236">
        <v>741.82</v>
      </c>
      <c r="AO152" s="236">
        <v>352834.1</v>
      </c>
      <c r="AP152" s="279">
        <f t="shared" si="10"/>
        <v>35274454.189999998</v>
      </c>
    </row>
    <row r="153" spans="1:42" ht="15" customHeight="1">
      <c r="A153" s="210" t="s">
        <v>514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1298.32</v>
      </c>
      <c r="Y153" s="9">
        <v>2002</v>
      </c>
      <c r="Z153" s="9">
        <v>439547.19</v>
      </c>
      <c r="AA153" s="9">
        <v>9805.08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288</v>
      </c>
      <c r="AH153" s="9">
        <v>0</v>
      </c>
      <c r="AI153" s="9">
        <v>240</v>
      </c>
      <c r="AJ153" s="9">
        <v>1456.9</v>
      </c>
      <c r="AK153" s="9">
        <v>59070.32</v>
      </c>
      <c r="AL153" s="9">
        <v>287474.40000000002</v>
      </c>
      <c r="AM153" s="9">
        <v>631816.4</v>
      </c>
      <c r="AN153" s="9">
        <v>1456.9</v>
      </c>
      <c r="AO153" s="9">
        <v>323205.33</v>
      </c>
      <c r="AP153" s="224">
        <f t="shared" si="10"/>
        <v>36290997.949999988</v>
      </c>
    </row>
    <row r="154" spans="1:42" ht="15" customHeight="1">
      <c r="A154" s="210" t="s">
        <v>518</v>
      </c>
      <c r="B154" s="236">
        <v>6934513.8799999999</v>
      </c>
      <c r="C154" s="236">
        <v>9493798.2699999996</v>
      </c>
      <c r="D154" s="236">
        <v>55462</v>
      </c>
      <c r="E154" s="236">
        <v>2937070.63</v>
      </c>
      <c r="F154" s="236">
        <v>689297.56</v>
      </c>
      <c r="G154" s="236">
        <v>39223.42</v>
      </c>
      <c r="H154" s="236">
        <v>0</v>
      </c>
      <c r="I154" s="236">
        <v>246466.52</v>
      </c>
      <c r="J154" s="236">
        <v>5637</v>
      </c>
      <c r="K154" s="236">
        <v>1656039.92</v>
      </c>
      <c r="L154" s="236">
        <v>951</v>
      </c>
      <c r="M154" s="236">
        <v>5933880.0899999999</v>
      </c>
      <c r="N154" s="236">
        <v>1892555.31</v>
      </c>
      <c r="O154" s="236">
        <v>103325.32</v>
      </c>
      <c r="P154" s="236">
        <v>0</v>
      </c>
      <c r="Q154" s="236">
        <v>0</v>
      </c>
      <c r="R154" s="236">
        <v>2803045.52</v>
      </c>
      <c r="S154" s="236">
        <v>1092399.6000000001</v>
      </c>
      <c r="T154" s="236">
        <v>423341.08</v>
      </c>
      <c r="U154" s="236">
        <v>6800.88</v>
      </c>
      <c r="V154" s="236">
        <v>338520.66</v>
      </c>
      <c r="W154" s="236">
        <v>0</v>
      </c>
      <c r="X154" s="236">
        <v>1567.69</v>
      </c>
      <c r="Y154" s="236">
        <v>495</v>
      </c>
      <c r="Z154" s="236">
        <v>447350.98</v>
      </c>
      <c r="AA154" s="236">
        <v>10410.65</v>
      </c>
      <c r="AB154" s="236">
        <v>181.44</v>
      </c>
      <c r="AC154" s="236">
        <v>935409.77</v>
      </c>
      <c r="AD154" s="236">
        <v>0</v>
      </c>
      <c r="AE154" s="236">
        <v>195143.39</v>
      </c>
      <c r="AF154" s="236">
        <v>37331.31</v>
      </c>
      <c r="AG154" s="236">
        <v>237</v>
      </c>
      <c r="AH154" s="236">
        <v>0</v>
      </c>
      <c r="AI154" s="236">
        <v>608.6</v>
      </c>
      <c r="AJ154" s="236">
        <v>102.51</v>
      </c>
      <c r="AK154" s="236">
        <v>61368.72</v>
      </c>
      <c r="AL154" s="236">
        <v>199814.64</v>
      </c>
      <c r="AM154" s="236">
        <v>422835.56</v>
      </c>
      <c r="AN154" s="236">
        <v>102.51</v>
      </c>
      <c r="AO154" s="236">
        <v>305662.03000000003</v>
      </c>
      <c r="AP154" s="279">
        <f t="shared" si="10"/>
        <v>37270950.459999986</v>
      </c>
    </row>
    <row r="155" spans="1:42" ht="15" customHeight="1">
      <c r="A155" s="210" t="s">
        <v>519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1312.73</v>
      </c>
      <c r="Y155" s="9">
        <v>0</v>
      </c>
      <c r="Z155" s="9">
        <v>436936.78</v>
      </c>
      <c r="AA155" s="9">
        <v>10754.87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645</v>
      </c>
      <c r="AH155" s="9">
        <v>0</v>
      </c>
      <c r="AI155" s="9">
        <v>5631</v>
      </c>
      <c r="AJ155" s="9">
        <v>115.65</v>
      </c>
      <c r="AK155" s="9">
        <v>60155.040000000001</v>
      </c>
      <c r="AL155" s="9">
        <v>236273.32</v>
      </c>
      <c r="AM155" s="9">
        <v>360442.24</v>
      </c>
      <c r="AN155" s="9">
        <v>115.65</v>
      </c>
      <c r="AO155" s="9">
        <v>356955.28</v>
      </c>
      <c r="AP155" s="224">
        <f t="shared" si="10"/>
        <v>38981893.149999999</v>
      </c>
    </row>
    <row r="156" spans="1:42" ht="15" customHeight="1">
      <c r="A156" s="210" t="s">
        <v>520</v>
      </c>
      <c r="B156" s="236">
        <v>7243756.2000000002</v>
      </c>
      <c r="C156" s="236">
        <v>9643895.1999999993</v>
      </c>
      <c r="D156" s="236">
        <v>275871.2</v>
      </c>
      <c r="E156" s="236">
        <v>2564440.4300000002</v>
      </c>
      <c r="F156" s="236">
        <v>643456.39</v>
      </c>
      <c r="G156" s="236">
        <v>47763.22</v>
      </c>
      <c r="H156" s="236">
        <v>0</v>
      </c>
      <c r="I156" s="236">
        <v>123027.48</v>
      </c>
      <c r="J156" s="236">
        <v>7722.76</v>
      </c>
      <c r="K156" s="236">
        <v>1791827.7</v>
      </c>
      <c r="L156" s="236">
        <v>5059</v>
      </c>
      <c r="M156" s="236">
        <v>6787610.71</v>
      </c>
      <c r="N156" s="236">
        <v>2065040.07</v>
      </c>
      <c r="O156" s="236">
        <v>152916.93</v>
      </c>
      <c r="P156" s="236">
        <v>0</v>
      </c>
      <c r="Q156" s="236">
        <v>0</v>
      </c>
      <c r="R156" s="236">
        <v>2901845.38</v>
      </c>
      <c r="S156" s="236">
        <v>1140515.76</v>
      </c>
      <c r="T156" s="236">
        <v>607709.06999999995</v>
      </c>
      <c r="U156" s="236">
        <v>8441.6</v>
      </c>
      <c r="V156" s="236">
        <v>311758.03999999998</v>
      </c>
      <c r="W156" s="236">
        <v>8812.3799999999992</v>
      </c>
      <c r="X156" s="236">
        <v>1536.35</v>
      </c>
      <c r="Y156" s="236">
        <v>143</v>
      </c>
      <c r="Z156" s="236">
        <v>453096.97</v>
      </c>
      <c r="AA156" s="236">
        <v>10778.1</v>
      </c>
      <c r="AB156" s="236">
        <v>0</v>
      </c>
      <c r="AC156" s="236">
        <v>1170674.33</v>
      </c>
      <c r="AD156" s="236">
        <v>0</v>
      </c>
      <c r="AE156" s="236">
        <v>259022.57</v>
      </c>
      <c r="AF156" s="236">
        <v>40957.97</v>
      </c>
      <c r="AG156" s="236">
        <v>535</v>
      </c>
      <c r="AH156" s="236">
        <v>0</v>
      </c>
      <c r="AI156" s="236">
        <v>3010.16</v>
      </c>
      <c r="AJ156" s="236">
        <v>138.78</v>
      </c>
      <c r="AK156" s="236">
        <v>75084.28</v>
      </c>
      <c r="AL156" s="236">
        <v>223263.11</v>
      </c>
      <c r="AM156" s="236">
        <v>253711.92</v>
      </c>
      <c r="AN156" s="236">
        <v>138.78</v>
      </c>
      <c r="AO156" s="236">
        <v>350974.04</v>
      </c>
      <c r="AP156" s="279">
        <f t="shared" si="10"/>
        <v>39174534.880000003</v>
      </c>
    </row>
    <row r="157" spans="1:42" ht="15" customHeight="1">
      <c r="A157" s="210" t="s">
        <v>524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2161.42</v>
      </c>
      <c r="Y157" s="9">
        <v>328</v>
      </c>
      <c r="Z157" s="9">
        <v>437839.58</v>
      </c>
      <c r="AA157" s="9">
        <v>12958.71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486.8</v>
      </c>
      <c r="AH157" s="9">
        <v>0</v>
      </c>
      <c r="AI157" s="9">
        <v>1747.8</v>
      </c>
      <c r="AJ157" s="9">
        <v>77.099999999999994</v>
      </c>
      <c r="AK157" s="9">
        <v>71373.679999999993</v>
      </c>
      <c r="AL157" s="9">
        <v>143999.57</v>
      </c>
      <c r="AM157" s="9">
        <v>174648.88</v>
      </c>
      <c r="AN157" s="9">
        <v>77.099999999999994</v>
      </c>
      <c r="AO157" s="9">
        <v>333631.38</v>
      </c>
      <c r="AP157" s="224">
        <f t="shared" si="10"/>
        <v>37033856.54999999</v>
      </c>
    </row>
    <row r="158" spans="1:42" ht="15" customHeight="1" thickBot="1">
      <c r="A158" s="210" t="s">
        <v>526</v>
      </c>
      <c r="B158" s="236">
        <v>7238411.8600000003</v>
      </c>
      <c r="C158" s="236">
        <v>11572418.17</v>
      </c>
      <c r="D158" s="236">
        <v>119505</v>
      </c>
      <c r="E158" s="236">
        <v>3574728.02</v>
      </c>
      <c r="F158" s="236">
        <v>845802.45</v>
      </c>
      <c r="G158" s="236">
        <v>64342.48</v>
      </c>
      <c r="H158" s="236">
        <v>0</v>
      </c>
      <c r="I158" s="236">
        <v>94647.48</v>
      </c>
      <c r="J158" s="236">
        <v>8164</v>
      </c>
      <c r="K158" s="236">
        <v>2338184.11</v>
      </c>
      <c r="L158" s="236">
        <v>5722</v>
      </c>
      <c r="M158" s="236">
        <v>8869581.0800000001</v>
      </c>
      <c r="N158" s="236">
        <v>3262954.09</v>
      </c>
      <c r="O158" s="236">
        <v>228134.11</v>
      </c>
      <c r="P158" s="236">
        <v>0</v>
      </c>
      <c r="Q158" s="236">
        <v>0</v>
      </c>
      <c r="R158" s="236">
        <v>3456690.91</v>
      </c>
      <c r="S158" s="236">
        <v>1942895.2</v>
      </c>
      <c r="T158" s="236">
        <v>1192977.77</v>
      </c>
      <c r="U158" s="236">
        <v>8413.24</v>
      </c>
      <c r="V158" s="236">
        <v>451395.72</v>
      </c>
      <c r="W158" s="236">
        <v>7768.33</v>
      </c>
      <c r="X158" s="236">
        <v>961.22</v>
      </c>
      <c r="Y158" s="236">
        <v>289</v>
      </c>
      <c r="Z158" s="236">
        <v>545901.14</v>
      </c>
      <c r="AA158" s="236">
        <v>15685.65</v>
      </c>
      <c r="AB158" s="236">
        <v>0</v>
      </c>
      <c r="AC158" s="236">
        <v>849509.54</v>
      </c>
      <c r="AD158" s="236">
        <v>0</v>
      </c>
      <c r="AE158" s="236">
        <v>294254.09999999998</v>
      </c>
      <c r="AF158" s="236">
        <v>44193.32</v>
      </c>
      <c r="AG158" s="236">
        <v>514</v>
      </c>
      <c r="AH158" s="236">
        <v>0</v>
      </c>
      <c r="AI158" s="236">
        <v>2364</v>
      </c>
      <c r="AJ158" s="236">
        <v>142.41999999999999</v>
      </c>
      <c r="AK158" s="236">
        <v>73572.800000000003</v>
      </c>
      <c r="AL158" s="236">
        <v>171049.49</v>
      </c>
      <c r="AM158" s="236">
        <v>211743.96</v>
      </c>
      <c r="AN158" s="236">
        <v>142.41999999999999</v>
      </c>
      <c r="AO158" s="236">
        <v>362384.42</v>
      </c>
      <c r="AP158" s="279">
        <f t="shared" si="10"/>
        <v>47855443.5</v>
      </c>
    </row>
    <row r="159" spans="1:42" ht="15" customHeight="1" thickTop="1">
      <c r="A159" s="251"/>
      <c r="B159" s="120">
        <f>+SUM(B147:B158)</f>
        <v>72771562.5</v>
      </c>
      <c r="C159" s="120">
        <f t="shared" ref="C159:AP159" si="12">+SUM(C147:C158)</f>
        <v>119757575.84</v>
      </c>
      <c r="D159" s="120">
        <f t="shared" si="12"/>
        <v>2272546.5299999998</v>
      </c>
      <c r="E159" s="120">
        <f t="shared" si="12"/>
        <v>33895771.759999998</v>
      </c>
      <c r="F159" s="120">
        <f t="shared" si="12"/>
        <v>8607078.4399999995</v>
      </c>
      <c r="G159" s="120">
        <f t="shared" si="12"/>
        <v>537760.75999999989</v>
      </c>
      <c r="H159" s="120">
        <f t="shared" si="12"/>
        <v>38370</v>
      </c>
      <c r="I159" s="120">
        <f t="shared" si="12"/>
        <v>2588914.85</v>
      </c>
      <c r="J159" s="120">
        <f t="shared" si="12"/>
        <v>65046.280000000006</v>
      </c>
      <c r="K159" s="120">
        <f t="shared" si="12"/>
        <v>19762251.679999996</v>
      </c>
      <c r="L159" s="120">
        <f t="shared" si="12"/>
        <v>34393.479999999996</v>
      </c>
      <c r="M159" s="120">
        <f t="shared" si="12"/>
        <v>66599553.589999996</v>
      </c>
      <c r="N159" s="120">
        <f t="shared" si="12"/>
        <v>23863283.830000002</v>
      </c>
      <c r="O159" s="120">
        <f t="shared" si="12"/>
        <v>1706511.79</v>
      </c>
      <c r="P159" s="120">
        <f t="shared" si="12"/>
        <v>0</v>
      </c>
      <c r="Q159" s="120">
        <f t="shared" si="12"/>
        <v>0</v>
      </c>
      <c r="R159" s="120">
        <f t="shared" si="12"/>
        <v>32344176.84</v>
      </c>
      <c r="S159" s="120">
        <f t="shared" si="12"/>
        <v>11652805.529999997</v>
      </c>
      <c r="T159" s="120">
        <f t="shared" si="12"/>
        <v>8219300.7799999993</v>
      </c>
      <c r="U159" s="120">
        <f t="shared" si="12"/>
        <v>87662.88</v>
      </c>
      <c r="V159" s="120">
        <f t="shared" si="12"/>
        <v>4063215.4299999997</v>
      </c>
      <c r="W159" s="120">
        <f t="shared" si="12"/>
        <v>110006.74000000003</v>
      </c>
      <c r="X159" s="120">
        <f t="shared" si="12"/>
        <v>18310.940000000002</v>
      </c>
      <c r="Y159" s="120">
        <f t="shared" si="12"/>
        <v>5086</v>
      </c>
      <c r="Z159" s="120">
        <f t="shared" si="12"/>
        <v>4989153.5899999989</v>
      </c>
      <c r="AA159" s="120">
        <f t="shared" si="12"/>
        <v>145182.29999999999</v>
      </c>
      <c r="AB159" s="120">
        <f t="shared" si="12"/>
        <v>1134.44</v>
      </c>
      <c r="AC159" s="120">
        <f t="shared" si="12"/>
        <v>11700899.960000001</v>
      </c>
      <c r="AD159" s="120">
        <f t="shared" si="12"/>
        <v>0</v>
      </c>
      <c r="AE159" s="120">
        <f t="shared" si="12"/>
        <v>2634524.7700000005</v>
      </c>
      <c r="AF159" s="120">
        <f t="shared" si="12"/>
        <v>457329.68999999994</v>
      </c>
      <c r="AG159" s="120">
        <f t="shared" si="12"/>
        <v>4337.8</v>
      </c>
      <c r="AH159" s="120">
        <f t="shared" si="12"/>
        <v>498.24</v>
      </c>
      <c r="AI159" s="120">
        <f t="shared" si="12"/>
        <v>19504.28</v>
      </c>
      <c r="AJ159" s="120">
        <f t="shared" si="12"/>
        <v>2867.2500000000005</v>
      </c>
      <c r="AK159" s="120">
        <f t="shared" si="12"/>
        <v>813290.04</v>
      </c>
      <c r="AL159" s="120">
        <f t="shared" si="12"/>
        <v>2729043.3599999994</v>
      </c>
      <c r="AM159" s="120">
        <f t="shared" si="12"/>
        <v>5313520.68</v>
      </c>
      <c r="AN159" s="120">
        <f t="shared" si="12"/>
        <v>2867.2500000000005</v>
      </c>
      <c r="AO159" s="120">
        <f t="shared" si="12"/>
        <v>3849334.37</v>
      </c>
      <c r="AP159" s="120">
        <f t="shared" si="12"/>
        <v>441664674.48999995</v>
      </c>
    </row>
    <row r="160" spans="1:42" ht="15" customHeight="1">
      <c r="A160" s="210" t="s">
        <v>529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1321.98</v>
      </c>
      <c r="Y160" s="6">
        <v>144</v>
      </c>
      <c r="Z160" s="6">
        <v>425920.18</v>
      </c>
      <c r="AA160" s="6">
        <v>15720.28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764</v>
      </c>
      <c r="AH160" s="6">
        <v>0</v>
      </c>
      <c r="AI160" s="6">
        <v>1131.08</v>
      </c>
      <c r="AJ160" s="6">
        <v>120.19</v>
      </c>
      <c r="AK160" s="6">
        <v>54497.440000000002</v>
      </c>
      <c r="AL160" s="6">
        <v>194628.26</v>
      </c>
      <c r="AM160" s="6">
        <v>135836.12</v>
      </c>
      <c r="AN160" s="6">
        <v>120.19</v>
      </c>
      <c r="AO160" s="6">
        <v>273218.71000000002</v>
      </c>
      <c r="AP160" s="224">
        <f t="shared" si="10"/>
        <v>37306125.099999987</v>
      </c>
    </row>
    <row r="161" spans="1:42" ht="15" customHeight="1">
      <c r="A161" s="210" t="s">
        <v>532</v>
      </c>
      <c r="B161" s="256">
        <v>6126864.1600000001</v>
      </c>
      <c r="C161" s="256">
        <v>10020398.02</v>
      </c>
      <c r="D161" s="256">
        <v>0</v>
      </c>
      <c r="E161" s="256">
        <v>3161059.19</v>
      </c>
      <c r="F161" s="256">
        <v>604615.88</v>
      </c>
      <c r="G161" s="256">
        <v>39589.769999999997</v>
      </c>
      <c r="H161" s="256">
        <v>0</v>
      </c>
      <c r="I161" s="256">
        <v>167530.28</v>
      </c>
      <c r="J161" s="256">
        <v>5390.96</v>
      </c>
      <c r="K161" s="256">
        <v>1491663.21</v>
      </c>
      <c r="L161" s="256">
        <v>4577.92</v>
      </c>
      <c r="M161" s="256">
        <v>5860364.2300000004</v>
      </c>
      <c r="N161" s="256">
        <v>1901827.01</v>
      </c>
      <c r="O161" s="256">
        <v>134429.25</v>
      </c>
      <c r="P161" s="256">
        <v>0</v>
      </c>
      <c r="Q161" s="256">
        <v>0</v>
      </c>
      <c r="R161" s="256">
        <v>2599466.23</v>
      </c>
      <c r="S161" s="256">
        <v>803196.42</v>
      </c>
      <c r="T161" s="256">
        <v>793204.31</v>
      </c>
      <c r="U161" s="256">
        <v>8146.48</v>
      </c>
      <c r="V161" s="256">
        <v>354443.25</v>
      </c>
      <c r="W161" s="256">
        <v>3146.59</v>
      </c>
      <c r="X161" s="256">
        <v>1501.78</v>
      </c>
      <c r="Y161" s="256">
        <v>1088.6400000000001</v>
      </c>
      <c r="Z161" s="256">
        <v>403671.41</v>
      </c>
      <c r="AA161" s="256">
        <v>14591.44</v>
      </c>
      <c r="AB161" s="256">
        <v>0</v>
      </c>
      <c r="AC161" s="256">
        <v>645999.30000000005</v>
      </c>
      <c r="AD161" s="256">
        <v>0</v>
      </c>
      <c r="AE161" s="256">
        <v>225782.26</v>
      </c>
      <c r="AF161" s="256">
        <v>25770.3</v>
      </c>
      <c r="AG161" s="256">
        <v>630.05999999999995</v>
      </c>
      <c r="AH161" s="256">
        <v>0</v>
      </c>
      <c r="AI161" s="256">
        <v>573</v>
      </c>
      <c r="AJ161" s="256">
        <v>98.42</v>
      </c>
      <c r="AK161" s="256">
        <v>61438.92</v>
      </c>
      <c r="AL161" s="256">
        <v>202740.8</v>
      </c>
      <c r="AM161" s="256">
        <v>146965.68</v>
      </c>
      <c r="AN161" s="256">
        <v>98.42</v>
      </c>
      <c r="AO161" s="256">
        <v>304817.38</v>
      </c>
      <c r="AP161" s="279">
        <f t="shared" si="10"/>
        <v>36115680.970000006</v>
      </c>
    </row>
    <row r="162" spans="1:42" ht="15" customHeight="1">
      <c r="A162" s="210" t="s">
        <v>534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1470.8</v>
      </c>
      <c r="Y162" s="6">
        <v>498.96</v>
      </c>
      <c r="Z162" s="6">
        <v>469345.65</v>
      </c>
      <c r="AA162" s="6">
        <v>19142.05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280</v>
      </c>
      <c r="AH162" s="6">
        <v>0</v>
      </c>
      <c r="AI162" s="6">
        <v>10674</v>
      </c>
      <c r="AJ162" s="6">
        <v>147.63</v>
      </c>
      <c r="AK162" s="6">
        <v>63450.879999999997</v>
      </c>
      <c r="AL162" s="6">
        <v>253406.23</v>
      </c>
      <c r="AM162" s="6">
        <v>189800.24</v>
      </c>
      <c r="AN162" s="6">
        <v>147.63</v>
      </c>
      <c r="AO162" s="6">
        <v>419490.69</v>
      </c>
      <c r="AP162" s="224">
        <f t="shared" si="10"/>
        <v>42158859.679999992</v>
      </c>
    </row>
    <row r="163" spans="1:42" ht="15" customHeight="1">
      <c r="A163" s="210" t="s">
        <v>536</v>
      </c>
      <c r="B163" s="256">
        <v>5461344.7000000002</v>
      </c>
      <c r="C163" s="256">
        <v>12193831.48</v>
      </c>
      <c r="D163" s="256">
        <v>2367</v>
      </c>
      <c r="E163" s="256">
        <v>3404652.39</v>
      </c>
      <c r="F163" s="256">
        <v>526346.30000000005</v>
      </c>
      <c r="G163" s="256">
        <v>39618.730000000003</v>
      </c>
      <c r="H163" s="256">
        <v>0</v>
      </c>
      <c r="I163" s="256">
        <v>337085.96</v>
      </c>
      <c r="J163" s="256">
        <v>1769.68</v>
      </c>
      <c r="K163" s="256">
        <v>1619698.61</v>
      </c>
      <c r="L163" s="256">
        <v>8</v>
      </c>
      <c r="M163" s="256">
        <v>5635103.7000000002</v>
      </c>
      <c r="N163" s="256">
        <v>1994026.04</v>
      </c>
      <c r="O163" s="256">
        <v>102187.35</v>
      </c>
      <c r="P163" s="256">
        <v>0</v>
      </c>
      <c r="Q163" s="256">
        <v>0</v>
      </c>
      <c r="R163" s="256">
        <v>2557753.56</v>
      </c>
      <c r="S163" s="256">
        <v>877666.68</v>
      </c>
      <c r="T163" s="256">
        <v>284378.74</v>
      </c>
      <c r="U163" s="256">
        <v>7086.77</v>
      </c>
      <c r="V163" s="256">
        <v>327713</v>
      </c>
      <c r="W163" s="256">
        <v>2266.23</v>
      </c>
      <c r="X163" s="256">
        <v>1517.54</v>
      </c>
      <c r="Y163" s="256">
        <v>184.08</v>
      </c>
      <c r="Z163" s="256">
        <v>442161.44</v>
      </c>
      <c r="AA163" s="256">
        <v>14920.39</v>
      </c>
      <c r="AB163" s="256">
        <v>0</v>
      </c>
      <c r="AC163" s="256">
        <v>730255.69</v>
      </c>
      <c r="AD163" s="256">
        <v>0</v>
      </c>
      <c r="AE163" s="256">
        <v>288799.38</v>
      </c>
      <c r="AF163" s="256">
        <v>26272.57</v>
      </c>
      <c r="AG163" s="256">
        <v>433.72</v>
      </c>
      <c r="AH163" s="256">
        <v>680.4</v>
      </c>
      <c r="AI163" s="256">
        <v>955</v>
      </c>
      <c r="AJ163" s="256">
        <v>98.42</v>
      </c>
      <c r="AK163" s="256">
        <v>65897.759999999995</v>
      </c>
      <c r="AL163" s="256">
        <v>230878.95</v>
      </c>
      <c r="AM163" s="256">
        <v>200084.79</v>
      </c>
      <c r="AN163" s="256">
        <v>98.42</v>
      </c>
      <c r="AO163" s="256">
        <v>342842.79</v>
      </c>
      <c r="AP163" s="279">
        <f t="shared" si="10"/>
        <v>37720986.259999998</v>
      </c>
    </row>
    <row r="164" spans="1:42" ht="15" customHeight="1">
      <c r="A164" s="210" t="s">
        <v>539</v>
      </c>
      <c r="B164" s="6">
        <v>5890631.8799999999</v>
      </c>
      <c r="C164" s="6">
        <v>11817499.529999999</v>
      </c>
      <c r="D164" s="6">
        <v>1134</v>
      </c>
      <c r="E164" s="6">
        <v>3771840.94</v>
      </c>
      <c r="F164" s="6">
        <v>620396.79</v>
      </c>
      <c r="G164" s="6">
        <v>47211.38</v>
      </c>
      <c r="H164" s="6">
        <v>0</v>
      </c>
      <c r="I164" s="6">
        <v>226642.52</v>
      </c>
      <c r="J164" s="6">
        <v>2753.44</v>
      </c>
      <c r="K164" s="6">
        <v>1714759.73</v>
      </c>
      <c r="L164" s="6">
        <v>136.08000000000001</v>
      </c>
      <c r="M164" s="6">
        <v>6242226.4699999997</v>
      </c>
      <c r="N164" s="6">
        <v>2260451.54</v>
      </c>
      <c r="O164" s="6">
        <v>135822.23000000001</v>
      </c>
      <c r="P164" s="6">
        <v>0</v>
      </c>
      <c r="Q164" s="6">
        <v>0</v>
      </c>
      <c r="R164" s="6">
        <v>2876047.55</v>
      </c>
      <c r="S164" s="6">
        <v>954690.8</v>
      </c>
      <c r="T164" s="6">
        <v>427521.68</v>
      </c>
      <c r="U164" s="6">
        <v>8549.1200000000008</v>
      </c>
      <c r="V164" s="6">
        <v>368500.28</v>
      </c>
      <c r="W164" s="6">
        <v>0</v>
      </c>
      <c r="X164" s="6">
        <v>1430.76</v>
      </c>
      <c r="Y164" s="6">
        <v>92</v>
      </c>
      <c r="Z164" s="6">
        <v>495275.06</v>
      </c>
      <c r="AA164" s="6">
        <v>16702.62</v>
      </c>
      <c r="AB164" s="6">
        <v>0</v>
      </c>
      <c r="AC164" s="6">
        <v>937104.63</v>
      </c>
      <c r="AD164" s="6">
        <v>0</v>
      </c>
      <c r="AE164" s="6">
        <v>317728.21000000002</v>
      </c>
      <c r="AF164" s="6">
        <v>28847.98</v>
      </c>
      <c r="AG164" s="6">
        <v>942.8</v>
      </c>
      <c r="AH164" s="6">
        <v>27.9</v>
      </c>
      <c r="AI164" s="6">
        <v>655</v>
      </c>
      <c r="AJ164" s="6">
        <v>56.24</v>
      </c>
      <c r="AK164" s="6">
        <v>90260.72</v>
      </c>
      <c r="AL164" s="6">
        <v>269719.31</v>
      </c>
      <c r="AM164" s="6">
        <v>259812.52</v>
      </c>
      <c r="AN164" s="6">
        <v>56.24</v>
      </c>
      <c r="AO164" s="6">
        <v>437867.37</v>
      </c>
      <c r="AP164" s="224">
        <f t="shared" si="10"/>
        <v>40223395.319999993</v>
      </c>
    </row>
    <row r="165" spans="1:42" ht="15" customHeight="1">
      <c r="A165" s="210" t="s">
        <v>541</v>
      </c>
      <c r="B165" s="256">
        <v>6019952.0700000003</v>
      </c>
      <c r="C165" s="256">
        <v>10640767.73</v>
      </c>
      <c r="D165" s="256">
        <v>47524.68</v>
      </c>
      <c r="E165" s="256">
        <v>3212546.39</v>
      </c>
      <c r="F165" s="256">
        <v>502541.32</v>
      </c>
      <c r="G165" s="256">
        <v>62374.68</v>
      </c>
      <c r="H165" s="256">
        <v>0</v>
      </c>
      <c r="I165" s="256">
        <v>132949.82</v>
      </c>
      <c r="J165" s="256">
        <v>3147.36</v>
      </c>
      <c r="K165" s="256">
        <v>1973796.59</v>
      </c>
      <c r="L165" s="256">
        <v>362.88</v>
      </c>
      <c r="M165" s="256">
        <v>6957875.3600000003</v>
      </c>
      <c r="N165" s="256">
        <v>2333236.0299999998</v>
      </c>
      <c r="O165" s="256">
        <v>163238.20000000001</v>
      </c>
      <c r="P165" s="256">
        <v>0</v>
      </c>
      <c r="Q165" s="256">
        <v>0</v>
      </c>
      <c r="R165" s="256">
        <v>2849043.32</v>
      </c>
      <c r="S165" s="256">
        <v>991266.8</v>
      </c>
      <c r="T165" s="256">
        <v>542512.76</v>
      </c>
      <c r="U165" s="256">
        <v>6286.84</v>
      </c>
      <c r="V165" s="256">
        <v>428026.62</v>
      </c>
      <c r="W165" s="256">
        <v>0</v>
      </c>
      <c r="X165" s="256">
        <v>1635.2</v>
      </c>
      <c r="Y165" s="256">
        <v>1543.52</v>
      </c>
      <c r="Z165" s="256">
        <v>501665.89</v>
      </c>
      <c r="AA165" s="256">
        <v>19749.29</v>
      </c>
      <c r="AB165" s="256">
        <v>0</v>
      </c>
      <c r="AC165" s="256">
        <v>1139749.2</v>
      </c>
      <c r="AD165" s="256">
        <v>0</v>
      </c>
      <c r="AE165" s="256">
        <v>324012.27</v>
      </c>
      <c r="AF165" s="256">
        <v>41703.07</v>
      </c>
      <c r="AG165" s="256">
        <v>248.36</v>
      </c>
      <c r="AH165" s="256">
        <v>0</v>
      </c>
      <c r="AI165" s="256">
        <v>3083</v>
      </c>
      <c r="AJ165" s="256">
        <v>0</v>
      </c>
      <c r="AK165" s="256">
        <v>78465.88</v>
      </c>
      <c r="AL165" s="256">
        <v>240452.37</v>
      </c>
      <c r="AM165" s="256">
        <v>537842.88</v>
      </c>
      <c r="AN165" s="256">
        <v>0</v>
      </c>
      <c r="AO165" s="256">
        <v>406281.73</v>
      </c>
      <c r="AP165" s="279">
        <f t="shared" si="10"/>
        <v>40163882.110000007</v>
      </c>
    </row>
    <row r="166" spans="1:42" ht="15" customHeight="1">
      <c r="A166" s="210" t="s">
        <v>544</v>
      </c>
      <c r="B166" s="256">
        <v>8443583.75</v>
      </c>
      <c r="C166" s="256">
        <v>11593876.220000001</v>
      </c>
      <c r="D166" s="256">
        <v>230161.16</v>
      </c>
      <c r="E166" s="256">
        <v>3140916.78</v>
      </c>
      <c r="F166" s="256">
        <v>782727</v>
      </c>
      <c r="G166" s="256">
        <v>53475.92</v>
      </c>
      <c r="H166" s="256">
        <v>0</v>
      </c>
      <c r="I166" s="256">
        <v>76355.679999999993</v>
      </c>
      <c r="J166" s="256">
        <v>2640.48</v>
      </c>
      <c r="K166" s="256">
        <v>2081502.82</v>
      </c>
      <c r="L166" s="256">
        <v>136.08000000000001</v>
      </c>
      <c r="M166" s="256">
        <v>7522356.1900000004</v>
      </c>
      <c r="N166" s="256">
        <v>2469297.84</v>
      </c>
      <c r="O166" s="256">
        <v>145633</v>
      </c>
      <c r="P166" s="256">
        <v>0</v>
      </c>
      <c r="Q166" s="256">
        <v>0</v>
      </c>
      <c r="R166" s="256">
        <v>3098799.52</v>
      </c>
      <c r="S166" s="256">
        <v>1044581.84</v>
      </c>
      <c r="T166" s="256">
        <v>328063.09000000003</v>
      </c>
      <c r="U166" s="256">
        <v>7164.12</v>
      </c>
      <c r="V166" s="256">
        <v>355463.79</v>
      </c>
      <c r="W166" s="256">
        <v>1642</v>
      </c>
      <c r="X166" s="256">
        <v>1434.42</v>
      </c>
      <c r="Y166" s="256">
        <v>1144.92</v>
      </c>
      <c r="Z166" s="256">
        <v>569329.06999999995</v>
      </c>
      <c r="AA166" s="256">
        <v>18955.48</v>
      </c>
      <c r="AB166" s="256">
        <v>0</v>
      </c>
      <c r="AC166" s="256">
        <v>1307903.53</v>
      </c>
      <c r="AD166" s="256">
        <v>0</v>
      </c>
      <c r="AE166" s="256">
        <v>293647.89</v>
      </c>
      <c r="AF166" s="256">
        <v>33195.11</v>
      </c>
      <c r="AG166" s="256">
        <v>3410.72</v>
      </c>
      <c r="AH166" s="256">
        <v>0</v>
      </c>
      <c r="AI166" s="256">
        <v>1056</v>
      </c>
      <c r="AJ166" s="256">
        <v>0</v>
      </c>
      <c r="AK166" s="256">
        <v>95698.72</v>
      </c>
      <c r="AL166" s="256">
        <v>272982.62</v>
      </c>
      <c r="AM166" s="256">
        <v>673899.76</v>
      </c>
      <c r="AN166" s="256">
        <v>0</v>
      </c>
      <c r="AO166" s="256">
        <v>356802.75</v>
      </c>
      <c r="AP166" s="224">
        <f t="shared" si="10"/>
        <v>45007838.270000003</v>
      </c>
    </row>
    <row r="167" spans="1:42" ht="15" customHeight="1">
      <c r="A167" s="210" t="s">
        <v>545</v>
      </c>
      <c r="B167" s="6">
        <v>8173065.7599999998</v>
      </c>
      <c r="C167" s="6">
        <v>10050617.800000001</v>
      </c>
      <c r="D167" s="6">
        <v>60459.92</v>
      </c>
      <c r="E167" s="6">
        <v>3375346.82</v>
      </c>
      <c r="F167" s="6">
        <v>801853.04</v>
      </c>
      <c r="G167" s="6">
        <v>56393.31</v>
      </c>
      <c r="H167" s="6">
        <v>0</v>
      </c>
      <c r="I167" s="6">
        <v>229823.34</v>
      </c>
      <c r="J167" s="6">
        <v>2182.84</v>
      </c>
      <c r="K167" s="6">
        <v>1916330.6</v>
      </c>
      <c r="L167" s="6">
        <v>745.24</v>
      </c>
      <c r="M167" s="6">
        <v>7096276.7800000003</v>
      </c>
      <c r="N167" s="6">
        <v>2308593.9700000002</v>
      </c>
      <c r="O167" s="6">
        <v>143852.42000000001</v>
      </c>
      <c r="P167" s="6">
        <v>0</v>
      </c>
      <c r="Q167" s="6">
        <v>0</v>
      </c>
      <c r="R167" s="6">
        <v>3021583.75</v>
      </c>
      <c r="S167" s="6">
        <v>1053197.48</v>
      </c>
      <c r="T167" s="6">
        <v>252507.55</v>
      </c>
      <c r="U167" s="6">
        <v>6592.76</v>
      </c>
      <c r="V167" s="6">
        <v>277810.81</v>
      </c>
      <c r="W167" s="6">
        <v>917.62</v>
      </c>
      <c r="X167" s="6">
        <v>1607.06</v>
      </c>
      <c r="Y167" s="6">
        <v>544.32000000000005</v>
      </c>
      <c r="Z167" s="6">
        <v>567050.53</v>
      </c>
      <c r="AA167" s="6">
        <v>17651.689999999999</v>
      </c>
      <c r="AB167" s="6">
        <v>0</v>
      </c>
      <c r="AC167" s="6">
        <v>1030593.6</v>
      </c>
      <c r="AD167" s="6">
        <v>0</v>
      </c>
      <c r="AE167" s="6">
        <v>239527.28</v>
      </c>
      <c r="AF167" s="6">
        <v>33283.449999999997</v>
      </c>
      <c r="AG167" s="6">
        <v>520.79999999999995</v>
      </c>
      <c r="AH167" s="6">
        <v>0</v>
      </c>
      <c r="AI167" s="6">
        <v>523</v>
      </c>
      <c r="AJ167" s="6">
        <v>0</v>
      </c>
      <c r="AK167" s="6">
        <v>77899.92</v>
      </c>
      <c r="AL167" s="6">
        <v>245003.26</v>
      </c>
      <c r="AM167" s="6">
        <v>292413.24</v>
      </c>
      <c r="AN167" s="6">
        <v>0</v>
      </c>
      <c r="AO167" s="6">
        <v>326249.3</v>
      </c>
      <c r="AP167" s="224">
        <f t="shared" si="10"/>
        <v>41661019.259999998</v>
      </c>
    </row>
    <row r="168" spans="1:42" ht="15" customHeight="1">
      <c r="A168" s="210" t="s">
        <v>547</v>
      </c>
      <c r="B168" s="256">
        <v>6893079.04</v>
      </c>
      <c r="C168" s="256">
        <v>9003276.2400000002</v>
      </c>
      <c r="D168" s="256">
        <v>249080.52</v>
      </c>
      <c r="E168" s="256">
        <v>2815920.25</v>
      </c>
      <c r="F168" s="256">
        <v>640067.66</v>
      </c>
      <c r="G168" s="256">
        <v>68396.91</v>
      </c>
      <c r="H168" s="256">
        <v>0</v>
      </c>
      <c r="I168" s="256">
        <v>351298.77</v>
      </c>
      <c r="J168" s="256">
        <v>3729.36</v>
      </c>
      <c r="K168" s="256">
        <v>1877270.76</v>
      </c>
      <c r="L168" s="256">
        <v>1292</v>
      </c>
      <c r="M168" s="256">
        <v>7076183.4000000004</v>
      </c>
      <c r="N168" s="256">
        <v>2326078.0499999998</v>
      </c>
      <c r="O168" s="256">
        <v>160063.74</v>
      </c>
      <c r="P168" s="256">
        <v>0</v>
      </c>
      <c r="Q168" s="256">
        <v>0</v>
      </c>
      <c r="R168" s="256">
        <v>3030262.36</v>
      </c>
      <c r="S168" s="256">
        <v>1090172.52</v>
      </c>
      <c r="T168" s="256">
        <v>408440.85</v>
      </c>
      <c r="U168" s="256">
        <v>3927.6</v>
      </c>
      <c r="V168" s="256">
        <v>273778.06</v>
      </c>
      <c r="W168" s="256">
        <v>7602.92</v>
      </c>
      <c r="X168" s="256">
        <v>1327.89</v>
      </c>
      <c r="Y168" s="256">
        <v>498.96</v>
      </c>
      <c r="Z168" s="256">
        <v>547417.35</v>
      </c>
      <c r="AA168" s="256">
        <v>17392.77</v>
      </c>
      <c r="AB168" s="256">
        <v>326</v>
      </c>
      <c r="AC168" s="256">
        <v>1001486.94</v>
      </c>
      <c r="AD168" s="256">
        <v>0</v>
      </c>
      <c r="AE168" s="256">
        <v>254450.81</v>
      </c>
      <c r="AF168" s="256">
        <v>36012.46</v>
      </c>
      <c r="AG168" s="256">
        <v>604.36</v>
      </c>
      <c r="AH168" s="256">
        <v>0</v>
      </c>
      <c r="AI168" s="256">
        <v>1559.32</v>
      </c>
      <c r="AJ168" s="256">
        <v>0</v>
      </c>
      <c r="AK168" s="256">
        <v>74081.2</v>
      </c>
      <c r="AL168" s="256">
        <v>220110.78</v>
      </c>
      <c r="AM168" s="256">
        <v>351127.72</v>
      </c>
      <c r="AN168" s="256">
        <v>0</v>
      </c>
      <c r="AO168" s="256">
        <v>377600.33</v>
      </c>
      <c r="AP168" s="279">
        <f t="shared" si="10"/>
        <v>39163917.900000021</v>
      </c>
    </row>
    <row r="169" spans="1:42" ht="15" customHeight="1">
      <c r="A169" s="210" t="s">
        <v>550</v>
      </c>
      <c r="B169" s="6">
        <v>7029559.04</v>
      </c>
      <c r="C169" s="6">
        <v>8578682.8699999992</v>
      </c>
      <c r="D169" s="6">
        <v>271986.68</v>
      </c>
      <c r="E169" s="6">
        <v>2741567.96</v>
      </c>
      <c r="F169" s="6">
        <v>872620.92</v>
      </c>
      <c r="G169" s="6">
        <v>60265.84</v>
      </c>
      <c r="H169" s="6">
        <v>0</v>
      </c>
      <c r="I169" s="6">
        <v>178782.03</v>
      </c>
      <c r="J169" s="6">
        <v>3525.48</v>
      </c>
      <c r="K169" s="6">
        <v>2015074.37</v>
      </c>
      <c r="L169" s="6">
        <v>2343.7199999999998</v>
      </c>
      <c r="M169" s="6">
        <v>7584124.5999999996</v>
      </c>
      <c r="N169" s="6">
        <v>2562110.16</v>
      </c>
      <c r="O169" s="6">
        <v>153017.15</v>
      </c>
      <c r="P169" s="6">
        <v>0</v>
      </c>
      <c r="Q169" s="6">
        <v>0</v>
      </c>
      <c r="R169" s="6">
        <v>3114946.85</v>
      </c>
      <c r="S169" s="6">
        <v>1145791.72</v>
      </c>
      <c r="T169" s="6">
        <v>364502.55</v>
      </c>
      <c r="U169" s="6">
        <v>5538.76</v>
      </c>
      <c r="V169" s="6">
        <v>351425.09</v>
      </c>
      <c r="W169" s="6">
        <v>8587.7900000000009</v>
      </c>
      <c r="X169" s="6">
        <v>1454.1</v>
      </c>
      <c r="Y169" s="6">
        <v>453.6</v>
      </c>
      <c r="Z169" s="6">
        <v>538533.44999999995</v>
      </c>
      <c r="AA169" s="6">
        <v>16598.72</v>
      </c>
      <c r="AB169" s="6">
        <v>467.69</v>
      </c>
      <c r="AC169" s="6">
        <v>987990.66</v>
      </c>
      <c r="AD169" s="6">
        <v>0</v>
      </c>
      <c r="AE169" s="6">
        <v>257603.79</v>
      </c>
      <c r="AF169" s="6">
        <v>32238.45</v>
      </c>
      <c r="AG169" s="6">
        <v>751.8</v>
      </c>
      <c r="AH169" s="6">
        <v>0</v>
      </c>
      <c r="AI169" s="6">
        <v>0</v>
      </c>
      <c r="AJ169" s="6">
        <v>0</v>
      </c>
      <c r="AK169" s="6">
        <v>72576.44</v>
      </c>
      <c r="AL169" s="6">
        <v>277005.62</v>
      </c>
      <c r="AM169" s="6">
        <v>227836.2</v>
      </c>
      <c r="AN169" s="6">
        <v>0</v>
      </c>
      <c r="AO169" s="6">
        <v>348421.32</v>
      </c>
      <c r="AP169" s="224">
        <f t="shared" si="10"/>
        <v>39806385.419999994</v>
      </c>
    </row>
    <row r="170" spans="1:42" ht="15" customHeight="1">
      <c r="A170" s="210" t="s">
        <v>554</v>
      </c>
      <c r="B170" s="256">
        <v>6120099.6399999997</v>
      </c>
      <c r="C170" s="256">
        <v>7647930.25</v>
      </c>
      <c r="D170" s="256">
        <v>103873.28</v>
      </c>
      <c r="E170" s="256">
        <v>3149157.23</v>
      </c>
      <c r="F170" s="256">
        <v>681487.91</v>
      </c>
      <c r="G170" s="256">
        <v>56710.79</v>
      </c>
      <c r="H170" s="256">
        <v>1914</v>
      </c>
      <c r="I170" s="256">
        <v>183754.59</v>
      </c>
      <c r="J170" s="256">
        <v>2968.28</v>
      </c>
      <c r="K170" s="256">
        <v>1910674.01</v>
      </c>
      <c r="L170" s="256">
        <v>4180</v>
      </c>
      <c r="M170" s="256">
        <v>7157250.1299999999</v>
      </c>
      <c r="N170" s="256">
        <v>2341492.9700000002</v>
      </c>
      <c r="O170" s="256">
        <v>152365.18</v>
      </c>
      <c r="P170" s="256">
        <v>0</v>
      </c>
      <c r="Q170" s="256">
        <v>0</v>
      </c>
      <c r="R170" s="256">
        <v>2871315.61</v>
      </c>
      <c r="S170" s="256">
        <v>1256227.6200000001</v>
      </c>
      <c r="T170" s="256">
        <v>341383.1</v>
      </c>
      <c r="U170" s="256">
        <v>8733.92</v>
      </c>
      <c r="V170" s="256">
        <v>305777.34999999998</v>
      </c>
      <c r="W170" s="256">
        <v>12320.05</v>
      </c>
      <c r="X170" s="256">
        <v>1491.85</v>
      </c>
      <c r="Y170" s="256">
        <v>997.92</v>
      </c>
      <c r="Z170" s="256">
        <v>538515.56000000006</v>
      </c>
      <c r="AA170" s="256">
        <v>18291.73</v>
      </c>
      <c r="AB170" s="256">
        <v>0</v>
      </c>
      <c r="AC170" s="256">
        <v>799047.49</v>
      </c>
      <c r="AD170" s="256">
        <v>0</v>
      </c>
      <c r="AE170" s="256">
        <v>213605.24</v>
      </c>
      <c r="AF170" s="256">
        <v>35549.29</v>
      </c>
      <c r="AG170" s="256">
        <v>603.44000000000005</v>
      </c>
      <c r="AH170" s="256">
        <v>0</v>
      </c>
      <c r="AI170" s="256">
        <v>201</v>
      </c>
      <c r="AJ170" s="256">
        <v>0</v>
      </c>
      <c r="AK170" s="256">
        <v>78009.56</v>
      </c>
      <c r="AL170" s="256">
        <v>243111.15</v>
      </c>
      <c r="AM170" s="256">
        <v>250618.56</v>
      </c>
      <c r="AN170" s="256">
        <v>0</v>
      </c>
      <c r="AO170" s="256">
        <v>313936.86</v>
      </c>
      <c r="AP170" s="279">
        <f t="shared" si="10"/>
        <v>36803595.560000002</v>
      </c>
    </row>
    <row r="171" spans="1:42" ht="15" customHeight="1" thickBot="1">
      <c r="A171" s="210" t="s">
        <v>556</v>
      </c>
      <c r="B171" s="6">
        <v>6619406.9199999999</v>
      </c>
      <c r="C171" s="6">
        <v>10492659.15</v>
      </c>
      <c r="D171" s="6">
        <v>145168</v>
      </c>
      <c r="E171" s="6">
        <v>3364732.14</v>
      </c>
      <c r="F171" s="6">
        <v>721653.49</v>
      </c>
      <c r="G171" s="6">
        <v>72156.52</v>
      </c>
      <c r="H171" s="6">
        <v>0</v>
      </c>
      <c r="I171" s="6">
        <v>258304.19</v>
      </c>
      <c r="J171" s="6">
        <v>6621.84</v>
      </c>
      <c r="K171" s="6">
        <v>2275676.58</v>
      </c>
      <c r="L171" s="6">
        <v>4967.24</v>
      </c>
      <c r="M171" s="6">
        <v>8397496.9299999997</v>
      </c>
      <c r="N171" s="6">
        <v>3473069.75</v>
      </c>
      <c r="O171" s="6">
        <v>198119.8</v>
      </c>
      <c r="P171" s="6">
        <v>0</v>
      </c>
      <c r="Q171" s="6">
        <v>0</v>
      </c>
      <c r="R171" s="6">
        <v>3352559.99</v>
      </c>
      <c r="S171" s="6">
        <v>2386343.12</v>
      </c>
      <c r="T171" s="6">
        <v>797084.03</v>
      </c>
      <c r="U171" s="6">
        <v>8056.04</v>
      </c>
      <c r="V171" s="6">
        <v>448383.1</v>
      </c>
      <c r="W171" s="6">
        <v>9397.93</v>
      </c>
      <c r="X171" s="6">
        <v>1578.65</v>
      </c>
      <c r="Y171" s="6">
        <v>272.16000000000003</v>
      </c>
      <c r="Z171" s="6">
        <v>593370.92000000004</v>
      </c>
      <c r="AA171" s="6">
        <v>19702.96</v>
      </c>
      <c r="AB171" s="6">
        <v>0</v>
      </c>
      <c r="AC171" s="6">
        <v>789140.98</v>
      </c>
      <c r="AD171" s="6">
        <v>0</v>
      </c>
      <c r="AE171" s="6">
        <v>258667.15</v>
      </c>
      <c r="AF171" s="6">
        <v>31191.82</v>
      </c>
      <c r="AG171" s="6">
        <v>493.36</v>
      </c>
      <c r="AH171" s="6">
        <v>0</v>
      </c>
      <c r="AI171" s="6">
        <v>1080</v>
      </c>
      <c r="AJ171" s="6">
        <v>0</v>
      </c>
      <c r="AK171" s="6">
        <v>70349.440000000002</v>
      </c>
      <c r="AL171" s="6">
        <v>275563.03999999998</v>
      </c>
      <c r="AM171" s="6">
        <v>336494.8</v>
      </c>
      <c r="AN171" s="6">
        <v>0</v>
      </c>
      <c r="AO171" s="6">
        <v>333913.75</v>
      </c>
      <c r="AP171" s="224">
        <f t="shared" si="10"/>
        <v>45743675.789999984</v>
      </c>
    </row>
    <row r="172" spans="1:42" ht="15" customHeight="1" thickTop="1">
      <c r="A172" s="251"/>
      <c r="B172" s="120">
        <f>+SUM(B160:B171)</f>
        <v>79102092.639999986</v>
      </c>
      <c r="C172" s="120">
        <f t="shared" ref="C172:AP172" si="13">+SUM(C160:C171)</f>
        <v>125522974.68000001</v>
      </c>
      <c r="D172" s="120">
        <f t="shared" si="13"/>
        <v>1258865.24</v>
      </c>
      <c r="E172" s="120">
        <f t="shared" si="13"/>
        <v>38922176.890000001</v>
      </c>
      <c r="F172" s="120">
        <f t="shared" si="13"/>
        <v>8000862.7800000003</v>
      </c>
      <c r="G172" s="120">
        <f t="shared" si="13"/>
        <v>649379.57000000007</v>
      </c>
      <c r="H172" s="120">
        <f t="shared" si="13"/>
        <v>1914</v>
      </c>
      <c r="I172" s="120">
        <f t="shared" si="13"/>
        <v>2489020.69</v>
      </c>
      <c r="J172" s="120">
        <f t="shared" si="13"/>
        <v>47767.72</v>
      </c>
      <c r="K172" s="120">
        <f t="shared" si="13"/>
        <v>22088096.5</v>
      </c>
      <c r="L172" s="120">
        <f t="shared" si="13"/>
        <v>25210.159999999996</v>
      </c>
      <c r="M172" s="120">
        <f t="shared" si="13"/>
        <v>82159070.579999983</v>
      </c>
      <c r="N172" s="120">
        <f t="shared" si="13"/>
        <v>28136585.399999999</v>
      </c>
      <c r="O172" s="120">
        <f t="shared" si="13"/>
        <v>1745751.9099999997</v>
      </c>
      <c r="P172" s="120">
        <f t="shared" si="13"/>
        <v>0</v>
      </c>
      <c r="Q172" s="120">
        <f t="shared" si="13"/>
        <v>0</v>
      </c>
      <c r="R172" s="120">
        <f t="shared" si="13"/>
        <v>35084768.359999999</v>
      </c>
      <c r="S172" s="120">
        <f t="shared" si="13"/>
        <v>13421570.48</v>
      </c>
      <c r="T172" s="120">
        <f t="shared" si="13"/>
        <v>6548770.1599999992</v>
      </c>
      <c r="U172" s="120">
        <f t="shared" si="13"/>
        <v>94312.650000000009</v>
      </c>
      <c r="V172" s="120">
        <f t="shared" si="13"/>
        <v>4204042.8</v>
      </c>
      <c r="W172" s="120">
        <f t="shared" si="13"/>
        <v>53773.99</v>
      </c>
      <c r="X172" s="120">
        <f t="shared" si="13"/>
        <v>17772.030000000002</v>
      </c>
      <c r="Y172" s="120">
        <f t="shared" si="13"/>
        <v>7463.08</v>
      </c>
      <c r="Z172" s="120">
        <f t="shared" si="13"/>
        <v>6092256.5099999998</v>
      </c>
      <c r="AA172" s="120">
        <f t="shared" si="13"/>
        <v>209419.41999999998</v>
      </c>
      <c r="AB172" s="120">
        <f t="shared" si="13"/>
        <v>812.69</v>
      </c>
      <c r="AC172" s="120">
        <f t="shared" si="13"/>
        <v>10707928.800000001</v>
      </c>
      <c r="AD172" s="120">
        <f t="shared" si="13"/>
        <v>0</v>
      </c>
      <c r="AE172" s="120">
        <f t="shared" si="13"/>
        <v>3202435.82</v>
      </c>
      <c r="AF172" s="120">
        <f t="shared" si="13"/>
        <v>394937.41000000003</v>
      </c>
      <c r="AG172" s="120">
        <f t="shared" si="13"/>
        <v>9683.42</v>
      </c>
      <c r="AH172" s="120">
        <f t="shared" si="13"/>
        <v>708.3</v>
      </c>
      <c r="AI172" s="120">
        <f t="shared" si="13"/>
        <v>21490.400000000001</v>
      </c>
      <c r="AJ172" s="120">
        <f t="shared" si="13"/>
        <v>520.9</v>
      </c>
      <c r="AK172" s="120">
        <f t="shared" si="13"/>
        <v>882626.87999999989</v>
      </c>
      <c r="AL172" s="120">
        <f t="shared" si="13"/>
        <v>2925602.39</v>
      </c>
      <c r="AM172" s="120">
        <f t="shared" si="13"/>
        <v>3602732.5100000002</v>
      </c>
      <c r="AN172" s="120">
        <f t="shared" si="13"/>
        <v>520.9</v>
      </c>
      <c r="AO172" s="120">
        <f t="shared" si="13"/>
        <v>4241442.9799999995</v>
      </c>
      <c r="AP172" s="120">
        <f t="shared" si="13"/>
        <v>481875361.63999999</v>
      </c>
    </row>
    <row r="173" spans="1:42" ht="15" customHeight="1">
      <c r="A173" s="210" t="s">
        <v>558</v>
      </c>
      <c r="B173" s="256">
        <v>6129072.54</v>
      </c>
      <c r="C173" s="256">
        <v>9703390.3100000005</v>
      </c>
      <c r="D173" s="256">
        <v>175588.71</v>
      </c>
      <c r="E173" s="256">
        <v>2544255.0299999998</v>
      </c>
      <c r="F173" s="256">
        <v>924136.62</v>
      </c>
      <c r="G173" s="256">
        <v>65593.47</v>
      </c>
      <c r="H173" s="256">
        <v>0</v>
      </c>
      <c r="I173" s="256">
        <v>260426.07</v>
      </c>
      <c r="J173" s="256">
        <v>2709.28</v>
      </c>
      <c r="K173" s="256">
        <v>1623650.99</v>
      </c>
      <c r="L173" s="256">
        <v>4172.24</v>
      </c>
      <c r="M173" s="256">
        <v>6163315.04</v>
      </c>
      <c r="N173" s="256">
        <v>2053400.53</v>
      </c>
      <c r="O173" s="256">
        <v>136014.62</v>
      </c>
      <c r="P173" s="256">
        <v>0</v>
      </c>
      <c r="Q173" s="256">
        <v>0</v>
      </c>
      <c r="R173" s="256">
        <v>2652264.0299999998</v>
      </c>
      <c r="S173" s="256">
        <v>1137131.68</v>
      </c>
      <c r="T173" s="256">
        <v>712905.71</v>
      </c>
      <c r="U173" s="256">
        <v>7987.64</v>
      </c>
      <c r="V173" s="256">
        <v>283194.03000000003</v>
      </c>
      <c r="W173" s="256">
        <v>5099.05</v>
      </c>
      <c r="X173" s="256">
        <v>1475.23</v>
      </c>
      <c r="Y173" s="256">
        <v>1088.6400000000001</v>
      </c>
      <c r="Z173" s="256">
        <v>469243.07</v>
      </c>
      <c r="AA173" s="256">
        <v>17088.73</v>
      </c>
      <c r="AB173" s="256">
        <v>0</v>
      </c>
      <c r="AC173" s="256">
        <v>696955.32</v>
      </c>
      <c r="AD173" s="256">
        <v>0</v>
      </c>
      <c r="AE173" s="256">
        <v>196390.91</v>
      </c>
      <c r="AF173" s="256">
        <v>39293.58</v>
      </c>
      <c r="AG173" s="256">
        <v>1109.44</v>
      </c>
      <c r="AH173" s="256">
        <v>0</v>
      </c>
      <c r="AI173" s="256">
        <v>1181.32</v>
      </c>
      <c r="AJ173" s="256">
        <v>0</v>
      </c>
      <c r="AK173" s="256">
        <v>56976.639999999999</v>
      </c>
      <c r="AL173" s="256">
        <v>246392.82</v>
      </c>
      <c r="AM173" s="256">
        <v>530378.43999999994</v>
      </c>
      <c r="AN173" s="256">
        <v>0</v>
      </c>
      <c r="AO173" s="256">
        <v>256340.11</v>
      </c>
      <c r="AP173" s="279">
        <f t="shared" ref="AP173:AP181" si="14">SUM(B173:AO173)</f>
        <v>37098221.839999989</v>
      </c>
    </row>
    <row r="174" spans="1:42" ht="15" customHeight="1">
      <c r="A174" s="210" t="s">
        <v>560</v>
      </c>
      <c r="B174" s="6">
        <v>6109970.6600000001</v>
      </c>
      <c r="C174" s="6">
        <v>9959296.6999999993</v>
      </c>
      <c r="D174" s="6">
        <v>808562.41</v>
      </c>
      <c r="E174" s="6">
        <v>1923639.32</v>
      </c>
      <c r="F174" s="6">
        <v>490381.81</v>
      </c>
      <c r="G174" s="6">
        <v>67469.47</v>
      </c>
      <c r="H174" s="6">
        <v>0</v>
      </c>
      <c r="I174" s="6">
        <v>251105.4</v>
      </c>
      <c r="J174" s="6">
        <v>1434.04</v>
      </c>
      <c r="K174" s="6">
        <v>1535976.75</v>
      </c>
      <c r="L174" s="6">
        <v>4526.08</v>
      </c>
      <c r="M174" s="6">
        <v>5448136.0800000001</v>
      </c>
      <c r="N174" s="6">
        <v>1869786.68</v>
      </c>
      <c r="O174" s="6">
        <v>101359.49</v>
      </c>
      <c r="P174" s="6">
        <v>0</v>
      </c>
      <c r="Q174" s="6">
        <v>0</v>
      </c>
      <c r="R174" s="6">
        <v>2387492.34</v>
      </c>
      <c r="S174" s="6">
        <v>1226162.1200000001</v>
      </c>
      <c r="T174" s="6">
        <v>1020649.7</v>
      </c>
      <c r="U174" s="6">
        <v>8820.2800000000007</v>
      </c>
      <c r="V174" s="6">
        <v>238914.66</v>
      </c>
      <c r="W174" s="6">
        <v>3876.84</v>
      </c>
      <c r="X174" s="6">
        <v>1876.24</v>
      </c>
      <c r="Y174" s="6">
        <v>1406.64</v>
      </c>
      <c r="Z174" s="6">
        <v>417091.2</v>
      </c>
      <c r="AA174" s="6">
        <v>46906.23</v>
      </c>
      <c r="AB174" s="6">
        <v>0</v>
      </c>
      <c r="AC174" s="6">
        <v>581030.32999999996</v>
      </c>
      <c r="AD174" s="6">
        <v>0</v>
      </c>
      <c r="AE174" s="6">
        <v>31688.49</v>
      </c>
      <c r="AF174" s="6">
        <v>31688.400000000001</v>
      </c>
      <c r="AG174" s="6">
        <v>1431.08</v>
      </c>
      <c r="AH174" s="6">
        <v>0</v>
      </c>
      <c r="AI174" s="6">
        <v>1729</v>
      </c>
      <c r="AJ174" s="6">
        <v>0</v>
      </c>
      <c r="AK174" s="6">
        <v>56381.16</v>
      </c>
      <c r="AL174" s="6">
        <v>204664.61</v>
      </c>
      <c r="AM174" s="6">
        <v>324539.64</v>
      </c>
      <c r="AN174" s="6">
        <v>0</v>
      </c>
      <c r="AO174" s="6">
        <v>289189.36</v>
      </c>
      <c r="AP174" s="290">
        <f t="shared" si="14"/>
        <v>35447183.209999979</v>
      </c>
    </row>
    <row r="175" spans="1:42" ht="15" customHeight="1">
      <c r="A175" s="210" t="s">
        <v>563</v>
      </c>
      <c r="B175" s="256">
        <v>6372714.5800000001</v>
      </c>
      <c r="C175" s="256">
        <v>11853154.52</v>
      </c>
      <c r="D175" s="256">
        <v>899142.45</v>
      </c>
      <c r="E175" s="256">
        <v>2027680.04</v>
      </c>
      <c r="F175" s="256">
        <v>888955.88</v>
      </c>
      <c r="G175" s="256">
        <v>63589.53</v>
      </c>
      <c r="H175" s="256">
        <v>0</v>
      </c>
      <c r="I175" s="256">
        <v>251688.15</v>
      </c>
      <c r="J175" s="256">
        <v>1790.56</v>
      </c>
      <c r="K175" s="256">
        <v>1564939.04</v>
      </c>
      <c r="L175" s="256">
        <v>1173</v>
      </c>
      <c r="M175" s="256">
        <v>5415958.8399999999</v>
      </c>
      <c r="N175" s="256">
        <v>2047807.01</v>
      </c>
      <c r="O175" s="256">
        <v>117555.3</v>
      </c>
      <c r="P175" s="256">
        <v>0</v>
      </c>
      <c r="Q175" s="256">
        <v>0</v>
      </c>
      <c r="R175" s="256">
        <v>2611526.15</v>
      </c>
      <c r="S175" s="256">
        <v>1593240.76</v>
      </c>
      <c r="T175" s="256">
        <v>546563.56999999995</v>
      </c>
      <c r="U175" s="256">
        <v>6790.48</v>
      </c>
      <c r="V175" s="256">
        <v>283283.28999999998</v>
      </c>
      <c r="W175" s="256">
        <v>4459.1099999999997</v>
      </c>
      <c r="X175" s="256">
        <v>1483.56</v>
      </c>
      <c r="Y175" s="256">
        <v>1491.44</v>
      </c>
      <c r="Z175" s="256">
        <v>393701.67</v>
      </c>
      <c r="AA175" s="256">
        <v>15791.12</v>
      </c>
      <c r="AB175" s="256">
        <v>0</v>
      </c>
      <c r="AC175" s="256">
        <v>642282.21</v>
      </c>
      <c r="AD175" s="256">
        <v>0</v>
      </c>
      <c r="AE175" s="256">
        <v>229013.92</v>
      </c>
      <c r="AF175" s="256">
        <v>22527.53</v>
      </c>
      <c r="AG175" s="256">
        <v>984.8</v>
      </c>
      <c r="AH175" s="256">
        <v>0</v>
      </c>
      <c r="AI175" s="256">
        <v>7011</v>
      </c>
      <c r="AJ175" s="256">
        <v>0</v>
      </c>
      <c r="AK175" s="256">
        <v>66731.199999999997</v>
      </c>
      <c r="AL175" s="256">
        <v>234463.75</v>
      </c>
      <c r="AM175" s="256">
        <v>354355.84</v>
      </c>
      <c r="AN175" s="256">
        <v>0</v>
      </c>
      <c r="AO175" s="256">
        <v>366995.19</v>
      </c>
      <c r="AP175" s="279">
        <f t="shared" si="14"/>
        <v>38888845.489999995</v>
      </c>
    </row>
    <row r="176" spans="1:42" ht="15" customHeight="1">
      <c r="A176" s="210" t="s">
        <v>565</v>
      </c>
      <c r="B176" s="6">
        <v>5147495.66</v>
      </c>
      <c r="C176" s="6">
        <v>10211462.369999999</v>
      </c>
      <c r="D176" s="6">
        <v>456856.25</v>
      </c>
      <c r="E176" s="6">
        <v>2375423.91</v>
      </c>
      <c r="F176" s="6">
        <v>588230.63</v>
      </c>
      <c r="G176" s="6">
        <v>62602.99</v>
      </c>
      <c r="H176" s="6">
        <v>0</v>
      </c>
      <c r="I176" s="6">
        <v>169352.06</v>
      </c>
      <c r="J176" s="6">
        <v>1752</v>
      </c>
      <c r="K176" s="6">
        <v>1384857.51</v>
      </c>
      <c r="L176" s="6">
        <v>181.44</v>
      </c>
      <c r="M176" s="6">
        <v>5114021.84</v>
      </c>
      <c r="N176" s="6">
        <v>1950016.64</v>
      </c>
      <c r="O176" s="6">
        <v>114456.46</v>
      </c>
      <c r="P176" s="6">
        <v>0</v>
      </c>
      <c r="Q176" s="6">
        <v>0</v>
      </c>
      <c r="R176" s="6">
        <v>2506935.6800000002</v>
      </c>
      <c r="S176" s="6">
        <v>1452570.64</v>
      </c>
      <c r="T176" s="6">
        <v>189553.32</v>
      </c>
      <c r="U176" s="6">
        <v>7214.68</v>
      </c>
      <c r="V176" s="6">
        <v>320263.06</v>
      </c>
      <c r="W176" s="6">
        <v>4768.13</v>
      </c>
      <c r="X176" s="6">
        <v>1421.72</v>
      </c>
      <c r="Y176" s="6">
        <v>136.08000000000001</v>
      </c>
      <c r="Z176" s="6">
        <v>366965.63</v>
      </c>
      <c r="AA176" s="6">
        <v>14961.56</v>
      </c>
      <c r="AB176" s="6">
        <v>0</v>
      </c>
      <c r="AC176" s="6">
        <v>646872.52</v>
      </c>
      <c r="AD176" s="6">
        <v>0</v>
      </c>
      <c r="AE176" s="6">
        <v>214383.45</v>
      </c>
      <c r="AF176" s="6">
        <v>19921.240000000002</v>
      </c>
      <c r="AG176" s="6">
        <v>391.72</v>
      </c>
      <c r="AH176" s="6">
        <v>0</v>
      </c>
      <c r="AI176" s="6">
        <v>1492</v>
      </c>
      <c r="AJ176" s="6">
        <v>0</v>
      </c>
      <c r="AK176" s="6">
        <v>57285.84</v>
      </c>
      <c r="AL176" s="6">
        <v>179858.42</v>
      </c>
      <c r="AM176" s="6">
        <v>288655.76</v>
      </c>
      <c r="AN176" s="6">
        <v>0</v>
      </c>
      <c r="AO176" s="6">
        <v>391271.9</v>
      </c>
      <c r="AP176" s="290">
        <f t="shared" si="14"/>
        <v>34241633.109999985</v>
      </c>
    </row>
    <row r="177" spans="1:42" ht="15" customHeight="1">
      <c r="A177" s="210" t="s">
        <v>568</v>
      </c>
      <c r="B177" s="256">
        <v>4592189.97</v>
      </c>
      <c r="C177" s="256">
        <v>9145673.6099999994</v>
      </c>
      <c r="D177" s="256">
        <v>132150.17000000001</v>
      </c>
      <c r="E177" s="256">
        <v>2984537.02</v>
      </c>
      <c r="F177" s="256">
        <v>602785.57999999996</v>
      </c>
      <c r="G177" s="256">
        <v>68760.73</v>
      </c>
      <c r="H177" s="256">
        <v>0</v>
      </c>
      <c r="I177" s="256">
        <v>338717.95</v>
      </c>
      <c r="J177" s="256">
        <v>1750.04</v>
      </c>
      <c r="K177" s="256">
        <v>1586176.21</v>
      </c>
      <c r="L177" s="256">
        <v>90.72</v>
      </c>
      <c r="M177" s="256">
        <v>6576545.2699999996</v>
      </c>
      <c r="N177" s="256">
        <v>2295155.85</v>
      </c>
      <c r="O177" s="256">
        <v>139170.1</v>
      </c>
      <c r="P177" s="256">
        <v>0</v>
      </c>
      <c r="Q177" s="256">
        <v>0</v>
      </c>
      <c r="R177" s="256">
        <v>2768172.34</v>
      </c>
      <c r="S177" s="256">
        <v>1445511.56</v>
      </c>
      <c r="T177" s="256">
        <v>397027.71</v>
      </c>
      <c r="U177" s="256">
        <v>6641.88</v>
      </c>
      <c r="V177" s="256">
        <v>400292.23</v>
      </c>
      <c r="W177" s="256">
        <v>240</v>
      </c>
      <c r="X177" s="256">
        <v>1701.98</v>
      </c>
      <c r="Y177" s="256">
        <v>246.8</v>
      </c>
      <c r="Z177" s="256">
        <v>472403.64</v>
      </c>
      <c r="AA177" s="256">
        <v>18383.97</v>
      </c>
      <c r="AB177" s="256">
        <v>0</v>
      </c>
      <c r="AC177" s="256">
        <v>906846.1</v>
      </c>
      <c r="AD177" s="256">
        <v>0</v>
      </c>
      <c r="AE177" s="256">
        <v>271505.82</v>
      </c>
      <c r="AF177" s="256">
        <v>25944.85</v>
      </c>
      <c r="AG177" s="256">
        <v>180</v>
      </c>
      <c r="AH177" s="256">
        <v>0</v>
      </c>
      <c r="AI177" s="256">
        <v>0</v>
      </c>
      <c r="AJ177" s="256">
        <v>0</v>
      </c>
      <c r="AK177" s="256">
        <v>84604.160000000003</v>
      </c>
      <c r="AL177" s="256">
        <v>239213.68</v>
      </c>
      <c r="AM177" s="256">
        <v>332832.36</v>
      </c>
      <c r="AN177" s="256">
        <v>0</v>
      </c>
      <c r="AO177" s="256">
        <v>465351.36</v>
      </c>
      <c r="AP177" s="279">
        <f t="shared" si="14"/>
        <v>36300803.659999996</v>
      </c>
    </row>
    <row r="178" spans="1:42" ht="15" customHeight="1">
      <c r="A178" s="210" t="s">
        <v>572</v>
      </c>
      <c r="B178" s="6">
        <v>4178838.27</v>
      </c>
      <c r="C178" s="6">
        <v>10668407.130000001</v>
      </c>
      <c r="D178" s="6">
        <v>54815.28</v>
      </c>
      <c r="E178" s="6">
        <v>2704253.28</v>
      </c>
      <c r="F178" s="6">
        <v>706133.71</v>
      </c>
      <c r="G178" s="6">
        <v>76429.02</v>
      </c>
      <c r="H178" s="6">
        <v>0</v>
      </c>
      <c r="I178" s="6">
        <v>94890.16</v>
      </c>
      <c r="J178" s="6">
        <v>2617.7199999999998</v>
      </c>
      <c r="K178" s="6">
        <v>1748982.43</v>
      </c>
      <c r="L178" s="6">
        <v>453.6</v>
      </c>
      <c r="M178" s="6">
        <v>7086577.2000000002</v>
      </c>
      <c r="N178" s="6">
        <v>2105731.9300000002</v>
      </c>
      <c r="O178" s="6">
        <v>162405.26</v>
      </c>
      <c r="P178" s="6">
        <v>0</v>
      </c>
      <c r="Q178" s="6">
        <v>0</v>
      </c>
      <c r="R178" s="6">
        <v>2715194.3</v>
      </c>
      <c r="S178" s="6">
        <v>1655428.52</v>
      </c>
      <c r="T178" s="6">
        <v>453844.55</v>
      </c>
      <c r="U178" s="6">
        <v>5267.4</v>
      </c>
      <c r="V178" s="6">
        <v>299466.94</v>
      </c>
      <c r="W178" s="6">
        <v>2298.86</v>
      </c>
      <c r="X178" s="6">
        <v>1279.9000000000001</v>
      </c>
      <c r="Y178" s="6">
        <v>90.72</v>
      </c>
      <c r="Z178" s="6">
        <v>489408.67</v>
      </c>
      <c r="AA178" s="6">
        <v>17392.66</v>
      </c>
      <c r="AB178" s="6">
        <v>0</v>
      </c>
      <c r="AC178" s="6">
        <v>1107602.82</v>
      </c>
      <c r="AD178" s="6">
        <v>0</v>
      </c>
      <c r="AE178" s="6">
        <v>247245.07</v>
      </c>
      <c r="AF178" s="6">
        <v>46310.81</v>
      </c>
      <c r="AG178" s="6">
        <v>224</v>
      </c>
      <c r="AH178" s="6">
        <v>0</v>
      </c>
      <c r="AI178" s="6">
        <v>239</v>
      </c>
      <c r="AJ178" s="6">
        <v>0</v>
      </c>
      <c r="AK178" s="6">
        <v>65973.960000000006</v>
      </c>
      <c r="AL178" s="6">
        <v>256031.9</v>
      </c>
      <c r="AM178" s="6">
        <v>486479.44</v>
      </c>
      <c r="AN178" s="6">
        <v>250</v>
      </c>
      <c r="AO178" s="6">
        <v>367200.44</v>
      </c>
      <c r="AP178" s="290">
        <f t="shared" si="14"/>
        <v>37807764.949999988</v>
      </c>
    </row>
    <row r="179" spans="1:42" ht="15" customHeight="1">
      <c r="A179" s="210" t="s">
        <v>574</v>
      </c>
      <c r="B179" s="256">
        <v>4453217.7300000004</v>
      </c>
      <c r="C179" s="256">
        <v>9016176.5899999999</v>
      </c>
      <c r="D179" s="256">
        <v>14027</v>
      </c>
      <c r="E179" s="256">
        <v>2580506.62</v>
      </c>
      <c r="F179" s="256">
        <v>676964.26</v>
      </c>
      <c r="G179" s="256">
        <v>64221.64</v>
      </c>
      <c r="H179" s="256">
        <v>0</v>
      </c>
      <c r="I179" s="256">
        <v>125081.48</v>
      </c>
      <c r="J179" s="256">
        <v>2375.8000000000002</v>
      </c>
      <c r="K179" s="256">
        <v>1699796.87</v>
      </c>
      <c r="L179" s="256">
        <v>335.44</v>
      </c>
      <c r="M179" s="256">
        <v>7248856.6799999997</v>
      </c>
      <c r="N179" s="256">
        <v>2055525.46</v>
      </c>
      <c r="O179" s="256">
        <v>164011.62</v>
      </c>
      <c r="P179" s="256">
        <v>0</v>
      </c>
      <c r="Q179" s="256">
        <v>0</v>
      </c>
      <c r="R179" s="256">
        <v>2658923.17</v>
      </c>
      <c r="S179" s="256">
        <v>1695415.32</v>
      </c>
      <c r="T179" s="256">
        <v>311351.14</v>
      </c>
      <c r="U179" s="256">
        <v>7833.48</v>
      </c>
      <c r="V179" s="256">
        <v>310589.01</v>
      </c>
      <c r="W179" s="256">
        <v>1277.4000000000001</v>
      </c>
      <c r="X179" s="256">
        <v>1581.85</v>
      </c>
      <c r="Y179" s="256">
        <v>182.08</v>
      </c>
      <c r="Z179" s="256">
        <v>446928.99</v>
      </c>
      <c r="AA179" s="256">
        <v>16973.349999999999</v>
      </c>
      <c r="AB179" s="256">
        <v>153.19999999999999</v>
      </c>
      <c r="AC179" s="256">
        <v>971406.77</v>
      </c>
      <c r="AD179" s="256">
        <v>0</v>
      </c>
      <c r="AE179" s="256">
        <v>170527.67</v>
      </c>
      <c r="AF179" s="256">
        <v>26251.42</v>
      </c>
      <c r="AG179" s="256">
        <v>396</v>
      </c>
      <c r="AH179" s="256">
        <v>0</v>
      </c>
      <c r="AI179" s="256">
        <v>1247.72</v>
      </c>
      <c r="AJ179" s="256">
        <v>0</v>
      </c>
      <c r="AK179" s="256">
        <v>81584.44</v>
      </c>
      <c r="AL179" s="256">
        <v>233590.08</v>
      </c>
      <c r="AM179" s="256">
        <v>346469.72</v>
      </c>
      <c r="AN179" s="256">
        <v>0</v>
      </c>
      <c r="AO179" s="256">
        <v>304068.06</v>
      </c>
      <c r="AP179" s="279">
        <f t="shared" si="14"/>
        <v>35687848.06000001</v>
      </c>
    </row>
    <row r="180" spans="1:42" ht="15" customHeight="1">
      <c r="A180" s="210" t="s">
        <v>579</v>
      </c>
      <c r="B180" s="6">
        <v>5090474.4800000004</v>
      </c>
      <c r="C180" s="6">
        <v>8549254.4100000001</v>
      </c>
      <c r="D180" s="6">
        <v>409487.32</v>
      </c>
      <c r="E180" s="6">
        <v>2214528.41</v>
      </c>
      <c r="F180" s="6">
        <v>632192.93000000005</v>
      </c>
      <c r="G180" s="6">
        <v>95106.62</v>
      </c>
      <c r="H180" s="6">
        <v>3628.8</v>
      </c>
      <c r="I180" s="6">
        <v>246013.12</v>
      </c>
      <c r="J180" s="6">
        <v>1309.8399999999999</v>
      </c>
      <c r="K180" s="6">
        <v>1602861.54</v>
      </c>
      <c r="L180" s="6">
        <v>181.44</v>
      </c>
      <c r="M180" s="6">
        <v>7118238.6799999997</v>
      </c>
      <c r="N180" s="6">
        <v>2230257.16</v>
      </c>
      <c r="O180" s="6">
        <v>190001.94</v>
      </c>
      <c r="P180" s="6">
        <v>0</v>
      </c>
      <c r="Q180" s="6">
        <v>0</v>
      </c>
      <c r="R180" s="6">
        <v>2713387.48</v>
      </c>
      <c r="S180" s="6">
        <v>1816974.98</v>
      </c>
      <c r="T180" s="6">
        <v>433859.61</v>
      </c>
      <c r="U180" s="6">
        <v>8060.08</v>
      </c>
      <c r="V180" s="6">
        <v>229789.35</v>
      </c>
      <c r="W180" s="6">
        <v>2518.2600000000002</v>
      </c>
      <c r="X180" s="6">
        <v>1773.14</v>
      </c>
      <c r="Y180" s="6">
        <v>181.44</v>
      </c>
      <c r="Z180" s="6">
        <v>470922.02</v>
      </c>
      <c r="AA180" s="6">
        <v>17307.25</v>
      </c>
      <c r="AB180" s="6">
        <v>23.5</v>
      </c>
      <c r="AC180" s="6">
        <v>753527.94</v>
      </c>
      <c r="AD180" s="6">
        <v>0</v>
      </c>
      <c r="AE180" s="6">
        <v>189007.05</v>
      </c>
      <c r="AF180" s="6">
        <v>26416.44</v>
      </c>
      <c r="AG180" s="6">
        <v>999.44</v>
      </c>
      <c r="AH180" s="6">
        <v>0</v>
      </c>
      <c r="AI180" s="6">
        <v>653.6</v>
      </c>
      <c r="AJ180" s="6">
        <v>0</v>
      </c>
      <c r="AK180" s="6">
        <v>92460.36</v>
      </c>
      <c r="AL180" s="6">
        <v>213438.62</v>
      </c>
      <c r="AM180" s="6">
        <v>328618.88</v>
      </c>
      <c r="AN180" s="6">
        <v>199</v>
      </c>
      <c r="AO180" s="6">
        <v>340148.52</v>
      </c>
      <c r="AP180" s="290">
        <f t="shared" si="14"/>
        <v>36023803.649999999</v>
      </c>
    </row>
    <row r="181" spans="1:42" ht="15" customHeight="1">
      <c r="A181" s="210" t="s">
        <v>582</v>
      </c>
      <c r="B181" s="256">
        <v>5290469.5999999996</v>
      </c>
      <c r="C181" s="256">
        <v>8539636.2300000004</v>
      </c>
      <c r="D181" s="256">
        <v>685842.04</v>
      </c>
      <c r="E181" s="256">
        <v>1979122.15</v>
      </c>
      <c r="F181" s="256">
        <v>828011.11</v>
      </c>
      <c r="G181" s="256">
        <v>66285.240000000005</v>
      </c>
      <c r="H181" s="256">
        <v>0</v>
      </c>
      <c r="I181" s="256">
        <v>342084.4</v>
      </c>
      <c r="J181" s="256">
        <v>1890.84</v>
      </c>
      <c r="K181" s="256">
        <v>1673006.0800000001</v>
      </c>
      <c r="L181" s="256">
        <v>281.44</v>
      </c>
      <c r="M181" s="256">
        <v>7250673.5599999996</v>
      </c>
      <c r="N181" s="256">
        <v>2082502.66</v>
      </c>
      <c r="O181" s="256">
        <v>217552.37</v>
      </c>
      <c r="P181" s="256">
        <v>0</v>
      </c>
      <c r="Q181" s="256">
        <v>0</v>
      </c>
      <c r="R181" s="256">
        <v>2367850.4700000002</v>
      </c>
      <c r="S181" s="256">
        <v>1832713.24</v>
      </c>
      <c r="T181" s="256">
        <v>300079.78000000003</v>
      </c>
      <c r="U181" s="256">
        <v>10385.879999999999</v>
      </c>
      <c r="V181" s="256">
        <v>231701.62</v>
      </c>
      <c r="W181" s="256">
        <v>11364.84</v>
      </c>
      <c r="X181" s="256">
        <v>1802.61</v>
      </c>
      <c r="Y181" s="256">
        <v>0</v>
      </c>
      <c r="Z181" s="256">
        <v>538594.27</v>
      </c>
      <c r="AA181" s="256">
        <v>18138.12</v>
      </c>
      <c r="AB181" s="256">
        <v>23.5</v>
      </c>
      <c r="AC181" s="256">
        <v>879655.93</v>
      </c>
      <c r="AD181" s="256">
        <v>0</v>
      </c>
      <c r="AE181" s="256">
        <v>201071.58</v>
      </c>
      <c r="AF181" s="256">
        <v>29084.32</v>
      </c>
      <c r="AG181" s="256">
        <v>1325.16</v>
      </c>
      <c r="AH181" s="256">
        <v>0</v>
      </c>
      <c r="AI181" s="256">
        <v>6140.72</v>
      </c>
      <c r="AJ181" s="256">
        <v>0</v>
      </c>
      <c r="AK181" s="256">
        <v>74650.16</v>
      </c>
      <c r="AL181" s="256">
        <v>254302.47</v>
      </c>
      <c r="AM181" s="256">
        <v>282328.96000000002</v>
      </c>
      <c r="AN181" s="256">
        <v>0</v>
      </c>
      <c r="AO181" s="256">
        <v>358081.39</v>
      </c>
      <c r="AP181" s="279">
        <f t="shared" si="14"/>
        <v>36356652.739999987</v>
      </c>
    </row>
    <row r="182" spans="1:42" ht="15" customHeight="1">
      <c r="A182" s="210" t="s">
        <v>584</v>
      </c>
      <c r="B182" s="6">
        <v>6439348</v>
      </c>
      <c r="C182" s="6">
        <v>8094646.5499999998</v>
      </c>
      <c r="D182" s="6">
        <v>323072.32</v>
      </c>
      <c r="E182" s="6">
        <v>2425987.29</v>
      </c>
      <c r="F182" s="6">
        <v>1054603.79</v>
      </c>
      <c r="G182" s="6">
        <v>67892.02</v>
      </c>
      <c r="H182" s="6">
        <v>0</v>
      </c>
      <c r="I182" s="6">
        <v>119610.65</v>
      </c>
      <c r="J182" s="6">
        <v>3398.52</v>
      </c>
      <c r="K182" s="6">
        <v>1624175.76</v>
      </c>
      <c r="L182" s="6">
        <v>6952</v>
      </c>
      <c r="M182" s="6">
        <v>8038641.7999999998</v>
      </c>
      <c r="N182" s="6">
        <v>2058646.37</v>
      </c>
      <c r="O182" s="6">
        <v>204163.43</v>
      </c>
      <c r="P182" s="6">
        <v>0</v>
      </c>
      <c r="Q182" s="6">
        <v>0</v>
      </c>
      <c r="R182" s="6">
        <v>2253626.9</v>
      </c>
      <c r="S182" s="6">
        <v>1632189.18</v>
      </c>
      <c r="T182" s="6">
        <v>180239.98</v>
      </c>
      <c r="U182" s="6">
        <v>6324.72</v>
      </c>
      <c r="V182" s="6">
        <v>163094.26999999999</v>
      </c>
      <c r="W182" s="6">
        <v>21202.84</v>
      </c>
      <c r="X182" s="6">
        <v>1391.61</v>
      </c>
      <c r="Y182" s="6">
        <v>45.36</v>
      </c>
      <c r="Z182" s="6">
        <v>589608.66</v>
      </c>
      <c r="AA182" s="6">
        <v>16384.25</v>
      </c>
      <c r="AB182" s="6">
        <v>0</v>
      </c>
      <c r="AC182" s="6">
        <v>890268.9</v>
      </c>
      <c r="AD182" s="6">
        <v>0</v>
      </c>
      <c r="AE182" s="6">
        <v>211154.94</v>
      </c>
      <c r="AF182" s="6">
        <v>28466.17</v>
      </c>
      <c r="AG182" s="6">
        <v>458.36</v>
      </c>
      <c r="AH182" s="6">
        <v>0</v>
      </c>
      <c r="AI182" s="6">
        <v>1229.8699999999999</v>
      </c>
      <c r="AJ182" s="6">
        <v>0</v>
      </c>
      <c r="AK182" s="6">
        <v>81074.039999999994</v>
      </c>
      <c r="AL182" s="6">
        <v>242927.2</v>
      </c>
      <c r="AM182" s="6">
        <v>291362.32</v>
      </c>
      <c r="AN182" s="6">
        <v>291362.32</v>
      </c>
      <c r="AO182" s="6">
        <v>347780.72</v>
      </c>
      <c r="AP182" s="224">
        <f>SUM(B182:AO182)</f>
        <v>37711331.109999992</v>
      </c>
    </row>
    <row r="183" spans="1:42" ht="15" customHeight="1">
      <c r="A183" s="210" t="s">
        <v>586</v>
      </c>
      <c r="B183" s="256">
        <v>5831445.4199999999</v>
      </c>
      <c r="C183" s="256">
        <v>8683791.2200000007</v>
      </c>
      <c r="D183" s="256">
        <v>116790</v>
      </c>
      <c r="E183" s="256">
        <v>2962482.4</v>
      </c>
      <c r="F183" s="256">
        <v>522098.85</v>
      </c>
      <c r="G183" s="256">
        <v>77999.25</v>
      </c>
      <c r="H183" s="256">
        <v>0</v>
      </c>
      <c r="I183" s="256">
        <v>489846.68</v>
      </c>
      <c r="J183" s="256">
        <v>3453.64</v>
      </c>
      <c r="K183" s="256">
        <v>1623858.39</v>
      </c>
      <c r="L183" s="256">
        <v>4156</v>
      </c>
      <c r="M183" s="256">
        <v>8282425.1200000001</v>
      </c>
      <c r="N183" s="256">
        <v>2168778.31</v>
      </c>
      <c r="O183" s="256">
        <v>177710.17</v>
      </c>
      <c r="P183" s="256">
        <v>0</v>
      </c>
      <c r="Q183" s="256">
        <v>0</v>
      </c>
      <c r="R183" s="256">
        <v>2175030.09</v>
      </c>
      <c r="S183" s="256">
        <v>1635683.76</v>
      </c>
      <c r="T183" s="256">
        <v>148139.81</v>
      </c>
      <c r="U183" s="256">
        <v>7464.8</v>
      </c>
      <c r="V183" s="256">
        <v>131722.34</v>
      </c>
      <c r="W183" s="256">
        <v>13669.12</v>
      </c>
      <c r="X183" s="256">
        <v>1325.76</v>
      </c>
      <c r="Y183" s="256">
        <v>0</v>
      </c>
      <c r="Z183" s="256">
        <v>573828.52</v>
      </c>
      <c r="AA183" s="256">
        <v>15094.58</v>
      </c>
      <c r="AB183" s="256">
        <v>35</v>
      </c>
      <c r="AC183" s="256">
        <v>718514.78</v>
      </c>
      <c r="AD183" s="256">
        <v>0</v>
      </c>
      <c r="AE183" s="256">
        <v>214017.24</v>
      </c>
      <c r="AF183" s="256">
        <v>22283.34</v>
      </c>
      <c r="AG183" s="256">
        <v>0</v>
      </c>
      <c r="AH183" s="256">
        <v>0</v>
      </c>
      <c r="AI183" s="256">
        <v>893.56</v>
      </c>
      <c r="AJ183" s="256">
        <v>0</v>
      </c>
      <c r="AK183" s="256">
        <v>79007.199999999997</v>
      </c>
      <c r="AL183" s="256">
        <v>219752.1</v>
      </c>
      <c r="AM183" s="256">
        <v>270973.71999999997</v>
      </c>
      <c r="AN183" s="256">
        <v>9</v>
      </c>
      <c r="AO183" s="256">
        <v>304262.23</v>
      </c>
      <c r="AP183" s="279">
        <f>SUM(B183:AO183)</f>
        <v>37476542.400000013</v>
      </c>
    </row>
    <row r="184" spans="1:42" ht="15" customHeight="1" thickBot="1">
      <c r="A184" s="210" t="s">
        <v>588</v>
      </c>
      <c r="B184" s="6">
        <v>5731817.1600000001</v>
      </c>
      <c r="C184" s="6">
        <v>9559303.0700000003</v>
      </c>
      <c r="D184" s="6">
        <v>95773</v>
      </c>
      <c r="E184" s="6">
        <v>3251968.38</v>
      </c>
      <c r="F184" s="6">
        <v>708948.73</v>
      </c>
      <c r="G184" s="6">
        <v>90030.44</v>
      </c>
      <c r="H184" s="6">
        <v>0</v>
      </c>
      <c r="I184" s="6">
        <v>407466.84</v>
      </c>
      <c r="J184" s="6">
        <v>7835.88</v>
      </c>
      <c r="K184" s="6">
        <v>1856344.04</v>
      </c>
      <c r="L184" s="6">
        <v>4575</v>
      </c>
      <c r="M184" s="6">
        <v>9504772.3100000005</v>
      </c>
      <c r="N184" s="6">
        <v>3068635.98</v>
      </c>
      <c r="O184" s="6">
        <v>196169.86</v>
      </c>
      <c r="P184" s="6">
        <v>0</v>
      </c>
      <c r="Q184" s="6">
        <v>0</v>
      </c>
      <c r="R184" s="6">
        <v>2582863.11</v>
      </c>
      <c r="S184" s="6">
        <v>2869762.8</v>
      </c>
      <c r="T184" s="6">
        <v>472775.26</v>
      </c>
      <c r="U184" s="6">
        <v>7460.08</v>
      </c>
      <c r="V184" s="6">
        <v>223657.99</v>
      </c>
      <c r="W184" s="6">
        <v>9365.0400000000009</v>
      </c>
      <c r="X184" s="6">
        <v>2710.34</v>
      </c>
      <c r="Y184" s="6">
        <v>4454.6000000000004</v>
      </c>
      <c r="Z184" s="6">
        <v>632315.63</v>
      </c>
      <c r="AA184" s="6">
        <v>18491.810000000001</v>
      </c>
      <c r="AB184" s="6">
        <v>0</v>
      </c>
      <c r="AC184" s="6">
        <v>871664.97</v>
      </c>
      <c r="AD184" s="6">
        <v>0</v>
      </c>
      <c r="AE184" s="6">
        <v>237866.84</v>
      </c>
      <c r="AF184" s="6">
        <v>26692.240000000002</v>
      </c>
      <c r="AG184" s="6">
        <v>597</v>
      </c>
      <c r="AH184" s="6">
        <v>0</v>
      </c>
      <c r="AI184" s="6">
        <v>465.97</v>
      </c>
      <c r="AJ184" s="6">
        <v>0</v>
      </c>
      <c r="AK184" s="6">
        <v>70994</v>
      </c>
      <c r="AL184" s="6">
        <v>176641.91</v>
      </c>
      <c r="AM184" s="6">
        <v>278496.84000000003</v>
      </c>
      <c r="AN184" s="6">
        <v>0</v>
      </c>
      <c r="AO184" s="6">
        <v>332718.95</v>
      </c>
      <c r="AP184" s="224">
        <f>SUM(B184:AO184)</f>
        <v>43303636.070000008</v>
      </c>
    </row>
    <row r="185" spans="1:42" ht="15" customHeight="1" thickTop="1">
      <c r="A185" s="251"/>
      <c r="B185" s="120">
        <f>+SUM(B173:B184)</f>
        <v>65367054.070000008</v>
      </c>
      <c r="C185" s="120">
        <f t="shared" ref="C185:AP185" si="15">+SUM(C173:C184)</f>
        <v>113984192.71000001</v>
      </c>
      <c r="D185" s="120">
        <f t="shared" si="15"/>
        <v>4172106.9499999993</v>
      </c>
      <c r="E185" s="120">
        <f t="shared" si="15"/>
        <v>29974383.849999994</v>
      </c>
      <c r="F185" s="120">
        <f t="shared" si="15"/>
        <v>8623443.9000000004</v>
      </c>
      <c r="G185" s="120">
        <f t="shared" si="15"/>
        <v>865980.41999999993</v>
      </c>
      <c r="H185" s="120">
        <f t="shared" si="15"/>
        <v>3628.8</v>
      </c>
      <c r="I185" s="120">
        <f t="shared" si="15"/>
        <v>3096282.9599999995</v>
      </c>
      <c r="J185" s="120">
        <f t="shared" si="15"/>
        <v>32318.16</v>
      </c>
      <c r="K185" s="120">
        <f t="shared" si="15"/>
        <v>19524625.609999999</v>
      </c>
      <c r="L185" s="120">
        <f t="shared" si="15"/>
        <v>27078.400000000001</v>
      </c>
      <c r="M185" s="120">
        <f t="shared" si="15"/>
        <v>83248162.420000002</v>
      </c>
      <c r="N185" s="120">
        <f t="shared" si="15"/>
        <v>25986244.579999998</v>
      </c>
      <c r="O185" s="120">
        <f t="shared" si="15"/>
        <v>1920570.62</v>
      </c>
      <c r="P185" s="120">
        <f t="shared" si="15"/>
        <v>0</v>
      </c>
      <c r="Q185" s="120">
        <f t="shared" si="15"/>
        <v>0</v>
      </c>
      <c r="R185" s="120">
        <f t="shared" si="15"/>
        <v>30393266.059999995</v>
      </c>
      <c r="S185" s="120">
        <f t="shared" si="15"/>
        <v>19992784.560000002</v>
      </c>
      <c r="T185" s="120">
        <f t="shared" si="15"/>
        <v>5166990.1399999997</v>
      </c>
      <c r="U185" s="120">
        <f t="shared" si="15"/>
        <v>90251.400000000009</v>
      </c>
      <c r="V185" s="120">
        <f t="shared" si="15"/>
        <v>3115968.79</v>
      </c>
      <c r="W185" s="120">
        <f t="shared" si="15"/>
        <v>80139.489999999991</v>
      </c>
      <c r="X185" s="120">
        <f t="shared" si="15"/>
        <v>19823.940000000002</v>
      </c>
      <c r="Y185" s="120">
        <f t="shared" si="15"/>
        <v>9323.7999999999993</v>
      </c>
      <c r="Z185" s="120">
        <f t="shared" si="15"/>
        <v>5861011.9699999997</v>
      </c>
      <c r="AA185" s="120">
        <f t="shared" si="15"/>
        <v>232913.62999999998</v>
      </c>
      <c r="AB185" s="120">
        <f t="shared" si="15"/>
        <v>235.2</v>
      </c>
      <c r="AC185" s="120">
        <f t="shared" si="15"/>
        <v>9666628.5899999999</v>
      </c>
      <c r="AD185" s="120">
        <f t="shared" si="15"/>
        <v>0</v>
      </c>
      <c r="AE185" s="120">
        <f t="shared" si="15"/>
        <v>2413872.98</v>
      </c>
      <c r="AF185" s="120">
        <f t="shared" si="15"/>
        <v>344880.34</v>
      </c>
      <c r="AG185" s="120">
        <f t="shared" si="15"/>
        <v>8096.9999999999991</v>
      </c>
      <c r="AH185" s="120">
        <f t="shared" si="15"/>
        <v>0</v>
      </c>
      <c r="AI185" s="120">
        <f t="shared" si="15"/>
        <v>22283.760000000002</v>
      </c>
      <c r="AJ185" s="120">
        <f t="shared" si="15"/>
        <v>0</v>
      </c>
      <c r="AK185" s="120">
        <f t="shared" si="15"/>
        <v>867723.16</v>
      </c>
      <c r="AL185" s="120">
        <f t="shared" si="15"/>
        <v>2701277.56</v>
      </c>
      <c r="AM185" s="120">
        <f t="shared" si="15"/>
        <v>4115491.92</v>
      </c>
      <c r="AN185" s="120">
        <f t="shared" si="15"/>
        <v>291820.32</v>
      </c>
      <c r="AO185" s="120">
        <f t="shared" si="15"/>
        <v>4123408.23</v>
      </c>
      <c r="AP185" s="120">
        <f t="shared" si="15"/>
        <v>446344266.28999996</v>
      </c>
    </row>
    <row r="186" spans="1:42" ht="15" customHeight="1">
      <c r="A186" s="210" t="s">
        <v>607</v>
      </c>
      <c r="B186" s="6">
        <v>4793362.1500000004</v>
      </c>
      <c r="C186" s="6">
        <v>8617957</v>
      </c>
      <c r="D186" s="6">
        <v>0</v>
      </c>
      <c r="E186" s="6">
        <v>2834993.13</v>
      </c>
      <c r="F186" s="6">
        <v>648723.15</v>
      </c>
      <c r="G186" s="6">
        <v>61300.38</v>
      </c>
      <c r="H186" s="6">
        <v>0</v>
      </c>
      <c r="I186" s="6">
        <v>130830.24</v>
      </c>
      <c r="J186" s="6">
        <v>4728.5600000000004</v>
      </c>
      <c r="K186" s="6">
        <v>1399423.74</v>
      </c>
      <c r="L186" s="6">
        <v>4225.4399999999996</v>
      </c>
      <c r="M186" s="6">
        <v>6709447.6399999997</v>
      </c>
      <c r="N186" s="6">
        <v>1865537.28</v>
      </c>
      <c r="O186" s="6">
        <v>149195.51</v>
      </c>
      <c r="P186" s="6">
        <v>0</v>
      </c>
      <c r="Q186" s="6">
        <v>0</v>
      </c>
      <c r="R186" s="6">
        <v>2034358.9</v>
      </c>
      <c r="S186" s="6">
        <v>1281259.42</v>
      </c>
      <c r="T186" s="6">
        <v>333925.61</v>
      </c>
      <c r="U186" s="6">
        <v>6605.08</v>
      </c>
      <c r="V186" s="6">
        <v>225867.54</v>
      </c>
      <c r="W186" s="6">
        <v>7277.94</v>
      </c>
      <c r="X186" s="6">
        <v>1069.1099999999999</v>
      </c>
      <c r="Y186" s="6">
        <v>2301.48</v>
      </c>
      <c r="Z186" s="6">
        <v>485698.82</v>
      </c>
      <c r="AA186" s="6">
        <v>16419.080000000002</v>
      </c>
      <c r="AB186" s="6">
        <v>0</v>
      </c>
      <c r="AC186" s="6">
        <v>700895.26</v>
      </c>
      <c r="AD186" s="6">
        <v>0</v>
      </c>
      <c r="AE186" s="6">
        <v>225460.22</v>
      </c>
      <c r="AF186" s="6">
        <v>23236.18</v>
      </c>
      <c r="AG186" s="6">
        <v>0</v>
      </c>
      <c r="AH186" s="6">
        <v>0</v>
      </c>
      <c r="AI186" s="6">
        <v>241.82</v>
      </c>
      <c r="AJ186" s="6">
        <v>0</v>
      </c>
      <c r="AK186" s="6">
        <v>61243.44</v>
      </c>
      <c r="AL186" s="6">
        <v>200886.31</v>
      </c>
      <c r="AM186" s="6">
        <v>211849.68</v>
      </c>
      <c r="AN186" s="6">
        <v>0</v>
      </c>
      <c r="AO186" s="6">
        <v>288130.21999999997</v>
      </c>
      <c r="AP186" s="224">
        <f t="shared" ref="AP186:AP191" si="16">SUM(B186:AO186)</f>
        <v>33326450.329999994</v>
      </c>
    </row>
    <row r="187" spans="1:42" ht="15" customHeight="1">
      <c r="A187" s="210" t="s">
        <v>609</v>
      </c>
      <c r="B187" s="256">
        <v>3926384.36</v>
      </c>
      <c r="C187" s="256">
        <v>8444042.8900000006</v>
      </c>
      <c r="D187" s="256">
        <v>0</v>
      </c>
      <c r="E187" s="256">
        <v>2649129.27</v>
      </c>
      <c r="F187" s="256">
        <v>544783.01</v>
      </c>
      <c r="G187" s="256">
        <v>46596.53</v>
      </c>
      <c r="H187" s="256">
        <v>2948.4</v>
      </c>
      <c r="I187" s="256">
        <v>230475.86</v>
      </c>
      <c r="J187" s="256">
        <v>3666.12</v>
      </c>
      <c r="K187" s="256">
        <v>1319429.6100000001</v>
      </c>
      <c r="L187" s="256">
        <v>4386.9799999999996</v>
      </c>
      <c r="M187" s="256">
        <v>6025485.5199999996</v>
      </c>
      <c r="N187" s="256">
        <v>1731191.08</v>
      </c>
      <c r="O187" s="256">
        <v>144681.47</v>
      </c>
      <c r="P187" s="256">
        <v>0</v>
      </c>
      <c r="Q187" s="256">
        <v>0</v>
      </c>
      <c r="R187" s="256">
        <v>2029733.34</v>
      </c>
      <c r="S187" s="256">
        <v>1032540.54</v>
      </c>
      <c r="T187" s="256">
        <v>473403.73</v>
      </c>
      <c r="U187" s="256">
        <v>4950.5200000000004</v>
      </c>
      <c r="V187" s="256">
        <v>259178.87</v>
      </c>
      <c r="W187" s="256">
        <v>3435.35</v>
      </c>
      <c r="X187" s="256">
        <v>1423.87</v>
      </c>
      <c r="Y187" s="256">
        <v>861.84</v>
      </c>
      <c r="Z187" s="256">
        <v>443302.23</v>
      </c>
      <c r="AA187" s="256">
        <v>15159.42</v>
      </c>
      <c r="AB187" s="256">
        <v>0</v>
      </c>
      <c r="AC187" s="256">
        <v>766915.13</v>
      </c>
      <c r="AD187" s="256">
        <v>0</v>
      </c>
      <c r="AE187" s="256">
        <v>164440.64000000001</v>
      </c>
      <c r="AF187" s="256">
        <v>24686.12</v>
      </c>
      <c r="AG187" s="256">
        <v>0</v>
      </c>
      <c r="AH187" s="256">
        <v>0</v>
      </c>
      <c r="AI187" s="256">
        <v>1407.97</v>
      </c>
      <c r="AJ187" s="256">
        <v>0</v>
      </c>
      <c r="AK187" s="256">
        <v>56394.8</v>
      </c>
      <c r="AL187" s="256">
        <v>211502.82</v>
      </c>
      <c r="AM187" s="256">
        <v>238676.92</v>
      </c>
      <c r="AN187" s="256">
        <v>0</v>
      </c>
      <c r="AO187" s="256">
        <v>299022.99</v>
      </c>
      <c r="AP187" s="279">
        <f t="shared" si="16"/>
        <v>31100238.199999999</v>
      </c>
    </row>
    <row r="188" spans="1:42" ht="15" customHeight="1">
      <c r="A188" s="210" t="s">
        <v>612</v>
      </c>
      <c r="B188" s="6">
        <v>4709958.7300000004</v>
      </c>
      <c r="C188" s="6">
        <v>10623687.880000001</v>
      </c>
      <c r="D188" s="6">
        <v>1360.8</v>
      </c>
      <c r="E188" s="6">
        <v>2980110.65</v>
      </c>
      <c r="F188" s="6">
        <v>751961.39</v>
      </c>
      <c r="G188" s="6">
        <v>48014.12</v>
      </c>
      <c r="H188" s="6">
        <v>0</v>
      </c>
      <c r="I188" s="6">
        <v>127350.73</v>
      </c>
      <c r="J188" s="6">
        <v>2537.2800000000002</v>
      </c>
      <c r="K188" s="6">
        <v>1438966.8</v>
      </c>
      <c r="L188" s="6">
        <v>4588.32</v>
      </c>
      <c r="M188" s="6">
        <v>6568993.1600000001</v>
      </c>
      <c r="N188" s="6">
        <v>1947371.18</v>
      </c>
      <c r="O188" s="6">
        <v>163295.70000000001</v>
      </c>
      <c r="P188" s="6">
        <v>0</v>
      </c>
      <c r="Q188" s="6">
        <v>0</v>
      </c>
      <c r="R188" s="6">
        <v>2288000.38</v>
      </c>
      <c r="S188" s="6">
        <v>1334556.26</v>
      </c>
      <c r="T188" s="6">
        <v>485456.9</v>
      </c>
      <c r="U188" s="6">
        <v>4020.96</v>
      </c>
      <c r="V188" s="6">
        <v>262948.90999999997</v>
      </c>
      <c r="W188" s="6">
        <v>993.54</v>
      </c>
      <c r="X188" s="6">
        <v>3028.95</v>
      </c>
      <c r="Y188" s="6">
        <v>272.16000000000003</v>
      </c>
      <c r="Z188" s="6">
        <v>486867.26</v>
      </c>
      <c r="AA188" s="6">
        <v>15350.95</v>
      </c>
      <c r="AB188" s="6">
        <v>0</v>
      </c>
      <c r="AC188" s="6">
        <v>914417.44</v>
      </c>
      <c r="AD188" s="6">
        <v>0</v>
      </c>
      <c r="AE188" s="6">
        <v>244248.03</v>
      </c>
      <c r="AF188" s="6">
        <v>28829.61</v>
      </c>
      <c r="AG188" s="6">
        <v>0</v>
      </c>
      <c r="AH188" s="6">
        <v>0</v>
      </c>
      <c r="AI188" s="6">
        <v>1586.51</v>
      </c>
      <c r="AJ188" s="6">
        <v>0</v>
      </c>
      <c r="AK188" s="6">
        <v>72223.16</v>
      </c>
      <c r="AL188" s="6">
        <v>243922.44</v>
      </c>
      <c r="AM188" s="6">
        <v>265189.36</v>
      </c>
      <c r="AN188" s="6">
        <v>0</v>
      </c>
      <c r="AO188" s="6">
        <v>400461.3</v>
      </c>
      <c r="AP188" s="224">
        <f t="shared" si="16"/>
        <v>36420570.859999992</v>
      </c>
    </row>
    <row r="189" spans="1:42" ht="15" customHeight="1">
      <c r="A189" s="210" t="s">
        <v>614</v>
      </c>
      <c r="B189" s="256">
        <v>4900039.8600000003</v>
      </c>
      <c r="C189" s="256">
        <v>10275721.619999999</v>
      </c>
      <c r="D189" s="256">
        <v>43961.4</v>
      </c>
      <c r="E189" s="256">
        <v>2547194.36</v>
      </c>
      <c r="F189" s="256">
        <v>541606.23</v>
      </c>
      <c r="G189" s="256">
        <v>48840.07</v>
      </c>
      <c r="H189" s="256">
        <v>0</v>
      </c>
      <c r="I189" s="256">
        <v>271611.98</v>
      </c>
      <c r="J189" s="256">
        <v>2920.36</v>
      </c>
      <c r="K189" s="256">
        <v>1432876.34</v>
      </c>
      <c r="L189" s="256">
        <v>408.24</v>
      </c>
      <c r="M189" s="256">
        <v>6094104.6799999997</v>
      </c>
      <c r="N189" s="256">
        <v>1894160.7</v>
      </c>
      <c r="O189" s="256">
        <v>152693.57999999999</v>
      </c>
      <c r="P189" s="256">
        <v>0</v>
      </c>
      <c r="Q189" s="256">
        <v>0</v>
      </c>
      <c r="R189" s="256">
        <v>2172068.7999999998</v>
      </c>
      <c r="S189" s="256">
        <v>1424148.9</v>
      </c>
      <c r="T189" s="256">
        <v>105414.54</v>
      </c>
      <c r="U189" s="256">
        <v>2828.44</v>
      </c>
      <c r="V189" s="256">
        <v>196095.51</v>
      </c>
      <c r="W189" s="256">
        <v>6.07</v>
      </c>
      <c r="X189" s="256">
        <v>1848.41</v>
      </c>
      <c r="Y189" s="256">
        <v>90.72</v>
      </c>
      <c r="Z189" s="256">
        <v>491422.99</v>
      </c>
      <c r="AA189" s="256">
        <v>15045.95</v>
      </c>
      <c r="AB189" s="256">
        <v>0</v>
      </c>
      <c r="AC189" s="256">
        <v>869574.69</v>
      </c>
      <c r="AD189" s="256">
        <v>0</v>
      </c>
      <c r="AE189" s="256">
        <v>159131.96</v>
      </c>
      <c r="AF189" s="256">
        <v>24498.13</v>
      </c>
      <c r="AG189" s="256">
        <v>0</v>
      </c>
      <c r="AH189" s="256">
        <v>0</v>
      </c>
      <c r="AI189" s="256">
        <v>499.95</v>
      </c>
      <c r="AJ189" s="256">
        <v>0</v>
      </c>
      <c r="AK189" s="256">
        <v>80223.679999999993</v>
      </c>
      <c r="AL189" s="256">
        <v>232450.62</v>
      </c>
      <c r="AM189" s="256">
        <v>204095.48</v>
      </c>
      <c r="AN189" s="256">
        <v>0</v>
      </c>
      <c r="AO189" s="256">
        <v>385937.4</v>
      </c>
      <c r="AP189" s="279">
        <f t="shared" si="16"/>
        <v>34571521.659999996</v>
      </c>
    </row>
    <row r="190" spans="1:42" ht="15" customHeight="1">
      <c r="A190" s="210" t="s">
        <v>616</v>
      </c>
      <c r="B190" s="6">
        <v>4883054.1100000003</v>
      </c>
      <c r="C190" s="6">
        <v>10597058.07</v>
      </c>
      <c r="D190" s="6">
        <v>0</v>
      </c>
      <c r="E190" s="6">
        <v>2598939.7200000002</v>
      </c>
      <c r="F190" s="6">
        <v>638064.63</v>
      </c>
      <c r="G190" s="6">
        <v>60276.87</v>
      </c>
      <c r="H190" s="6">
        <v>0</v>
      </c>
      <c r="I190" s="6">
        <v>149837.35999999999</v>
      </c>
      <c r="J190" s="6">
        <v>3000.8</v>
      </c>
      <c r="K190" s="6">
        <v>1438517.25</v>
      </c>
      <c r="L190" s="6">
        <v>816.48</v>
      </c>
      <c r="M190" s="6">
        <v>6843650.7400000002</v>
      </c>
      <c r="N190" s="6">
        <v>2066267.29</v>
      </c>
      <c r="O190" s="6">
        <v>179433.19</v>
      </c>
      <c r="P190" s="6">
        <v>0</v>
      </c>
      <c r="Q190" s="6">
        <v>0</v>
      </c>
      <c r="R190" s="6">
        <v>2294957.5</v>
      </c>
      <c r="S190" s="6">
        <v>1606741.57</v>
      </c>
      <c r="T190" s="6">
        <v>136471.20000000001</v>
      </c>
      <c r="U190" s="6">
        <v>2487.16</v>
      </c>
      <c r="V190" s="6">
        <v>159172.99</v>
      </c>
      <c r="W190" s="6">
        <v>448.42</v>
      </c>
      <c r="X190" s="6">
        <v>2337.8000000000002</v>
      </c>
      <c r="Y190" s="6">
        <v>408.24</v>
      </c>
      <c r="Z190" s="6">
        <v>523209.5</v>
      </c>
      <c r="AA190" s="6">
        <v>19087.78</v>
      </c>
      <c r="AB190" s="6">
        <v>45</v>
      </c>
      <c r="AC190" s="6">
        <v>907381.58</v>
      </c>
      <c r="AD190" s="6">
        <v>0</v>
      </c>
      <c r="AE190" s="6">
        <v>189027.96</v>
      </c>
      <c r="AF190" s="6">
        <v>25691.86</v>
      </c>
      <c r="AG190" s="6">
        <v>0</v>
      </c>
      <c r="AH190" s="6">
        <v>0</v>
      </c>
      <c r="AI190" s="6">
        <v>382.44</v>
      </c>
      <c r="AJ190" s="6">
        <v>0</v>
      </c>
      <c r="AK190" s="6">
        <v>83091.8</v>
      </c>
      <c r="AL190" s="6">
        <v>239288.14</v>
      </c>
      <c r="AM190" s="6">
        <v>573048.68000000005</v>
      </c>
      <c r="AN190" s="6">
        <v>0</v>
      </c>
      <c r="AO190" s="6">
        <v>373827.79</v>
      </c>
      <c r="AP190" s="224">
        <f t="shared" si="16"/>
        <v>36596023.919999994</v>
      </c>
    </row>
    <row r="191" spans="1:42" ht="15" customHeight="1">
      <c r="A191" s="210" t="s">
        <v>619</v>
      </c>
      <c r="B191" s="256">
        <v>4766727.38</v>
      </c>
      <c r="C191" s="256">
        <v>11074766.359999999</v>
      </c>
      <c r="D191" s="256">
        <v>92636</v>
      </c>
      <c r="E191" s="256">
        <v>2589212.3199999998</v>
      </c>
      <c r="F191" s="256">
        <v>630961.74</v>
      </c>
      <c r="G191" s="256">
        <v>55754.2</v>
      </c>
      <c r="H191" s="256">
        <v>0</v>
      </c>
      <c r="I191" s="256">
        <v>191951.04</v>
      </c>
      <c r="J191" s="256">
        <v>3516.16</v>
      </c>
      <c r="K191" s="256">
        <v>1624295.99</v>
      </c>
      <c r="L191" s="256">
        <v>952.56</v>
      </c>
      <c r="M191" s="256">
        <v>7172535.7800000003</v>
      </c>
      <c r="N191" s="256">
        <v>2060830.48</v>
      </c>
      <c r="O191" s="256">
        <v>201949.06</v>
      </c>
      <c r="P191" s="256">
        <v>0</v>
      </c>
      <c r="Q191" s="256">
        <v>0</v>
      </c>
      <c r="R191" s="256">
        <v>2237559.7000000002</v>
      </c>
      <c r="S191" s="256">
        <v>1795989.11</v>
      </c>
      <c r="T191" s="256">
        <v>280791.83</v>
      </c>
      <c r="U191" s="256">
        <v>1297.58</v>
      </c>
      <c r="V191" s="256">
        <v>238465.38</v>
      </c>
      <c r="W191" s="256">
        <v>30</v>
      </c>
      <c r="X191" s="256">
        <v>1702.88</v>
      </c>
      <c r="Y191" s="256">
        <v>1489.92</v>
      </c>
      <c r="Z191" s="256">
        <v>535521.6</v>
      </c>
      <c r="AA191" s="256">
        <v>18306.57</v>
      </c>
      <c r="AB191" s="256">
        <v>0</v>
      </c>
      <c r="AC191" s="256">
        <v>1053337.82</v>
      </c>
      <c r="AD191" s="256">
        <v>0</v>
      </c>
      <c r="AE191" s="256">
        <v>217413.96</v>
      </c>
      <c r="AF191" s="256">
        <v>34483.89</v>
      </c>
      <c r="AG191" s="256">
        <v>0</v>
      </c>
      <c r="AH191" s="256">
        <v>0</v>
      </c>
      <c r="AI191" s="256">
        <v>389.42</v>
      </c>
      <c r="AJ191" s="256">
        <v>0</v>
      </c>
      <c r="AK191" s="256">
        <v>104515.96</v>
      </c>
      <c r="AL191" s="256">
        <v>247763.54</v>
      </c>
      <c r="AM191" s="256">
        <v>850230.24</v>
      </c>
      <c r="AN191" s="256">
        <v>0</v>
      </c>
      <c r="AO191" s="256">
        <v>373708.94</v>
      </c>
      <c r="AP191" s="279">
        <f t="shared" si="16"/>
        <v>38459087.410000004</v>
      </c>
    </row>
    <row r="192" spans="1:42" ht="18">
      <c r="A192" s="66" t="s">
        <v>182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" ht="19.2" customHeight="1">
      <c r="A193" s="195" t="s">
        <v>621</v>
      </c>
      <c r="B193" s="68"/>
      <c r="C193" s="68"/>
      <c r="D193" s="68"/>
    </row>
  </sheetData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193"/>
  <sheetViews>
    <sheetView zoomScaleNormal="100" workbookViewId="0">
      <pane ySplit="3" topLeftCell="A151" activePane="bottomLeft" state="frozen"/>
      <selection activeCell="A85" sqref="A85"/>
      <selection pane="bottomLeft" activeCell="A191" sqref="A191"/>
    </sheetView>
  </sheetViews>
  <sheetFormatPr baseColWidth="10" defaultRowHeight="14.4"/>
  <cols>
    <col min="1" max="1" width="12.44140625" customWidth="1"/>
    <col min="2" max="2" width="13.88671875" customWidth="1"/>
    <col min="3" max="3" width="13.33203125" customWidth="1"/>
    <col min="4" max="4" width="11.5546875" bestFit="1" customWidth="1"/>
    <col min="5" max="5" width="13.44140625" customWidth="1"/>
    <col min="6" max="6" width="15.5546875" customWidth="1"/>
    <col min="7" max="8" width="11.5546875" bestFit="1" customWidth="1"/>
    <col min="9" max="9" width="13.6640625" customWidth="1"/>
    <col min="10" max="10" width="13.33203125" customWidth="1"/>
    <col min="11" max="11" width="14.5546875" customWidth="1"/>
    <col min="12" max="12" width="15.109375" customWidth="1"/>
    <col min="13" max="13" width="16.44140625" customWidth="1"/>
    <col min="14" max="14" width="14.109375" customWidth="1"/>
    <col min="15" max="17" width="11.5546875" bestFit="1" customWidth="1"/>
    <col min="18" max="18" width="12.88671875" customWidth="1"/>
    <col min="19" max="21" width="11.5546875" bestFit="1" customWidth="1"/>
    <col min="22" max="22" width="15.109375" customWidth="1"/>
    <col min="23" max="28" width="11.5546875" bestFit="1" customWidth="1"/>
    <col min="29" max="29" width="13.109375" customWidth="1"/>
    <col min="30" max="40" width="11.5546875" bestFit="1" customWidth="1"/>
    <col min="41" max="41" width="13.44140625" customWidth="1"/>
    <col min="42" max="42" width="14.44140625" customWidth="1"/>
  </cols>
  <sheetData>
    <row r="1" spans="1:42" ht="46.5" customHeight="1">
      <c r="A1" s="298" t="s">
        <v>595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</row>
    <row r="2" spans="1:42">
      <c r="A2" s="16" t="s">
        <v>109</v>
      </c>
      <c r="B2" s="17" t="s">
        <v>265</v>
      </c>
      <c r="C2" s="17" t="s">
        <v>266</v>
      </c>
      <c r="D2" s="17" t="s">
        <v>267</v>
      </c>
      <c r="E2" s="17" t="s">
        <v>268</v>
      </c>
      <c r="F2" s="17" t="s">
        <v>269</v>
      </c>
      <c r="G2" s="17" t="s">
        <v>270</v>
      </c>
      <c r="H2" s="17" t="s">
        <v>293</v>
      </c>
      <c r="I2" s="17" t="s">
        <v>271</v>
      </c>
      <c r="J2" s="17" t="s">
        <v>272</v>
      </c>
      <c r="K2" s="17" t="s">
        <v>273</v>
      </c>
      <c r="L2" s="17" t="s">
        <v>274</v>
      </c>
      <c r="M2" s="17" t="s">
        <v>275</v>
      </c>
      <c r="N2" s="17" t="s">
        <v>276</v>
      </c>
      <c r="O2" s="17" t="s">
        <v>277</v>
      </c>
      <c r="P2" s="17" t="s">
        <v>294</v>
      </c>
      <c r="Q2" s="17" t="s">
        <v>295</v>
      </c>
      <c r="R2" s="17" t="s">
        <v>278</v>
      </c>
      <c r="S2" s="17" t="s">
        <v>279</v>
      </c>
      <c r="T2" s="17" t="s">
        <v>280</v>
      </c>
      <c r="U2" s="17" t="s">
        <v>281</v>
      </c>
      <c r="V2" s="17" t="s">
        <v>282</v>
      </c>
      <c r="W2" s="17" t="s">
        <v>283</v>
      </c>
      <c r="X2" s="17" t="s">
        <v>305</v>
      </c>
      <c r="Y2" s="17" t="s">
        <v>284</v>
      </c>
      <c r="Z2" s="17" t="s">
        <v>285</v>
      </c>
      <c r="AA2" s="17" t="s">
        <v>296</v>
      </c>
      <c r="AB2" s="17" t="s">
        <v>297</v>
      </c>
      <c r="AC2" s="17" t="s">
        <v>286</v>
      </c>
      <c r="AD2" s="17" t="s">
        <v>298</v>
      </c>
      <c r="AE2" s="17" t="s">
        <v>287</v>
      </c>
      <c r="AF2" s="17" t="s">
        <v>288</v>
      </c>
      <c r="AG2" s="274" t="s">
        <v>299</v>
      </c>
      <c r="AH2" s="17" t="s">
        <v>300</v>
      </c>
      <c r="AI2" s="17" t="s">
        <v>289</v>
      </c>
      <c r="AJ2" s="17" t="s">
        <v>301</v>
      </c>
      <c r="AK2" s="17" t="s">
        <v>290</v>
      </c>
      <c r="AL2" s="17" t="s">
        <v>291</v>
      </c>
      <c r="AM2" s="17" t="s">
        <v>302</v>
      </c>
      <c r="AN2" s="17" t="s">
        <v>303</v>
      </c>
      <c r="AO2" s="17" t="s">
        <v>292</v>
      </c>
      <c r="AP2" t="s">
        <v>183</v>
      </c>
    </row>
    <row r="3" spans="1:42" s="25" customFormat="1">
      <c r="A3" s="18" t="s">
        <v>110</v>
      </c>
      <c r="B3" s="79" t="s">
        <v>194</v>
      </c>
      <c r="C3" s="27" t="s">
        <v>195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522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3" t="s">
        <v>196</v>
      </c>
      <c r="Y3" s="27" t="s">
        <v>134</v>
      </c>
      <c r="Z3" s="27" t="s">
        <v>135</v>
      </c>
      <c r="AA3" s="273" t="s">
        <v>136</v>
      </c>
      <c r="AB3" s="27" t="s">
        <v>137</v>
      </c>
      <c r="AC3" s="27" t="s">
        <v>138</v>
      </c>
      <c r="AD3" s="273" t="s">
        <v>139</v>
      </c>
      <c r="AE3" s="27" t="s">
        <v>140</v>
      </c>
      <c r="AF3" s="27" t="s">
        <v>141</v>
      </c>
      <c r="AG3" s="27" t="s">
        <v>142</v>
      </c>
      <c r="AH3" s="273" t="s">
        <v>143</v>
      </c>
      <c r="AI3" s="27" t="s">
        <v>144</v>
      </c>
      <c r="AJ3" s="273" t="s">
        <v>145</v>
      </c>
      <c r="AK3" s="27" t="s">
        <v>146</v>
      </c>
      <c r="AL3" s="27" t="s">
        <v>147</v>
      </c>
      <c r="AM3" s="273" t="s">
        <v>148</v>
      </c>
      <c r="AN3" s="273" t="s">
        <v>149</v>
      </c>
      <c r="AO3" s="27" t="s">
        <v>150</v>
      </c>
    </row>
    <row r="4" spans="1:42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263">
        <v>820.16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>
        <v>0</v>
      </c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>
        <v>0</v>
      </c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>
      <c r="A77" s="19" t="s">
        <v>68</v>
      </c>
      <c r="B77" s="6">
        <v>806524.46</v>
      </c>
      <c r="C77" s="6" t="s">
        <v>151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28036.25</v>
      </c>
      <c r="AB77" s="9">
        <v>0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10494.75</v>
      </c>
      <c r="Y78" s="9">
        <v>607.04999999999995</v>
      </c>
      <c r="Z78" s="9">
        <v>25561.86</v>
      </c>
      <c r="AA78" s="9">
        <v>36836.35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21739.29</v>
      </c>
      <c r="AN78" s="9">
        <v>0</v>
      </c>
      <c r="AO78" s="9">
        <v>51884.77</v>
      </c>
      <c r="AP78" s="37">
        <v>3823800.4199999995</v>
      </c>
    </row>
    <row r="79" spans="1:42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10566.18</v>
      </c>
      <c r="Y79" s="9">
        <v>299.62</v>
      </c>
      <c r="Z79" s="9">
        <v>22765.49</v>
      </c>
      <c r="AA79" s="9">
        <v>33531.589999999997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30627.59</v>
      </c>
      <c r="AN79" s="9">
        <v>0</v>
      </c>
      <c r="AO79" s="9">
        <v>44864.72</v>
      </c>
      <c r="AP79" s="37">
        <v>3392473.33</v>
      </c>
    </row>
    <row r="80" spans="1:42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11014.11</v>
      </c>
      <c r="Y80" s="9">
        <v>491.92</v>
      </c>
      <c r="Z80" s="9">
        <v>28028.04</v>
      </c>
      <c r="AA80" s="9">
        <v>38173.589999999997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30491.01</v>
      </c>
      <c r="AN80" s="9">
        <v>0</v>
      </c>
      <c r="AO80" s="9">
        <v>45859.73</v>
      </c>
      <c r="AP80" s="37">
        <v>4223663.38</v>
      </c>
    </row>
    <row r="81" spans="1:42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1587.1100000000001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115480.3</v>
      </c>
      <c r="Y81" s="41">
        <f t="shared" si="5"/>
        <v>7056.5499999999993</v>
      </c>
      <c r="Z81" s="41">
        <f t="shared" si="5"/>
        <v>292082.62</v>
      </c>
      <c r="AA81" s="41">
        <f t="shared" si="5"/>
        <v>356443.37999999989</v>
      </c>
      <c r="AB81" s="41">
        <f t="shared" si="5"/>
        <v>7.95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443146.96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>
      <c r="A82" s="18" t="s">
        <v>190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9875.16</v>
      </c>
      <c r="Y82" s="9">
        <v>517.48</v>
      </c>
      <c r="Z82" s="9">
        <v>25064.47</v>
      </c>
      <c r="AA82" s="9">
        <v>34973.43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589.75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33540.199999999997</v>
      </c>
      <c r="AN82" s="9">
        <v>0</v>
      </c>
      <c r="AO82" s="9">
        <v>39235.360000000001</v>
      </c>
      <c r="AP82" s="276">
        <f>SUM(Tabla6[[#This Row],[ 0701900000]:[ 0709999000]])</f>
        <v>3646571.0700000003</v>
      </c>
    </row>
    <row r="83" spans="1:42">
      <c r="A83" s="18" t="s">
        <v>192</v>
      </c>
      <c r="B83" s="137">
        <v>598105.14</v>
      </c>
      <c r="C83" s="137">
        <v>1017692.2</v>
      </c>
      <c r="D83" s="9">
        <v>0</v>
      </c>
      <c r="E83" s="137">
        <v>245005.16</v>
      </c>
      <c r="F83" s="137">
        <v>108933.85</v>
      </c>
      <c r="G83" s="137">
        <v>3734.84</v>
      </c>
      <c r="H83" s="137">
        <v>0</v>
      </c>
      <c r="I83" s="137">
        <v>154796.47</v>
      </c>
      <c r="J83" s="137">
        <v>1120.3599999999999</v>
      </c>
      <c r="K83" s="137">
        <v>125369.19</v>
      </c>
      <c r="L83" s="137">
        <v>1972.82</v>
      </c>
      <c r="M83" s="137">
        <v>262670.92</v>
      </c>
      <c r="N83" s="137">
        <v>153545.57999999999</v>
      </c>
      <c r="O83" s="137">
        <v>54291.42</v>
      </c>
      <c r="P83" s="137">
        <v>0</v>
      </c>
      <c r="Q83" s="137">
        <v>0</v>
      </c>
      <c r="R83" s="137">
        <v>204000.85</v>
      </c>
      <c r="S83" s="137">
        <v>31825.86</v>
      </c>
      <c r="T83" s="137">
        <v>92906.05</v>
      </c>
      <c r="U83" s="137">
        <v>7105.75</v>
      </c>
      <c r="V83" s="137">
        <v>46687.71</v>
      </c>
      <c r="W83" s="137">
        <v>2680.7</v>
      </c>
      <c r="X83" s="270">
        <v>12637.58</v>
      </c>
      <c r="Y83" s="137">
        <v>564.92999999999995</v>
      </c>
      <c r="Z83" s="137">
        <v>20934.919999999998</v>
      </c>
      <c r="AA83" s="270">
        <v>33695.22</v>
      </c>
      <c r="AB83" s="137">
        <v>0</v>
      </c>
      <c r="AC83" s="137">
        <v>74106.720000000001</v>
      </c>
      <c r="AD83" s="137">
        <v>0</v>
      </c>
      <c r="AE83" s="137">
        <v>22387.53</v>
      </c>
      <c r="AF83" s="137">
        <v>7208.05</v>
      </c>
      <c r="AG83" s="277">
        <v>1033.8</v>
      </c>
      <c r="AH83" s="137">
        <v>0</v>
      </c>
      <c r="AI83" s="137">
        <v>521.05999999999995</v>
      </c>
      <c r="AJ83" s="137">
        <v>0</v>
      </c>
      <c r="AK83" s="137">
        <v>4213.9799999999996</v>
      </c>
      <c r="AL83" s="137">
        <v>13845.05</v>
      </c>
      <c r="AM83" s="9">
        <v>32116.48</v>
      </c>
      <c r="AN83" s="9">
        <v>0</v>
      </c>
      <c r="AO83" s="81">
        <v>34882.67</v>
      </c>
      <c r="AP83" s="277">
        <f>SUM(Tabla6[[#This Row],[ 0701900000]:[ 0709999000]])</f>
        <v>3370592.8599999994</v>
      </c>
    </row>
    <row r="84" spans="1:42">
      <c r="A84" s="18" t="s">
        <v>193</v>
      </c>
      <c r="B84" s="137">
        <v>608961.99</v>
      </c>
      <c r="C84" s="137">
        <v>1289006.22</v>
      </c>
      <c r="D84" s="137">
        <v>403.32</v>
      </c>
      <c r="E84" s="137">
        <v>251717.41</v>
      </c>
      <c r="F84" s="137">
        <v>59477.95</v>
      </c>
      <c r="G84" s="137">
        <v>4430.97</v>
      </c>
      <c r="H84" s="137">
        <v>0</v>
      </c>
      <c r="I84" s="137">
        <v>254773.43</v>
      </c>
      <c r="J84" s="137">
        <v>863.15</v>
      </c>
      <c r="K84" s="137">
        <v>134634.56</v>
      </c>
      <c r="L84" s="137">
        <v>1619.02</v>
      </c>
      <c r="M84" s="137">
        <v>271180.51</v>
      </c>
      <c r="N84" s="137">
        <v>184059.27</v>
      </c>
      <c r="O84" s="137">
        <v>59785.94</v>
      </c>
      <c r="P84" s="137">
        <v>0</v>
      </c>
      <c r="Q84" s="137">
        <v>0</v>
      </c>
      <c r="R84" s="137">
        <v>234305.31</v>
      </c>
      <c r="S84" s="137">
        <v>38948.31</v>
      </c>
      <c r="T84" s="137">
        <v>79532.11</v>
      </c>
      <c r="U84" s="137">
        <v>5071.03</v>
      </c>
      <c r="V84" s="137">
        <v>49269</v>
      </c>
      <c r="W84" s="137">
        <v>4403.41</v>
      </c>
      <c r="X84" s="270">
        <v>10934.27</v>
      </c>
      <c r="Y84" s="137">
        <v>565.71</v>
      </c>
      <c r="Z84" s="137">
        <v>23586.63</v>
      </c>
      <c r="AA84" s="270">
        <v>38127.160000000003</v>
      </c>
      <c r="AB84" s="137">
        <v>0</v>
      </c>
      <c r="AC84" s="137">
        <v>97994.83</v>
      </c>
      <c r="AD84" s="137">
        <v>0</v>
      </c>
      <c r="AE84" s="137">
        <v>31433.55</v>
      </c>
      <c r="AF84" s="137">
        <v>6117.86</v>
      </c>
      <c r="AG84" s="277">
        <v>1002.8</v>
      </c>
      <c r="AH84" s="137">
        <v>0</v>
      </c>
      <c r="AI84" s="137">
        <v>1644.08</v>
      </c>
      <c r="AJ84" s="137">
        <v>0</v>
      </c>
      <c r="AK84" s="137">
        <v>4478.2</v>
      </c>
      <c r="AL84" s="137">
        <v>21532.32</v>
      </c>
      <c r="AM84" s="9">
        <v>39293.65</v>
      </c>
      <c r="AN84" s="9">
        <v>0</v>
      </c>
      <c r="AO84" s="81">
        <v>55975.1</v>
      </c>
      <c r="AP84" s="277">
        <f>SUM(Tabla6[[#This Row],[ 0701900000]:[ 0709999000]])</f>
        <v>3865129.07</v>
      </c>
    </row>
    <row r="85" spans="1:42">
      <c r="A85" s="18" t="s">
        <v>197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12158.77</v>
      </c>
      <c r="Y85" s="81">
        <v>64.83</v>
      </c>
      <c r="Z85" s="81">
        <v>22216.799999999999</v>
      </c>
      <c r="AA85" s="81">
        <v>37825.879999999997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1216.42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32390.16</v>
      </c>
      <c r="AN85" s="81">
        <v>0</v>
      </c>
      <c r="AO85" s="81">
        <v>46346.37</v>
      </c>
      <c r="AP85" s="277">
        <f>SUM(Tabla6[[#This Row],[ 0701900000]:[ 0709999000]])</f>
        <v>2383416.27</v>
      </c>
    </row>
    <row r="86" spans="1:42">
      <c r="A86" s="18" t="s">
        <v>198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12196.1</v>
      </c>
      <c r="Y86" s="81">
        <v>593.33000000000004</v>
      </c>
      <c r="Z86" s="81">
        <v>25827.26</v>
      </c>
      <c r="AA86" s="81">
        <v>39036.01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909.61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40001.089999999997</v>
      </c>
      <c r="AN86" s="81">
        <v>0</v>
      </c>
      <c r="AO86" s="81">
        <v>65947.33</v>
      </c>
      <c r="AP86" s="277">
        <f>SUM(Tabla6[[#This Row],[ 0701900000]:[ 0709999000]])</f>
        <v>3308076.7099999995</v>
      </c>
    </row>
    <row r="87" spans="1:42">
      <c r="A87" s="18" t="s">
        <v>199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13335.01</v>
      </c>
      <c r="Y87" s="81">
        <v>593.37</v>
      </c>
      <c r="Z87" s="81">
        <v>26428.49</v>
      </c>
      <c r="AA87" s="81">
        <v>40388.17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940.85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63702.6</v>
      </c>
      <c r="AN87" s="81">
        <v>0</v>
      </c>
      <c r="AO87" s="81">
        <v>53098.23</v>
      </c>
      <c r="AP87" s="277">
        <f>SUM(Tabla6[[#This Row],[ 0701900000]:[ 0709999000]])</f>
        <v>3350167.0400000005</v>
      </c>
    </row>
    <row r="88" spans="1:42">
      <c r="A88" s="18" t="s">
        <v>200</v>
      </c>
      <c r="B88" s="137">
        <v>627688.6</v>
      </c>
      <c r="C88" s="137">
        <v>1223225.5900000001</v>
      </c>
      <c r="D88" s="137">
        <v>34161.300000000003</v>
      </c>
      <c r="E88" s="137">
        <v>235510.02</v>
      </c>
      <c r="F88" s="137">
        <v>68850.94</v>
      </c>
      <c r="G88" s="137">
        <v>6208.16</v>
      </c>
      <c r="H88" s="81">
        <v>0</v>
      </c>
      <c r="I88" s="137">
        <v>83057.039999999994</v>
      </c>
      <c r="J88" s="137">
        <v>966.97</v>
      </c>
      <c r="K88" s="137">
        <v>148145.43</v>
      </c>
      <c r="L88" s="137">
        <v>16.79</v>
      </c>
      <c r="M88" s="137">
        <v>376665.16</v>
      </c>
      <c r="N88" s="137">
        <v>194659.85</v>
      </c>
      <c r="O88" s="137">
        <v>67228.600000000006</v>
      </c>
      <c r="P88" s="81">
        <v>0</v>
      </c>
      <c r="Q88" s="81">
        <v>0</v>
      </c>
      <c r="R88" s="137">
        <v>223697.22</v>
      </c>
      <c r="S88" s="137">
        <v>53354.2</v>
      </c>
      <c r="T88" s="137">
        <v>35962.36</v>
      </c>
      <c r="U88" s="137">
        <v>2789.92</v>
      </c>
      <c r="V88" s="137">
        <v>90911.66</v>
      </c>
      <c r="W88" s="137">
        <v>1414.43</v>
      </c>
      <c r="X88" s="81">
        <v>13425.62</v>
      </c>
      <c r="Y88" s="137">
        <v>593.25</v>
      </c>
      <c r="Z88" s="137">
        <v>26876.240000000002</v>
      </c>
      <c r="AA88" s="81">
        <v>46125.52</v>
      </c>
      <c r="AB88" s="137">
        <v>109.67</v>
      </c>
      <c r="AC88" s="137">
        <v>114922.26</v>
      </c>
      <c r="AD88" s="81">
        <v>0</v>
      </c>
      <c r="AE88" s="137">
        <v>36737.03</v>
      </c>
      <c r="AF88" s="137">
        <v>7029.66</v>
      </c>
      <c r="AG88" s="81">
        <v>1818.84</v>
      </c>
      <c r="AH88" s="81">
        <v>0</v>
      </c>
      <c r="AI88" s="137">
        <v>362.23</v>
      </c>
      <c r="AJ88" s="81">
        <v>0</v>
      </c>
      <c r="AK88" s="137">
        <v>6250.83</v>
      </c>
      <c r="AL88" s="137">
        <v>25572.87</v>
      </c>
      <c r="AM88" s="81">
        <v>76153.710000000006</v>
      </c>
      <c r="AN88" s="81">
        <v>0</v>
      </c>
      <c r="AO88" s="81">
        <v>48050.75</v>
      </c>
      <c r="AP88" s="277">
        <f>SUM(Tabla6[[#This Row],[ 0701900000]:[ 0709999000]])</f>
        <v>3878542.7200000011</v>
      </c>
    </row>
    <row r="89" spans="1:42">
      <c r="A89" s="18" t="s">
        <v>201</v>
      </c>
      <c r="B89" s="137">
        <v>686415.45</v>
      </c>
      <c r="C89" s="137">
        <v>1201856.58</v>
      </c>
      <c r="D89" s="137">
        <v>9434.89</v>
      </c>
      <c r="E89" s="137">
        <v>258436.61</v>
      </c>
      <c r="F89" s="137">
        <v>81461.119999999995</v>
      </c>
      <c r="G89" s="137">
        <v>5574.06</v>
      </c>
      <c r="H89" s="81">
        <v>0</v>
      </c>
      <c r="I89" s="137">
        <v>179871.2</v>
      </c>
      <c r="J89" s="137">
        <v>986.37</v>
      </c>
      <c r="K89" s="137">
        <v>135999.54999999999</v>
      </c>
      <c r="L89" s="137">
        <v>17.989999999999998</v>
      </c>
      <c r="M89" s="137">
        <v>357073.59</v>
      </c>
      <c r="N89" s="137">
        <v>180641.61</v>
      </c>
      <c r="O89" s="137">
        <v>59604.03</v>
      </c>
      <c r="P89" s="81">
        <v>0</v>
      </c>
      <c r="Q89" s="81">
        <v>0</v>
      </c>
      <c r="R89" s="137">
        <v>206328.94</v>
      </c>
      <c r="S89" s="137">
        <v>51103.65</v>
      </c>
      <c r="T89" s="137">
        <v>29104.28</v>
      </c>
      <c r="U89" s="137">
        <v>1710.17</v>
      </c>
      <c r="V89" s="137">
        <v>70955.649999999994</v>
      </c>
      <c r="W89" s="137">
        <v>1131.17</v>
      </c>
      <c r="X89" s="81">
        <v>10542.74</v>
      </c>
      <c r="Y89" s="137">
        <v>601.69000000000005</v>
      </c>
      <c r="Z89" s="137">
        <v>24764.3</v>
      </c>
      <c r="AA89" s="81">
        <v>38861.03</v>
      </c>
      <c r="AB89" s="137">
        <v>0</v>
      </c>
      <c r="AC89" s="137">
        <v>99647.15</v>
      </c>
      <c r="AD89" s="81">
        <v>0</v>
      </c>
      <c r="AE89" s="137">
        <v>25607.63</v>
      </c>
      <c r="AF89" s="137">
        <v>6567.1</v>
      </c>
      <c r="AG89" s="81">
        <v>1142.1600000000001</v>
      </c>
      <c r="AH89" s="81">
        <v>0</v>
      </c>
      <c r="AI89" s="137">
        <v>329.68</v>
      </c>
      <c r="AJ89" s="81">
        <v>0</v>
      </c>
      <c r="AK89" s="137">
        <v>5938.51</v>
      </c>
      <c r="AL89" s="137">
        <v>19966.740000000002</v>
      </c>
      <c r="AM89" s="81">
        <v>78655.8</v>
      </c>
      <c r="AN89" s="81">
        <v>0</v>
      </c>
      <c r="AO89" s="81">
        <v>46825.49</v>
      </c>
      <c r="AP89" s="277">
        <f>SUM(Tabla6[[#This Row],[ 0701900000]:[ 0709999000]])</f>
        <v>3877156.9299999992</v>
      </c>
    </row>
    <row r="90" spans="1:42">
      <c r="A90" s="18" t="s">
        <v>202</v>
      </c>
      <c r="B90" s="137">
        <v>671683.95</v>
      </c>
      <c r="C90" s="137">
        <v>1050731.55</v>
      </c>
      <c r="D90" s="137">
        <v>6316.47</v>
      </c>
      <c r="E90" s="137">
        <v>315638.92</v>
      </c>
      <c r="F90" s="137">
        <v>115517.29</v>
      </c>
      <c r="G90" s="137">
        <v>5144.05</v>
      </c>
      <c r="H90" s="81">
        <v>0</v>
      </c>
      <c r="I90" s="137">
        <v>194999.34</v>
      </c>
      <c r="J90" s="137">
        <v>1080.08</v>
      </c>
      <c r="K90" s="137">
        <v>119634.16</v>
      </c>
      <c r="L90" s="137">
        <v>124.82</v>
      </c>
      <c r="M90" s="137">
        <v>354922.64</v>
      </c>
      <c r="N90" s="137">
        <v>176388.91</v>
      </c>
      <c r="O90" s="137">
        <v>60423.45</v>
      </c>
      <c r="P90" s="81">
        <v>0</v>
      </c>
      <c r="Q90" s="81">
        <v>0</v>
      </c>
      <c r="R90" s="137">
        <v>190430.69</v>
      </c>
      <c r="S90" s="137">
        <v>49016.480000000003</v>
      </c>
      <c r="T90" s="137">
        <v>23705.51</v>
      </c>
      <c r="U90" s="137">
        <v>2301.79</v>
      </c>
      <c r="V90" s="137">
        <v>70097.14</v>
      </c>
      <c r="W90" s="137">
        <v>1640.35</v>
      </c>
      <c r="X90" s="81">
        <v>13301.05</v>
      </c>
      <c r="Y90" s="137">
        <v>706.46</v>
      </c>
      <c r="Z90" s="137">
        <v>26464.18</v>
      </c>
      <c r="AA90" s="81">
        <v>45725.64</v>
      </c>
      <c r="AB90" s="137">
        <v>0</v>
      </c>
      <c r="AC90" s="137">
        <v>94455.83</v>
      </c>
      <c r="AD90" s="81">
        <v>0</v>
      </c>
      <c r="AE90" s="137">
        <v>27751.97</v>
      </c>
      <c r="AF90" s="137">
        <v>7051.8</v>
      </c>
      <c r="AG90" s="81">
        <v>1599.24</v>
      </c>
      <c r="AH90" s="81">
        <v>0</v>
      </c>
      <c r="AI90" s="137">
        <v>764.73</v>
      </c>
      <c r="AJ90" s="81">
        <v>0</v>
      </c>
      <c r="AK90" s="137">
        <v>5415.16</v>
      </c>
      <c r="AL90" s="137">
        <v>20930.41</v>
      </c>
      <c r="AM90" s="81">
        <v>56773.26</v>
      </c>
      <c r="AN90" s="81">
        <v>0</v>
      </c>
      <c r="AO90" s="81">
        <v>49601.89</v>
      </c>
      <c r="AP90" s="277">
        <f>SUM(Tabla6[[#This Row],[ 0701900000]:[ 0709999000]])</f>
        <v>3760339.2100000004</v>
      </c>
    </row>
    <row r="91" spans="1:42">
      <c r="A91" s="18" t="s">
        <v>203</v>
      </c>
      <c r="B91" s="137">
        <v>727020.11</v>
      </c>
      <c r="C91" s="137">
        <v>1186835.0900000001</v>
      </c>
      <c r="D91" s="137">
        <v>152.12</v>
      </c>
      <c r="E91" s="137">
        <v>252958.66</v>
      </c>
      <c r="F91" s="137">
        <v>81811.73</v>
      </c>
      <c r="G91" s="137">
        <v>5991.61</v>
      </c>
      <c r="H91" s="81">
        <v>0</v>
      </c>
      <c r="I91" s="137">
        <v>217151.98</v>
      </c>
      <c r="J91" s="137">
        <v>1420.56</v>
      </c>
      <c r="K91" s="137">
        <v>127235.46</v>
      </c>
      <c r="L91" s="137">
        <v>1083.04</v>
      </c>
      <c r="M91" s="137">
        <v>373742.29</v>
      </c>
      <c r="N91" s="137">
        <v>179548.91</v>
      </c>
      <c r="O91" s="137">
        <v>64320.1</v>
      </c>
      <c r="P91" s="81">
        <v>0</v>
      </c>
      <c r="Q91" s="81">
        <v>0</v>
      </c>
      <c r="R91" s="137">
        <v>193690.72</v>
      </c>
      <c r="S91" s="137">
        <v>46253.31</v>
      </c>
      <c r="T91" s="137">
        <v>20292.080000000002</v>
      </c>
      <c r="U91" s="137">
        <v>2551.54</v>
      </c>
      <c r="V91" s="137">
        <v>66387.81</v>
      </c>
      <c r="W91" s="137">
        <v>3526.12</v>
      </c>
      <c r="X91" s="81">
        <v>13684.85</v>
      </c>
      <c r="Y91" s="137">
        <v>706.69</v>
      </c>
      <c r="Z91" s="137">
        <v>25615.66</v>
      </c>
      <c r="AA91" s="81">
        <v>40337.480000000003</v>
      </c>
      <c r="AB91" s="137">
        <v>0</v>
      </c>
      <c r="AC91" s="137">
        <v>114129.39</v>
      </c>
      <c r="AD91" s="81">
        <v>0</v>
      </c>
      <c r="AE91" s="137">
        <v>21719.71</v>
      </c>
      <c r="AF91" s="137">
        <v>8055.21</v>
      </c>
      <c r="AG91" s="81">
        <v>1099.71</v>
      </c>
      <c r="AH91" s="81">
        <v>0</v>
      </c>
      <c r="AI91" s="137">
        <v>9621.2199999999993</v>
      </c>
      <c r="AJ91" s="81">
        <v>0</v>
      </c>
      <c r="AK91" s="137">
        <v>5966.13</v>
      </c>
      <c r="AL91" s="137">
        <v>25779.82</v>
      </c>
      <c r="AM91" s="81">
        <v>25788.75</v>
      </c>
      <c r="AN91" s="81">
        <v>0</v>
      </c>
      <c r="AO91" s="81">
        <v>59182.95</v>
      </c>
      <c r="AP91" s="277">
        <f>SUM(Tabla6[[#This Row],[ 0701900000]:[ 0709999000]])</f>
        <v>3903660.8100000015</v>
      </c>
    </row>
    <row r="92" spans="1:42">
      <c r="A92" s="18" t="s">
        <v>204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270">
        <v>14382.21</v>
      </c>
      <c r="Y92" s="37">
        <v>760.45</v>
      </c>
      <c r="Z92" s="37">
        <v>23937.919999999998</v>
      </c>
      <c r="AA92" s="270">
        <v>39586.339999999997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277">
        <v>1125.5999999999999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270">
        <v>30804.82</v>
      </c>
      <c r="AN92" s="37">
        <v>0</v>
      </c>
      <c r="AO92" s="81">
        <v>51567.25</v>
      </c>
      <c r="AP92" s="277">
        <f>SUM(Tabla6[[#This Row],[ 0701900000]:[ 0709999000]])</f>
        <v>3688485.4899999998</v>
      </c>
    </row>
    <row r="93" spans="1:42">
      <c r="A93" s="18" t="s">
        <v>205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270">
        <v>14633.53</v>
      </c>
      <c r="Y93" s="37">
        <v>870.47</v>
      </c>
      <c r="Z93" s="37">
        <v>28691.84</v>
      </c>
      <c r="AA93" s="270">
        <v>47175.61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277">
        <v>1002.99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270">
        <v>47336.7</v>
      </c>
      <c r="AN93" s="37">
        <v>0</v>
      </c>
      <c r="AO93" s="81">
        <v>51771.3</v>
      </c>
      <c r="AP93" s="277">
        <f>SUM(Tabla6[[#This Row],[ 0701900000]:[ 0709999000]])</f>
        <v>4070997.4000000008</v>
      </c>
    </row>
    <row r="94" spans="1:42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151106.89000000001</v>
      </c>
      <c r="Y94" s="41">
        <f t="shared" si="6"/>
        <v>7138.66</v>
      </c>
      <c r="Z94" s="41">
        <f t="shared" si="6"/>
        <v>300408.71000000002</v>
      </c>
      <c r="AA94" s="41">
        <f t="shared" si="6"/>
        <v>481857.49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13481.77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556557.22</v>
      </c>
      <c r="AN94" s="41">
        <f t="shared" si="6"/>
        <v>0</v>
      </c>
      <c r="AO94" s="41">
        <f t="shared" si="6"/>
        <v>602484.69000000006</v>
      </c>
      <c r="AP94" s="41">
        <f t="shared" si="6"/>
        <v>43103135.580000006</v>
      </c>
    </row>
    <row r="95" spans="1:42">
      <c r="A95" s="100" t="s">
        <v>206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14663.45</v>
      </c>
      <c r="Y95" s="101">
        <v>768.66</v>
      </c>
      <c r="Z95" s="101">
        <v>23589.38</v>
      </c>
      <c r="AA95" s="101">
        <v>42217.42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1135.0999999999999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36756.54</v>
      </c>
      <c r="AN95" s="101">
        <v>0</v>
      </c>
      <c r="AO95" s="101">
        <v>46150.23</v>
      </c>
      <c r="AP95" s="277">
        <f>SUM(Tabla6[[#This Row],[ 0701900000]:[ 0709999000]])</f>
        <v>3060525.5500000012</v>
      </c>
    </row>
    <row r="96" spans="1:42">
      <c r="A96" s="100" t="s">
        <v>215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12057.21</v>
      </c>
      <c r="Y96" s="37">
        <v>724.71</v>
      </c>
      <c r="Z96" s="37">
        <v>22928.03</v>
      </c>
      <c r="AA96" s="101">
        <v>38451.14</v>
      </c>
      <c r="AB96" s="37">
        <v>0</v>
      </c>
      <c r="AC96" s="37">
        <v>64368.87</v>
      </c>
      <c r="AD96" s="37">
        <v>0</v>
      </c>
      <c r="AE96" s="270">
        <v>14754.58</v>
      </c>
      <c r="AF96" s="37">
        <v>7080.85</v>
      </c>
      <c r="AG96" s="101">
        <v>1256.3399999999999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40805</v>
      </c>
      <c r="AN96" s="101">
        <v>0</v>
      </c>
      <c r="AO96" s="81">
        <v>48946.16</v>
      </c>
      <c r="AP96" s="277">
        <f>SUM(Tabla6[[#This Row],[ 0701900000]:[ 0709999000]])</f>
        <v>3215779.1099999994</v>
      </c>
    </row>
    <row r="97" spans="1:42">
      <c r="A97" s="100" t="s">
        <v>224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13697.93</v>
      </c>
      <c r="Y97" s="37">
        <v>647.82000000000005</v>
      </c>
      <c r="Z97" s="37">
        <v>24789.35</v>
      </c>
      <c r="AA97" s="101">
        <v>43043.03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1362.22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35391.54</v>
      </c>
      <c r="AN97" s="101">
        <v>0</v>
      </c>
      <c r="AO97" s="81">
        <v>43835.92</v>
      </c>
      <c r="AP97" s="277">
        <f>SUM(Tabla6[[#This Row],[ 0701900000]:[ 0709999000]])</f>
        <v>3491959.83</v>
      </c>
    </row>
    <row r="98" spans="1:42">
      <c r="A98" s="100" t="s">
        <v>227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9434.85</v>
      </c>
      <c r="Y98" s="37">
        <v>537.32000000000005</v>
      </c>
      <c r="Z98" s="37">
        <v>25152.25</v>
      </c>
      <c r="AA98" s="101">
        <v>41705.360000000001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2040.15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26767.040000000001</v>
      </c>
      <c r="AN98" s="101">
        <v>0</v>
      </c>
      <c r="AO98" s="81">
        <v>48596.07</v>
      </c>
      <c r="AP98" s="277">
        <f>SUM(Tabla6[[#This Row],[ 0701900000]:[ 0709999000]])</f>
        <v>3381033.2699999986</v>
      </c>
    </row>
    <row r="99" spans="1:42">
      <c r="A99" s="100" t="s">
        <v>228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270">
        <v>9950.4</v>
      </c>
      <c r="Y99" s="37">
        <v>488.67</v>
      </c>
      <c r="Z99" s="37">
        <v>25784.34</v>
      </c>
      <c r="AA99" s="270">
        <v>39933.89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277">
        <v>1148.3599999999999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270">
        <v>37652.730000000003</v>
      </c>
      <c r="AN99" s="37">
        <v>0</v>
      </c>
      <c r="AO99" s="81">
        <v>50474.1</v>
      </c>
      <c r="AP99" s="277">
        <f>SUM(Tabla6[[#This Row],[ 0701900000]:[ 0709999000]])</f>
        <v>3633324.9400000004</v>
      </c>
    </row>
    <row r="100" spans="1:42">
      <c r="A100" s="100" t="s">
        <v>229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270">
        <v>12900.09</v>
      </c>
      <c r="Y100" s="37">
        <v>594.77</v>
      </c>
      <c r="Z100" s="37">
        <v>27406.59</v>
      </c>
      <c r="AA100" s="270">
        <v>44943.85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277">
        <v>1462.58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270">
        <v>55476.34</v>
      </c>
      <c r="AN100" s="37">
        <v>0</v>
      </c>
      <c r="AO100" s="81">
        <v>57769.07</v>
      </c>
      <c r="AP100" s="277">
        <f>SUM(Tabla6[[#This Row],[ 0701900000]:[ 0709999000]])</f>
        <v>3321181.3999999985</v>
      </c>
    </row>
    <row r="101" spans="1:42">
      <c r="A101" s="100" t="s">
        <v>231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270">
        <v>8696.61</v>
      </c>
      <c r="Y101" s="37">
        <v>470.91</v>
      </c>
      <c r="Z101" s="37">
        <v>28203.24</v>
      </c>
      <c r="AA101" s="270">
        <v>43258.37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277">
        <v>1418.34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270">
        <v>49549.06</v>
      </c>
      <c r="AN101" s="37">
        <v>0</v>
      </c>
      <c r="AO101" s="81">
        <v>42109.67</v>
      </c>
      <c r="AP101" s="277">
        <f>SUM(Tabla6[[#This Row],[ 0701900000]:[ 0709999000]])</f>
        <v>3484724.3700000006</v>
      </c>
    </row>
    <row r="102" spans="1:42">
      <c r="A102" s="100" t="s">
        <v>233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270">
        <v>8527.58</v>
      </c>
      <c r="Y102" s="37">
        <v>424.69</v>
      </c>
      <c r="Z102" s="37">
        <v>27292.99</v>
      </c>
      <c r="AA102" s="270">
        <v>46753.39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277">
        <v>635.03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270">
        <v>46202.51</v>
      </c>
      <c r="AN102" s="37">
        <v>0</v>
      </c>
      <c r="AO102" s="81">
        <v>40517.15</v>
      </c>
      <c r="AP102" s="277">
        <f>SUM(Tabla6[[#This Row],[ 0701900000]:[ 0709999000]])</f>
        <v>3907369.8899999997</v>
      </c>
    </row>
    <row r="103" spans="1:42">
      <c r="A103" s="100" t="s">
        <v>236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270">
        <v>9120.23</v>
      </c>
      <c r="Y103" s="37">
        <v>471.73</v>
      </c>
      <c r="Z103" s="37">
        <v>27628.71</v>
      </c>
      <c r="AA103" s="270">
        <v>39674.58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277">
        <v>1102.3499999999999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270">
        <v>46576.639999999999</v>
      </c>
      <c r="AN103" s="37">
        <v>0</v>
      </c>
      <c r="AO103" s="81">
        <v>46764.34</v>
      </c>
      <c r="AP103" s="277">
        <f>SUM(Tabla6[[#This Row],[ 0701900000]:[ 0709999000]])</f>
        <v>3802800.2400000012</v>
      </c>
    </row>
    <row r="104" spans="1:42">
      <c r="A104" s="100" t="s">
        <v>239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270">
        <v>8546.49</v>
      </c>
      <c r="Y104" s="37">
        <v>442.39</v>
      </c>
      <c r="Z104" s="37">
        <v>27125.18</v>
      </c>
      <c r="AA104" s="270">
        <v>38786.160000000003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277">
        <v>1004.44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270">
        <v>31703.1</v>
      </c>
      <c r="AN104" s="37">
        <v>0</v>
      </c>
      <c r="AO104" s="37">
        <v>44967.7</v>
      </c>
      <c r="AP104" s="277">
        <f>SUM(Tabla6[[#This Row],[ 0701900000]:[ 0709999000]])</f>
        <v>3458241.0500000012</v>
      </c>
    </row>
    <row r="105" spans="1:42">
      <c r="A105" s="100" t="s">
        <v>242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9242.7900000000009</v>
      </c>
      <c r="Y105" s="81">
        <v>518.27</v>
      </c>
      <c r="Z105" s="81">
        <v>25918.05</v>
      </c>
      <c r="AA105" s="81">
        <v>42792.12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374.46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26313.47</v>
      </c>
      <c r="AN105" s="81">
        <v>0</v>
      </c>
      <c r="AO105" s="81">
        <v>41847.269999999997</v>
      </c>
      <c r="AP105" s="277">
        <f>SUM(Tabla6[[#This Row],[ 0701900000]:[ 0709999000]])</f>
        <v>3683559.9999999991</v>
      </c>
    </row>
    <row r="106" spans="1:42">
      <c r="A106" s="100" t="s">
        <v>246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11449.78</v>
      </c>
      <c r="Y106">
        <v>49.57</v>
      </c>
      <c r="Z106">
        <v>3862.28</v>
      </c>
      <c r="AA106" s="81">
        <v>44942.39</v>
      </c>
      <c r="AB106" s="81">
        <v>0</v>
      </c>
      <c r="AC106" s="85">
        <v>97725.4</v>
      </c>
      <c r="AD106" s="81">
        <v>0</v>
      </c>
      <c r="AE106" s="270">
        <v>3414.3</v>
      </c>
      <c r="AF106">
        <v>873.41</v>
      </c>
      <c r="AG106" s="81">
        <v>37.69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27978.3</v>
      </c>
      <c r="AN106" s="81">
        <v>0</v>
      </c>
      <c r="AO106">
        <v>49662.53</v>
      </c>
      <c r="AP106" s="277">
        <f>SUM(Tabla6[[#This Row],[ 0701900000]:[ 0709999000]])</f>
        <v>2862649.9599999976</v>
      </c>
    </row>
    <row r="107" spans="1:42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128287.41</v>
      </c>
      <c r="Y107" s="41">
        <f t="shared" si="7"/>
        <v>6139.51</v>
      </c>
      <c r="Z107" s="41">
        <f t="shared" si="7"/>
        <v>289680.39</v>
      </c>
      <c r="AA107" s="41">
        <f t="shared" si="7"/>
        <v>506501.70000000007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133.26</v>
      </c>
      <c r="AE107" s="41">
        <f t="shared" si="7"/>
        <v>276497.74</v>
      </c>
      <c r="AF107" s="41">
        <f t="shared" si="7"/>
        <v>77249.81</v>
      </c>
      <c r="AG107" s="41">
        <f t="shared" si="7"/>
        <v>12977.060000000001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461172.26999999996</v>
      </c>
      <c r="AN107" s="41">
        <f t="shared" si="7"/>
        <v>0</v>
      </c>
      <c r="AO107" s="41">
        <f t="shared" si="7"/>
        <v>561640.21</v>
      </c>
      <c r="AP107" s="41">
        <f t="shared" si="7"/>
        <v>41303149.610000007</v>
      </c>
    </row>
    <row r="108" spans="1:42">
      <c r="A108" s="100" t="s">
        <v>251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270">
        <v>8728.09</v>
      </c>
      <c r="Y108" s="37">
        <v>532.27</v>
      </c>
      <c r="Z108" s="37">
        <v>24725.1</v>
      </c>
      <c r="AA108" s="270">
        <v>40379.93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277">
        <v>299.08999999999997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270">
        <v>23244.55</v>
      </c>
      <c r="AN108" s="37">
        <v>0</v>
      </c>
      <c r="AO108" s="37">
        <v>45465.72</v>
      </c>
      <c r="AP108" s="277">
        <f>SUM(Tabla6[[#This Row],[ 0701900000]:[ 0709999000]])</f>
        <v>3588785.51</v>
      </c>
    </row>
    <row r="109" spans="1:42" s="133" customFormat="1">
      <c r="A109" s="100" t="s">
        <v>253</v>
      </c>
      <c r="B109" s="137">
        <v>465358.73</v>
      </c>
      <c r="C109" s="137">
        <v>1278482.6399999999</v>
      </c>
      <c r="D109" s="137">
        <v>34.9</v>
      </c>
      <c r="E109" s="137">
        <v>229233.06</v>
      </c>
      <c r="F109" s="137">
        <v>133416.38</v>
      </c>
      <c r="G109" s="137">
        <v>4821.57</v>
      </c>
      <c r="H109" s="137">
        <v>0</v>
      </c>
      <c r="I109" s="137">
        <v>139495.16</v>
      </c>
      <c r="J109" s="137">
        <v>1195.21</v>
      </c>
      <c r="K109" s="137">
        <v>101516.07</v>
      </c>
      <c r="L109" s="137">
        <v>3378.78</v>
      </c>
      <c r="M109" s="137">
        <v>260703.26</v>
      </c>
      <c r="N109" s="137">
        <v>140607.67000000001</v>
      </c>
      <c r="O109" s="137">
        <v>47523.839999999997</v>
      </c>
      <c r="P109" s="137">
        <v>0</v>
      </c>
      <c r="Q109" s="137">
        <v>0</v>
      </c>
      <c r="R109" s="137">
        <v>174139.04</v>
      </c>
      <c r="S109" s="137">
        <v>37957.07</v>
      </c>
      <c r="T109" s="137">
        <v>89309.51</v>
      </c>
      <c r="U109" s="137">
        <v>2050.5700000000002</v>
      </c>
      <c r="V109" s="137">
        <v>40345.25</v>
      </c>
      <c r="W109" s="137">
        <v>2101.39</v>
      </c>
      <c r="X109" s="270">
        <v>10294.26</v>
      </c>
      <c r="Y109" s="137">
        <v>456.93</v>
      </c>
      <c r="Z109" s="137">
        <v>26146.240000000002</v>
      </c>
      <c r="AA109" s="270">
        <v>39112.129999999997</v>
      </c>
      <c r="AB109" s="137">
        <v>0</v>
      </c>
      <c r="AC109" s="137">
        <v>64836.47</v>
      </c>
      <c r="AD109" s="270">
        <v>0</v>
      </c>
      <c r="AE109" s="270">
        <v>24904.69</v>
      </c>
      <c r="AF109" s="137">
        <v>7394.56</v>
      </c>
      <c r="AG109" s="277">
        <v>813.52</v>
      </c>
      <c r="AH109" s="137">
        <v>0</v>
      </c>
      <c r="AI109" s="137">
        <v>342.21</v>
      </c>
      <c r="AJ109" s="137">
        <v>0</v>
      </c>
      <c r="AK109" s="137">
        <v>4399.1099999999997</v>
      </c>
      <c r="AL109" s="137">
        <v>15016.61</v>
      </c>
      <c r="AM109" s="270">
        <v>22413.67</v>
      </c>
      <c r="AN109" s="137">
        <v>0</v>
      </c>
      <c r="AO109" s="137">
        <v>47657.279999999999</v>
      </c>
      <c r="AP109" s="277">
        <f>SUM(Tabla6[[#This Row],[ 0701900000]:[ 0709999000]])</f>
        <v>3415457.7799999989</v>
      </c>
    </row>
    <row r="110" spans="1:42" s="133" customFormat="1">
      <c r="A110" s="100" t="s">
        <v>365</v>
      </c>
      <c r="B110" s="137">
        <v>461908.39</v>
      </c>
      <c r="C110" s="137">
        <v>1482888.73</v>
      </c>
      <c r="D110" s="137">
        <v>30.48</v>
      </c>
      <c r="E110" s="137">
        <v>253395.13</v>
      </c>
      <c r="F110" s="137">
        <v>79277.2</v>
      </c>
      <c r="G110" s="137">
        <v>4884.6499999999996</v>
      </c>
      <c r="H110" s="137">
        <v>0</v>
      </c>
      <c r="I110" s="137">
        <v>70400.39</v>
      </c>
      <c r="J110" s="137">
        <v>1399.39</v>
      </c>
      <c r="K110" s="137">
        <v>101656.72</v>
      </c>
      <c r="L110" s="137">
        <v>3944.23</v>
      </c>
      <c r="M110" s="137">
        <v>302624.03000000003</v>
      </c>
      <c r="N110" s="137">
        <v>162297.96</v>
      </c>
      <c r="O110" s="137">
        <v>50266.3</v>
      </c>
      <c r="P110" s="137">
        <v>0</v>
      </c>
      <c r="Q110" s="137">
        <v>0</v>
      </c>
      <c r="R110" s="137">
        <v>200442.77</v>
      </c>
      <c r="S110" s="137">
        <v>44688.34</v>
      </c>
      <c r="T110" s="137">
        <v>71777.81</v>
      </c>
      <c r="U110" s="137">
        <v>2786.03</v>
      </c>
      <c r="V110" s="137">
        <v>46034</v>
      </c>
      <c r="W110" s="137">
        <v>1537.16</v>
      </c>
      <c r="X110" s="270">
        <v>10215.120000000001</v>
      </c>
      <c r="Y110" s="137">
        <v>522.80999999999995</v>
      </c>
      <c r="Z110" s="137">
        <v>26860.94</v>
      </c>
      <c r="AA110" s="270">
        <v>39755.379999999997</v>
      </c>
      <c r="AB110" s="137">
        <v>0</v>
      </c>
      <c r="AC110" s="137">
        <v>96344.63</v>
      </c>
      <c r="AD110" s="137">
        <v>0</v>
      </c>
      <c r="AE110" s="137">
        <v>37109.54</v>
      </c>
      <c r="AF110" s="137">
        <v>8695.85</v>
      </c>
      <c r="AG110" s="277">
        <v>485.63</v>
      </c>
      <c r="AH110" s="137">
        <v>0</v>
      </c>
      <c r="AI110" s="137">
        <v>299.62</v>
      </c>
      <c r="AJ110" s="137">
        <v>0</v>
      </c>
      <c r="AK110" s="137">
        <v>5148.1099999999997</v>
      </c>
      <c r="AL110" s="137">
        <v>17834.080000000002</v>
      </c>
      <c r="AM110" s="270">
        <v>23585.27</v>
      </c>
      <c r="AN110" s="137">
        <v>0</v>
      </c>
      <c r="AO110" s="137">
        <v>66444.47</v>
      </c>
      <c r="AP110" s="277">
        <f>SUM(Tabla6[[#This Row],[ 0701900000]:[ 0709999000]])</f>
        <v>3675541.1600000006</v>
      </c>
    </row>
    <row r="111" spans="1:42" s="133" customFormat="1">
      <c r="A111" s="100" t="s">
        <v>397</v>
      </c>
      <c r="B111" s="137">
        <v>441504.48</v>
      </c>
      <c r="C111" s="137">
        <v>1379376.63</v>
      </c>
      <c r="D111" s="137">
        <v>1748.9</v>
      </c>
      <c r="E111" s="137">
        <v>232601.08</v>
      </c>
      <c r="F111" s="137">
        <v>47469.96</v>
      </c>
      <c r="G111" s="137">
        <v>4572.72</v>
      </c>
      <c r="H111" s="137">
        <v>0</v>
      </c>
      <c r="I111" s="137">
        <v>205924.89</v>
      </c>
      <c r="J111" s="137">
        <v>1184.53</v>
      </c>
      <c r="K111" s="137">
        <v>96479.4</v>
      </c>
      <c r="L111" s="137">
        <v>938.14</v>
      </c>
      <c r="M111" s="137">
        <v>298680.59000000003</v>
      </c>
      <c r="N111" s="137">
        <v>140405.12</v>
      </c>
      <c r="O111" s="137">
        <v>45156.62</v>
      </c>
      <c r="P111" s="137">
        <v>0</v>
      </c>
      <c r="Q111" s="137">
        <v>0</v>
      </c>
      <c r="R111" s="137">
        <v>186846.87</v>
      </c>
      <c r="S111" s="137">
        <v>39296.839999999997</v>
      </c>
      <c r="T111" s="137">
        <v>14755.05</v>
      </c>
      <c r="U111" s="137">
        <v>2200.13</v>
      </c>
      <c r="V111" s="137">
        <v>42843.17</v>
      </c>
      <c r="W111" s="137">
        <v>1389.67</v>
      </c>
      <c r="X111" s="270">
        <v>7985.97</v>
      </c>
      <c r="Y111" s="137">
        <v>1686.89</v>
      </c>
      <c r="Z111" s="137">
        <v>25743.71</v>
      </c>
      <c r="AA111" s="270">
        <v>35517.53</v>
      </c>
      <c r="AB111" s="137">
        <v>0</v>
      </c>
      <c r="AC111" s="137">
        <v>85025.76</v>
      </c>
      <c r="AD111" s="137">
        <v>0</v>
      </c>
      <c r="AE111" s="137">
        <v>19950.62</v>
      </c>
      <c r="AF111" s="137">
        <v>6717.43</v>
      </c>
      <c r="AG111" s="277">
        <v>569.04999999999995</v>
      </c>
      <c r="AH111" s="137">
        <v>0</v>
      </c>
      <c r="AI111" s="137">
        <v>172.54</v>
      </c>
      <c r="AJ111" s="137">
        <v>0</v>
      </c>
      <c r="AK111" s="137">
        <v>5128.22</v>
      </c>
      <c r="AL111" s="137">
        <v>16241.21</v>
      </c>
      <c r="AM111" s="270">
        <v>25334.68</v>
      </c>
      <c r="AN111" s="137">
        <v>0</v>
      </c>
      <c r="AO111" s="137">
        <v>63611.68</v>
      </c>
      <c r="AP111" s="277">
        <f>SUM(Tabla6[[#This Row],[ 0701900000]:[ 0709999000]])</f>
        <v>3477060.08</v>
      </c>
    </row>
    <row r="112" spans="1:42" s="133" customFormat="1">
      <c r="A112" s="100" t="s">
        <v>399</v>
      </c>
      <c r="B112" s="137">
        <v>511224.96</v>
      </c>
      <c r="C112" s="137">
        <v>1330579.57</v>
      </c>
      <c r="D112" s="137">
        <v>3267.98</v>
      </c>
      <c r="E112" s="137">
        <v>316530.63</v>
      </c>
      <c r="F112" s="137">
        <v>52767.8</v>
      </c>
      <c r="G112" s="137">
        <v>6228.98</v>
      </c>
      <c r="H112" s="137">
        <v>0</v>
      </c>
      <c r="I112" s="137">
        <v>104477.34</v>
      </c>
      <c r="J112" s="137">
        <v>1718.63</v>
      </c>
      <c r="K112" s="137">
        <v>113250.74</v>
      </c>
      <c r="L112" s="137">
        <v>37.67</v>
      </c>
      <c r="M112" s="137">
        <v>309326.05</v>
      </c>
      <c r="N112" s="137">
        <v>169559.89</v>
      </c>
      <c r="O112" s="137">
        <v>52938.21</v>
      </c>
      <c r="P112" s="137">
        <v>0</v>
      </c>
      <c r="Q112" s="137">
        <v>0</v>
      </c>
      <c r="R112" s="137">
        <v>201057.94</v>
      </c>
      <c r="S112" s="137">
        <v>53649.03</v>
      </c>
      <c r="T112" s="137">
        <v>17358.11</v>
      </c>
      <c r="U112" s="137">
        <v>2236.7600000000002</v>
      </c>
      <c r="V112" s="137">
        <v>53218.34</v>
      </c>
      <c r="W112" s="137">
        <v>2012.96</v>
      </c>
      <c r="X112" s="270">
        <v>11539.07</v>
      </c>
      <c r="Y112" s="137">
        <v>572.29999999999995</v>
      </c>
      <c r="Z112" s="137">
        <v>31232.58</v>
      </c>
      <c r="AA112" s="270">
        <v>45154.83</v>
      </c>
      <c r="AB112" s="137">
        <v>0</v>
      </c>
      <c r="AC112" s="137">
        <v>113986.85</v>
      </c>
      <c r="AD112" s="137">
        <v>0</v>
      </c>
      <c r="AE112" s="137">
        <v>32664.18</v>
      </c>
      <c r="AF112" s="137">
        <v>7966.93</v>
      </c>
      <c r="AG112" s="277">
        <v>865.19</v>
      </c>
      <c r="AH112" s="137">
        <v>0</v>
      </c>
      <c r="AI112" s="137">
        <v>470.61</v>
      </c>
      <c r="AJ112" s="137">
        <v>0</v>
      </c>
      <c r="AK112" s="137">
        <v>8445.2800000000007</v>
      </c>
      <c r="AL112" s="137">
        <v>20891.13</v>
      </c>
      <c r="AM112" s="270">
        <v>39720.870000000003</v>
      </c>
      <c r="AN112" s="137">
        <v>0</v>
      </c>
      <c r="AO112" s="137">
        <v>60866.89</v>
      </c>
      <c r="AP112" s="277">
        <f>SUM(Tabla6[[#This Row],[ 0701900000]:[ 0709999000]])</f>
        <v>3675818.2999999989</v>
      </c>
    </row>
    <row r="113" spans="1:42" s="133" customFormat="1">
      <c r="A113" s="100" t="s">
        <v>401</v>
      </c>
      <c r="B113" s="137">
        <v>507853.78</v>
      </c>
      <c r="C113" s="137">
        <v>974848.18</v>
      </c>
      <c r="D113" s="137">
        <v>1160.3499999999999</v>
      </c>
      <c r="E113" s="137">
        <v>233811.71</v>
      </c>
      <c r="F113" s="137">
        <v>49223.09</v>
      </c>
      <c r="G113" s="137">
        <v>6537.82</v>
      </c>
      <c r="H113" s="137">
        <v>0</v>
      </c>
      <c r="I113" s="137">
        <v>71971.199999999997</v>
      </c>
      <c r="J113" s="137">
        <v>1442.25</v>
      </c>
      <c r="K113" s="137">
        <v>122549.21</v>
      </c>
      <c r="L113" s="137">
        <v>16.16</v>
      </c>
      <c r="M113" s="137">
        <v>325803.63</v>
      </c>
      <c r="N113" s="137">
        <v>167867.81</v>
      </c>
      <c r="O113" s="137">
        <v>58954.71</v>
      </c>
      <c r="P113" s="137">
        <v>0</v>
      </c>
      <c r="Q113" s="137">
        <v>0</v>
      </c>
      <c r="R113" s="137">
        <v>194657.62</v>
      </c>
      <c r="S113" s="137">
        <v>52306.32</v>
      </c>
      <c r="T113" s="137">
        <v>30135.31</v>
      </c>
      <c r="U113" s="137">
        <v>2677.5</v>
      </c>
      <c r="V113" s="137">
        <v>62350.5</v>
      </c>
      <c r="W113" s="137">
        <v>1547.71</v>
      </c>
      <c r="X113" s="270">
        <v>11672.08</v>
      </c>
      <c r="Y113" s="137">
        <v>539.89</v>
      </c>
      <c r="Z113" s="137">
        <v>33551.9</v>
      </c>
      <c r="AA113" s="270">
        <v>39922.300000000003</v>
      </c>
      <c r="AB113" s="137">
        <v>133.53</v>
      </c>
      <c r="AC113" s="137">
        <v>106173.41</v>
      </c>
      <c r="AD113" s="137">
        <v>0</v>
      </c>
      <c r="AE113" s="137">
        <v>32781.89</v>
      </c>
      <c r="AF113" s="137">
        <v>7243.49</v>
      </c>
      <c r="AG113" s="277">
        <v>631.99</v>
      </c>
      <c r="AH113" s="137">
        <v>0</v>
      </c>
      <c r="AI113" s="137">
        <v>1045.24</v>
      </c>
      <c r="AJ113" s="137">
        <v>0</v>
      </c>
      <c r="AK113" s="137">
        <v>6541.17</v>
      </c>
      <c r="AL113" s="137">
        <v>21548.55</v>
      </c>
      <c r="AM113" s="270">
        <v>30689.18</v>
      </c>
      <c r="AN113" s="137">
        <v>0</v>
      </c>
      <c r="AO113" s="137">
        <v>61550.32</v>
      </c>
      <c r="AP113" s="277">
        <f>SUM(Tabla6[[#This Row],[ 0701900000]:[ 0709999000]])</f>
        <v>3219739.8000000003</v>
      </c>
    </row>
    <row r="114" spans="1:42" s="133" customFormat="1">
      <c r="A114" s="100" t="s">
        <v>403</v>
      </c>
      <c r="B114" s="137">
        <v>636334.98</v>
      </c>
      <c r="C114" s="137">
        <v>793808.25</v>
      </c>
      <c r="D114" s="137">
        <v>3515.52</v>
      </c>
      <c r="E114" s="137">
        <v>256670.56</v>
      </c>
      <c r="F114" s="137">
        <v>63875.69</v>
      </c>
      <c r="G114" s="137">
        <v>7659.16</v>
      </c>
      <c r="H114" s="137">
        <v>0</v>
      </c>
      <c r="I114" s="137">
        <v>317115.28999999998</v>
      </c>
      <c r="J114" s="137">
        <v>1395.74</v>
      </c>
      <c r="K114" s="137">
        <v>124020.62</v>
      </c>
      <c r="L114" s="137">
        <v>55.3</v>
      </c>
      <c r="M114" s="137">
        <v>342781.4</v>
      </c>
      <c r="N114" s="137">
        <v>170102.73</v>
      </c>
      <c r="O114" s="137">
        <v>62044.05</v>
      </c>
      <c r="P114" s="137">
        <v>0</v>
      </c>
      <c r="Q114" s="137">
        <v>0</v>
      </c>
      <c r="R114" s="137">
        <v>193115.04</v>
      </c>
      <c r="S114" s="137">
        <v>54022.3</v>
      </c>
      <c r="T114" s="137">
        <v>25375.32</v>
      </c>
      <c r="U114" s="137">
        <v>2600.7199999999998</v>
      </c>
      <c r="V114" s="137">
        <v>65850.240000000005</v>
      </c>
      <c r="W114" s="137">
        <v>1928.35</v>
      </c>
      <c r="X114" s="270">
        <v>10382.99</v>
      </c>
      <c r="Y114" s="137">
        <v>654.26</v>
      </c>
      <c r="Z114" s="137">
        <v>31905.32</v>
      </c>
      <c r="AA114" s="270">
        <v>37667.94</v>
      </c>
      <c r="AB114" s="137">
        <v>33.46</v>
      </c>
      <c r="AC114" s="137">
        <v>108785.23</v>
      </c>
      <c r="AD114" s="137">
        <v>0</v>
      </c>
      <c r="AE114" s="137">
        <v>19960.84</v>
      </c>
      <c r="AF114" s="137">
        <v>7470.61</v>
      </c>
      <c r="AG114" s="277">
        <v>571.70000000000005</v>
      </c>
      <c r="AH114" s="137">
        <v>0</v>
      </c>
      <c r="AI114" s="137">
        <v>1052.67</v>
      </c>
      <c r="AJ114" s="137">
        <v>0</v>
      </c>
      <c r="AK114" s="137">
        <v>6489.8</v>
      </c>
      <c r="AL114" s="137">
        <v>27737.08</v>
      </c>
      <c r="AM114" s="270">
        <v>48960.92</v>
      </c>
      <c r="AN114" s="137">
        <v>0</v>
      </c>
      <c r="AO114" s="137">
        <v>58802.1</v>
      </c>
      <c r="AP114" s="277">
        <f>SUM(Tabla6[[#This Row],[ 0701900000]:[ 0709999000]])</f>
        <v>3482746.1799999992</v>
      </c>
    </row>
    <row r="115" spans="1:42" s="133" customFormat="1">
      <c r="A115" s="100" t="s">
        <v>405</v>
      </c>
      <c r="B115" s="137">
        <v>685566.83</v>
      </c>
      <c r="C115" s="137">
        <v>1077174.28</v>
      </c>
      <c r="D115" s="137">
        <v>43977.74</v>
      </c>
      <c r="E115" s="137">
        <v>200924.5</v>
      </c>
      <c r="F115" s="137">
        <v>43745.03</v>
      </c>
      <c r="G115" s="137">
        <v>8378.1200000000008</v>
      </c>
      <c r="H115" s="137">
        <v>0</v>
      </c>
      <c r="I115" s="137">
        <v>361515.76</v>
      </c>
      <c r="J115" s="137">
        <v>1164.45</v>
      </c>
      <c r="K115" s="137">
        <v>119258.73</v>
      </c>
      <c r="L115" s="137">
        <v>61.4</v>
      </c>
      <c r="M115" s="137">
        <v>338649.41</v>
      </c>
      <c r="N115" s="137">
        <v>172949.03</v>
      </c>
      <c r="O115" s="137">
        <v>54832.07</v>
      </c>
      <c r="P115" s="137">
        <v>0</v>
      </c>
      <c r="Q115" s="137">
        <v>0</v>
      </c>
      <c r="R115" s="137">
        <v>191192.49</v>
      </c>
      <c r="S115" s="137">
        <v>61923.4</v>
      </c>
      <c r="T115" s="137">
        <v>21349.81</v>
      </c>
      <c r="U115" s="137">
        <v>2916.27</v>
      </c>
      <c r="V115" s="137">
        <v>57967.17</v>
      </c>
      <c r="W115" s="137">
        <v>2256.5500000000002</v>
      </c>
      <c r="X115" s="270">
        <v>9264.07</v>
      </c>
      <c r="Y115" s="137">
        <v>736.73</v>
      </c>
      <c r="Z115" s="137">
        <v>32643.05</v>
      </c>
      <c r="AA115" s="270">
        <v>37415.9</v>
      </c>
      <c r="AB115" s="137">
        <v>0</v>
      </c>
      <c r="AC115" s="137">
        <v>101915.79</v>
      </c>
      <c r="AD115" s="137">
        <v>0</v>
      </c>
      <c r="AE115" s="137">
        <v>26470.68</v>
      </c>
      <c r="AF115" s="137">
        <v>9829.89</v>
      </c>
      <c r="AG115" s="277">
        <v>1076.08</v>
      </c>
      <c r="AH115" s="137">
        <v>0</v>
      </c>
      <c r="AI115" s="137">
        <v>623.58000000000004</v>
      </c>
      <c r="AJ115" s="137">
        <v>0</v>
      </c>
      <c r="AK115" s="137">
        <v>6659.58</v>
      </c>
      <c r="AL115" s="137">
        <v>19555.36</v>
      </c>
      <c r="AM115" s="270">
        <v>46009.81</v>
      </c>
      <c r="AN115" s="137">
        <v>0</v>
      </c>
      <c r="AO115" s="137">
        <v>54004.98</v>
      </c>
      <c r="AP115" s="277">
        <f>SUM(Tabla6[[#This Row],[ 0701900000]:[ 0709999000]])</f>
        <v>3792008.5399999996</v>
      </c>
    </row>
    <row r="116" spans="1:42" s="133" customFormat="1">
      <c r="A116" s="100" t="s">
        <v>413</v>
      </c>
      <c r="B116" s="137">
        <v>653548.25</v>
      </c>
      <c r="C116" s="137">
        <v>1171108.17</v>
      </c>
      <c r="D116" s="137">
        <v>61946.41</v>
      </c>
      <c r="E116" s="137">
        <v>161164.62</v>
      </c>
      <c r="F116" s="137">
        <v>66053.7</v>
      </c>
      <c r="G116" s="137">
        <v>7995.95</v>
      </c>
      <c r="H116" s="137">
        <v>0</v>
      </c>
      <c r="I116" s="137">
        <v>392481.72</v>
      </c>
      <c r="J116" s="137">
        <v>1309.46</v>
      </c>
      <c r="K116" s="137">
        <v>113074.16</v>
      </c>
      <c r="L116" s="137">
        <v>146.57</v>
      </c>
      <c r="M116" s="137">
        <v>345052.34</v>
      </c>
      <c r="N116" s="137">
        <v>166052.19</v>
      </c>
      <c r="O116" s="137">
        <v>59418.06</v>
      </c>
      <c r="P116" s="137">
        <v>0</v>
      </c>
      <c r="Q116" s="137">
        <v>0</v>
      </c>
      <c r="R116" s="137">
        <v>192537.87</v>
      </c>
      <c r="S116" s="137">
        <v>53202.11</v>
      </c>
      <c r="T116" s="137">
        <v>26728.67</v>
      </c>
      <c r="U116" s="137">
        <v>2042.08</v>
      </c>
      <c r="V116" s="137">
        <v>50534.28</v>
      </c>
      <c r="W116" s="137">
        <v>4709.51</v>
      </c>
      <c r="X116" s="270">
        <v>10515.19</v>
      </c>
      <c r="Y116" s="137">
        <v>675.42</v>
      </c>
      <c r="Z116" s="137">
        <v>34004.35</v>
      </c>
      <c r="AA116" s="270">
        <v>37712.769999999997</v>
      </c>
      <c r="AB116" s="137">
        <v>27.8</v>
      </c>
      <c r="AC116" s="137">
        <v>104998.44</v>
      </c>
      <c r="AD116" s="137">
        <v>0</v>
      </c>
      <c r="AE116" s="137">
        <v>23991.57</v>
      </c>
      <c r="AF116" s="137">
        <v>8618.18</v>
      </c>
      <c r="AG116" s="277">
        <v>972.55</v>
      </c>
      <c r="AH116" s="137">
        <v>0</v>
      </c>
      <c r="AI116" s="137">
        <v>272.94</v>
      </c>
      <c r="AJ116" s="137">
        <v>0</v>
      </c>
      <c r="AK116" s="137">
        <v>7018.78</v>
      </c>
      <c r="AL116" s="137">
        <v>28236.79</v>
      </c>
      <c r="AM116" s="270">
        <v>37324.160000000003</v>
      </c>
      <c r="AN116" s="137">
        <v>0</v>
      </c>
      <c r="AO116" s="137">
        <v>55047.62</v>
      </c>
      <c r="AP116" s="277">
        <f>SUM(Tabla6[[#This Row],[ 0701900000]:[ 0709999000]])</f>
        <v>3878522.6799999992</v>
      </c>
    </row>
    <row r="117" spans="1:42" s="133" customFormat="1">
      <c r="A117" s="100" t="s">
        <v>415</v>
      </c>
      <c r="B117" s="137">
        <v>607110.35</v>
      </c>
      <c r="C117" s="137">
        <v>1157518.01</v>
      </c>
      <c r="D117" s="137">
        <v>29881.84</v>
      </c>
      <c r="E117" s="137">
        <v>287909.55</v>
      </c>
      <c r="F117" s="137">
        <v>61828.14</v>
      </c>
      <c r="G117" s="137">
        <v>7740.51</v>
      </c>
      <c r="H117" s="137">
        <v>0</v>
      </c>
      <c r="I117" s="137">
        <v>77237.429999999993</v>
      </c>
      <c r="J117" s="137">
        <v>1164.44</v>
      </c>
      <c r="K117" s="137">
        <v>118251.6</v>
      </c>
      <c r="L117" s="137">
        <v>2030.13</v>
      </c>
      <c r="M117" s="137">
        <v>421122.92</v>
      </c>
      <c r="N117" s="137">
        <v>177362.1</v>
      </c>
      <c r="O117" s="137">
        <v>60372.27</v>
      </c>
      <c r="P117" s="137">
        <v>0</v>
      </c>
      <c r="Q117" s="137">
        <v>0</v>
      </c>
      <c r="R117" s="137">
        <v>205384.49</v>
      </c>
      <c r="S117" s="137">
        <v>46672.74</v>
      </c>
      <c r="T117" s="137">
        <v>30264.11</v>
      </c>
      <c r="U117" s="137">
        <v>617.83000000000004</v>
      </c>
      <c r="V117" s="137">
        <v>46824.160000000003</v>
      </c>
      <c r="W117" s="137">
        <v>8705.58</v>
      </c>
      <c r="X117" s="270">
        <v>10066.870000000001</v>
      </c>
      <c r="Y117" s="137">
        <v>624.15</v>
      </c>
      <c r="Z117" s="137">
        <v>35480.639999999999</v>
      </c>
      <c r="AA117" s="270">
        <v>40424.78</v>
      </c>
      <c r="AB117" s="137">
        <v>0</v>
      </c>
      <c r="AC117" s="137">
        <v>110325.2</v>
      </c>
      <c r="AD117" s="137">
        <v>0</v>
      </c>
      <c r="AE117" s="137">
        <v>24018.15</v>
      </c>
      <c r="AF117" s="137">
        <v>8306.25</v>
      </c>
      <c r="AG117" s="277">
        <v>901.72</v>
      </c>
      <c r="AH117" s="137">
        <v>0</v>
      </c>
      <c r="AI117" s="137">
        <v>8129.69</v>
      </c>
      <c r="AJ117" s="137">
        <v>0</v>
      </c>
      <c r="AK117" s="137">
        <v>6533.9</v>
      </c>
      <c r="AL117" s="137">
        <v>18713.18</v>
      </c>
      <c r="AM117" s="270">
        <v>36047.49</v>
      </c>
      <c r="AN117" s="137">
        <v>0</v>
      </c>
      <c r="AO117" s="137">
        <v>60720.74</v>
      </c>
      <c r="AP117" s="277">
        <f>SUM(Tabla6[[#This Row],[ 0701900000]:[ 0709999000]])</f>
        <v>3708290.9600000014</v>
      </c>
    </row>
    <row r="118" spans="1:42" s="133" customFormat="1">
      <c r="A118" s="100" t="s">
        <v>417</v>
      </c>
      <c r="B118" s="137">
        <v>575577.11</v>
      </c>
      <c r="C118" s="137">
        <v>911320.73</v>
      </c>
      <c r="D118" s="137">
        <v>94875.59</v>
      </c>
      <c r="E118" s="137">
        <v>296429.87</v>
      </c>
      <c r="F118" s="137">
        <v>120878.38</v>
      </c>
      <c r="G118" s="137">
        <v>8494.1</v>
      </c>
      <c r="H118" s="137">
        <v>0</v>
      </c>
      <c r="I118" s="137">
        <v>128840.65</v>
      </c>
      <c r="J118" s="137">
        <v>1052.44</v>
      </c>
      <c r="K118" s="137">
        <v>157639.67000000001</v>
      </c>
      <c r="L118" s="137">
        <v>5423.19</v>
      </c>
      <c r="M118" s="137">
        <v>452815.12</v>
      </c>
      <c r="N118" s="137">
        <v>204948.87</v>
      </c>
      <c r="O118" s="137">
        <v>64911.15</v>
      </c>
      <c r="P118" s="137">
        <v>0</v>
      </c>
      <c r="Q118" s="137">
        <v>0</v>
      </c>
      <c r="R118" s="137">
        <v>267940.65000000002</v>
      </c>
      <c r="S118" s="137">
        <v>55510.35</v>
      </c>
      <c r="T118" s="137">
        <v>42162.53</v>
      </c>
      <c r="U118" s="137">
        <v>2460.66</v>
      </c>
      <c r="V118" s="137">
        <v>61863.95</v>
      </c>
      <c r="W118" s="137">
        <v>4043.54</v>
      </c>
      <c r="X118" s="270">
        <v>11218.43</v>
      </c>
      <c r="Y118" s="137">
        <v>700.35</v>
      </c>
      <c r="Z118" s="137">
        <v>39828.550000000003</v>
      </c>
      <c r="AA118" s="270">
        <v>38232.589999999997</v>
      </c>
      <c r="AB118" s="137">
        <v>0</v>
      </c>
      <c r="AC118" s="137">
        <v>84508.27</v>
      </c>
      <c r="AD118" s="137">
        <v>0</v>
      </c>
      <c r="AE118" s="137">
        <v>29994.99</v>
      </c>
      <c r="AF118" s="137">
        <v>11099.62</v>
      </c>
      <c r="AG118" s="277">
        <v>370.05</v>
      </c>
      <c r="AH118" s="137">
        <v>0</v>
      </c>
      <c r="AI118" s="137">
        <v>564.28</v>
      </c>
      <c r="AJ118" s="137">
        <v>0</v>
      </c>
      <c r="AK118" s="137">
        <v>7472.47</v>
      </c>
      <c r="AL118" s="137">
        <v>20846.919999999998</v>
      </c>
      <c r="AM118" s="270">
        <v>35250.74</v>
      </c>
      <c r="AN118" s="137">
        <v>0</v>
      </c>
      <c r="AO118" s="137">
        <v>62156.28</v>
      </c>
      <c r="AP118" s="277">
        <f>SUM(Tabla6[[#This Row],[ 0701900000]:[ 0709999000]])</f>
        <v>3799432.09</v>
      </c>
    </row>
    <row r="119" spans="1:42" s="133" customFormat="1">
      <c r="A119" s="100" t="s">
        <v>419</v>
      </c>
      <c r="B119" s="137">
        <v>897939.51</v>
      </c>
      <c r="C119" s="137">
        <v>1158238.8500000001</v>
      </c>
      <c r="D119" s="137">
        <v>14276.86</v>
      </c>
      <c r="E119" s="137">
        <v>339987.66</v>
      </c>
      <c r="F119" s="137">
        <v>112754.06</v>
      </c>
      <c r="G119" s="137">
        <v>9987.58</v>
      </c>
      <c r="H119" s="137">
        <v>0</v>
      </c>
      <c r="I119" s="137">
        <v>177376.56</v>
      </c>
      <c r="J119" s="137">
        <v>1500.69</v>
      </c>
      <c r="K119" s="137">
        <v>241914.85</v>
      </c>
      <c r="L119" s="137">
        <v>4180.58</v>
      </c>
      <c r="M119" s="137">
        <v>579948.18000000005</v>
      </c>
      <c r="N119" s="137">
        <v>369235.84</v>
      </c>
      <c r="O119" s="137">
        <v>67760.41</v>
      </c>
      <c r="P119" s="137">
        <v>0</v>
      </c>
      <c r="Q119" s="137">
        <v>0</v>
      </c>
      <c r="R119" s="137">
        <v>369332.86</v>
      </c>
      <c r="S119" s="137">
        <v>136742.41</v>
      </c>
      <c r="T119" s="137">
        <v>77888.639999999999</v>
      </c>
      <c r="U119" s="137">
        <v>3163.57</v>
      </c>
      <c r="V119" s="137">
        <v>77851.259999999995</v>
      </c>
      <c r="W119" s="137">
        <v>2214.58</v>
      </c>
      <c r="X119" s="270">
        <v>12548.75</v>
      </c>
      <c r="Y119" s="137">
        <v>310.52</v>
      </c>
      <c r="Z119" s="137">
        <v>44431.5</v>
      </c>
      <c r="AA119" s="270">
        <v>44840.959999999999</v>
      </c>
      <c r="AB119" s="137">
        <v>0</v>
      </c>
      <c r="AC119" s="137">
        <v>105170.14</v>
      </c>
      <c r="AD119" s="137">
        <v>0</v>
      </c>
      <c r="AE119" s="137">
        <v>41479.54</v>
      </c>
      <c r="AF119" s="137">
        <v>11022.79</v>
      </c>
      <c r="AG119" s="277">
        <v>538.79999999999995</v>
      </c>
      <c r="AH119" s="137">
        <v>0</v>
      </c>
      <c r="AI119" s="137">
        <v>113.74</v>
      </c>
      <c r="AJ119" s="137">
        <v>0</v>
      </c>
      <c r="AK119" s="137">
        <v>7715.53</v>
      </c>
      <c r="AL119" s="137">
        <v>46368.53</v>
      </c>
      <c r="AM119" s="270">
        <v>37015.39</v>
      </c>
      <c r="AN119" s="137">
        <v>0</v>
      </c>
      <c r="AO119" s="137">
        <v>83838.69</v>
      </c>
      <c r="AP119" s="277">
        <f>SUM(Tabla6[[#This Row],[ 0701900000]:[ 0709999000]])</f>
        <v>5077689.830000001</v>
      </c>
    </row>
    <row r="120" spans="1:42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124430.88999999998</v>
      </c>
      <c r="Y120" s="122">
        <f t="shared" si="8"/>
        <v>8012.52</v>
      </c>
      <c r="Z120" s="122">
        <f t="shared" si="8"/>
        <v>386553.88</v>
      </c>
      <c r="AA120" s="122">
        <f t="shared" si="8"/>
        <v>476137.04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0</v>
      </c>
      <c r="AE120" s="122">
        <f t="shared" si="8"/>
        <v>336100.29999999993</v>
      </c>
      <c r="AF120" s="122">
        <f t="shared" si="8"/>
        <v>101899.54999999999</v>
      </c>
      <c r="AG120" s="122">
        <f t="shared" si="8"/>
        <v>8095.3700000000008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405596.73</v>
      </c>
      <c r="AN120" s="122">
        <f t="shared" si="8"/>
        <v>0</v>
      </c>
      <c r="AO120" s="122">
        <f t="shared" si="8"/>
        <v>720166.77</v>
      </c>
      <c r="AP120" s="122">
        <f t="shared" si="8"/>
        <v>44791092.909999996</v>
      </c>
    </row>
    <row r="121" spans="1:42" s="133" customFormat="1">
      <c r="A121" s="100" t="s">
        <v>422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10305.629999999999</v>
      </c>
      <c r="Y121" s="9">
        <v>357.74</v>
      </c>
      <c r="Z121" s="9">
        <v>34093.660000000003</v>
      </c>
      <c r="AA121" s="9">
        <v>39346.620000000003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892.38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37188.94</v>
      </c>
      <c r="AN121" s="9">
        <v>0</v>
      </c>
      <c r="AO121" s="9">
        <v>67218.87</v>
      </c>
      <c r="AP121" s="277">
        <f>SUM(Tabla6[[#This Row],[ 0701900000]:[ 0709999000]])</f>
        <v>4307953.6700000009</v>
      </c>
    </row>
    <row r="122" spans="1:42" s="133" customFormat="1">
      <c r="A122" s="100" t="s">
        <v>426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11261.59</v>
      </c>
      <c r="Y122" s="9">
        <v>272.73</v>
      </c>
      <c r="Z122" s="9">
        <v>37307.08</v>
      </c>
      <c r="AA122" s="9">
        <v>38877.65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825.26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28674.5</v>
      </c>
      <c r="AN122" s="9">
        <v>0</v>
      </c>
      <c r="AO122" s="9">
        <v>69045.33</v>
      </c>
      <c r="AP122" s="277">
        <f>SUM(Tabla6[[#This Row],[ 0701900000]:[ 0709999000]])</f>
        <v>4360655.4999999991</v>
      </c>
    </row>
    <row r="123" spans="1:42" s="133" customFormat="1">
      <c r="A123" s="100" t="s">
        <v>429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10586.44</v>
      </c>
      <c r="Y123" s="9">
        <v>193.48</v>
      </c>
      <c r="Z123" s="9">
        <v>38092.22</v>
      </c>
      <c r="AA123" s="9">
        <v>35301.870000000003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645.54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25307.48</v>
      </c>
      <c r="AN123" s="9">
        <v>0</v>
      </c>
      <c r="AO123" s="9">
        <v>93586.83</v>
      </c>
      <c r="AP123" s="277">
        <f>SUM(Tabla6[[#This Row],[ 0701900000]:[ 0709999000]])</f>
        <v>4358669.4000000013</v>
      </c>
    </row>
    <row r="124" spans="1:42" s="133" customFormat="1">
      <c r="A124" s="100" t="s">
        <v>439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9431.9</v>
      </c>
      <c r="Y124" s="9">
        <v>237.87</v>
      </c>
      <c r="Z124" s="9">
        <v>36597.9</v>
      </c>
      <c r="AA124" s="9">
        <v>34457.379999999997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1009.4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33195.279999999999</v>
      </c>
      <c r="AN124" s="9">
        <v>0</v>
      </c>
      <c r="AO124" s="9">
        <v>92302.25</v>
      </c>
      <c r="AP124" s="277">
        <f>SUM(Tabla6[[#This Row],[ 0701900000]:[ 0709999000]])</f>
        <v>4684933.1300000018</v>
      </c>
    </row>
    <row r="125" spans="1:42" s="133" customFormat="1">
      <c r="A125" s="100" t="s">
        <v>443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8594.4</v>
      </c>
      <c r="Y125" s="9">
        <v>287.66000000000003</v>
      </c>
      <c r="Z125" s="9">
        <v>37767.65</v>
      </c>
      <c r="AA125" s="9">
        <v>35495.040000000001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580.66999999999996</v>
      </c>
      <c r="AH125" s="9">
        <v>52.79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31929.439999999999</v>
      </c>
      <c r="AN125" s="9">
        <v>0</v>
      </c>
      <c r="AO125" s="9">
        <v>81297.759999999995</v>
      </c>
      <c r="AP125" s="277">
        <f>SUM(Tabla6[[#This Row],[ 0701900000]:[ 0709999000]])</f>
        <v>4473853.0499999989</v>
      </c>
    </row>
    <row r="126" spans="1:42" s="133" customFormat="1">
      <c r="A126" s="100" t="s">
        <v>447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8573.64</v>
      </c>
      <c r="Y126" s="9">
        <v>276.55</v>
      </c>
      <c r="Z126" s="9">
        <v>35109.83</v>
      </c>
      <c r="AA126" s="9">
        <v>36275.040000000001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694.19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49998.95</v>
      </c>
      <c r="AN126" s="9">
        <v>0</v>
      </c>
      <c r="AO126" s="9">
        <v>65026.65</v>
      </c>
      <c r="AP126" s="277">
        <f>SUM(Tabla6[[#This Row],[ 0701900000]:[ 0709999000]])</f>
        <v>4470677.0700000012</v>
      </c>
    </row>
    <row r="127" spans="1:42" s="133" customFormat="1">
      <c r="A127" s="100" t="s">
        <v>450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9098.84</v>
      </c>
      <c r="Y127" s="9">
        <v>238.57</v>
      </c>
      <c r="Z127" s="9">
        <v>37015.82</v>
      </c>
      <c r="AA127" s="9">
        <v>36320.44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693.57</v>
      </c>
      <c r="AH127" s="9">
        <v>13.18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51585</v>
      </c>
      <c r="AN127" s="9">
        <v>0</v>
      </c>
      <c r="AO127" s="9">
        <v>60243.77</v>
      </c>
      <c r="AP127" s="277">
        <f>SUM(Tabla6[[#This Row],[ 0701900000]:[ 0709999000]])</f>
        <v>4685636.91</v>
      </c>
    </row>
    <row r="128" spans="1:42" s="133" customFormat="1">
      <c r="A128" s="100" t="s">
        <v>451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10515.58</v>
      </c>
      <c r="Y128" s="9">
        <v>218.84</v>
      </c>
      <c r="Z128" s="9">
        <v>35915.24</v>
      </c>
      <c r="AA128" s="9">
        <v>36377.440000000002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1522.88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63613.9</v>
      </c>
      <c r="AN128" s="9">
        <v>0</v>
      </c>
      <c r="AO128" s="9">
        <v>56375.53</v>
      </c>
      <c r="AP128" s="277">
        <f>SUM(Tabla6[[#This Row],[ 0701900000]:[ 0709999000]])</f>
        <v>4744779.9400000013</v>
      </c>
    </row>
    <row r="129" spans="1:42" s="133" customFormat="1">
      <c r="A129" s="100" t="s">
        <v>454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10929.64</v>
      </c>
      <c r="Y129" s="9">
        <v>275.61</v>
      </c>
      <c r="Z129" s="9">
        <v>47881.41</v>
      </c>
      <c r="AA129" s="9">
        <v>34910.959999999999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687.11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53162.3</v>
      </c>
      <c r="AN129" s="9">
        <v>0</v>
      </c>
      <c r="AO129" s="9">
        <v>60382.07</v>
      </c>
      <c r="AP129" s="277">
        <f>SUM(Tabla6[[#This Row],[ 0701900000]:[ 0709999000]])</f>
        <v>6018085.6100000003</v>
      </c>
    </row>
    <row r="130" spans="1:42" s="133" customFormat="1">
      <c r="A130" s="100" t="s">
        <v>457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12209.22</v>
      </c>
      <c r="Y130" s="9">
        <v>334.66</v>
      </c>
      <c r="Z130" s="9">
        <v>55751.81</v>
      </c>
      <c r="AA130" s="9">
        <v>35994.1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573.69000000000005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29797.54</v>
      </c>
      <c r="AN130" s="9">
        <v>0</v>
      </c>
      <c r="AO130" s="9">
        <v>74819.53</v>
      </c>
      <c r="AP130" s="277">
        <f>SUM(Tabla6[[#This Row],[ 0701900000]:[ 0709999000]])</f>
        <v>6712666.1100000003</v>
      </c>
    </row>
    <row r="131" spans="1:42" s="133" customFormat="1">
      <c r="A131" s="100" t="s">
        <v>460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13922.05</v>
      </c>
      <c r="Y131" s="9">
        <v>338.66</v>
      </c>
      <c r="Z131" s="9">
        <v>49541.24</v>
      </c>
      <c r="AA131" s="9">
        <v>39759.1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1508.63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43601.17</v>
      </c>
      <c r="AN131" s="9">
        <v>0</v>
      </c>
      <c r="AO131" s="9">
        <v>68031.490000000005</v>
      </c>
      <c r="AP131" s="277">
        <f>SUM(Tabla6[[#This Row],[ 0701900000]:[ 0709999000]])</f>
        <v>6618763.0200000005</v>
      </c>
    </row>
    <row r="132" spans="1:42" s="133" customFormat="1">
      <c r="A132" s="100" t="s">
        <v>465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14030.66</v>
      </c>
      <c r="Y132" s="9">
        <v>267.63</v>
      </c>
      <c r="Z132" s="9">
        <v>61487.95</v>
      </c>
      <c r="AA132" s="9">
        <v>47764.46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510.9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67162.36</v>
      </c>
      <c r="AN132" s="9">
        <v>0</v>
      </c>
      <c r="AO132" s="9">
        <v>72403.27</v>
      </c>
      <c r="AP132" s="277">
        <f>SUM(Tabla6[[#This Row],[ 0701900000]:[ 0709999000]])</f>
        <v>7726300.0999999996</v>
      </c>
    </row>
    <row r="133" spans="1:42" s="133" customFormat="1">
      <c r="A133" s="204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129459.59000000001</v>
      </c>
      <c r="Y133" s="122">
        <f t="shared" si="9"/>
        <v>3300</v>
      </c>
      <c r="Z133" s="122">
        <f t="shared" si="9"/>
        <v>506561.81000000006</v>
      </c>
      <c r="AA133" s="122">
        <f t="shared" si="9"/>
        <v>450880.10000000003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10144.219999999999</v>
      </c>
      <c r="AH133" s="122">
        <f t="shared" si="9"/>
        <v>65.97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515216.85999999993</v>
      </c>
      <c r="AN133" s="122">
        <f t="shared" si="9"/>
        <v>0</v>
      </c>
      <c r="AO133" s="122">
        <f t="shared" si="9"/>
        <v>860733.35000000009</v>
      </c>
      <c r="AP133" s="122">
        <f t="shared" si="9"/>
        <v>63162973.510000005</v>
      </c>
    </row>
    <row r="134" spans="1:42" s="133" customFormat="1">
      <c r="A134" s="100" t="s">
        <v>470</v>
      </c>
      <c r="B134" s="214">
        <v>1893176.3</v>
      </c>
      <c r="C134" s="214">
        <v>1289466.04</v>
      </c>
      <c r="D134" s="214">
        <v>80684.539999999994</v>
      </c>
      <c r="E134" s="214">
        <v>301087.14</v>
      </c>
      <c r="F134" s="214">
        <v>55219.18</v>
      </c>
      <c r="G134" s="214">
        <v>8556.82</v>
      </c>
      <c r="H134" s="214">
        <v>0</v>
      </c>
      <c r="I134" s="214">
        <v>156922.28</v>
      </c>
      <c r="J134" s="214">
        <v>1484.45</v>
      </c>
      <c r="K134" s="214">
        <v>301068.94</v>
      </c>
      <c r="L134" s="214">
        <v>4565.83</v>
      </c>
      <c r="M134" s="214">
        <v>709191.65</v>
      </c>
      <c r="N134" s="214">
        <v>305408.08</v>
      </c>
      <c r="O134" s="214">
        <v>43948.19</v>
      </c>
      <c r="P134" s="214">
        <v>0</v>
      </c>
      <c r="Q134" s="214">
        <v>0</v>
      </c>
      <c r="R134" s="214">
        <v>531819.38</v>
      </c>
      <c r="S134" s="214">
        <v>76022.649999999994</v>
      </c>
      <c r="T134" s="214">
        <v>47987.93</v>
      </c>
      <c r="U134" s="214">
        <v>4876.6499999999996</v>
      </c>
      <c r="V134" s="214">
        <v>81332.5</v>
      </c>
      <c r="W134" s="214">
        <v>3756.93</v>
      </c>
      <c r="X134" s="214">
        <v>11892.51</v>
      </c>
      <c r="Y134" s="214">
        <v>334.78</v>
      </c>
      <c r="Z134" s="214">
        <v>51484.17</v>
      </c>
      <c r="AA134" s="214">
        <v>43955.199999999997</v>
      </c>
      <c r="AB134" s="214">
        <v>0</v>
      </c>
      <c r="AC134" s="214">
        <v>155950.25</v>
      </c>
      <c r="AD134" s="214">
        <v>0</v>
      </c>
      <c r="AE134" s="214">
        <v>57739.96</v>
      </c>
      <c r="AF134" s="214">
        <v>12225.85</v>
      </c>
      <c r="AG134" s="214">
        <v>1265.1500000000001</v>
      </c>
      <c r="AH134" s="214">
        <v>0</v>
      </c>
      <c r="AI134" s="214">
        <v>413.77</v>
      </c>
      <c r="AJ134" s="214">
        <v>0</v>
      </c>
      <c r="AK134" s="214">
        <v>11135.75</v>
      </c>
      <c r="AL134" s="214">
        <v>60193.7</v>
      </c>
      <c r="AM134" s="214">
        <v>56999.72</v>
      </c>
      <c r="AN134" s="214">
        <v>0</v>
      </c>
      <c r="AO134" s="214">
        <v>64076.2</v>
      </c>
      <c r="AP134" s="215">
        <f>SUM(B134:AO134)</f>
        <v>6424242.4900000002</v>
      </c>
    </row>
    <row r="135" spans="1:42" s="133" customFormat="1">
      <c r="A135" s="100" t="s">
        <v>472</v>
      </c>
      <c r="B135" s="235">
        <v>1657591.83</v>
      </c>
      <c r="C135" s="235">
        <v>1293416.93</v>
      </c>
      <c r="D135" s="235">
        <v>151976.23000000001</v>
      </c>
      <c r="E135" s="235">
        <v>222933.52</v>
      </c>
      <c r="F135" s="235">
        <v>46599.32</v>
      </c>
      <c r="G135" s="235">
        <v>7138.86</v>
      </c>
      <c r="H135" s="235">
        <v>0</v>
      </c>
      <c r="I135" s="235">
        <v>131616.24</v>
      </c>
      <c r="J135" s="235">
        <v>1250.5</v>
      </c>
      <c r="K135" s="235">
        <v>286583.14</v>
      </c>
      <c r="L135" s="235">
        <v>4532.8599999999997</v>
      </c>
      <c r="M135" s="235">
        <v>622470.6</v>
      </c>
      <c r="N135" s="235">
        <v>272720.78999999998</v>
      </c>
      <c r="O135" s="235">
        <v>42007.73</v>
      </c>
      <c r="P135" s="235">
        <v>0</v>
      </c>
      <c r="Q135" s="235">
        <v>0</v>
      </c>
      <c r="R135" s="235">
        <v>486654.51</v>
      </c>
      <c r="S135" s="235">
        <v>69948.509999999995</v>
      </c>
      <c r="T135" s="235">
        <v>70883.83</v>
      </c>
      <c r="U135" s="235">
        <v>4486.04</v>
      </c>
      <c r="V135" s="235">
        <v>81561.61</v>
      </c>
      <c r="W135" s="235">
        <v>3357.72</v>
      </c>
      <c r="X135" s="235">
        <v>11381.56</v>
      </c>
      <c r="Y135" s="235">
        <v>236.19</v>
      </c>
      <c r="Z135" s="235">
        <v>46401.05</v>
      </c>
      <c r="AA135" s="235">
        <v>40013.300000000003</v>
      </c>
      <c r="AB135" s="235">
        <v>0</v>
      </c>
      <c r="AC135" s="235">
        <v>150237.53</v>
      </c>
      <c r="AD135" s="235">
        <v>0</v>
      </c>
      <c r="AE135" s="235">
        <v>70299.63</v>
      </c>
      <c r="AF135" s="235">
        <v>12185.07</v>
      </c>
      <c r="AG135" s="235">
        <v>803.86</v>
      </c>
      <c r="AH135" s="235">
        <v>87.38</v>
      </c>
      <c r="AI135" s="235">
        <v>229.09</v>
      </c>
      <c r="AJ135" s="235">
        <v>0</v>
      </c>
      <c r="AK135" s="235">
        <v>13281.7</v>
      </c>
      <c r="AL135" s="235">
        <v>58408.79</v>
      </c>
      <c r="AM135" s="235">
        <v>55986.69</v>
      </c>
      <c r="AN135" s="235">
        <v>0</v>
      </c>
      <c r="AO135" s="235">
        <v>53168.47</v>
      </c>
      <c r="AP135" s="280">
        <f t="shared" ref="AP135:AP171" si="10">SUM(B135:AO135)</f>
        <v>5970451.0800000001</v>
      </c>
    </row>
    <row r="136" spans="1:42" s="133" customFormat="1">
      <c r="A136" s="100" t="s">
        <v>474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11583.19</v>
      </c>
      <c r="Y136" s="9">
        <v>106.59</v>
      </c>
      <c r="Z136" s="9">
        <v>50710.35</v>
      </c>
      <c r="AA136" s="9">
        <v>45308.03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1352.51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59495.8</v>
      </c>
      <c r="AN136" s="9">
        <v>0</v>
      </c>
      <c r="AO136" s="9">
        <v>72650.990000000005</v>
      </c>
      <c r="AP136" s="215">
        <f t="shared" si="10"/>
        <v>6278710.8400000008</v>
      </c>
    </row>
    <row r="137" spans="1:42" s="133" customFormat="1">
      <c r="A137" s="100" t="s">
        <v>476</v>
      </c>
      <c r="B137" s="235">
        <v>1169631.98</v>
      </c>
      <c r="C137" s="235">
        <v>1352934.16</v>
      </c>
      <c r="D137" s="235">
        <v>185085.14</v>
      </c>
      <c r="E137" s="235">
        <v>228165.78</v>
      </c>
      <c r="F137" s="235">
        <v>96523.25</v>
      </c>
      <c r="G137" s="235">
        <v>7568.64</v>
      </c>
      <c r="H137" s="235">
        <v>0</v>
      </c>
      <c r="I137" s="235">
        <v>205329.84</v>
      </c>
      <c r="J137" s="235">
        <v>1088.7</v>
      </c>
      <c r="K137" s="235">
        <v>255873.34</v>
      </c>
      <c r="L137" s="235">
        <v>0</v>
      </c>
      <c r="M137" s="235">
        <v>480475.99</v>
      </c>
      <c r="N137" s="235">
        <v>287821.62</v>
      </c>
      <c r="O137" s="235">
        <v>42627.57</v>
      </c>
      <c r="P137" s="235">
        <v>0</v>
      </c>
      <c r="Q137" s="235">
        <v>0</v>
      </c>
      <c r="R137" s="235">
        <v>479517.33</v>
      </c>
      <c r="S137" s="235">
        <v>74410.23</v>
      </c>
      <c r="T137" s="235">
        <v>31013.17</v>
      </c>
      <c r="U137" s="235">
        <v>5063.91</v>
      </c>
      <c r="V137" s="235">
        <v>98482.93</v>
      </c>
      <c r="W137" s="235">
        <v>3165.15</v>
      </c>
      <c r="X137" s="235">
        <v>12832.06</v>
      </c>
      <c r="Y137" s="235">
        <v>149.52000000000001</v>
      </c>
      <c r="Z137" s="235">
        <v>44632.639999999999</v>
      </c>
      <c r="AA137" s="235">
        <v>34193.22</v>
      </c>
      <c r="AB137" s="235">
        <v>0</v>
      </c>
      <c r="AC137" s="235">
        <v>211056.64000000001</v>
      </c>
      <c r="AD137" s="235">
        <v>0</v>
      </c>
      <c r="AE137" s="235">
        <v>49773.440000000002</v>
      </c>
      <c r="AF137" s="235">
        <v>10489.11</v>
      </c>
      <c r="AG137" s="235">
        <v>789.87</v>
      </c>
      <c r="AH137" s="235">
        <v>0</v>
      </c>
      <c r="AI137" s="235">
        <v>287.83999999999997</v>
      </c>
      <c r="AJ137" s="235">
        <v>0</v>
      </c>
      <c r="AK137" s="235">
        <v>10339.44</v>
      </c>
      <c r="AL137" s="235">
        <v>56558.239999999998</v>
      </c>
      <c r="AM137" s="235">
        <v>60449.88</v>
      </c>
      <c r="AN137" s="235">
        <v>0</v>
      </c>
      <c r="AO137" s="235">
        <v>84945.61</v>
      </c>
      <c r="AP137" s="280">
        <f t="shared" si="10"/>
        <v>5581276.2400000002</v>
      </c>
    </row>
    <row r="138" spans="1:42" s="133" customFormat="1">
      <c r="A138" s="100" t="s">
        <v>478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20132.849999999999</v>
      </c>
      <c r="Y138" s="9">
        <v>318.02999999999997</v>
      </c>
      <c r="Z138" s="9">
        <v>65898.070000000007</v>
      </c>
      <c r="AA138" s="9">
        <v>58115.360000000001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276.77999999999997</v>
      </c>
      <c r="AH138" s="9">
        <v>379.43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71286.509999999995</v>
      </c>
      <c r="AN138" s="9">
        <v>0</v>
      </c>
      <c r="AO138" s="9">
        <v>81555.25</v>
      </c>
      <c r="AP138" s="215">
        <f t="shared" si="10"/>
        <v>7440574.9100000001</v>
      </c>
    </row>
    <row r="139" spans="1:42" s="133" customFormat="1" ht="15.6">
      <c r="A139" s="100" t="s">
        <v>480</v>
      </c>
      <c r="B139" s="235">
        <v>1093409.21</v>
      </c>
      <c r="C139" s="235">
        <v>1478671.63</v>
      </c>
      <c r="D139" s="235">
        <v>42967.27</v>
      </c>
      <c r="E139" s="235">
        <v>394697.51</v>
      </c>
      <c r="F139" s="235">
        <v>90330.46</v>
      </c>
      <c r="G139" s="235">
        <v>10411.709999999999</v>
      </c>
      <c r="H139" s="237">
        <v>40.04</v>
      </c>
      <c r="I139" s="237">
        <v>66895.95</v>
      </c>
      <c r="J139" s="235">
        <v>1327.95</v>
      </c>
      <c r="K139" s="235">
        <v>296340.42</v>
      </c>
      <c r="L139" s="237">
        <v>66.72</v>
      </c>
      <c r="M139" s="235">
        <v>677702.48</v>
      </c>
      <c r="N139" s="235">
        <v>329497.78000000003</v>
      </c>
      <c r="O139" s="235">
        <v>65572.460000000006</v>
      </c>
      <c r="P139" s="235">
        <v>0</v>
      </c>
      <c r="Q139" s="235">
        <v>0</v>
      </c>
      <c r="R139" s="235">
        <v>509357.51</v>
      </c>
      <c r="S139" s="235">
        <v>84642.83</v>
      </c>
      <c r="T139" s="235">
        <v>32635.43</v>
      </c>
      <c r="U139" s="235">
        <v>246.48</v>
      </c>
      <c r="V139" s="235">
        <v>123173.26</v>
      </c>
      <c r="W139" s="235">
        <v>4049.63</v>
      </c>
      <c r="X139" s="235">
        <v>16110.02</v>
      </c>
      <c r="Y139" s="235">
        <v>291.7</v>
      </c>
      <c r="Z139" s="235">
        <v>57081.96</v>
      </c>
      <c r="AA139" s="235">
        <v>48868.08</v>
      </c>
      <c r="AB139" s="235">
        <v>0</v>
      </c>
      <c r="AC139" s="235">
        <v>323706.08</v>
      </c>
      <c r="AD139" s="235">
        <v>100.13</v>
      </c>
      <c r="AE139" s="235">
        <v>61854.64</v>
      </c>
      <c r="AF139" s="235">
        <v>13358.33</v>
      </c>
      <c r="AG139" s="235">
        <v>392.9</v>
      </c>
      <c r="AH139" s="235">
        <v>61.05</v>
      </c>
      <c r="AI139" s="235">
        <v>0</v>
      </c>
      <c r="AJ139" s="235">
        <v>0</v>
      </c>
      <c r="AK139" s="235">
        <v>12211.21</v>
      </c>
      <c r="AL139" s="235">
        <v>60875.54</v>
      </c>
      <c r="AM139" s="237">
        <v>78806.98</v>
      </c>
      <c r="AN139" s="237">
        <v>0</v>
      </c>
      <c r="AO139" s="235">
        <v>96618.89</v>
      </c>
      <c r="AP139" s="280">
        <f t="shared" si="10"/>
        <v>6072374.2400000002</v>
      </c>
    </row>
    <row r="140" spans="1:42" s="133" customFormat="1">
      <c r="A140" s="100" t="s">
        <v>482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13079.41</v>
      </c>
      <c r="Y140" s="9">
        <v>240.73</v>
      </c>
      <c r="Z140" s="9">
        <v>61375.74</v>
      </c>
      <c r="AA140" s="9">
        <v>43923.97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169.91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89740.23</v>
      </c>
      <c r="AN140" s="9">
        <v>0</v>
      </c>
      <c r="AO140" s="9">
        <v>92775.77</v>
      </c>
      <c r="AP140" s="215">
        <f t="shared" si="10"/>
        <v>6914859.459999999</v>
      </c>
    </row>
    <row r="141" spans="1:42" s="133" customFormat="1">
      <c r="A141" s="100" t="s">
        <v>485</v>
      </c>
      <c r="B141" s="235">
        <v>1706484.01</v>
      </c>
      <c r="C141" s="235">
        <v>1533267.44</v>
      </c>
      <c r="D141" s="235">
        <v>107330.49</v>
      </c>
      <c r="E141" s="235">
        <v>498376.06</v>
      </c>
      <c r="F141" s="235">
        <v>145896.59</v>
      </c>
      <c r="G141" s="235">
        <v>11874.89</v>
      </c>
      <c r="H141" s="235">
        <v>0</v>
      </c>
      <c r="I141" s="235">
        <v>380186.26</v>
      </c>
      <c r="J141" s="235">
        <v>1079.23</v>
      </c>
      <c r="K141" s="235">
        <v>304369.89</v>
      </c>
      <c r="L141" s="235">
        <v>76.290000000000006</v>
      </c>
      <c r="M141" s="235">
        <v>771110.39</v>
      </c>
      <c r="N141" s="235">
        <v>327449.34999999998</v>
      </c>
      <c r="O141" s="235">
        <v>63977.14</v>
      </c>
      <c r="P141" s="235">
        <v>0</v>
      </c>
      <c r="Q141" s="235">
        <v>0</v>
      </c>
      <c r="R141" s="235">
        <v>490511.01</v>
      </c>
      <c r="S141" s="235">
        <v>102351.54</v>
      </c>
      <c r="T141" s="235">
        <v>18476.22</v>
      </c>
      <c r="U141" s="235">
        <v>3328.06</v>
      </c>
      <c r="V141" s="235">
        <v>116876.83</v>
      </c>
      <c r="W141" s="235">
        <v>3487.34</v>
      </c>
      <c r="X141" s="235">
        <v>13360.45</v>
      </c>
      <c r="Y141" s="235">
        <v>155.4</v>
      </c>
      <c r="Z141" s="235">
        <v>58229.95</v>
      </c>
      <c r="AA141" s="235">
        <v>42908.03</v>
      </c>
      <c r="AB141" s="235">
        <v>13.14</v>
      </c>
      <c r="AC141" s="235">
        <v>289654.71000000002</v>
      </c>
      <c r="AD141" s="235">
        <v>466.09</v>
      </c>
      <c r="AE141" s="235">
        <v>94053.119999999995</v>
      </c>
      <c r="AF141" s="235">
        <v>12677.47</v>
      </c>
      <c r="AG141" s="235">
        <v>1388.93</v>
      </c>
      <c r="AH141" s="235">
        <v>0</v>
      </c>
      <c r="AI141" s="235">
        <v>91.2</v>
      </c>
      <c r="AJ141" s="235">
        <v>0</v>
      </c>
      <c r="AK141" s="235">
        <v>13591.38</v>
      </c>
      <c r="AL141" s="235">
        <v>50575.41</v>
      </c>
      <c r="AM141" s="235">
        <v>90362.91</v>
      </c>
      <c r="AN141" s="235">
        <v>0</v>
      </c>
      <c r="AO141" s="235">
        <v>82222.100000000006</v>
      </c>
      <c r="AP141" s="280">
        <f t="shared" si="10"/>
        <v>7336259.3199999984</v>
      </c>
    </row>
    <row r="142" spans="1:42" s="133" customFormat="1">
      <c r="A142" s="100" t="s">
        <v>488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11966.06</v>
      </c>
      <c r="Y142" s="9">
        <v>154.77000000000001</v>
      </c>
      <c r="Z142" s="9">
        <v>65008.29</v>
      </c>
      <c r="AA142" s="9">
        <v>42277.14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1072.46</v>
      </c>
      <c r="AH142" s="9">
        <v>164.77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70046.81</v>
      </c>
      <c r="AN142" s="9">
        <v>0</v>
      </c>
      <c r="AO142" s="9">
        <v>122272.07</v>
      </c>
      <c r="AP142" s="215">
        <f t="shared" si="10"/>
        <v>6785835.8699999973</v>
      </c>
    </row>
    <row r="143" spans="1:42" s="133" customFormat="1">
      <c r="A143" s="100" t="s">
        <v>491</v>
      </c>
      <c r="B143" s="235">
        <v>1770383.8</v>
      </c>
      <c r="C143" s="235">
        <v>1550961.39</v>
      </c>
      <c r="D143" s="235">
        <v>19601.23</v>
      </c>
      <c r="E143" s="235">
        <v>506833.34</v>
      </c>
      <c r="F143" s="235">
        <v>115781.66</v>
      </c>
      <c r="G143" s="235">
        <v>10720.17</v>
      </c>
      <c r="H143" s="235">
        <v>117.12</v>
      </c>
      <c r="I143" s="235">
        <v>101201.64</v>
      </c>
      <c r="J143" s="235">
        <v>1697.51</v>
      </c>
      <c r="K143" s="235">
        <v>301363.28999999998</v>
      </c>
      <c r="L143" s="235">
        <v>4188.78</v>
      </c>
      <c r="M143" s="235">
        <v>783954.47</v>
      </c>
      <c r="N143" s="235">
        <v>346865.61</v>
      </c>
      <c r="O143" s="235">
        <v>72091.990000000005</v>
      </c>
      <c r="P143" s="235">
        <v>0</v>
      </c>
      <c r="Q143" s="235">
        <v>0</v>
      </c>
      <c r="R143" s="235">
        <v>483171.96</v>
      </c>
      <c r="S143" s="235">
        <v>104829.19</v>
      </c>
      <c r="T143" s="235">
        <v>37425.25</v>
      </c>
      <c r="U143" s="235">
        <v>4424.76</v>
      </c>
      <c r="V143" s="235">
        <v>109124.89</v>
      </c>
      <c r="W143" s="235">
        <v>2976.79</v>
      </c>
      <c r="X143" s="235">
        <v>14389.03</v>
      </c>
      <c r="Y143" s="235">
        <v>288.76</v>
      </c>
      <c r="Z143" s="235">
        <v>65262.67</v>
      </c>
      <c r="AA143" s="235">
        <v>45887.23</v>
      </c>
      <c r="AB143" s="235">
        <v>0</v>
      </c>
      <c r="AC143" s="235">
        <v>269322.68</v>
      </c>
      <c r="AD143" s="235">
        <v>0</v>
      </c>
      <c r="AE143" s="235">
        <v>86681.01</v>
      </c>
      <c r="AF143" s="235">
        <v>15868.81</v>
      </c>
      <c r="AG143" s="235">
        <v>714.45</v>
      </c>
      <c r="AH143" s="235">
        <v>0</v>
      </c>
      <c r="AI143" s="235">
        <v>238.24</v>
      </c>
      <c r="AJ143" s="235">
        <v>0</v>
      </c>
      <c r="AK143" s="235">
        <v>14362.34</v>
      </c>
      <c r="AL143" s="235">
        <v>68867.64</v>
      </c>
      <c r="AM143" s="235">
        <v>48038.91</v>
      </c>
      <c r="AN143" s="235">
        <v>0</v>
      </c>
      <c r="AO143" s="235">
        <v>150133.47</v>
      </c>
      <c r="AP143" s="280">
        <f t="shared" si="10"/>
        <v>7107770.0799999991</v>
      </c>
    </row>
    <row r="144" spans="1:42" s="133" customFormat="1">
      <c r="A144" s="100" t="s">
        <v>494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14584.81</v>
      </c>
      <c r="Y144" s="9">
        <v>213.31</v>
      </c>
      <c r="Z144" s="9">
        <v>57152.1</v>
      </c>
      <c r="AA144" s="9">
        <v>42039.06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776.33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34419.89</v>
      </c>
      <c r="AN144" s="9">
        <v>0</v>
      </c>
      <c r="AO144" s="9">
        <v>146483.76999999999</v>
      </c>
      <c r="AP144" s="215">
        <f t="shared" si="10"/>
        <v>6450504.0599999977</v>
      </c>
    </row>
    <row r="145" spans="1:42" s="133" customFormat="1">
      <c r="A145" s="100" t="s">
        <v>496</v>
      </c>
      <c r="B145" s="235">
        <v>1630303.06</v>
      </c>
      <c r="C145" s="235">
        <v>1354312.86</v>
      </c>
      <c r="D145" s="235">
        <v>25372.84</v>
      </c>
      <c r="E145" s="235">
        <v>510492.71</v>
      </c>
      <c r="F145" s="235">
        <v>192823.67</v>
      </c>
      <c r="G145" s="235">
        <v>17134.71</v>
      </c>
      <c r="H145" s="235">
        <v>0</v>
      </c>
      <c r="I145" s="235">
        <v>305561.33</v>
      </c>
      <c r="J145" s="235">
        <v>1750.39</v>
      </c>
      <c r="K145" s="235">
        <v>366104.54</v>
      </c>
      <c r="L145" s="235">
        <v>4720.74</v>
      </c>
      <c r="M145" s="235">
        <v>851879.12</v>
      </c>
      <c r="N145" s="235">
        <v>518602.58</v>
      </c>
      <c r="O145" s="235">
        <v>68190.850000000006</v>
      </c>
      <c r="P145" s="235">
        <v>0</v>
      </c>
      <c r="Q145" s="235">
        <v>0</v>
      </c>
      <c r="R145" s="235">
        <v>532599.59</v>
      </c>
      <c r="S145" s="235">
        <v>202697.43</v>
      </c>
      <c r="T145" s="235">
        <v>57855.06</v>
      </c>
      <c r="U145" s="235">
        <v>2966.7</v>
      </c>
      <c r="V145" s="235">
        <v>133787.93</v>
      </c>
      <c r="W145" s="235">
        <v>2957.85</v>
      </c>
      <c r="X145" s="235">
        <v>18012.009999999998</v>
      </c>
      <c r="Y145" s="235">
        <v>187.2</v>
      </c>
      <c r="Z145" s="235">
        <v>66673.56</v>
      </c>
      <c r="AA145" s="235">
        <v>55519.74</v>
      </c>
      <c r="AB145" s="235">
        <v>0</v>
      </c>
      <c r="AC145" s="235">
        <v>216336.43</v>
      </c>
      <c r="AD145" s="235">
        <v>0</v>
      </c>
      <c r="AE145" s="235">
        <v>67664.289999999994</v>
      </c>
      <c r="AF145" s="235">
        <v>15090.33</v>
      </c>
      <c r="AG145" s="235">
        <v>1619.55</v>
      </c>
      <c r="AH145" s="235">
        <v>0</v>
      </c>
      <c r="AI145" s="235">
        <v>76.66</v>
      </c>
      <c r="AJ145" s="235">
        <v>0</v>
      </c>
      <c r="AK145" s="235">
        <v>14376.65</v>
      </c>
      <c r="AL145" s="235">
        <v>84626.84</v>
      </c>
      <c r="AM145" s="235">
        <v>59194.07</v>
      </c>
      <c r="AN145" s="235">
        <v>0</v>
      </c>
      <c r="AO145" s="235">
        <v>157966.21</v>
      </c>
      <c r="AP145" s="280">
        <f t="shared" si="10"/>
        <v>7537457.4999999981</v>
      </c>
    </row>
    <row r="146" spans="1:42" s="133" customFormat="1">
      <c r="A146" s="244"/>
      <c r="B146" s="122">
        <f>+SUM(B134:B145)</f>
        <v>18801777.189999998</v>
      </c>
      <c r="C146" s="122">
        <f t="shared" ref="C146:AP146" si="11">+SUM(C134:C145)</f>
        <v>17830880.07</v>
      </c>
      <c r="D146" s="122">
        <f t="shared" si="11"/>
        <v>983569.35</v>
      </c>
      <c r="E146" s="122">
        <f t="shared" si="11"/>
        <v>4566815.59</v>
      </c>
      <c r="F146" s="122">
        <f t="shared" si="11"/>
        <v>1329938.17</v>
      </c>
      <c r="G146" s="122">
        <f t="shared" si="11"/>
        <v>125296.32000000001</v>
      </c>
      <c r="H146" s="122">
        <f t="shared" si="11"/>
        <v>6655.68</v>
      </c>
      <c r="I146" s="122">
        <f t="shared" si="11"/>
        <v>2170269.7000000002</v>
      </c>
      <c r="J146" s="122">
        <f t="shared" si="11"/>
        <v>15983.949999999999</v>
      </c>
      <c r="K146" s="122">
        <f t="shared" si="11"/>
        <v>3572579.89</v>
      </c>
      <c r="L146" s="122">
        <f t="shared" si="11"/>
        <v>33580.729999999996</v>
      </c>
      <c r="M146" s="122">
        <f t="shared" si="11"/>
        <v>8261063.5999999987</v>
      </c>
      <c r="N146" s="122">
        <f t="shared" si="11"/>
        <v>4032784.3899999997</v>
      </c>
      <c r="O146" s="122">
        <f t="shared" si="11"/>
        <v>769467.10000000009</v>
      </c>
      <c r="P146" s="122">
        <f t="shared" si="11"/>
        <v>0</v>
      </c>
      <c r="Q146" s="122">
        <f t="shared" si="11"/>
        <v>0</v>
      </c>
      <c r="R146" s="122">
        <f t="shared" si="11"/>
        <v>6012038.6100000003</v>
      </c>
      <c r="S146" s="122">
        <f t="shared" si="11"/>
        <v>1178705.76</v>
      </c>
      <c r="T146" s="122">
        <f t="shared" si="11"/>
        <v>461785.01</v>
      </c>
      <c r="U146" s="122">
        <f t="shared" si="11"/>
        <v>51141.689999999995</v>
      </c>
      <c r="V146" s="122">
        <f t="shared" si="11"/>
        <v>1283967.26</v>
      </c>
      <c r="W146" s="122">
        <f t="shared" si="11"/>
        <v>41177.759999999995</v>
      </c>
      <c r="X146" s="122">
        <f t="shared" si="11"/>
        <v>169323.96000000002</v>
      </c>
      <c r="Y146" s="122">
        <f t="shared" si="11"/>
        <v>2676.98</v>
      </c>
      <c r="Z146" s="122">
        <f t="shared" si="11"/>
        <v>689910.55</v>
      </c>
      <c r="AA146" s="122">
        <f t="shared" si="11"/>
        <v>543008.3600000001</v>
      </c>
      <c r="AB146" s="122">
        <f t="shared" si="11"/>
        <v>648.54</v>
      </c>
      <c r="AC146" s="122">
        <f t="shared" si="11"/>
        <v>2988318.7300000004</v>
      </c>
      <c r="AD146" s="122">
        <f t="shared" si="11"/>
        <v>659.67</v>
      </c>
      <c r="AE146" s="122">
        <f t="shared" si="11"/>
        <v>906148.33000000007</v>
      </c>
      <c r="AF146" s="122">
        <f t="shared" si="11"/>
        <v>161242.50999999998</v>
      </c>
      <c r="AG146" s="122">
        <f t="shared" si="11"/>
        <v>10622.699999999999</v>
      </c>
      <c r="AH146" s="122">
        <f t="shared" si="11"/>
        <v>692.63</v>
      </c>
      <c r="AI146" s="122">
        <f t="shared" si="11"/>
        <v>12961.02</v>
      </c>
      <c r="AJ146" s="122">
        <f t="shared" si="11"/>
        <v>0</v>
      </c>
      <c r="AK146" s="122">
        <f t="shared" si="11"/>
        <v>156815.54999999999</v>
      </c>
      <c r="AL146" s="122">
        <f t="shared" si="11"/>
        <v>748111.53999999992</v>
      </c>
      <c r="AM146" s="122">
        <f t="shared" si="11"/>
        <v>774828.4</v>
      </c>
      <c r="AN146" s="122">
        <f t="shared" si="11"/>
        <v>0</v>
      </c>
      <c r="AO146" s="122">
        <f t="shared" si="11"/>
        <v>1204868.8</v>
      </c>
      <c r="AP146" s="122">
        <f t="shared" si="11"/>
        <v>79900316.089999989</v>
      </c>
    </row>
    <row r="147" spans="1:42" s="133" customFormat="1">
      <c r="A147" s="100" t="s">
        <v>498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20518.759999999998</v>
      </c>
      <c r="Y147" s="9">
        <v>269.63</v>
      </c>
      <c r="Z147" s="9">
        <v>57250.93</v>
      </c>
      <c r="AA147" s="9">
        <v>44201.87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948.9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67735.38</v>
      </c>
      <c r="AN147" s="9">
        <v>0</v>
      </c>
      <c r="AO147" s="9">
        <v>128184.5</v>
      </c>
      <c r="AP147" s="215">
        <f t="shared" si="10"/>
        <v>6857569.9200000009</v>
      </c>
    </row>
    <row r="148" spans="1:42" s="133" customFormat="1">
      <c r="A148" s="100" t="s">
        <v>500</v>
      </c>
      <c r="B148" s="235">
        <v>1407043.57</v>
      </c>
      <c r="C148" s="235">
        <v>1591568.02</v>
      </c>
      <c r="D148" s="235">
        <v>56479.1</v>
      </c>
      <c r="E148" s="235">
        <v>449391.1</v>
      </c>
      <c r="F148" s="235">
        <v>113222.42</v>
      </c>
      <c r="G148" s="235">
        <v>9485.07</v>
      </c>
      <c r="H148" s="235">
        <v>7910.19</v>
      </c>
      <c r="I148" s="235">
        <v>222590.56</v>
      </c>
      <c r="J148" s="235">
        <v>1436.13</v>
      </c>
      <c r="K148" s="235">
        <v>305759.07</v>
      </c>
      <c r="L148" s="235">
        <v>7653.59</v>
      </c>
      <c r="M148" s="235">
        <v>583509.87</v>
      </c>
      <c r="N148" s="235">
        <v>340251.82</v>
      </c>
      <c r="O148" s="235">
        <v>56890.39</v>
      </c>
      <c r="P148" s="235">
        <v>0</v>
      </c>
      <c r="Q148" s="235">
        <v>0</v>
      </c>
      <c r="R148" s="235">
        <v>502271.98</v>
      </c>
      <c r="S148" s="235">
        <v>90511.64</v>
      </c>
      <c r="T148" s="235">
        <v>63376.05</v>
      </c>
      <c r="U148" s="235">
        <v>6258.65</v>
      </c>
      <c r="V148" s="235">
        <v>122496.89</v>
      </c>
      <c r="W148" s="235">
        <v>16922.66</v>
      </c>
      <c r="X148" s="235">
        <v>11191.7</v>
      </c>
      <c r="Y148" s="235">
        <v>146.13999999999999</v>
      </c>
      <c r="Z148" s="235">
        <v>58484.83</v>
      </c>
      <c r="AA148" s="235">
        <v>37568.089999999997</v>
      </c>
      <c r="AB148" s="235">
        <v>0</v>
      </c>
      <c r="AC148" s="235">
        <v>137451.82</v>
      </c>
      <c r="AD148" s="235">
        <v>0</v>
      </c>
      <c r="AE148" s="235">
        <v>68159.350000000006</v>
      </c>
      <c r="AF148" s="235">
        <v>12763.91</v>
      </c>
      <c r="AG148" s="235">
        <v>556.9</v>
      </c>
      <c r="AH148" s="235">
        <v>0</v>
      </c>
      <c r="AI148" s="235">
        <v>257.48</v>
      </c>
      <c r="AJ148" s="235">
        <v>0</v>
      </c>
      <c r="AK148" s="235">
        <v>15047.68</v>
      </c>
      <c r="AL148" s="235">
        <v>85332.42</v>
      </c>
      <c r="AM148" s="235">
        <v>57862.720000000001</v>
      </c>
      <c r="AN148" s="235">
        <v>0</v>
      </c>
      <c r="AO148" s="235">
        <v>123866.45</v>
      </c>
      <c r="AP148" s="280">
        <f t="shared" si="10"/>
        <v>6563718.2599999988</v>
      </c>
    </row>
    <row r="149" spans="1:42" s="133" customFormat="1">
      <c r="A149" s="100" t="s">
        <v>501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6437.45</v>
      </c>
      <c r="Y149" s="9">
        <v>84.47</v>
      </c>
      <c r="Z149" s="9">
        <v>48008.86</v>
      </c>
      <c r="AA149" s="9">
        <v>31656.06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720.43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92326.76</v>
      </c>
      <c r="AN149" s="9">
        <v>0</v>
      </c>
      <c r="AO149" s="9">
        <v>118539.17</v>
      </c>
      <c r="AP149" s="215">
        <f t="shared" si="10"/>
        <v>6355958.8899999987</v>
      </c>
    </row>
    <row r="150" spans="1:42" s="133" customFormat="1">
      <c r="A150" s="100" t="s">
        <v>505</v>
      </c>
      <c r="B150" s="235">
        <v>1113880.24</v>
      </c>
      <c r="C150" s="235">
        <v>1607879.79</v>
      </c>
      <c r="D150" s="235">
        <v>44480.5</v>
      </c>
      <c r="E150" s="235">
        <v>586441.02</v>
      </c>
      <c r="F150" s="235">
        <v>200192.13</v>
      </c>
      <c r="G150" s="235">
        <v>8175.85</v>
      </c>
      <c r="H150" s="235">
        <v>0</v>
      </c>
      <c r="I150" s="235">
        <v>384303.19</v>
      </c>
      <c r="J150" s="235">
        <v>113.61</v>
      </c>
      <c r="K150" s="235">
        <v>219123.08</v>
      </c>
      <c r="L150" s="235">
        <v>797.81</v>
      </c>
      <c r="M150" s="235">
        <v>411944.45</v>
      </c>
      <c r="N150" s="235">
        <v>238385.5</v>
      </c>
      <c r="O150" s="235">
        <v>37671.15</v>
      </c>
      <c r="P150" s="235">
        <v>0</v>
      </c>
      <c r="Q150" s="235">
        <v>0</v>
      </c>
      <c r="R150" s="235">
        <v>454805.12</v>
      </c>
      <c r="S150" s="235">
        <v>69617.119999999995</v>
      </c>
      <c r="T150" s="235">
        <v>16171.3</v>
      </c>
      <c r="U150" s="235">
        <v>4766.41</v>
      </c>
      <c r="V150" s="235">
        <v>123041.49</v>
      </c>
      <c r="W150" s="235">
        <v>227.99</v>
      </c>
      <c r="X150" s="235">
        <v>2691.72</v>
      </c>
      <c r="Y150" s="235">
        <v>41.63</v>
      </c>
      <c r="Z150" s="235">
        <v>50397.98</v>
      </c>
      <c r="AA150" s="235">
        <v>11196.55</v>
      </c>
      <c r="AB150" s="235">
        <v>0</v>
      </c>
      <c r="AC150" s="235">
        <v>335690.26</v>
      </c>
      <c r="AD150" s="235">
        <v>0</v>
      </c>
      <c r="AE150" s="235">
        <v>53249.08</v>
      </c>
      <c r="AF150" s="235">
        <v>9772.09</v>
      </c>
      <c r="AG150" s="235">
        <v>509.96</v>
      </c>
      <c r="AH150" s="235">
        <v>0</v>
      </c>
      <c r="AI150" s="235">
        <v>375.92</v>
      </c>
      <c r="AJ150" s="235">
        <v>0</v>
      </c>
      <c r="AK150" s="235">
        <v>9374.23</v>
      </c>
      <c r="AL150" s="235">
        <v>82894.41</v>
      </c>
      <c r="AM150" s="235">
        <v>98830.080000000002</v>
      </c>
      <c r="AN150" s="235">
        <v>0</v>
      </c>
      <c r="AO150" s="235">
        <v>104754.14</v>
      </c>
      <c r="AP150" s="280">
        <f t="shared" si="10"/>
        <v>6281795.8000000007</v>
      </c>
    </row>
    <row r="151" spans="1:42" s="133" customFormat="1">
      <c r="A151" s="100" t="s">
        <v>509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5222.34</v>
      </c>
      <c r="Y151" s="9">
        <v>13.7</v>
      </c>
      <c r="Z151" s="9">
        <v>56958.47</v>
      </c>
      <c r="AA151" s="9">
        <v>22457.07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471.36</v>
      </c>
      <c r="AH151" s="9">
        <v>0</v>
      </c>
      <c r="AI151" s="9">
        <v>459.79</v>
      </c>
      <c r="AJ151" s="9">
        <v>570.45000000000005</v>
      </c>
      <c r="AK151" s="9">
        <v>12312.22</v>
      </c>
      <c r="AL151" s="9">
        <v>90104.22</v>
      </c>
      <c r="AM151" s="9">
        <v>110795.34</v>
      </c>
      <c r="AN151" s="9">
        <v>92.07</v>
      </c>
      <c r="AO151" s="9">
        <v>98053</v>
      </c>
      <c r="AP151" s="215">
        <f t="shared" si="10"/>
        <v>6188239.5999999996</v>
      </c>
    </row>
    <row r="152" spans="1:42" s="133" customFormat="1">
      <c r="A152" s="100" t="s">
        <v>510</v>
      </c>
      <c r="B152" s="235">
        <v>1154430.2</v>
      </c>
      <c r="C152" s="235">
        <v>1515089.85</v>
      </c>
      <c r="D152" s="235">
        <v>670.03</v>
      </c>
      <c r="E152" s="235">
        <v>595218.29</v>
      </c>
      <c r="F152" s="235">
        <v>197470.71</v>
      </c>
      <c r="G152" s="235">
        <v>7629.05</v>
      </c>
      <c r="H152" s="235">
        <v>0</v>
      </c>
      <c r="I152" s="235">
        <v>156884.54</v>
      </c>
      <c r="J152" s="235">
        <v>297.86</v>
      </c>
      <c r="K152" s="235">
        <v>267653.42</v>
      </c>
      <c r="L152" s="235">
        <v>0</v>
      </c>
      <c r="M152" s="235">
        <v>588549.04</v>
      </c>
      <c r="N152" s="235">
        <v>230093.67</v>
      </c>
      <c r="O152" s="235">
        <v>46562.400000000001</v>
      </c>
      <c r="P152" s="235">
        <v>0</v>
      </c>
      <c r="Q152" s="235">
        <v>0</v>
      </c>
      <c r="R152" s="235">
        <v>503859.43</v>
      </c>
      <c r="S152" s="235">
        <v>85027.72</v>
      </c>
      <c r="T152" s="235">
        <v>58285.24</v>
      </c>
      <c r="U152" s="235">
        <v>2496.4699999999998</v>
      </c>
      <c r="V152" s="235">
        <v>142673.12</v>
      </c>
      <c r="W152" s="235">
        <v>239.89</v>
      </c>
      <c r="X152" s="235">
        <v>6664.26</v>
      </c>
      <c r="Y152" s="235">
        <v>9.1999999999999993</v>
      </c>
      <c r="Z152" s="235">
        <v>57101</v>
      </c>
      <c r="AA152" s="235">
        <v>29563.17</v>
      </c>
      <c r="AB152" s="235">
        <v>0</v>
      </c>
      <c r="AC152" s="235">
        <v>375131.55</v>
      </c>
      <c r="AD152" s="235">
        <v>0</v>
      </c>
      <c r="AE152" s="235">
        <v>72231.039999999994</v>
      </c>
      <c r="AF152" s="235">
        <v>14305.84</v>
      </c>
      <c r="AG152" s="235">
        <v>551.41999999999996</v>
      </c>
      <c r="AH152" s="235">
        <v>0</v>
      </c>
      <c r="AI152" s="235">
        <v>592.91</v>
      </c>
      <c r="AJ152" s="235">
        <v>526.47</v>
      </c>
      <c r="AK152" s="235">
        <v>11308.57</v>
      </c>
      <c r="AL152" s="235">
        <v>97300.22</v>
      </c>
      <c r="AM152" s="235">
        <v>132910.39000000001</v>
      </c>
      <c r="AN152" s="235">
        <v>741.82</v>
      </c>
      <c r="AO152" s="235">
        <v>119156.23</v>
      </c>
      <c r="AP152" s="280">
        <f t="shared" si="10"/>
        <v>6471225.0199999986</v>
      </c>
    </row>
    <row r="153" spans="1:42" s="133" customFormat="1">
      <c r="A153" s="100" t="s">
        <v>511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9696.39</v>
      </c>
      <c r="Y153" s="9">
        <v>1356.91</v>
      </c>
      <c r="Z153" s="9">
        <v>65244.31</v>
      </c>
      <c r="AA153" s="9">
        <v>29447.37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695.01</v>
      </c>
      <c r="AH153" s="9">
        <v>0</v>
      </c>
      <c r="AI153" s="9">
        <v>160.83000000000001</v>
      </c>
      <c r="AJ153" s="9">
        <v>814.93</v>
      </c>
      <c r="AK153" s="9">
        <v>10901.13</v>
      </c>
      <c r="AL153" s="9">
        <v>102792.64</v>
      </c>
      <c r="AM153" s="9">
        <v>107480.75</v>
      </c>
      <c r="AN153" s="9">
        <v>1456.9</v>
      </c>
      <c r="AO153" s="9">
        <v>117949.29</v>
      </c>
      <c r="AP153" s="215">
        <f t="shared" si="10"/>
        <v>6962793.1299999999</v>
      </c>
    </row>
    <row r="154" spans="1:42" s="133" customFormat="1">
      <c r="A154" s="100" t="s">
        <v>515</v>
      </c>
      <c r="B154" s="235">
        <v>1672238.61</v>
      </c>
      <c r="C154" s="235">
        <v>1440080.41</v>
      </c>
      <c r="D154" s="235">
        <v>8042.02</v>
      </c>
      <c r="E154" s="235">
        <v>578590.21</v>
      </c>
      <c r="F154" s="235">
        <v>157495.22</v>
      </c>
      <c r="G154" s="235">
        <v>7581.43</v>
      </c>
      <c r="H154" s="235">
        <v>0</v>
      </c>
      <c r="I154" s="235">
        <v>221052.57</v>
      </c>
      <c r="J154" s="235">
        <v>870.13</v>
      </c>
      <c r="K154" s="235">
        <v>288532.84000000003</v>
      </c>
      <c r="L154" s="235">
        <v>200.05</v>
      </c>
      <c r="M154" s="235">
        <v>721006.54</v>
      </c>
      <c r="N154" s="235">
        <v>291805.44</v>
      </c>
      <c r="O154" s="235">
        <v>40064.629999999997</v>
      </c>
      <c r="P154" s="235">
        <v>0</v>
      </c>
      <c r="Q154" s="235">
        <v>0</v>
      </c>
      <c r="R154" s="235">
        <v>555025.81000000006</v>
      </c>
      <c r="S154" s="235">
        <v>119851.37</v>
      </c>
      <c r="T154" s="235">
        <v>24385.72</v>
      </c>
      <c r="U154" s="235">
        <v>3221.17</v>
      </c>
      <c r="V154" s="235">
        <v>128325.35</v>
      </c>
      <c r="W154" s="235">
        <v>0</v>
      </c>
      <c r="X154" s="235">
        <v>9160.1299999999992</v>
      </c>
      <c r="Y154" s="235">
        <v>374.58</v>
      </c>
      <c r="Z154" s="235">
        <v>64302.81</v>
      </c>
      <c r="AA154" s="235">
        <v>31875.93</v>
      </c>
      <c r="AB154" s="235">
        <v>251.91</v>
      </c>
      <c r="AC154" s="235">
        <v>273458.95</v>
      </c>
      <c r="AD154" s="235">
        <v>0</v>
      </c>
      <c r="AE154" s="235">
        <v>62590.22</v>
      </c>
      <c r="AF154" s="235">
        <v>14412.4</v>
      </c>
      <c r="AG154" s="235">
        <v>551.66999999999996</v>
      </c>
      <c r="AH154" s="235">
        <v>0</v>
      </c>
      <c r="AI154" s="235">
        <v>306.77999999999997</v>
      </c>
      <c r="AJ154" s="235">
        <v>638.66</v>
      </c>
      <c r="AK154" s="235">
        <v>11425.39</v>
      </c>
      <c r="AL154" s="235">
        <v>69675.960000000006</v>
      </c>
      <c r="AM154" s="235">
        <v>72315.62</v>
      </c>
      <c r="AN154" s="235">
        <v>102.51</v>
      </c>
      <c r="AO154" s="235">
        <v>111554.22</v>
      </c>
      <c r="AP154" s="280">
        <f t="shared" si="10"/>
        <v>6981367.2599999988</v>
      </c>
    </row>
    <row r="155" spans="1:42" s="133" customFormat="1">
      <c r="A155" s="100" t="s">
        <v>516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10337.49</v>
      </c>
      <c r="Y155" s="9">
        <v>0</v>
      </c>
      <c r="Z155" s="9">
        <v>62344.56</v>
      </c>
      <c r="AA155" s="9">
        <v>31580.6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1061.07</v>
      </c>
      <c r="AH155" s="9">
        <v>0</v>
      </c>
      <c r="AI155" s="9">
        <v>9990.89</v>
      </c>
      <c r="AJ155" s="9">
        <v>725.59</v>
      </c>
      <c r="AK155" s="9">
        <v>11111.47</v>
      </c>
      <c r="AL155" s="9">
        <v>83602.41</v>
      </c>
      <c r="AM155" s="9">
        <v>61828</v>
      </c>
      <c r="AN155" s="9">
        <v>115.65</v>
      </c>
      <c r="AO155" s="9">
        <v>137703.06</v>
      </c>
      <c r="AP155" s="215">
        <f t="shared" si="10"/>
        <v>7493873.3899999978</v>
      </c>
    </row>
    <row r="156" spans="1:42" s="133" customFormat="1">
      <c r="A156" s="100" t="s">
        <v>517</v>
      </c>
      <c r="B156" s="235">
        <v>1710901.88</v>
      </c>
      <c r="C156" s="235">
        <v>1486287.31</v>
      </c>
      <c r="D156" s="235">
        <v>54514.7</v>
      </c>
      <c r="E156" s="235">
        <v>508295.88</v>
      </c>
      <c r="F156" s="235">
        <v>143978.93</v>
      </c>
      <c r="G156" s="235">
        <v>9583.11</v>
      </c>
      <c r="H156" s="235">
        <v>0</v>
      </c>
      <c r="I156" s="235">
        <v>112559.14</v>
      </c>
      <c r="J156" s="235">
        <v>1471.95</v>
      </c>
      <c r="K156" s="235">
        <v>316687.44</v>
      </c>
      <c r="L156" s="235">
        <v>6678.45</v>
      </c>
      <c r="M156" s="235">
        <v>829199.69</v>
      </c>
      <c r="N156" s="235">
        <v>328818.59999999998</v>
      </c>
      <c r="O156" s="235">
        <v>62509.5</v>
      </c>
      <c r="P156" s="235">
        <v>0</v>
      </c>
      <c r="Q156" s="235">
        <v>0</v>
      </c>
      <c r="R156" s="235">
        <v>575341.02</v>
      </c>
      <c r="S156" s="235">
        <v>122472.44</v>
      </c>
      <c r="T156" s="235">
        <v>34445.379999999997</v>
      </c>
      <c r="U156" s="235">
        <v>6185.27</v>
      </c>
      <c r="V156" s="235">
        <v>119357.97</v>
      </c>
      <c r="W156" s="235">
        <v>1729.21</v>
      </c>
      <c r="X156" s="235">
        <v>10700.84</v>
      </c>
      <c r="Y156" s="235">
        <v>28.5</v>
      </c>
      <c r="Z156" s="235">
        <v>66114.41</v>
      </c>
      <c r="AA156" s="235">
        <v>33205.4</v>
      </c>
      <c r="AB156" s="235">
        <v>0</v>
      </c>
      <c r="AC156" s="235">
        <v>347517.36</v>
      </c>
      <c r="AD156" s="235">
        <v>0</v>
      </c>
      <c r="AE156" s="235">
        <v>82331.5</v>
      </c>
      <c r="AF156" s="235">
        <v>16429.82</v>
      </c>
      <c r="AG156" s="235">
        <v>1198.02</v>
      </c>
      <c r="AH156" s="235">
        <v>0</v>
      </c>
      <c r="AI156" s="235">
        <v>799</v>
      </c>
      <c r="AJ156" s="235">
        <v>858.4</v>
      </c>
      <c r="AK156" s="235">
        <v>14127.32</v>
      </c>
      <c r="AL156" s="235">
        <v>76125.600000000006</v>
      </c>
      <c r="AM156" s="235">
        <v>44044.83</v>
      </c>
      <c r="AN156" s="235">
        <v>138.78</v>
      </c>
      <c r="AO156" s="235">
        <v>139225.82999999999</v>
      </c>
      <c r="AP156" s="280">
        <f t="shared" si="10"/>
        <v>7263863.4800000004</v>
      </c>
    </row>
    <row r="157" spans="1:42" s="133" customFormat="1">
      <c r="A157" s="100" t="s">
        <v>523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13842.01</v>
      </c>
      <c r="Y157" s="9">
        <v>75.63</v>
      </c>
      <c r="Z157" s="9">
        <v>64250.29</v>
      </c>
      <c r="AA157" s="9">
        <v>34327.410000000003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840.5</v>
      </c>
      <c r="AH157" s="9">
        <v>0</v>
      </c>
      <c r="AI157" s="9">
        <v>441.39</v>
      </c>
      <c r="AJ157" s="9">
        <v>478.61</v>
      </c>
      <c r="AK157" s="9">
        <v>13478.26</v>
      </c>
      <c r="AL157" s="9">
        <v>48920.82</v>
      </c>
      <c r="AM157" s="9">
        <v>30432.28</v>
      </c>
      <c r="AN157" s="9">
        <v>77.099999999999994</v>
      </c>
      <c r="AO157" s="9">
        <v>136271.96</v>
      </c>
      <c r="AP157" s="215">
        <f t="shared" si="10"/>
        <v>6885016.6300000018</v>
      </c>
    </row>
    <row r="158" spans="1:42" s="133" customFormat="1">
      <c r="A158" s="100" t="s">
        <v>525</v>
      </c>
      <c r="B158" s="235">
        <v>1735369.61</v>
      </c>
      <c r="C158" s="235">
        <v>1812170.92</v>
      </c>
      <c r="D158" s="235">
        <v>26181.75</v>
      </c>
      <c r="E158" s="235">
        <v>720713.55</v>
      </c>
      <c r="F158" s="235">
        <v>191193.64</v>
      </c>
      <c r="G158" s="235">
        <v>12443.19</v>
      </c>
      <c r="H158" s="235">
        <v>0</v>
      </c>
      <c r="I158" s="235">
        <v>67954.929999999993</v>
      </c>
      <c r="J158" s="235">
        <v>1539.4</v>
      </c>
      <c r="K158" s="235">
        <v>414378.83</v>
      </c>
      <c r="L158" s="235">
        <v>8693.9500000000007</v>
      </c>
      <c r="M158" s="235">
        <v>1083695.1299999999</v>
      </c>
      <c r="N158" s="235">
        <v>504092.25</v>
      </c>
      <c r="O158" s="235">
        <v>87212.15</v>
      </c>
      <c r="P158" s="235">
        <v>0</v>
      </c>
      <c r="Q158" s="235">
        <v>0</v>
      </c>
      <c r="R158" s="235">
        <v>681195.36</v>
      </c>
      <c r="S158" s="235">
        <v>230438.94</v>
      </c>
      <c r="T158" s="235">
        <v>70194.990000000005</v>
      </c>
      <c r="U158" s="235">
        <v>7265.58</v>
      </c>
      <c r="V158" s="235">
        <v>162031.22</v>
      </c>
      <c r="W158" s="235">
        <v>1496.64</v>
      </c>
      <c r="X158" s="235">
        <v>7961.13</v>
      </c>
      <c r="Y158" s="235">
        <v>72.16</v>
      </c>
      <c r="Z158" s="235">
        <v>76977.13</v>
      </c>
      <c r="AA158" s="235">
        <v>44107.38</v>
      </c>
      <c r="AB158" s="235">
        <v>0</v>
      </c>
      <c r="AC158" s="235">
        <v>251747.57</v>
      </c>
      <c r="AD158" s="235">
        <v>0</v>
      </c>
      <c r="AE158" s="235">
        <v>102275.22</v>
      </c>
      <c r="AF158" s="235">
        <v>17452.2</v>
      </c>
      <c r="AG158" s="235">
        <v>906.13</v>
      </c>
      <c r="AH158" s="235">
        <v>0</v>
      </c>
      <c r="AI158" s="235">
        <v>646.30999999999995</v>
      </c>
      <c r="AJ158" s="235">
        <v>897.04</v>
      </c>
      <c r="AK158" s="235">
        <v>14079.5</v>
      </c>
      <c r="AL158" s="235">
        <v>60205.71</v>
      </c>
      <c r="AM158" s="235">
        <v>36439.949999999997</v>
      </c>
      <c r="AN158" s="235">
        <v>142.41999999999999</v>
      </c>
      <c r="AO158" s="235">
        <v>156847.32</v>
      </c>
      <c r="AP158" s="280">
        <f t="shared" si="10"/>
        <v>8589019.2000000011</v>
      </c>
    </row>
    <row r="159" spans="1:42" s="133" customFormat="1">
      <c r="A159" s="244"/>
      <c r="B159" s="122">
        <f>+SUM(B147:B158)</f>
        <v>17639432.279999997</v>
      </c>
      <c r="C159" s="122">
        <f t="shared" ref="C159:AP159" si="12">+SUM(C147:C158)</f>
        <v>18268424.259999998</v>
      </c>
      <c r="D159" s="122">
        <f t="shared" si="12"/>
        <v>414237.95</v>
      </c>
      <c r="E159" s="122">
        <f t="shared" si="12"/>
        <v>6647375.4500000002</v>
      </c>
      <c r="F159" s="122">
        <f t="shared" si="12"/>
        <v>2004443.44</v>
      </c>
      <c r="G159" s="122">
        <f t="shared" si="12"/>
        <v>109219.84000000001</v>
      </c>
      <c r="H159" s="122">
        <f t="shared" si="12"/>
        <v>7910.19</v>
      </c>
      <c r="I159" s="122">
        <f t="shared" si="12"/>
        <v>2457295.0300000003</v>
      </c>
      <c r="J159" s="122">
        <f t="shared" si="12"/>
        <v>11471.34</v>
      </c>
      <c r="K159" s="122">
        <f t="shared" si="12"/>
        <v>3615266.4700000007</v>
      </c>
      <c r="L159" s="122">
        <f t="shared" si="12"/>
        <v>44388.509999999995</v>
      </c>
      <c r="M159" s="122">
        <f t="shared" si="12"/>
        <v>8130005.71</v>
      </c>
      <c r="N159" s="122">
        <f t="shared" si="12"/>
        <v>3736982.68</v>
      </c>
      <c r="O159" s="122">
        <f t="shared" si="12"/>
        <v>638778.87</v>
      </c>
      <c r="P159" s="122">
        <f t="shared" si="12"/>
        <v>0</v>
      </c>
      <c r="Q159" s="122">
        <f t="shared" si="12"/>
        <v>0</v>
      </c>
      <c r="R159" s="122">
        <f t="shared" si="12"/>
        <v>6409399.9300000006</v>
      </c>
      <c r="S159" s="122">
        <f t="shared" si="12"/>
        <v>1328085.5999999999</v>
      </c>
      <c r="T159" s="122">
        <f t="shared" si="12"/>
        <v>485621.38000000006</v>
      </c>
      <c r="U159" s="122">
        <f t="shared" si="12"/>
        <v>66268.049999999988</v>
      </c>
      <c r="V159" s="122">
        <f t="shared" si="12"/>
        <v>1568876.76</v>
      </c>
      <c r="W159" s="122">
        <f t="shared" si="12"/>
        <v>30890.829999999998</v>
      </c>
      <c r="X159" s="122">
        <f t="shared" si="12"/>
        <v>114424.22</v>
      </c>
      <c r="Y159" s="122">
        <f t="shared" si="12"/>
        <v>2472.5500000000002</v>
      </c>
      <c r="Z159" s="122">
        <f t="shared" si="12"/>
        <v>727435.58000000007</v>
      </c>
      <c r="AA159" s="122">
        <f t="shared" si="12"/>
        <v>381186.9</v>
      </c>
      <c r="AB159" s="122">
        <f t="shared" si="12"/>
        <v>361.84</v>
      </c>
      <c r="AC159" s="122">
        <f t="shared" si="12"/>
        <v>3457940.87</v>
      </c>
      <c r="AD159" s="122">
        <f t="shared" si="12"/>
        <v>0</v>
      </c>
      <c r="AE159" s="122">
        <f t="shared" si="12"/>
        <v>871578.1399999999</v>
      </c>
      <c r="AF159" s="122">
        <f t="shared" si="12"/>
        <v>172824.9</v>
      </c>
      <c r="AG159" s="122">
        <f t="shared" si="12"/>
        <v>9011.369999999999</v>
      </c>
      <c r="AH159" s="122">
        <f t="shared" si="12"/>
        <v>139.11000000000001</v>
      </c>
      <c r="AI159" s="122">
        <f t="shared" si="12"/>
        <v>14556.089999999998</v>
      </c>
      <c r="AJ159" s="122">
        <f t="shared" si="12"/>
        <v>5510.15</v>
      </c>
      <c r="AK159" s="122">
        <f t="shared" si="12"/>
        <v>151834.45000000001</v>
      </c>
      <c r="AL159" s="122">
        <f t="shared" si="12"/>
        <v>962815.31999999983</v>
      </c>
      <c r="AM159" s="122">
        <f t="shared" si="12"/>
        <v>913002.1</v>
      </c>
      <c r="AN159" s="122">
        <f t="shared" si="12"/>
        <v>2867.2500000000005</v>
      </c>
      <c r="AO159" s="122">
        <f t="shared" si="12"/>
        <v>1492105.1700000002</v>
      </c>
      <c r="AP159" s="122">
        <f t="shared" si="12"/>
        <v>82894440.579999998</v>
      </c>
    </row>
    <row r="160" spans="1:42" s="133" customFormat="1">
      <c r="A160" s="100" t="s">
        <v>528</v>
      </c>
      <c r="B160" s="253">
        <v>1583076.99</v>
      </c>
      <c r="C160" s="253">
        <v>1374985.64</v>
      </c>
      <c r="D160" s="253">
        <v>31780</v>
      </c>
      <c r="E160" s="253">
        <v>638460.07999999996</v>
      </c>
      <c r="F160" s="253">
        <v>120618.12</v>
      </c>
      <c r="G160" s="253">
        <v>9556.69</v>
      </c>
      <c r="H160" s="253">
        <v>0</v>
      </c>
      <c r="I160" s="253">
        <v>143982.62</v>
      </c>
      <c r="J160" s="253">
        <v>1113.07</v>
      </c>
      <c r="K160" s="253">
        <v>294945.42</v>
      </c>
      <c r="L160" s="253">
        <v>8354.34</v>
      </c>
      <c r="M160" s="253">
        <v>784371.29</v>
      </c>
      <c r="N160" s="253">
        <v>309491.33</v>
      </c>
      <c r="O160" s="253">
        <v>55030.84</v>
      </c>
      <c r="P160" s="253">
        <v>0</v>
      </c>
      <c r="Q160" s="253">
        <v>0</v>
      </c>
      <c r="R160" s="253">
        <v>550798.31000000006</v>
      </c>
      <c r="S160" s="253">
        <v>98030.47</v>
      </c>
      <c r="T160" s="253">
        <v>54409.9</v>
      </c>
      <c r="U160" s="253">
        <v>8105.11</v>
      </c>
      <c r="V160" s="253">
        <v>146759.66</v>
      </c>
      <c r="W160" s="253">
        <v>827.48</v>
      </c>
      <c r="X160" s="253">
        <v>12704.87</v>
      </c>
      <c r="Y160" s="253">
        <v>28.47</v>
      </c>
      <c r="Z160" s="253">
        <v>57924.57</v>
      </c>
      <c r="AA160" s="253">
        <v>45111.83</v>
      </c>
      <c r="AB160" s="253">
        <v>0</v>
      </c>
      <c r="AC160" s="253">
        <v>192288.16</v>
      </c>
      <c r="AD160" s="253">
        <v>0</v>
      </c>
      <c r="AE160" s="253">
        <v>76002.009999999995</v>
      </c>
      <c r="AF160" s="253">
        <v>15355.31</v>
      </c>
      <c r="AG160" s="253">
        <v>915.12</v>
      </c>
      <c r="AH160" s="253">
        <v>0</v>
      </c>
      <c r="AI160" s="253">
        <v>303.22000000000003</v>
      </c>
      <c r="AJ160" s="253">
        <v>809.71</v>
      </c>
      <c r="AK160" s="253">
        <v>10368.66</v>
      </c>
      <c r="AL160" s="253">
        <v>66471.8</v>
      </c>
      <c r="AM160" s="253">
        <v>23593.7</v>
      </c>
      <c r="AN160" s="253">
        <v>120.19</v>
      </c>
      <c r="AO160" s="253">
        <v>116222.79</v>
      </c>
      <c r="AP160" s="215">
        <f t="shared" ref="AP160:AP170" si="13">SUM(B160:AO160)</f>
        <v>6832917.7700000014</v>
      </c>
    </row>
    <row r="161" spans="1:42" s="133" customFormat="1">
      <c r="A161" s="100" t="s">
        <v>531</v>
      </c>
      <c r="B161" s="249">
        <v>1489386</v>
      </c>
      <c r="C161" s="249">
        <v>1533907.43</v>
      </c>
      <c r="D161" s="249">
        <v>0</v>
      </c>
      <c r="E161" s="249">
        <v>618033.80000000005</v>
      </c>
      <c r="F161" s="249">
        <v>144968.81</v>
      </c>
      <c r="G161" s="249">
        <v>8184.99</v>
      </c>
      <c r="H161" s="249">
        <v>0</v>
      </c>
      <c r="I161" s="249">
        <v>207083.51999999999</v>
      </c>
      <c r="J161" s="249">
        <v>916.03</v>
      </c>
      <c r="K161" s="249">
        <v>265122.2</v>
      </c>
      <c r="L161" s="249">
        <v>6255.17</v>
      </c>
      <c r="M161" s="249">
        <v>714091.33</v>
      </c>
      <c r="N161" s="249">
        <v>298834.94</v>
      </c>
      <c r="O161" s="249">
        <v>60325.89</v>
      </c>
      <c r="P161" s="249">
        <v>0</v>
      </c>
      <c r="Q161" s="249">
        <v>0</v>
      </c>
      <c r="R161" s="249">
        <v>512423.83</v>
      </c>
      <c r="S161" s="249">
        <v>93205.92</v>
      </c>
      <c r="T161" s="249">
        <v>47220.6</v>
      </c>
      <c r="U161" s="249">
        <v>6257.84</v>
      </c>
      <c r="V161" s="249">
        <v>132207.96</v>
      </c>
      <c r="W161" s="249">
        <v>608.75</v>
      </c>
      <c r="X161" s="249">
        <v>10412.19</v>
      </c>
      <c r="Y161" s="249">
        <v>259.37</v>
      </c>
      <c r="Z161" s="249">
        <v>55797.63</v>
      </c>
      <c r="AA161" s="249">
        <v>41509.379999999997</v>
      </c>
      <c r="AB161" s="249">
        <v>0</v>
      </c>
      <c r="AC161" s="249">
        <v>191393.08</v>
      </c>
      <c r="AD161" s="249">
        <v>0</v>
      </c>
      <c r="AE161" s="249">
        <v>68001.25</v>
      </c>
      <c r="AF161" s="249">
        <v>13718.11</v>
      </c>
      <c r="AG161" s="249">
        <v>796.7</v>
      </c>
      <c r="AH161" s="249">
        <v>0</v>
      </c>
      <c r="AI161" s="249">
        <v>142.80000000000001</v>
      </c>
      <c r="AJ161" s="249">
        <v>667.33</v>
      </c>
      <c r="AK161" s="249">
        <v>12110.05</v>
      </c>
      <c r="AL161" s="249">
        <v>68102.87</v>
      </c>
      <c r="AM161" s="249">
        <v>25361.97</v>
      </c>
      <c r="AN161" s="249">
        <v>98.42</v>
      </c>
      <c r="AO161" s="249">
        <v>114895.71</v>
      </c>
      <c r="AP161" s="280">
        <f t="shared" si="13"/>
        <v>6742301.8699999992</v>
      </c>
    </row>
    <row r="162" spans="1:42" s="133" customFormat="1">
      <c r="A162" s="100" t="s">
        <v>533</v>
      </c>
      <c r="B162" s="253">
        <v>1380499.83</v>
      </c>
      <c r="C162" s="253">
        <v>2066557.92</v>
      </c>
      <c r="D162" s="253">
        <v>0</v>
      </c>
      <c r="E162" s="253">
        <v>672524.58</v>
      </c>
      <c r="F162" s="253">
        <v>180355.1</v>
      </c>
      <c r="G162" s="253">
        <v>9538.99</v>
      </c>
      <c r="H162" s="253">
        <v>0</v>
      </c>
      <c r="I162" s="253">
        <v>183830.72</v>
      </c>
      <c r="J162" s="253">
        <v>1184.28</v>
      </c>
      <c r="K162" s="253">
        <v>277850.38</v>
      </c>
      <c r="L162" s="253">
        <v>1782.83</v>
      </c>
      <c r="M162" s="253">
        <v>756991.97</v>
      </c>
      <c r="N162" s="253">
        <v>356822.24</v>
      </c>
      <c r="O162" s="253">
        <v>63834.55</v>
      </c>
      <c r="P162" s="253">
        <v>0</v>
      </c>
      <c r="Q162" s="253">
        <v>0</v>
      </c>
      <c r="R162" s="253">
        <v>574065</v>
      </c>
      <c r="S162" s="253">
        <v>107916.26</v>
      </c>
      <c r="T162" s="253">
        <v>67495.97</v>
      </c>
      <c r="U162" s="253">
        <v>12350.29</v>
      </c>
      <c r="V162" s="253">
        <v>115535.88</v>
      </c>
      <c r="W162" s="253">
        <v>16685.72</v>
      </c>
      <c r="X162" s="253">
        <v>10470.67</v>
      </c>
      <c r="Y162" s="253">
        <v>122.86</v>
      </c>
      <c r="Z162" s="253">
        <v>63078.27</v>
      </c>
      <c r="AA162" s="253">
        <v>46627.66</v>
      </c>
      <c r="AB162" s="253">
        <v>9.5500000000000007</v>
      </c>
      <c r="AC162" s="253">
        <v>207283.39</v>
      </c>
      <c r="AD162" s="253">
        <v>0</v>
      </c>
      <c r="AE162" s="253">
        <v>95109.1</v>
      </c>
      <c r="AF162" s="253">
        <v>16381.99</v>
      </c>
      <c r="AG162" s="253">
        <v>766.55</v>
      </c>
      <c r="AH162" s="253">
        <v>0</v>
      </c>
      <c r="AI162" s="253">
        <v>4957.28</v>
      </c>
      <c r="AJ162" s="253">
        <v>1001.37</v>
      </c>
      <c r="AK162" s="253">
        <v>12509.91</v>
      </c>
      <c r="AL162" s="253">
        <v>87085.61</v>
      </c>
      <c r="AM162" s="253">
        <v>32578.06</v>
      </c>
      <c r="AN162" s="253">
        <v>147.63</v>
      </c>
      <c r="AO162" s="253">
        <v>143724.88</v>
      </c>
      <c r="AP162" s="215">
        <f t="shared" si="13"/>
        <v>7567677.2899999982</v>
      </c>
    </row>
    <row r="163" spans="1:42" s="133" customFormat="1">
      <c r="A163" s="100" t="s">
        <v>535</v>
      </c>
      <c r="B163" s="249">
        <v>1322015.6100000001</v>
      </c>
      <c r="C163" s="249">
        <v>1757819.5</v>
      </c>
      <c r="D163" s="249">
        <v>333.66</v>
      </c>
      <c r="E163" s="249">
        <v>659747.68000000005</v>
      </c>
      <c r="F163" s="249">
        <v>123048.88</v>
      </c>
      <c r="G163" s="249">
        <v>7965.75</v>
      </c>
      <c r="H163" s="249">
        <v>0</v>
      </c>
      <c r="I163" s="249">
        <v>379675.59</v>
      </c>
      <c r="J163" s="249">
        <v>341.54</v>
      </c>
      <c r="K163" s="249">
        <v>284943.56</v>
      </c>
      <c r="L163" s="249">
        <v>15.53</v>
      </c>
      <c r="M163" s="249">
        <v>690159.18</v>
      </c>
      <c r="N163" s="249">
        <v>311097.18</v>
      </c>
      <c r="O163" s="249">
        <v>54282.84</v>
      </c>
      <c r="P163" s="249">
        <v>0</v>
      </c>
      <c r="Q163" s="249">
        <v>0</v>
      </c>
      <c r="R163" s="249">
        <v>505720.07</v>
      </c>
      <c r="S163" s="249">
        <v>99574.98</v>
      </c>
      <c r="T163" s="249">
        <v>16976.64</v>
      </c>
      <c r="U163" s="249">
        <v>7203.48</v>
      </c>
      <c r="V163" s="249">
        <v>131832.54</v>
      </c>
      <c r="W163" s="249">
        <v>379.07</v>
      </c>
      <c r="X163" s="249">
        <v>8865.06</v>
      </c>
      <c r="Y163" s="249">
        <v>54.73</v>
      </c>
      <c r="Z163" s="249">
        <v>59133.38</v>
      </c>
      <c r="AA163" s="249">
        <v>44348.75</v>
      </c>
      <c r="AB163" s="249">
        <v>0</v>
      </c>
      <c r="AC163" s="249">
        <v>214056.33</v>
      </c>
      <c r="AD163" s="249">
        <v>0</v>
      </c>
      <c r="AE163" s="249">
        <v>88731.58</v>
      </c>
      <c r="AF163" s="249">
        <v>13125.98</v>
      </c>
      <c r="AG163" s="249">
        <v>613.05999999999995</v>
      </c>
      <c r="AH163" s="249">
        <v>122.27</v>
      </c>
      <c r="AI163" s="249">
        <v>256.26</v>
      </c>
      <c r="AJ163" s="249">
        <v>661.29</v>
      </c>
      <c r="AK163" s="249">
        <v>12572.75</v>
      </c>
      <c r="AL163" s="249">
        <v>83176.61</v>
      </c>
      <c r="AM163" s="249">
        <v>34298.6</v>
      </c>
      <c r="AN163" s="249">
        <v>98.42</v>
      </c>
      <c r="AO163" s="249">
        <v>127368.12</v>
      </c>
      <c r="AP163" s="280">
        <f t="shared" si="13"/>
        <v>7040616.4700000007</v>
      </c>
    </row>
    <row r="164" spans="1:42" s="133" customFormat="1">
      <c r="A164" s="100" t="s">
        <v>538</v>
      </c>
      <c r="B164" s="253">
        <v>1451687.2</v>
      </c>
      <c r="C164" s="253">
        <v>1712982.8</v>
      </c>
      <c r="D164" s="253">
        <v>166.58</v>
      </c>
      <c r="E164" s="253">
        <v>757519.3</v>
      </c>
      <c r="F164" s="253">
        <v>142371.19</v>
      </c>
      <c r="G164" s="253">
        <v>9170.3700000000008</v>
      </c>
      <c r="H164" s="253">
        <v>0</v>
      </c>
      <c r="I164" s="253">
        <v>270313.71999999997</v>
      </c>
      <c r="J164" s="253">
        <v>546.37</v>
      </c>
      <c r="K164" s="253">
        <v>299470.65000000002</v>
      </c>
      <c r="L164" s="253">
        <v>26.94</v>
      </c>
      <c r="M164" s="253">
        <v>761039.67</v>
      </c>
      <c r="N164" s="253">
        <v>357176.72</v>
      </c>
      <c r="O164" s="253">
        <v>62392.67</v>
      </c>
      <c r="P164" s="253">
        <v>0</v>
      </c>
      <c r="Q164" s="253">
        <v>0</v>
      </c>
      <c r="R164" s="253">
        <v>566263.39</v>
      </c>
      <c r="S164" s="253">
        <v>111598.61</v>
      </c>
      <c r="T164" s="253">
        <v>24750.45</v>
      </c>
      <c r="U164" s="253">
        <v>8190.97</v>
      </c>
      <c r="V164" s="253">
        <v>141166.85999999999</v>
      </c>
      <c r="W164" s="253">
        <v>0</v>
      </c>
      <c r="X164" s="253">
        <v>9887.65</v>
      </c>
      <c r="Y164" s="253">
        <v>30.97</v>
      </c>
      <c r="Z164" s="253">
        <v>67586.17</v>
      </c>
      <c r="AA164" s="253">
        <v>44082.01</v>
      </c>
      <c r="AB164" s="253">
        <v>0</v>
      </c>
      <c r="AC164" s="253">
        <v>272551.09000000003</v>
      </c>
      <c r="AD164" s="253">
        <v>0</v>
      </c>
      <c r="AE164" s="253">
        <v>100203.62</v>
      </c>
      <c r="AF164" s="253">
        <v>14485.73</v>
      </c>
      <c r="AG164" s="253">
        <v>838.43</v>
      </c>
      <c r="AH164" s="253">
        <v>272.69</v>
      </c>
      <c r="AI164" s="253">
        <v>164.97</v>
      </c>
      <c r="AJ164" s="253">
        <v>374.53</v>
      </c>
      <c r="AK164" s="253">
        <v>17412.689999999999</v>
      </c>
      <c r="AL164" s="253">
        <v>85502.78</v>
      </c>
      <c r="AM164" s="253">
        <v>44211.86</v>
      </c>
      <c r="AN164" s="253">
        <v>56.24</v>
      </c>
      <c r="AO164" s="253">
        <v>163946.32</v>
      </c>
      <c r="AP164" s="215">
        <f t="shared" si="13"/>
        <v>7498442.2100000028</v>
      </c>
    </row>
    <row r="165" spans="1:42" s="133" customFormat="1">
      <c r="A165" s="100" t="s">
        <v>540</v>
      </c>
      <c r="B165" s="249">
        <v>1514263.53</v>
      </c>
      <c r="C165" s="249">
        <v>1559290.64</v>
      </c>
      <c r="D165" s="249">
        <v>10150.74</v>
      </c>
      <c r="E165" s="249">
        <v>655737.38</v>
      </c>
      <c r="F165" s="249">
        <v>118101.69</v>
      </c>
      <c r="G165" s="249">
        <v>12461.23</v>
      </c>
      <c r="H165" s="249">
        <v>0</v>
      </c>
      <c r="I165" s="249">
        <v>136694.66</v>
      </c>
      <c r="J165" s="249">
        <v>768.85</v>
      </c>
      <c r="K165" s="249">
        <v>346513.21</v>
      </c>
      <c r="L165" s="249">
        <v>71.260000000000005</v>
      </c>
      <c r="M165" s="249">
        <v>847979.46</v>
      </c>
      <c r="N165" s="249">
        <v>373510.99</v>
      </c>
      <c r="O165" s="249">
        <v>83391.97</v>
      </c>
      <c r="P165" s="249">
        <v>0</v>
      </c>
      <c r="Q165" s="249">
        <v>0</v>
      </c>
      <c r="R165" s="249">
        <v>559607.42000000004</v>
      </c>
      <c r="S165" s="249">
        <v>114032.3</v>
      </c>
      <c r="T165" s="249">
        <v>32733.03</v>
      </c>
      <c r="U165" s="249">
        <v>7245.88</v>
      </c>
      <c r="V165" s="249">
        <v>159926.44</v>
      </c>
      <c r="W165" s="249">
        <v>0</v>
      </c>
      <c r="X165" s="249">
        <v>10546.95</v>
      </c>
      <c r="Y165" s="249">
        <v>374.61</v>
      </c>
      <c r="Z165" s="249">
        <v>68815.539999999994</v>
      </c>
      <c r="AA165" s="249">
        <v>53214.27</v>
      </c>
      <c r="AB165" s="249">
        <v>0</v>
      </c>
      <c r="AC165" s="249">
        <v>330888.01</v>
      </c>
      <c r="AD165" s="249">
        <v>0</v>
      </c>
      <c r="AE165" s="249">
        <v>100517.58</v>
      </c>
      <c r="AF165" s="249">
        <v>19611.580000000002</v>
      </c>
      <c r="AG165" s="249">
        <v>524.73</v>
      </c>
      <c r="AH165" s="249">
        <v>0</v>
      </c>
      <c r="AI165" s="249">
        <v>638.49</v>
      </c>
      <c r="AJ165" s="249">
        <v>0</v>
      </c>
      <c r="AK165" s="249">
        <v>15456.57</v>
      </c>
      <c r="AL165" s="249">
        <v>81384.42</v>
      </c>
      <c r="AM165" s="249">
        <v>91890.16</v>
      </c>
      <c r="AN165" s="249">
        <v>0</v>
      </c>
      <c r="AO165" s="249">
        <v>163294.04</v>
      </c>
      <c r="AP165" s="280">
        <f t="shared" si="13"/>
        <v>7469637.6300000018</v>
      </c>
    </row>
    <row r="166" spans="1:42" s="133" customFormat="1">
      <c r="A166" s="100" t="s">
        <v>542</v>
      </c>
      <c r="B166" s="249">
        <v>2318349.29</v>
      </c>
      <c r="C166" s="249">
        <v>1692833.6</v>
      </c>
      <c r="D166" s="249">
        <v>33250.28</v>
      </c>
      <c r="E166" s="249">
        <v>665510.54</v>
      </c>
      <c r="F166" s="249">
        <v>184947.12</v>
      </c>
      <c r="G166" s="249">
        <v>11055.64</v>
      </c>
      <c r="H166" s="249">
        <v>0</v>
      </c>
      <c r="I166" s="249">
        <v>107417.53</v>
      </c>
      <c r="J166" s="249">
        <v>569.64</v>
      </c>
      <c r="K166" s="249">
        <v>361796.88</v>
      </c>
      <c r="L166" s="249">
        <v>25.92</v>
      </c>
      <c r="M166" s="249">
        <v>912135.65</v>
      </c>
      <c r="N166" s="249">
        <v>394376.82</v>
      </c>
      <c r="O166" s="249">
        <v>75002.89</v>
      </c>
      <c r="P166" s="249">
        <v>0</v>
      </c>
      <c r="Q166" s="249">
        <v>0</v>
      </c>
      <c r="R166" s="249">
        <v>608439.35</v>
      </c>
      <c r="S166" s="249">
        <v>113727.34</v>
      </c>
      <c r="T166" s="249">
        <v>19429.62</v>
      </c>
      <c r="U166" s="249">
        <v>7367.84</v>
      </c>
      <c r="V166" s="249">
        <v>132937.57999999999</v>
      </c>
      <c r="W166" s="249">
        <v>8665.5300000000007</v>
      </c>
      <c r="X166" s="249">
        <v>10232.36</v>
      </c>
      <c r="Y166" s="249">
        <v>295.39</v>
      </c>
      <c r="Z166" s="249">
        <v>80149.02</v>
      </c>
      <c r="AA166" s="249">
        <v>47321.65</v>
      </c>
      <c r="AB166" s="249">
        <v>0</v>
      </c>
      <c r="AC166" s="249">
        <v>383294.53</v>
      </c>
      <c r="AD166" s="249">
        <v>0</v>
      </c>
      <c r="AE166" s="249">
        <v>103542.56</v>
      </c>
      <c r="AF166" s="249">
        <v>17005.63</v>
      </c>
      <c r="AG166" s="249">
        <v>1279.6400000000001</v>
      </c>
      <c r="AH166" s="249">
        <v>0</v>
      </c>
      <c r="AI166" s="249">
        <v>203.37</v>
      </c>
      <c r="AJ166" s="249">
        <v>0</v>
      </c>
      <c r="AK166" s="249">
        <v>18756.43</v>
      </c>
      <c r="AL166" s="249">
        <v>90593.279999999999</v>
      </c>
      <c r="AM166" s="249">
        <v>113988.62</v>
      </c>
      <c r="AN166" s="249">
        <v>0</v>
      </c>
      <c r="AO166" s="249">
        <v>159158.92000000001</v>
      </c>
      <c r="AP166" s="215">
        <f t="shared" si="13"/>
        <v>8673660.4599999972</v>
      </c>
    </row>
    <row r="167" spans="1:42" s="133" customFormat="1">
      <c r="A167" s="100" t="s">
        <v>543</v>
      </c>
      <c r="B167" s="253">
        <v>2226231.4</v>
      </c>
      <c r="C167" s="253">
        <v>1476673.77</v>
      </c>
      <c r="D167" s="253">
        <v>8819.39</v>
      </c>
      <c r="E167" s="253">
        <v>677431.88</v>
      </c>
      <c r="F167" s="253">
        <v>180885.16</v>
      </c>
      <c r="G167" s="253">
        <v>11039.07</v>
      </c>
      <c r="H167" s="253">
        <v>0</v>
      </c>
      <c r="I167" s="253">
        <v>308054.51</v>
      </c>
      <c r="J167" s="253">
        <v>596.26</v>
      </c>
      <c r="K167" s="253">
        <v>328411.93</v>
      </c>
      <c r="L167" s="253">
        <v>159.13999999999999</v>
      </c>
      <c r="M167" s="253">
        <v>860112.86</v>
      </c>
      <c r="N167" s="253">
        <v>371016.95</v>
      </c>
      <c r="O167" s="253">
        <v>76653.440000000002</v>
      </c>
      <c r="P167" s="253">
        <v>0</v>
      </c>
      <c r="Q167" s="253">
        <v>0</v>
      </c>
      <c r="R167" s="253">
        <v>594555.32999999996</v>
      </c>
      <c r="S167" s="253">
        <v>117643.44</v>
      </c>
      <c r="T167" s="253">
        <v>14992.84</v>
      </c>
      <c r="U167" s="253">
        <v>6489.29</v>
      </c>
      <c r="V167" s="253">
        <v>103230.67</v>
      </c>
      <c r="W167" s="253">
        <v>180.05</v>
      </c>
      <c r="X167" s="253">
        <v>12089.35</v>
      </c>
      <c r="Y167" s="253">
        <v>134.97</v>
      </c>
      <c r="Z167" s="253">
        <v>75229.69</v>
      </c>
      <c r="AA167" s="253">
        <v>47212.47</v>
      </c>
      <c r="AB167" s="253">
        <v>0</v>
      </c>
      <c r="AC167" s="253">
        <v>300321.75</v>
      </c>
      <c r="AD167" s="253">
        <v>0</v>
      </c>
      <c r="AE167" s="253">
        <v>84517.49</v>
      </c>
      <c r="AF167" s="253">
        <v>17305.11</v>
      </c>
      <c r="AG167" s="253">
        <v>902.83</v>
      </c>
      <c r="AH167" s="253">
        <v>0</v>
      </c>
      <c r="AI167" s="253">
        <v>107.13</v>
      </c>
      <c r="AJ167" s="253">
        <v>0</v>
      </c>
      <c r="AK167" s="253">
        <v>15282.77</v>
      </c>
      <c r="AL167" s="253">
        <v>81918.5</v>
      </c>
      <c r="AM167" s="253">
        <v>49342.55</v>
      </c>
      <c r="AN167" s="253">
        <v>0</v>
      </c>
      <c r="AO167" s="253">
        <v>148427.89000000001</v>
      </c>
      <c r="AP167" s="215">
        <f t="shared" si="13"/>
        <v>8195969.8799999999</v>
      </c>
    </row>
    <row r="168" spans="1:42" s="133" customFormat="1">
      <c r="A168" s="100" t="s">
        <v>546</v>
      </c>
      <c r="B168" s="249">
        <v>1930625.96</v>
      </c>
      <c r="C168" s="249">
        <v>1352307.53</v>
      </c>
      <c r="D168" s="249">
        <v>52516.41</v>
      </c>
      <c r="E168" s="249">
        <v>554550.44999999995</v>
      </c>
      <c r="F168" s="249">
        <v>148816.29999999999</v>
      </c>
      <c r="G168" s="249">
        <v>13347.8</v>
      </c>
      <c r="H168" s="249">
        <v>0</v>
      </c>
      <c r="I168" s="249">
        <v>459502.76</v>
      </c>
      <c r="J168" s="249">
        <v>756.62</v>
      </c>
      <c r="K168" s="249">
        <v>320471.77</v>
      </c>
      <c r="L168" s="249">
        <v>334.15</v>
      </c>
      <c r="M168" s="249">
        <v>860534.04</v>
      </c>
      <c r="N168" s="249">
        <v>370862.88</v>
      </c>
      <c r="O168" s="249">
        <v>72859.820000000007</v>
      </c>
      <c r="P168" s="249">
        <v>0</v>
      </c>
      <c r="Q168" s="249">
        <v>0</v>
      </c>
      <c r="R168" s="249">
        <v>598387.13</v>
      </c>
      <c r="S168" s="249">
        <v>120601.61</v>
      </c>
      <c r="T168" s="249">
        <v>24621.24</v>
      </c>
      <c r="U168" s="249">
        <v>3107.88</v>
      </c>
      <c r="V168" s="249">
        <v>81838.490000000005</v>
      </c>
      <c r="W168" s="249">
        <v>1605.83</v>
      </c>
      <c r="X168" s="249">
        <v>11500.05</v>
      </c>
      <c r="Y168" s="249">
        <v>127.18</v>
      </c>
      <c r="Z168" s="249">
        <v>73818.649999999994</v>
      </c>
      <c r="AA168" s="249">
        <v>42441.94</v>
      </c>
      <c r="AB168" s="249">
        <v>57.12</v>
      </c>
      <c r="AC168" s="249">
        <v>297726.39</v>
      </c>
      <c r="AD168" s="249">
        <v>0</v>
      </c>
      <c r="AE168" s="249">
        <v>83768.44</v>
      </c>
      <c r="AF168" s="249">
        <v>15518.81</v>
      </c>
      <c r="AG168" s="249">
        <v>662.24</v>
      </c>
      <c r="AH168" s="249">
        <v>0</v>
      </c>
      <c r="AI168" s="249">
        <v>370.24</v>
      </c>
      <c r="AJ168" s="249">
        <v>0</v>
      </c>
      <c r="AK168" s="249">
        <v>14439.48</v>
      </c>
      <c r="AL168" s="249">
        <v>73385.08</v>
      </c>
      <c r="AM168" s="249">
        <v>59372.18</v>
      </c>
      <c r="AN168" s="249">
        <v>0</v>
      </c>
      <c r="AO168" s="249">
        <v>163179.15</v>
      </c>
      <c r="AP168" s="280">
        <f t="shared" si="13"/>
        <v>7804015.620000002</v>
      </c>
    </row>
    <row r="169" spans="1:42" s="133" customFormat="1">
      <c r="A169" s="100" t="s">
        <v>549</v>
      </c>
      <c r="B169" s="253">
        <v>1895036.64</v>
      </c>
      <c r="C169" s="253">
        <v>1297287.45</v>
      </c>
      <c r="D169" s="253">
        <v>58380.22</v>
      </c>
      <c r="E169" s="253">
        <v>543318.25</v>
      </c>
      <c r="F169" s="253">
        <v>196554.2</v>
      </c>
      <c r="G169" s="253">
        <v>11307.44</v>
      </c>
      <c r="H169" s="253">
        <v>0</v>
      </c>
      <c r="I169" s="253">
        <v>234443.38</v>
      </c>
      <c r="J169" s="253">
        <v>705.42</v>
      </c>
      <c r="K169" s="253">
        <v>345467.72</v>
      </c>
      <c r="L169" s="253">
        <v>2039.76</v>
      </c>
      <c r="M169" s="253">
        <v>918369.48</v>
      </c>
      <c r="N169" s="253">
        <v>406706.46</v>
      </c>
      <c r="O169" s="253">
        <v>75107.56</v>
      </c>
      <c r="P169" s="253">
        <v>0</v>
      </c>
      <c r="Q169" s="253">
        <v>0</v>
      </c>
      <c r="R169" s="253">
        <v>607747.18000000005</v>
      </c>
      <c r="S169" s="253">
        <v>123175.17</v>
      </c>
      <c r="T169" s="253">
        <v>22457.37</v>
      </c>
      <c r="U169" s="253">
        <v>2784.72</v>
      </c>
      <c r="V169" s="253">
        <v>130465.13</v>
      </c>
      <c r="W169" s="253">
        <v>1665.29</v>
      </c>
      <c r="X169" s="253">
        <v>13256.77</v>
      </c>
      <c r="Y169" s="253">
        <v>111.19</v>
      </c>
      <c r="Z169" s="253">
        <v>72724.960000000006</v>
      </c>
      <c r="AA169" s="253">
        <v>49763.37</v>
      </c>
      <c r="AB169" s="253">
        <v>76.680000000000007</v>
      </c>
      <c r="AC169" s="253">
        <v>288418.74</v>
      </c>
      <c r="AD169" s="253">
        <v>0</v>
      </c>
      <c r="AE169" s="253">
        <v>102915.47</v>
      </c>
      <c r="AF169" s="253">
        <v>19266.38</v>
      </c>
      <c r="AG169" s="253">
        <v>856.26</v>
      </c>
      <c r="AH169" s="253">
        <v>0</v>
      </c>
      <c r="AI169" s="253">
        <v>0</v>
      </c>
      <c r="AJ169" s="253">
        <v>0</v>
      </c>
      <c r="AK169" s="253">
        <v>14056.96</v>
      </c>
      <c r="AL169" s="253">
        <v>94613.83</v>
      </c>
      <c r="AM169" s="253">
        <v>39497.86</v>
      </c>
      <c r="AN169" s="253">
        <v>0</v>
      </c>
      <c r="AO169" s="253">
        <v>150568.89000000001</v>
      </c>
      <c r="AP169" s="215">
        <f t="shared" si="13"/>
        <v>7719146.1999999974</v>
      </c>
    </row>
    <row r="170" spans="1:42" s="133" customFormat="1">
      <c r="A170" s="100" t="s">
        <v>553</v>
      </c>
      <c r="B170" s="249">
        <v>1636155.01</v>
      </c>
      <c r="C170" s="249">
        <v>1155222.25</v>
      </c>
      <c r="D170" s="249">
        <v>23814.91</v>
      </c>
      <c r="E170" s="249">
        <v>623677.38</v>
      </c>
      <c r="F170" s="249">
        <v>175419.53</v>
      </c>
      <c r="G170" s="249">
        <v>11306.92</v>
      </c>
      <c r="H170" s="249">
        <v>353.68</v>
      </c>
      <c r="I170" s="249">
        <v>254672.5</v>
      </c>
      <c r="J170" s="249">
        <v>596.92999999999995</v>
      </c>
      <c r="K170" s="249">
        <v>348260.03</v>
      </c>
      <c r="L170" s="249">
        <v>6715.37</v>
      </c>
      <c r="M170" s="249">
        <v>869401.92</v>
      </c>
      <c r="N170" s="249">
        <v>370769.97</v>
      </c>
      <c r="O170" s="249">
        <v>72210.960000000006</v>
      </c>
      <c r="P170" s="249">
        <v>0</v>
      </c>
      <c r="Q170" s="249">
        <v>0</v>
      </c>
      <c r="R170" s="249">
        <v>572233.68999999994</v>
      </c>
      <c r="S170" s="249">
        <v>128464.83</v>
      </c>
      <c r="T170" s="249">
        <v>20590.63</v>
      </c>
      <c r="U170" s="249">
        <v>8174.99</v>
      </c>
      <c r="V170" s="249">
        <v>116328.71</v>
      </c>
      <c r="W170" s="249">
        <v>2624.32</v>
      </c>
      <c r="X170" s="249">
        <v>11353.77</v>
      </c>
      <c r="Y170" s="249">
        <v>253.55</v>
      </c>
      <c r="Z170" s="249">
        <v>79327.55</v>
      </c>
      <c r="AA170" s="249">
        <v>55646.25</v>
      </c>
      <c r="AB170" s="249">
        <v>0</v>
      </c>
      <c r="AC170" s="249">
        <v>257978.17</v>
      </c>
      <c r="AD170" s="249">
        <v>0</v>
      </c>
      <c r="AE170" s="249">
        <v>70374.47</v>
      </c>
      <c r="AF170" s="249">
        <v>19446.259999999998</v>
      </c>
      <c r="AG170" s="249">
        <v>743.12</v>
      </c>
      <c r="AH170" s="249">
        <v>0</v>
      </c>
      <c r="AI170" s="249">
        <v>41.16</v>
      </c>
      <c r="AJ170" s="249">
        <v>0</v>
      </c>
      <c r="AK170" s="249">
        <v>15103.69</v>
      </c>
      <c r="AL170" s="249">
        <v>77504.710000000006</v>
      </c>
      <c r="AM170" s="249">
        <v>42811.75</v>
      </c>
      <c r="AN170" s="249">
        <v>0</v>
      </c>
      <c r="AO170" s="249">
        <v>141859.15</v>
      </c>
      <c r="AP170" s="280">
        <f t="shared" si="13"/>
        <v>7169438.129999999</v>
      </c>
    </row>
    <row r="171" spans="1:42" s="133" customFormat="1">
      <c r="A171" s="100" t="s">
        <v>555</v>
      </c>
      <c r="B171" s="253">
        <v>1808907.1</v>
      </c>
      <c r="C171" s="253">
        <v>1583587.19</v>
      </c>
      <c r="D171" s="253">
        <v>32144.83</v>
      </c>
      <c r="E171" s="253">
        <v>677439.25</v>
      </c>
      <c r="F171" s="253">
        <v>177368.51</v>
      </c>
      <c r="G171" s="253">
        <v>13746.23</v>
      </c>
      <c r="H171" s="253">
        <v>0</v>
      </c>
      <c r="I171" s="253">
        <v>390660.91</v>
      </c>
      <c r="J171" s="253">
        <v>1324.71</v>
      </c>
      <c r="K171" s="253">
        <v>426478.37</v>
      </c>
      <c r="L171" s="253">
        <v>7458.44</v>
      </c>
      <c r="M171" s="253">
        <v>1023210.92</v>
      </c>
      <c r="N171" s="253">
        <v>537688.18000000005</v>
      </c>
      <c r="O171" s="253">
        <v>80750.97</v>
      </c>
      <c r="P171" s="253">
        <v>0</v>
      </c>
      <c r="Q171" s="253">
        <v>0</v>
      </c>
      <c r="R171" s="253">
        <v>661395.1</v>
      </c>
      <c r="S171" s="253">
        <v>258071.27</v>
      </c>
      <c r="T171" s="253">
        <v>46071.02</v>
      </c>
      <c r="U171" s="253">
        <v>7616.84</v>
      </c>
      <c r="V171" s="253">
        <v>162089.67000000001</v>
      </c>
      <c r="W171" s="253">
        <v>1857.89</v>
      </c>
      <c r="X171" s="253">
        <v>12340.31</v>
      </c>
      <c r="Y171" s="253">
        <v>65.459999999999994</v>
      </c>
      <c r="Z171" s="253">
        <v>85026.09</v>
      </c>
      <c r="AA171" s="253">
        <v>52339.54</v>
      </c>
      <c r="AB171" s="253">
        <v>0</v>
      </c>
      <c r="AC171" s="253">
        <v>259012.32</v>
      </c>
      <c r="AD171" s="253">
        <v>0</v>
      </c>
      <c r="AE171" s="253">
        <v>90057.62</v>
      </c>
      <c r="AF171" s="253">
        <v>18720.150000000001</v>
      </c>
      <c r="AG171" s="253">
        <v>656.38</v>
      </c>
      <c r="AH171" s="253">
        <v>0</v>
      </c>
      <c r="AI171" s="253">
        <v>395.19</v>
      </c>
      <c r="AJ171" s="253">
        <v>0</v>
      </c>
      <c r="AK171" s="253">
        <v>13746.65</v>
      </c>
      <c r="AL171" s="253">
        <v>89028.19</v>
      </c>
      <c r="AM171" s="253">
        <v>56965.59</v>
      </c>
      <c r="AN171" s="253">
        <v>0</v>
      </c>
      <c r="AO171" s="253">
        <v>157436.81</v>
      </c>
      <c r="AP171" s="215">
        <f t="shared" si="10"/>
        <v>8733657.6999999993</v>
      </c>
    </row>
    <row r="172" spans="1:42" s="133" customFormat="1">
      <c r="A172" s="244"/>
      <c r="B172" s="122">
        <f>+SUM(B160:B171)</f>
        <v>20556234.560000002</v>
      </c>
      <c r="C172" s="122">
        <f t="shared" ref="C172:AO172" si="14">+SUM(C160:C171)</f>
        <v>18563455.720000003</v>
      </c>
      <c r="D172" s="122">
        <f t="shared" si="14"/>
        <v>251357.02000000002</v>
      </c>
      <c r="E172" s="122">
        <f t="shared" si="14"/>
        <v>7743950.5700000003</v>
      </c>
      <c r="F172" s="122">
        <f t="shared" si="14"/>
        <v>1893454.61</v>
      </c>
      <c r="G172" s="122">
        <f t="shared" si="14"/>
        <v>128681.12000000001</v>
      </c>
      <c r="H172" s="122">
        <f t="shared" si="14"/>
        <v>353.68</v>
      </c>
      <c r="I172" s="122">
        <f t="shared" si="14"/>
        <v>3076332.42</v>
      </c>
      <c r="J172" s="122">
        <f t="shared" si="14"/>
        <v>9419.7200000000012</v>
      </c>
      <c r="K172" s="122">
        <f t="shared" si="14"/>
        <v>3899732.12</v>
      </c>
      <c r="L172" s="122">
        <f t="shared" si="14"/>
        <v>33238.849999999991</v>
      </c>
      <c r="M172" s="122">
        <f t="shared" si="14"/>
        <v>9998397.7700000014</v>
      </c>
      <c r="N172" s="122">
        <f t="shared" si="14"/>
        <v>4458354.6599999992</v>
      </c>
      <c r="O172" s="122">
        <f t="shared" si="14"/>
        <v>831844.40000000014</v>
      </c>
      <c r="P172" s="122">
        <f t="shared" si="14"/>
        <v>0</v>
      </c>
      <c r="Q172" s="122">
        <f t="shared" si="14"/>
        <v>0</v>
      </c>
      <c r="R172" s="122">
        <f t="shared" si="14"/>
        <v>6911635.7999999989</v>
      </c>
      <c r="S172" s="122">
        <f t="shared" si="14"/>
        <v>1486042.2000000002</v>
      </c>
      <c r="T172" s="122">
        <f t="shared" si="14"/>
        <v>391749.31000000006</v>
      </c>
      <c r="U172" s="122">
        <f t="shared" si="14"/>
        <v>84895.13</v>
      </c>
      <c r="V172" s="122">
        <f t="shared" si="14"/>
        <v>1554319.5899999999</v>
      </c>
      <c r="W172" s="122">
        <f t="shared" si="14"/>
        <v>35099.93</v>
      </c>
      <c r="X172" s="122">
        <f t="shared" si="14"/>
        <v>133660.00000000003</v>
      </c>
      <c r="Y172" s="122">
        <f t="shared" si="14"/>
        <v>1858.7500000000002</v>
      </c>
      <c r="Z172" s="122">
        <f t="shared" si="14"/>
        <v>838611.52</v>
      </c>
      <c r="AA172" s="122">
        <f t="shared" si="14"/>
        <v>569619.12</v>
      </c>
      <c r="AB172" s="122">
        <f t="shared" si="14"/>
        <v>143.35000000000002</v>
      </c>
      <c r="AC172" s="122">
        <f t="shared" si="14"/>
        <v>3195211.9599999995</v>
      </c>
      <c r="AD172" s="122">
        <f t="shared" si="14"/>
        <v>0</v>
      </c>
      <c r="AE172" s="122">
        <f t="shared" si="14"/>
        <v>1063741.19</v>
      </c>
      <c r="AF172" s="122">
        <f t="shared" si="14"/>
        <v>199941.04</v>
      </c>
      <c r="AG172" s="122">
        <f t="shared" si="14"/>
        <v>9555.06</v>
      </c>
      <c r="AH172" s="122">
        <f t="shared" si="14"/>
        <v>394.96</v>
      </c>
      <c r="AI172" s="122">
        <f t="shared" si="14"/>
        <v>7580.11</v>
      </c>
      <c r="AJ172" s="122">
        <f t="shared" si="14"/>
        <v>3514.2299999999996</v>
      </c>
      <c r="AK172" s="122">
        <f t="shared" si="14"/>
        <v>171816.61</v>
      </c>
      <c r="AL172" s="122">
        <f t="shared" si="14"/>
        <v>978767.6799999997</v>
      </c>
      <c r="AM172" s="122">
        <f t="shared" si="14"/>
        <v>613912.89999999991</v>
      </c>
      <c r="AN172" s="122">
        <f t="shared" si="14"/>
        <v>520.9</v>
      </c>
      <c r="AO172" s="122">
        <f t="shared" si="14"/>
        <v>1750082.67</v>
      </c>
      <c r="AP172" s="122">
        <f>+SUM(AP160:AP171)</f>
        <v>91447481.230000004</v>
      </c>
    </row>
    <row r="173" spans="1:42" s="133" customFormat="1">
      <c r="A173" s="100" t="s">
        <v>557</v>
      </c>
      <c r="B173" s="249">
        <v>1673182.43</v>
      </c>
      <c r="C173" s="249">
        <v>1423151.01</v>
      </c>
      <c r="D173" s="249">
        <v>34434.199999999997</v>
      </c>
      <c r="E173" s="249">
        <v>495785</v>
      </c>
      <c r="F173" s="249">
        <v>231577.37</v>
      </c>
      <c r="G173" s="249">
        <v>12334.11</v>
      </c>
      <c r="H173" s="249">
        <v>0</v>
      </c>
      <c r="I173" s="249">
        <v>343611.99</v>
      </c>
      <c r="J173" s="249">
        <v>643.92999999999995</v>
      </c>
      <c r="K173" s="249">
        <v>310273.05</v>
      </c>
      <c r="L173" s="249">
        <v>6104.66</v>
      </c>
      <c r="M173" s="249">
        <v>749879.77</v>
      </c>
      <c r="N173" s="249">
        <v>321748.43</v>
      </c>
      <c r="O173" s="249">
        <v>70454.649999999994</v>
      </c>
      <c r="P173" s="249">
        <v>0</v>
      </c>
      <c r="Q173" s="249">
        <v>0</v>
      </c>
      <c r="R173" s="249">
        <v>522637.6</v>
      </c>
      <c r="S173" s="249">
        <v>115544</v>
      </c>
      <c r="T173" s="249">
        <v>43683.19</v>
      </c>
      <c r="U173" s="249">
        <v>8626.8799999999992</v>
      </c>
      <c r="V173" s="249">
        <v>102896.73</v>
      </c>
      <c r="W173" s="249">
        <v>1192.8900000000001</v>
      </c>
      <c r="X173" s="249">
        <v>14265.08</v>
      </c>
      <c r="Y173" s="249">
        <v>235.92</v>
      </c>
      <c r="Z173" s="249">
        <v>67848.649999999994</v>
      </c>
      <c r="AA173" s="249">
        <v>56188.58</v>
      </c>
      <c r="AB173" s="249">
        <v>0</v>
      </c>
      <c r="AC173" s="249">
        <v>225227.27</v>
      </c>
      <c r="AD173" s="249">
        <v>0</v>
      </c>
      <c r="AE173" s="249">
        <v>67538.539999999994</v>
      </c>
      <c r="AF173" s="249">
        <v>23562.03</v>
      </c>
      <c r="AG173" s="249">
        <v>921.94</v>
      </c>
      <c r="AH173" s="249">
        <v>0</v>
      </c>
      <c r="AI173" s="249">
        <v>311.5</v>
      </c>
      <c r="AJ173" s="249">
        <v>0</v>
      </c>
      <c r="AK173" s="249">
        <v>11027.79</v>
      </c>
      <c r="AL173" s="249">
        <v>79285.509999999995</v>
      </c>
      <c r="AM173" s="249">
        <v>89820.43</v>
      </c>
      <c r="AN173" s="249">
        <v>0</v>
      </c>
      <c r="AO173" s="249">
        <v>124002.87</v>
      </c>
      <c r="AP173" s="280">
        <f t="shared" ref="AP173:AP181" si="15">SUM(B173:AO173)</f>
        <v>7227998</v>
      </c>
    </row>
    <row r="174" spans="1:42" s="133" customFormat="1">
      <c r="A174" s="100" t="s">
        <v>559</v>
      </c>
      <c r="B174" s="253">
        <v>1666774.71</v>
      </c>
      <c r="C174" s="253">
        <v>1425718.38</v>
      </c>
      <c r="D174" s="253">
        <v>133495.51</v>
      </c>
      <c r="E174" s="253">
        <v>395744.16</v>
      </c>
      <c r="F174" s="253">
        <v>121941.52</v>
      </c>
      <c r="G174" s="253">
        <v>13299.7</v>
      </c>
      <c r="H174" s="253">
        <v>0</v>
      </c>
      <c r="I174" s="253">
        <v>343524.67</v>
      </c>
      <c r="J174" s="253">
        <v>663.96</v>
      </c>
      <c r="K174" s="253">
        <v>294079.34000000003</v>
      </c>
      <c r="L174" s="253">
        <v>7418.86</v>
      </c>
      <c r="M174" s="253">
        <v>656980.68999999994</v>
      </c>
      <c r="N174" s="253">
        <v>296808.76</v>
      </c>
      <c r="O174" s="253">
        <v>55295.41</v>
      </c>
      <c r="P174" s="253">
        <v>0</v>
      </c>
      <c r="Q174" s="253">
        <v>0</v>
      </c>
      <c r="R174" s="253">
        <v>472007.52</v>
      </c>
      <c r="S174" s="253">
        <v>116852.92</v>
      </c>
      <c r="T174" s="253">
        <v>62233.93</v>
      </c>
      <c r="U174" s="253">
        <v>9165.52</v>
      </c>
      <c r="V174" s="253">
        <v>101940.75</v>
      </c>
      <c r="W174" s="253">
        <v>3034.03</v>
      </c>
      <c r="X174" s="253">
        <v>14675.62</v>
      </c>
      <c r="Y174" s="253">
        <v>482.98</v>
      </c>
      <c r="Z174" s="253">
        <v>61669.86</v>
      </c>
      <c r="AA174" s="253">
        <v>46906.23</v>
      </c>
      <c r="AB174" s="253">
        <v>0</v>
      </c>
      <c r="AC174" s="253">
        <v>188763.24</v>
      </c>
      <c r="AD174" s="253">
        <v>0</v>
      </c>
      <c r="AE174" s="253">
        <v>19644.150000000001</v>
      </c>
      <c r="AF174" s="253">
        <v>19644.150000000001</v>
      </c>
      <c r="AG174" s="253">
        <v>855.37</v>
      </c>
      <c r="AH174" s="253">
        <v>0</v>
      </c>
      <c r="AI174" s="253">
        <v>1375.22</v>
      </c>
      <c r="AJ174" s="253">
        <v>0</v>
      </c>
      <c r="AK174" s="253">
        <v>11641.49</v>
      </c>
      <c r="AL174" s="253">
        <v>63467.67</v>
      </c>
      <c r="AM174" s="253">
        <v>55455.35</v>
      </c>
      <c r="AN174" s="253">
        <v>0</v>
      </c>
      <c r="AO174" s="253">
        <v>121594.04</v>
      </c>
      <c r="AP174" s="291">
        <f t="shared" si="15"/>
        <v>6783155.7100000009</v>
      </c>
    </row>
    <row r="175" spans="1:42" s="133" customFormat="1">
      <c r="A175" s="100" t="s">
        <v>562</v>
      </c>
      <c r="B175" s="249">
        <v>1715277.63</v>
      </c>
      <c r="C175" s="249">
        <v>1720902.36</v>
      </c>
      <c r="D175" s="249">
        <v>150736.14000000001</v>
      </c>
      <c r="E175" s="249">
        <v>400377.57</v>
      </c>
      <c r="F175" s="249">
        <v>223795.13</v>
      </c>
      <c r="G175" s="249">
        <v>12307.96</v>
      </c>
      <c r="H175" s="249">
        <v>0</v>
      </c>
      <c r="I175" s="249">
        <v>324198.24</v>
      </c>
      <c r="J175" s="249">
        <v>469.38</v>
      </c>
      <c r="K175" s="249">
        <v>308049.09999999998</v>
      </c>
      <c r="L175" s="249">
        <v>1836.6</v>
      </c>
      <c r="M175" s="249">
        <v>652761.71</v>
      </c>
      <c r="N175" s="249">
        <v>330237.43</v>
      </c>
      <c r="O175" s="249">
        <v>65532.1</v>
      </c>
      <c r="P175" s="249">
        <v>0</v>
      </c>
      <c r="Q175" s="249">
        <v>0</v>
      </c>
      <c r="R175" s="249">
        <v>517617.9</v>
      </c>
      <c r="S175" s="249">
        <v>147171.44</v>
      </c>
      <c r="T175" s="249">
        <v>34451.47</v>
      </c>
      <c r="U175" s="249">
        <v>6756.41</v>
      </c>
      <c r="V175" s="249">
        <v>116883.45</v>
      </c>
      <c r="W175" s="249">
        <v>1291.1199999999999</v>
      </c>
      <c r="X175" s="249">
        <v>11804.64</v>
      </c>
      <c r="Y175" s="249">
        <v>559.09</v>
      </c>
      <c r="Z175" s="249">
        <v>63202.93</v>
      </c>
      <c r="AA175" s="249">
        <v>49752.44</v>
      </c>
      <c r="AB175" s="249">
        <v>0</v>
      </c>
      <c r="AC175" s="249">
        <v>207843.47</v>
      </c>
      <c r="AD175" s="249">
        <v>0</v>
      </c>
      <c r="AE175" s="249">
        <v>80022.850000000006</v>
      </c>
      <c r="AF175" s="249">
        <v>21154.44</v>
      </c>
      <c r="AG175" s="249">
        <v>979.92</v>
      </c>
      <c r="AH175" s="249">
        <v>0</v>
      </c>
      <c r="AI175" s="249">
        <v>3129.43</v>
      </c>
      <c r="AJ175" s="249">
        <v>0</v>
      </c>
      <c r="AK175" s="249">
        <v>14140.84</v>
      </c>
      <c r="AL175" s="249">
        <v>76677.36</v>
      </c>
      <c r="AM175" s="249">
        <v>60343.16</v>
      </c>
      <c r="AN175" s="249">
        <v>0</v>
      </c>
      <c r="AO175" s="249">
        <v>150903.95000000001</v>
      </c>
      <c r="AP175" s="280">
        <f t="shared" si="15"/>
        <v>7471167.6599999992</v>
      </c>
    </row>
    <row r="176" spans="1:42" s="133" customFormat="1">
      <c r="A176" s="100" t="s">
        <v>564</v>
      </c>
      <c r="B176" s="253">
        <v>1375815.94</v>
      </c>
      <c r="C176" s="253">
        <v>1503683.69</v>
      </c>
      <c r="D176" s="253">
        <v>97353.23</v>
      </c>
      <c r="E176" s="253">
        <v>476408.68</v>
      </c>
      <c r="F176" s="253">
        <v>135298.26999999999</v>
      </c>
      <c r="G176" s="253">
        <v>12165.67</v>
      </c>
      <c r="H176" s="253">
        <v>0</v>
      </c>
      <c r="I176" s="253">
        <v>213030.6</v>
      </c>
      <c r="J176" s="253">
        <v>422.83</v>
      </c>
      <c r="K176" s="253">
        <v>265362.15000000002</v>
      </c>
      <c r="L176" s="253">
        <v>35.17</v>
      </c>
      <c r="M176" s="253">
        <v>610291.64</v>
      </c>
      <c r="N176" s="253">
        <v>317221.02</v>
      </c>
      <c r="O176" s="253">
        <v>63854.31</v>
      </c>
      <c r="P176" s="253">
        <v>0</v>
      </c>
      <c r="Q176" s="253">
        <v>0</v>
      </c>
      <c r="R176" s="253">
        <v>496162.97</v>
      </c>
      <c r="S176" s="253">
        <v>133061.13</v>
      </c>
      <c r="T176" s="253">
        <v>12649.33</v>
      </c>
      <c r="U176" s="253">
        <v>7691.96</v>
      </c>
      <c r="V176" s="253">
        <v>120458.69</v>
      </c>
      <c r="W176" s="253">
        <v>6257.12</v>
      </c>
      <c r="X176" s="253">
        <v>9399.52</v>
      </c>
      <c r="Y176" s="253">
        <v>35.68</v>
      </c>
      <c r="Z176" s="253">
        <v>57676.25</v>
      </c>
      <c r="AA176" s="253">
        <v>14961.56</v>
      </c>
      <c r="AB176" s="253">
        <v>0</v>
      </c>
      <c r="AC176" s="253">
        <v>204895.21</v>
      </c>
      <c r="AD176" s="253">
        <v>0</v>
      </c>
      <c r="AE176" s="253">
        <v>77198.92</v>
      </c>
      <c r="AF176" s="253">
        <v>23756.69</v>
      </c>
      <c r="AG176" s="253">
        <v>765.41</v>
      </c>
      <c r="AH176" s="253">
        <v>0</v>
      </c>
      <c r="AI176" s="253">
        <v>576.14</v>
      </c>
      <c r="AJ176" s="253">
        <v>0</v>
      </c>
      <c r="AK176" s="253">
        <v>11247.47</v>
      </c>
      <c r="AL176" s="253">
        <v>58645.63</v>
      </c>
      <c r="AM176" s="253">
        <v>48884.43</v>
      </c>
      <c r="AN176" s="253">
        <v>0</v>
      </c>
      <c r="AO176" s="253">
        <v>164474.91</v>
      </c>
      <c r="AP176" s="291">
        <f t="shared" si="15"/>
        <v>6519742.2199999988</v>
      </c>
    </row>
    <row r="177" spans="1:42" s="133" customFormat="1">
      <c r="A177" s="100" t="s">
        <v>567</v>
      </c>
      <c r="B177" s="249">
        <v>1209969.93</v>
      </c>
      <c r="C177" s="249">
        <v>1354196.73</v>
      </c>
      <c r="D177" s="249">
        <v>22150.400000000001</v>
      </c>
      <c r="E177" s="249">
        <v>599598.88</v>
      </c>
      <c r="F177" s="249">
        <v>139026.53</v>
      </c>
      <c r="G177" s="249">
        <v>12898.76</v>
      </c>
      <c r="H177" s="249">
        <v>0</v>
      </c>
      <c r="I177" s="249">
        <v>350128.45</v>
      </c>
      <c r="J177" s="249">
        <v>331.13</v>
      </c>
      <c r="K177" s="249">
        <v>316603.40999999997</v>
      </c>
      <c r="L177" s="249">
        <v>18.079999999999998</v>
      </c>
      <c r="M177" s="249">
        <v>761172.02</v>
      </c>
      <c r="N177" s="249">
        <v>355484.06</v>
      </c>
      <c r="O177" s="249">
        <v>74005.429999999993</v>
      </c>
      <c r="P177" s="249">
        <v>0</v>
      </c>
      <c r="Q177" s="249">
        <v>0</v>
      </c>
      <c r="R177" s="249">
        <v>549068.32999999996</v>
      </c>
      <c r="S177" s="249">
        <v>137415.51999999999</v>
      </c>
      <c r="T177" s="249">
        <v>25177.55</v>
      </c>
      <c r="U177" s="249">
        <v>6932.94</v>
      </c>
      <c r="V177" s="249">
        <v>143178.25</v>
      </c>
      <c r="W177" s="249">
        <v>455.6</v>
      </c>
      <c r="X177" s="249">
        <v>12445.9</v>
      </c>
      <c r="Y177" s="249">
        <v>84.04</v>
      </c>
      <c r="Z177" s="249">
        <v>69815.48</v>
      </c>
      <c r="AA177" s="249">
        <v>53280.15</v>
      </c>
      <c r="AB177" s="249">
        <v>0</v>
      </c>
      <c r="AC177" s="249">
        <v>281347.57</v>
      </c>
      <c r="AD177" s="249">
        <v>0</v>
      </c>
      <c r="AE177" s="249">
        <v>90081.99</v>
      </c>
      <c r="AF177" s="249">
        <v>27744.13</v>
      </c>
      <c r="AG177" s="249">
        <v>429.45</v>
      </c>
      <c r="AH177" s="249">
        <v>0</v>
      </c>
      <c r="AI177" s="249">
        <v>0</v>
      </c>
      <c r="AJ177" s="249">
        <v>0</v>
      </c>
      <c r="AK177" s="249">
        <v>16707.87</v>
      </c>
      <c r="AL177" s="249">
        <v>80656.09</v>
      </c>
      <c r="AM177" s="249">
        <v>56381.38</v>
      </c>
      <c r="AN177" s="249">
        <v>0</v>
      </c>
      <c r="AO177" s="249">
        <v>185465.94</v>
      </c>
      <c r="AP177" s="280">
        <f t="shared" si="15"/>
        <v>6932251.9900000012</v>
      </c>
    </row>
    <row r="178" spans="1:42" s="133" customFormat="1">
      <c r="A178" s="100" t="s">
        <v>571</v>
      </c>
      <c r="B178" s="253">
        <v>1084524.4099999999</v>
      </c>
      <c r="C178" s="253">
        <v>1569171.76</v>
      </c>
      <c r="D178" s="253">
        <v>10931.96</v>
      </c>
      <c r="E178" s="253">
        <v>550672.34</v>
      </c>
      <c r="F178" s="253">
        <v>163587.26999999999</v>
      </c>
      <c r="G178" s="253">
        <v>14177.31</v>
      </c>
      <c r="H178" s="253">
        <v>0</v>
      </c>
      <c r="I178" s="253">
        <v>107536.42</v>
      </c>
      <c r="J178" s="253">
        <v>579.86</v>
      </c>
      <c r="K178" s="253">
        <v>339191.99</v>
      </c>
      <c r="L178" s="253">
        <v>88.89</v>
      </c>
      <c r="M178" s="253">
        <v>833893.31</v>
      </c>
      <c r="N178" s="253">
        <v>331669.57</v>
      </c>
      <c r="O178" s="253">
        <v>72746.37</v>
      </c>
      <c r="P178" s="253">
        <v>0</v>
      </c>
      <c r="Q178" s="253">
        <v>0</v>
      </c>
      <c r="R178" s="253">
        <v>541831.16</v>
      </c>
      <c r="S178" s="253">
        <v>151368.95000000001</v>
      </c>
      <c r="T178" s="253">
        <v>27756.77</v>
      </c>
      <c r="U178" s="253">
        <v>4804.9799999999996</v>
      </c>
      <c r="V178" s="253">
        <v>103721.18</v>
      </c>
      <c r="W178" s="253">
        <v>1381.17</v>
      </c>
      <c r="X178" s="253">
        <v>10029.879999999999</v>
      </c>
      <c r="Y178" s="253">
        <v>25.07</v>
      </c>
      <c r="Z178" s="253">
        <v>73225.240000000005</v>
      </c>
      <c r="AA178" s="253">
        <v>46360.35</v>
      </c>
      <c r="AB178" s="253">
        <v>0</v>
      </c>
      <c r="AC178" s="253">
        <v>338911.97</v>
      </c>
      <c r="AD178" s="253">
        <v>0</v>
      </c>
      <c r="AE178" s="253">
        <v>81511.05</v>
      </c>
      <c r="AF178" s="253">
        <v>25103.360000000001</v>
      </c>
      <c r="AG178" s="253">
        <v>446.11</v>
      </c>
      <c r="AH178" s="253">
        <v>0</v>
      </c>
      <c r="AI178" s="253">
        <v>67.290000000000006</v>
      </c>
      <c r="AJ178" s="253">
        <v>0</v>
      </c>
      <c r="AK178" s="253">
        <v>12652.59</v>
      </c>
      <c r="AL178" s="253">
        <v>83489.42</v>
      </c>
      <c r="AM178" s="253">
        <v>82549.77</v>
      </c>
      <c r="AN178" s="253">
        <v>947.72</v>
      </c>
      <c r="AO178" s="253">
        <v>155756</v>
      </c>
      <c r="AP178" s="291">
        <f t="shared" si="15"/>
        <v>6820711.4899999993</v>
      </c>
    </row>
    <row r="179" spans="1:42" s="133" customFormat="1">
      <c r="A179" s="100" t="s">
        <v>573</v>
      </c>
      <c r="B179" s="249">
        <v>1106761.77</v>
      </c>
      <c r="C179" s="249">
        <v>1359575.22</v>
      </c>
      <c r="D179" s="249">
        <v>3416.29</v>
      </c>
      <c r="E179" s="249">
        <v>526953.54</v>
      </c>
      <c r="F179" s="249">
        <v>155124.22</v>
      </c>
      <c r="G179" s="249">
        <v>12387.48</v>
      </c>
      <c r="H179" s="249">
        <v>0</v>
      </c>
      <c r="I179" s="249">
        <v>122327.35</v>
      </c>
      <c r="J179" s="249">
        <v>522.41</v>
      </c>
      <c r="K179" s="249">
        <v>331115.73</v>
      </c>
      <c r="L179" s="249">
        <v>93.95</v>
      </c>
      <c r="M179" s="249">
        <v>841939.12</v>
      </c>
      <c r="N179" s="249">
        <v>338397.64</v>
      </c>
      <c r="O179" s="249">
        <v>71178.53</v>
      </c>
      <c r="P179" s="249">
        <v>0</v>
      </c>
      <c r="Q179" s="249">
        <v>0</v>
      </c>
      <c r="R179" s="249">
        <v>523120.25</v>
      </c>
      <c r="S179" s="249">
        <v>154644.42000000001</v>
      </c>
      <c r="T179" s="249">
        <v>19377.3</v>
      </c>
      <c r="U179" s="249">
        <v>7502.59</v>
      </c>
      <c r="V179" s="249">
        <v>126462.26</v>
      </c>
      <c r="W179" s="249">
        <v>841.37</v>
      </c>
      <c r="X179" s="249">
        <v>12438.95</v>
      </c>
      <c r="Y179" s="249">
        <v>50.21</v>
      </c>
      <c r="Z179" s="249">
        <v>68276.039999999994</v>
      </c>
      <c r="AA179" s="249">
        <v>49258.83</v>
      </c>
      <c r="AB179" s="249">
        <v>67.28</v>
      </c>
      <c r="AC179" s="249">
        <v>297694.68</v>
      </c>
      <c r="AD179" s="249">
        <v>0</v>
      </c>
      <c r="AE179" s="249">
        <v>52170.51</v>
      </c>
      <c r="AF179" s="249">
        <v>27808.06</v>
      </c>
      <c r="AG179" s="249">
        <v>711.84</v>
      </c>
      <c r="AH179" s="249">
        <v>0</v>
      </c>
      <c r="AI179" s="249">
        <v>264.45999999999998</v>
      </c>
      <c r="AJ179" s="249">
        <v>0</v>
      </c>
      <c r="AK179" s="249">
        <v>15598.14</v>
      </c>
      <c r="AL179" s="249">
        <v>76796.479999999996</v>
      </c>
      <c r="AM179" s="249">
        <v>58985.73</v>
      </c>
      <c r="AN179" s="249">
        <v>0</v>
      </c>
      <c r="AO179" s="249">
        <v>149286.04</v>
      </c>
      <c r="AP179" s="280">
        <f t="shared" si="15"/>
        <v>6511148.6900000004</v>
      </c>
    </row>
    <row r="180" spans="1:42" s="133" customFormat="1">
      <c r="A180" s="100" t="s">
        <v>578</v>
      </c>
      <c r="B180" s="253">
        <v>1266640.19</v>
      </c>
      <c r="C180" s="253">
        <v>1312362.03</v>
      </c>
      <c r="D180" s="253">
        <v>84662.37</v>
      </c>
      <c r="E180" s="253">
        <v>423161.96</v>
      </c>
      <c r="F180" s="253">
        <v>139223.43</v>
      </c>
      <c r="G180" s="253">
        <v>26147.45</v>
      </c>
      <c r="H180" s="253">
        <v>693.05</v>
      </c>
      <c r="I180" s="253">
        <v>276504.99</v>
      </c>
      <c r="J180" s="253">
        <v>304.73</v>
      </c>
      <c r="K180" s="253">
        <v>314989.21000000002</v>
      </c>
      <c r="L180" s="253">
        <v>33.42</v>
      </c>
      <c r="M180" s="253">
        <v>834586.99</v>
      </c>
      <c r="N180" s="253">
        <v>342412.06</v>
      </c>
      <c r="O180" s="253">
        <v>75639.41</v>
      </c>
      <c r="P180" s="253">
        <v>0</v>
      </c>
      <c r="Q180" s="253">
        <v>0</v>
      </c>
      <c r="R180" s="253">
        <v>527636.41</v>
      </c>
      <c r="S180" s="253">
        <v>165084.84</v>
      </c>
      <c r="T180" s="253">
        <v>26737.87</v>
      </c>
      <c r="U180" s="253">
        <v>8665.11</v>
      </c>
      <c r="V180" s="253">
        <v>92442.52</v>
      </c>
      <c r="W180" s="253">
        <v>534.53</v>
      </c>
      <c r="X180" s="253">
        <v>11559.11</v>
      </c>
      <c r="Y180" s="253">
        <v>44.87</v>
      </c>
      <c r="Z180" s="253">
        <v>70799.429999999993</v>
      </c>
      <c r="AA180" s="253">
        <v>51378.47</v>
      </c>
      <c r="AB180" s="253">
        <v>5.75</v>
      </c>
      <c r="AC180" s="253">
        <v>238165.6</v>
      </c>
      <c r="AD180" s="253">
        <v>0</v>
      </c>
      <c r="AE180" s="253">
        <v>58825.93</v>
      </c>
      <c r="AF180" s="253">
        <v>22463.52</v>
      </c>
      <c r="AG180" s="253">
        <v>762.72</v>
      </c>
      <c r="AH180" s="253">
        <v>0</v>
      </c>
      <c r="AI180" s="253">
        <v>225.81</v>
      </c>
      <c r="AJ180" s="253">
        <v>0</v>
      </c>
      <c r="AK180" s="253">
        <v>18305.400000000001</v>
      </c>
      <c r="AL180" s="253">
        <v>68580.95</v>
      </c>
      <c r="AM180" s="253">
        <v>56029.17</v>
      </c>
      <c r="AN180" s="253">
        <v>369.25</v>
      </c>
      <c r="AO180" s="253">
        <v>148237.25</v>
      </c>
      <c r="AP180" s="291">
        <f t="shared" si="15"/>
        <v>6664215.799999998</v>
      </c>
    </row>
    <row r="181" spans="1:42" s="133" customFormat="1">
      <c r="A181" s="100" t="s">
        <v>581</v>
      </c>
      <c r="B181" s="249">
        <v>1236265.1100000001</v>
      </c>
      <c r="C181" s="249">
        <v>1309149.28</v>
      </c>
      <c r="D181" s="249">
        <v>159142.37</v>
      </c>
      <c r="E181" s="249">
        <v>377737.81</v>
      </c>
      <c r="F181" s="249">
        <v>189248.82</v>
      </c>
      <c r="G181" s="249">
        <v>12583.78</v>
      </c>
      <c r="H181" s="249">
        <v>0</v>
      </c>
      <c r="I181" s="249">
        <v>375813.28</v>
      </c>
      <c r="J181" s="249">
        <v>433.3</v>
      </c>
      <c r="K181" s="249">
        <v>308565.82</v>
      </c>
      <c r="L181" s="249">
        <v>60.21</v>
      </c>
      <c r="M181" s="249">
        <v>854520.68</v>
      </c>
      <c r="N181" s="249">
        <v>331189.02</v>
      </c>
      <c r="O181" s="249">
        <v>84562.01</v>
      </c>
      <c r="P181" s="249">
        <v>0</v>
      </c>
      <c r="Q181" s="249">
        <v>0</v>
      </c>
      <c r="R181" s="249">
        <v>462159.45</v>
      </c>
      <c r="S181" s="249">
        <v>167751.85</v>
      </c>
      <c r="T181" s="249">
        <v>18478.71</v>
      </c>
      <c r="U181" s="249">
        <v>11329.09</v>
      </c>
      <c r="V181" s="249">
        <v>124378.75</v>
      </c>
      <c r="W181" s="249">
        <v>2210.88</v>
      </c>
      <c r="X181" s="249">
        <v>12614.15</v>
      </c>
      <c r="Y181" s="249">
        <v>12614.15</v>
      </c>
      <c r="Z181" s="249">
        <v>78288.5</v>
      </c>
      <c r="AA181" s="249">
        <v>52063.35</v>
      </c>
      <c r="AB181" s="249">
        <v>5.75</v>
      </c>
      <c r="AC181" s="249">
        <v>265661.89</v>
      </c>
      <c r="AD181" s="249">
        <v>0</v>
      </c>
      <c r="AE181" s="249">
        <v>62101.66</v>
      </c>
      <c r="AF181" s="249">
        <v>21107.73</v>
      </c>
      <c r="AG181" s="249">
        <v>1438.4</v>
      </c>
      <c r="AH181" s="249">
        <v>0</v>
      </c>
      <c r="AI181" s="249">
        <v>13369.32</v>
      </c>
      <c r="AJ181" s="249">
        <v>0</v>
      </c>
      <c r="AK181" s="249">
        <v>15830.03</v>
      </c>
      <c r="AL181" s="249">
        <v>87423.03</v>
      </c>
      <c r="AM181" s="249">
        <v>48308.41</v>
      </c>
      <c r="AN181" s="249">
        <v>0</v>
      </c>
      <c r="AO181" s="249">
        <v>171004.2</v>
      </c>
      <c r="AP181" s="280">
        <f t="shared" si="15"/>
        <v>6867410.7900000019</v>
      </c>
    </row>
    <row r="182" spans="1:42" s="133" customFormat="1">
      <c r="A182" s="100" t="s">
        <v>583</v>
      </c>
      <c r="B182" s="253">
        <v>1495607.02</v>
      </c>
      <c r="C182" s="253">
        <v>1237272.6499999999</v>
      </c>
      <c r="D182" s="253">
        <v>77124.41</v>
      </c>
      <c r="E182" s="253">
        <v>480872.15</v>
      </c>
      <c r="F182" s="253">
        <v>255507.26</v>
      </c>
      <c r="G182" s="253">
        <v>13315.98</v>
      </c>
      <c r="H182" s="253">
        <v>0</v>
      </c>
      <c r="I182" s="253">
        <v>135745.68</v>
      </c>
      <c r="J182" s="253">
        <v>676.02</v>
      </c>
      <c r="K182" s="253">
        <v>294658.32</v>
      </c>
      <c r="L182" s="253">
        <v>12096.3</v>
      </c>
      <c r="M182" s="253">
        <v>912682.44</v>
      </c>
      <c r="N182" s="253">
        <v>338588.87</v>
      </c>
      <c r="O182" s="253">
        <v>98980.26</v>
      </c>
      <c r="P182" s="253">
        <v>0</v>
      </c>
      <c r="Q182" s="253">
        <v>0</v>
      </c>
      <c r="R182" s="253">
        <v>443871.7</v>
      </c>
      <c r="S182" s="253">
        <v>156016.63</v>
      </c>
      <c r="T182" s="253">
        <v>12212.95</v>
      </c>
      <c r="U182" s="253">
        <v>4867.16</v>
      </c>
      <c r="V182" s="253">
        <v>81339.11</v>
      </c>
      <c r="W182" s="253">
        <v>4008.77</v>
      </c>
      <c r="X182" s="253">
        <v>11343.91</v>
      </c>
      <c r="Y182" s="253">
        <v>11.66</v>
      </c>
      <c r="Z182" s="253">
        <v>86020.99</v>
      </c>
      <c r="AA182" s="253">
        <v>50653.52</v>
      </c>
      <c r="AB182" s="253">
        <v>0</v>
      </c>
      <c r="AC182" s="253">
        <v>263202.77</v>
      </c>
      <c r="AD182" s="253">
        <v>0</v>
      </c>
      <c r="AE182" s="253">
        <v>66159.98</v>
      </c>
      <c r="AF182" s="253">
        <v>22182.3</v>
      </c>
      <c r="AG182" s="253">
        <v>721.47</v>
      </c>
      <c r="AH182" s="253">
        <v>0</v>
      </c>
      <c r="AI182" s="253">
        <v>645.6</v>
      </c>
      <c r="AJ182" s="253">
        <v>0</v>
      </c>
      <c r="AK182" s="253">
        <v>15879.01</v>
      </c>
      <c r="AL182" s="253">
        <v>82292.97</v>
      </c>
      <c r="AM182" s="253">
        <v>49947.72</v>
      </c>
      <c r="AN182" s="253">
        <v>49947.72</v>
      </c>
      <c r="AO182" s="253">
        <v>167028.5</v>
      </c>
      <c r="AP182" s="215">
        <f>SUM(B182:AO182)</f>
        <v>6921481.7999999998</v>
      </c>
    </row>
    <row r="183" spans="1:42" s="133" customFormat="1">
      <c r="A183" s="100" t="s">
        <v>585</v>
      </c>
      <c r="B183" s="249">
        <v>1338190.23</v>
      </c>
      <c r="C183" s="249">
        <v>1313177.6299999999</v>
      </c>
      <c r="D183" s="249">
        <v>24170</v>
      </c>
      <c r="E183" s="249">
        <v>589056.94999999995</v>
      </c>
      <c r="F183" s="249">
        <v>113921.88</v>
      </c>
      <c r="G183" s="249">
        <v>15165.92</v>
      </c>
      <c r="H183" s="249">
        <v>0</v>
      </c>
      <c r="I183" s="249">
        <v>432212.32</v>
      </c>
      <c r="J183" s="249">
        <v>634.44000000000005</v>
      </c>
      <c r="K183" s="249">
        <v>312022.14</v>
      </c>
      <c r="L183" s="249">
        <v>7092.36</v>
      </c>
      <c r="M183" s="249">
        <v>935346.1</v>
      </c>
      <c r="N183" s="249">
        <v>353023.94</v>
      </c>
      <c r="O183" s="249">
        <v>71820.72</v>
      </c>
      <c r="P183" s="249">
        <v>0</v>
      </c>
      <c r="Q183" s="249">
        <v>0</v>
      </c>
      <c r="R183" s="249">
        <v>436626.32</v>
      </c>
      <c r="S183" s="249">
        <v>154722.01</v>
      </c>
      <c r="T183" s="249">
        <v>9840.36</v>
      </c>
      <c r="U183" s="249">
        <v>8388.1</v>
      </c>
      <c r="V183" s="249">
        <v>55104.89</v>
      </c>
      <c r="W183" s="249">
        <v>4631.87</v>
      </c>
      <c r="X183" s="249">
        <v>12036.11</v>
      </c>
      <c r="Y183" s="249">
        <v>0</v>
      </c>
      <c r="Z183" s="249">
        <v>82470.62</v>
      </c>
      <c r="AA183" s="249">
        <v>42068.2</v>
      </c>
      <c r="AB183" s="249">
        <v>449.97</v>
      </c>
      <c r="AC183" s="249">
        <v>212706.68</v>
      </c>
      <c r="AD183" s="249">
        <v>0</v>
      </c>
      <c r="AE183" s="249">
        <v>70506.34</v>
      </c>
      <c r="AF183" s="249">
        <v>30456.65</v>
      </c>
      <c r="AG183" s="249">
        <v>0</v>
      </c>
      <c r="AH183" s="249">
        <v>0</v>
      </c>
      <c r="AI183" s="249">
        <v>502.8</v>
      </c>
      <c r="AJ183" s="249">
        <v>0</v>
      </c>
      <c r="AK183" s="249">
        <v>15852.39</v>
      </c>
      <c r="AL183" s="249">
        <v>69599.53</v>
      </c>
      <c r="AM183" s="249">
        <v>46193.15</v>
      </c>
      <c r="AN183" s="249">
        <v>32.56</v>
      </c>
      <c r="AO183" s="249">
        <v>159463.60999999999</v>
      </c>
      <c r="AP183" s="280">
        <f>SUM(B183:AO183)</f>
        <v>6917486.7899999991</v>
      </c>
    </row>
    <row r="184" spans="1:42" s="133" customFormat="1">
      <c r="A184" s="100" t="s">
        <v>587</v>
      </c>
      <c r="B184" s="253">
        <v>1348059.61</v>
      </c>
      <c r="C184" s="253">
        <v>1426323.2</v>
      </c>
      <c r="D184" s="253">
        <v>22091.360000000001</v>
      </c>
      <c r="E184" s="253">
        <v>657775.81000000006</v>
      </c>
      <c r="F184" s="253">
        <v>168638.23</v>
      </c>
      <c r="G184" s="253">
        <v>17561.86</v>
      </c>
      <c r="H184" s="253">
        <v>0</v>
      </c>
      <c r="I184" s="253">
        <v>358753.98</v>
      </c>
      <c r="J184" s="253">
        <v>2292.4499999999998</v>
      </c>
      <c r="K184" s="253">
        <v>351900.82</v>
      </c>
      <c r="L184" s="253">
        <v>7725.45</v>
      </c>
      <c r="M184" s="253">
        <v>1060097.1399999999</v>
      </c>
      <c r="N184" s="253">
        <v>483353.04</v>
      </c>
      <c r="O184" s="253">
        <v>77438.47</v>
      </c>
      <c r="P184" s="253">
        <v>0</v>
      </c>
      <c r="Q184" s="253">
        <v>0</v>
      </c>
      <c r="R184" s="253">
        <v>508351.61</v>
      </c>
      <c r="S184" s="253">
        <v>285798.49</v>
      </c>
      <c r="T184" s="253">
        <v>27188.19</v>
      </c>
      <c r="U184" s="253">
        <v>7753.03</v>
      </c>
      <c r="V184" s="253">
        <v>81132.600000000006</v>
      </c>
      <c r="W184" s="253">
        <v>3618.7</v>
      </c>
      <c r="X184" s="253">
        <v>17588.79</v>
      </c>
      <c r="Y184" s="253">
        <v>873.34</v>
      </c>
      <c r="Z184" s="253">
        <v>90614.77</v>
      </c>
      <c r="AA184" s="253">
        <v>58768.95</v>
      </c>
      <c r="AB184" s="253">
        <v>0</v>
      </c>
      <c r="AC184" s="253">
        <v>263542.48</v>
      </c>
      <c r="AD184" s="253">
        <v>0</v>
      </c>
      <c r="AE184" s="253">
        <v>75283.850000000006</v>
      </c>
      <c r="AF184" s="253">
        <v>27470.95</v>
      </c>
      <c r="AG184" s="253">
        <v>757.26</v>
      </c>
      <c r="AH184" s="253">
        <v>0</v>
      </c>
      <c r="AI184" s="253">
        <v>235.75</v>
      </c>
      <c r="AJ184" s="253">
        <v>0</v>
      </c>
      <c r="AK184" s="253">
        <v>14434.12</v>
      </c>
      <c r="AL184" s="253">
        <v>52422.55</v>
      </c>
      <c r="AM184" s="253">
        <v>47567.42</v>
      </c>
      <c r="AN184" s="253">
        <v>0</v>
      </c>
      <c r="AO184" s="253">
        <v>169941.77</v>
      </c>
      <c r="AP184" s="215">
        <f>SUM(B184:AO184)</f>
        <v>7715356.04</v>
      </c>
    </row>
    <row r="185" spans="1:42" s="133" customFormat="1">
      <c r="A185" s="244"/>
      <c r="B185" s="122">
        <f>+SUM(B173:B184)</f>
        <v>16517068.979999997</v>
      </c>
      <c r="C185" s="122">
        <f t="shared" ref="C185:AP185" si="16">+SUM(C173:C184)</f>
        <v>16954683.939999998</v>
      </c>
      <c r="D185" s="122">
        <f t="shared" si="16"/>
        <v>819708.24000000011</v>
      </c>
      <c r="E185" s="122">
        <f t="shared" si="16"/>
        <v>5974144.8499999996</v>
      </c>
      <c r="F185" s="122">
        <f t="shared" si="16"/>
        <v>2036889.9300000002</v>
      </c>
      <c r="G185" s="122">
        <f t="shared" si="16"/>
        <v>174345.98000000004</v>
      </c>
      <c r="H185" s="122">
        <f t="shared" si="16"/>
        <v>693.05</v>
      </c>
      <c r="I185" s="122">
        <f t="shared" si="16"/>
        <v>3383387.97</v>
      </c>
      <c r="J185" s="122">
        <f t="shared" si="16"/>
        <v>7974.44</v>
      </c>
      <c r="K185" s="122">
        <f t="shared" si="16"/>
        <v>3746811.0799999996</v>
      </c>
      <c r="L185" s="122">
        <f t="shared" si="16"/>
        <v>42603.95</v>
      </c>
      <c r="M185" s="122">
        <f t="shared" si="16"/>
        <v>9704151.6100000013</v>
      </c>
      <c r="N185" s="122">
        <f t="shared" si="16"/>
        <v>4140133.8400000003</v>
      </c>
      <c r="O185" s="122">
        <f t="shared" si="16"/>
        <v>881507.67</v>
      </c>
      <c r="P185" s="122">
        <f t="shared" si="16"/>
        <v>0</v>
      </c>
      <c r="Q185" s="122">
        <f t="shared" si="16"/>
        <v>0</v>
      </c>
      <c r="R185" s="122">
        <f t="shared" si="16"/>
        <v>6001091.2200000007</v>
      </c>
      <c r="S185" s="122">
        <f t="shared" si="16"/>
        <v>1885432.2000000002</v>
      </c>
      <c r="T185" s="122">
        <f t="shared" si="16"/>
        <v>319787.61999999994</v>
      </c>
      <c r="U185" s="122">
        <f t="shared" si="16"/>
        <v>92483.77</v>
      </c>
      <c r="V185" s="122">
        <f t="shared" si="16"/>
        <v>1249939.1800000002</v>
      </c>
      <c r="W185" s="122">
        <f t="shared" si="16"/>
        <v>29458.050000000003</v>
      </c>
      <c r="X185" s="122">
        <f t="shared" si="16"/>
        <v>150201.66</v>
      </c>
      <c r="Y185" s="122">
        <f t="shared" si="16"/>
        <v>15017.01</v>
      </c>
      <c r="Z185" s="122">
        <f t="shared" si="16"/>
        <v>869908.75999999989</v>
      </c>
      <c r="AA185" s="122">
        <f t="shared" si="16"/>
        <v>571640.63</v>
      </c>
      <c r="AB185" s="122">
        <f t="shared" si="16"/>
        <v>528.75</v>
      </c>
      <c r="AC185" s="122">
        <f t="shared" si="16"/>
        <v>2987962.83</v>
      </c>
      <c r="AD185" s="122">
        <f t="shared" si="16"/>
        <v>0</v>
      </c>
      <c r="AE185" s="122">
        <f t="shared" si="16"/>
        <v>801045.77</v>
      </c>
      <c r="AF185" s="122">
        <f t="shared" si="16"/>
        <v>292454.01</v>
      </c>
      <c r="AG185" s="122">
        <f t="shared" si="16"/>
        <v>8789.89</v>
      </c>
      <c r="AH185" s="122">
        <f t="shared" si="16"/>
        <v>0</v>
      </c>
      <c r="AI185" s="122">
        <f t="shared" si="16"/>
        <v>20703.319999999996</v>
      </c>
      <c r="AJ185" s="122">
        <f t="shared" si="16"/>
        <v>0</v>
      </c>
      <c r="AK185" s="122">
        <f t="shared" si="16"/>
        <v>173317.14</v>
      </c>
      <c r="AL185" s="122">
        <f t="shared" si="16"/>
        <v>879337.19000000006</v>
      </c>
      <c r="AM185" s="122">
        <f t="shared" si="16"/>
        <v>700466.12</v>
      </c>
      <c r="AN185" s="122">
        <f t="shared" si="16"/>
        <v>51297.25</v>
      </c>
      <c r="AO185" s="122">
        <f t="shared" si="16"/>
        <v>1867159.08</v>
      </c>
      <c r="AP185" s="122">
        <f t="shared" si="16"/>
        <v>83352126.980000004</v>
      </c>
    </row>
    <row r="186" spans="1:42" s="133" customFormat="1">
      <c r="A186" s="100" t="s">
        <v>606</v>
      </c>
      <c r="B186" s="253">
        <v>1070512.45</v>
      </c>
      <c r="C186" s="253">
        <v>1274424.47</v>
      </c>
      <c r="D186" s="253">
        <v>0</v>
      </c>
      <c r="E186" s="253">
        <v>553535.81999999995</v>
      </c>
      <c r="F186" s="253">
        <v>141494.81</v>
      </c>
      <c r="G186" s="253">
        <v>12378.55</v>
      </c>
      <c r="H186" s="253">
        <v>0</v>
      </c>
      <c r="I186" s="253">
        <v>103275.8</v>
      </c>
      <c r="J186" s="253">
        <v>877.04</v>
      </c>
      <c r="K186" s="253">
        <v>261822.23</v>
      </c>
      <c r="L186" s="253">
        <v>6895.01</v>
      </c>
      <c r="M186" s="253">
        <v>727651.08</v>
      </c>
      <c r="N186" s="253">
        <v>308054.34000000003</v>
      </c>
      <c r="O186" s="253">
        <v>70317.039999999994</v>
      </c>
      <c r="P186" s="253">
        <v>0</v>
      </c>
      <c r="Q186" s="253">
        <v>0</v>
      </c>
      <c r="R186" s="253">
        <v>407825.53</v>
      </c>
      <c r="S186" s="253">
        <v>125001.98</v>
      </c>
      <c r="T186" s="253">
        <v>20483.95</v>
      </c>
      <c r="U186" s="253">
        <v>6885.35</v>
      </c>
      <c r="V186" s="253">
        <v>98732.87</v>
      </c>
      <c r="W186" s="253">
        <v>1734.88</v>
      </c>
      <c r="X186" s="253">
        <v>8439.94</v>
      </c>
      <c r="Y186" s="253">
        <v>470.96</v>
      </c>
      <c r="Z186" s="253">
        <v>73512.19</v>
      </c>
      <c r="AA186" s="253">
        <v>56067.87</v>
      </c>
      <c r="AB186" s="253">
        <v>0</v>
      </c>
      <c r="AC186" s="253">
        <v>219386.37</v>
      </c>
      <c r="AD186" s="253">
        <v>0</v>
      </c>
      <c r="AE186" s="253">
        <v>74628.399999999994</v>
      </c>
      <c r="AF186" s="253">
        <v>29794.39</v>
      </c>
      <c r="AG186" s="253">
        <v>0</v>
      </c>
      <c r="AH186" s="253">
        <v>0</v>
      </c>
      <c r="AI186" s="253">
        <v>124.59</v>
      </c>
      <c r="AJ186" s="253">
        <v>0</v>
      </c>
      <c r="AK186" s="253">
        <v>12232.53</v>
      </c>
      <c r="AL186" s="253">
        <v>66918.23</v>
      </c>
      <c r="AM186" s="253">
        <v>36574.14</v>
      </c>
      <c r="AN186" s="253">
        <v>0</v>
      </c>
      <c r="AO186" s="253">
        <v>158647.84</v>
      </c>
      <c r="AP186" s="215">
        <f t="shared" ref="AP186:AP191" si="17">SUM(B186:AO186)</f>
        <v>5928700.6500000013</v>
      </c>
    </row>
    <row r="187" spans="1:42" s="133" customFormat="1">
      <c r="A187" s="100" t="s">
        <v>608</v>
      </c>
      <c r="B187" s="249">
        <v>1048673.8</v>
      </c>
      <c r="C187" s="249">
        <v>1247775.5</v>
      </c>
      <c r="D187" s="249">
        <v>0</v>
      </c>
      <c r="E187" s="249">
        <v>527482.28</v>
      </c>
      <c r="F187" s="249">
        <v>122621.15</v>
      </c>
      <c r="G187" s="249">
        <v>9171.43</v>
      </c>
      <c r="H187" s="249">
        <v>562.70000000000005</v>
      </c>
      <c r="I187" s="249">
        <v>174592.71</v>
      </c>
      <c r="J187" s="249">
        <v>595.88</v>
      </c>
      <c r="K187" s="249">
        <v>245539.42</v>
      </c>
      <c r="L187" s="249">
        <v>7261.52</v>
      </c>
      <c r="M187" s="249">
        <v>669187.56999999995</v>
      </c>
      <c r="N187" s="249">
        <v>280849.43</v>
      </c>
      <c r="O187" s="249">
        <v>58712.12</v>
      </c>
      <c r="P187" s="249">
        <v>0</v>
      </c>
      <c r="Q187" s="249">
        <v>0</v>
      </c>
      <c r="R187" s="249">
        <v>399005.12</v>
      </c>
      <c r="S187" s="249">
        <v>106192</v>
      </c>
      <c r="T187" s="249">
        <v>29822.34</v>
      </c>
      <c r="U187" s="249">
        <v>6560.99</v>
      </c>
      <c r="V187" s="249">
        <v>103673.15</v>
      </c>
      <c r="W187" s="249">
        <v>618.83000000000004</v>
      </c>
      <c r="X187" s="249">
        <v>12265.03</v>
      </c>
      <c r="Y187" s="249">
        <v>214.65</v>
      </c>
      <c r="Z187" s="249">
        <v>65830.89</v>
      </c>
      <c r="AA187" s="249">
        <v>49400.39</v>
      </c>
      <c r="AB187" s="249">
        <v>0</v>
      </c>
      <c r="AC187" s="249">
        <v>232821.47</v>
      </c>
      <c r="AD187" s="249">
        <v>0</v>
      </c>
      <c r="AE187" s="249">
        <v>48914.94</v>
      </c>
      <c r="AF187" s="249">
        <v>28102.85</v>
      </c>
      <c r="AG187" s="249">
        <v>0</v>
      </c>
      <c r="AH187" s="249">
        <v>0</v>
      </c>
      <c r="AI187" s="249">
        <v>724.66</v>
      </c>
      <c r="AJ187" s="249">
        <v>0</v>
      </c>
      <c r="AK187" s="249">
        <v>11223.01</v>
      </c>
      <c r="AL187" s="249">
        <v>66216.03</v>
      </c>
      <c r="AM187" s="249">
        <v>41255.339999999997</v>
      </c>
      <c r="AN187" s="249">
        <v>0</v>
      </c>
      <c r="AO187" s="249">
        <v>146135.59</v>
      </c>
      <c r="AP187" s="280">
        <f t="shared" si="17"/>
        <v>5742002.79</v>
      </c>
    </row>
    <row r="188" spans="1:42" s="133" customFormat="1">
      <c r="A188" s="100" t="s">
        <v>611</v>
      </c>
      <c r="B188" s="253">
        <v>1267285.67</v>
      </c>
      <c r="C188" s="253">
        <v>1572698.18</v>
      </c>
      <c r="D188" s="253">
        <v>216.26</v>
      </c>
      <c r="E188" s="253">
        <v>583382</v>
      </c>
      <c r="F188" s="253">
        <v>169129.22</v>
      </c>
      <c r="G188" s="253">
        <v>11898.1</v>
      </c>
      <c r="H188" s="253">
        <v>0</v>
      </c>
      <c r="I188" s="253">
        <v>88819.85</v>
      </c>
      <c r="J188" s="253">
        <v>461.68</v>
      </c>
      <c r="K188" s="253">
        <v>273895.77</v>
      </c>
      <c r="L188" s="253">
        <v>5219.5600000000004</v>
      </c>
      <c r="M188" s="253">
        <v>734415.38</v>
      </c>
      <c r="N188" s="253">
        <v>311642.52</v>
      </c>
      <c r="O188" s="253">
        <v>71033.759999999995</v>
      </c>
      <c r="P188" s="253">
        <v>0</v>
      </c>
      <c r="Q188" s="253">
        <v>0</v>
      </c>
      <c r="R188" s="253">
        <v>449731.64</v>
      </c>
      <c r="S188" s="253">
        <v>133332.1</v>
      </c>
      <c r="T188" s="253">
        <v>30015.86</v>
      </c>
      <c r="U188" s="253">
        <v>7059.93</v>
      </c>
      <c r="V188" s="253">
        <v>108257.35</v>
      </c>
      <c r="W188" s="253">
        <v>356.25</v>
      </c>
      <c r="X188" s="253">
        <v>20953.740000000002</v>
      </c>
      <c r="Y188" s="253">
        <v>68.84</v>
      </c>
      <c r="Z188" s="253">
        <v>73109.119999999995</v>
      </c>
      <c r="AA188" s="253">
        <v>48546.74</v>
      </c>
      <c r="AB188" s="253">
        <v>0</v>
      </c>
      <c r="AC188" s="253">
        <v>281830.98</v>
      </c>
      <c r="AD188" s="253">
        <v>0</v>
      </c>
      <c r="AE188" s="253">
        <v>78878.64</v>
      </c>
      <c r="AF188" s="253">
        <v>33204.03</v>
      </c>
      <c r="AG188" s="253">
        <v>0</v>
      </c>
      <c r="AH188" s="253">
        <v>0</v>
      </c>
      <c r="AI188" s="253">
        <v>869.59</v>
      </c>
      <c r="AJ188" s="253">
        <v>0</v>
      </c>
      <c r="AK188" s="253">
        <v>14594.8</v>
      </c>
      <c r="AL188" s="253">
        <v>81054.95</v>
      </c>
      <c r="AM188" s="253">
        <v>45530.41</v>
      </c>
      <c r="AN188" s="253">
        <v>0</v>
      </c>
      <c r="AO188" s="253">
        <v>168617.74</v>
      </c>
      <c r="AP188" s="215">
        <f t="shared" si="17"/>
        <v>6666110.6599999983</v>
      </c>
    </row>
    <row r="189" spans="1:42" s="133" customFormat="1">
      <c r="A189" s="100" t="s">
        <v>613</v>
      </c>
      <c r="B189" s="249">
        <v>1265834.45</v>
      </c>
      <c r="C189" s="249">
        <v>1511209.19</v>
      </c>
      <c r="D189" s="249">
        <v>9795.81</v>
      </c>
      <c r="E189" s="249">
        <v>502610.4</v>
      </c>
      <c r="F189" s="249">
        <v>127354.02</v>
      </c>
      <c r="G189" s="249">
        <v>13028.89</v>
      </c>
      <c r="H189" s="249">
        <v>0</v>
      </c>
      <c r="I189" s="249">
        <v>227221.81</v>
      </c>
      <c r="J189" s="249">
        <v>501.95</v>
      </c>
      <c r="K189" s="249">
        <v>262216.12</v>
      </c>
      <c r="L189" s="249">
        <v>82.51</v>
      </c>
      <c r="M189" s="249">
        <v>681843.95</v>
      </c>
      <c r="N189" s="249">
        <v>302392.51</v>
      </c>
      <c r="O189" s="249">
        <v>66629.72</v>
      </c>
      <c r="P189" s="249">
        <v>0</v>
      </c>
      <c r="Q189" s="249">
        <v>0</v>
      </c>
      <c r="R189" s="249">
        <v>425024.14</v>
      </c>
      <c r="S189" s="249">
        <v>135187.24</v>
      </c>
      <c r="T189" s="249">
        <v>7929.01</v>
      </c>
      <c r="U189" s="249">
        <v>4407.59</v>
      </c>
      <c r="V189" s="249">
        <v>80247.09</v>
      </c>
      <c r="W189" s="249">
        <v>74.11</v>
      </c>
      <c r="X189" s="249">
        <v>14730.64</v>
      </c>
      <c r="Y189" s="249">
        <v>23.6</v>
      </c>
      <c r="Z189" s="249">
        <v>75152.509999999995</v>
      </c>
      <c r="AA189" s="249">
        <v>44039.97</v>
      </c>
      <c r="AB189" s="249">
        <v>0</v>
      </c>
      <c r="AC189" s="249">
        <v>269260.96999999997</v>
      </c>
      <c r="AD189" s="249">
        <v>0</v>
      </c>
      <c r="AE189" s="249">
        <v>48923.56</v>
      </c>
      <c r="AF189" s="249">
        <v>29656.18</v>
      </c>
      <c r="AG189" s="249">
        <v>0</v>
      </c>
      <c r="AH189" s="249">
        <v>0</v>
      </c>
      <c r="AI189" s="249">
        <v>335.07</v>
      </c>
      <c r="AJ189" s="249">
        <v>0</v>
      </c>
      <c r="AK189" s="249">
        <v>15590.98</v>
      </c>
      <c r="AL189" s="249">
        <v>93982.36</v>
      </c>
      <c r="AM189" s="249">
        <v>34951.089999999997</v>
      </c>
      <c r="AN189" s="249">
        <v>0</v>
      </c>
      <c r="AO189" s="249">
        <v>167457.67000000001</v>
      </c>
      <c r="AP189" s="280">
        <f t="shared" si="17"/>
        <v>6417695.1099999975</v>
      </c>
    </row>
    <row r="190" spans="1:42" s="133" customFormat="1">
      <c r="A190" s="100" t="s">
        <v>615</v>
      </c>
      <c r="B190" s="253">
        <v>1263720.19</v>
      </c>
      <c r="C190" s="253">
        <v>1550758.22</v>
      </c>
      <c r="D190" s="253">
        <v>0</v>
      </c>
      <c r="E190" s="253">
        <v>523529.15</v>
      </c>
      <c r="F190" s="253">
        <v>142879.48000000001</v>
      </c>
      <c r="G190" s="253">
        <v>14918.48</v>
      </c>
      <c r="H190" s="253">
        <v>0</v>
      </c>
      <c r="I190" s="253">
        <v>116018.87</v>
      </c>
      <c r="J190" s="253">
        <v>537.97</v>
      </c>
      <c r="K190" s="253">
        <v>263361.63</v>
      </c>
      <c r="L190" s="253">
        <v>162.87</v>
      </c>
      <c r="M190" s="253">
        <v>771325.51</v>
      </c>
      <c r="N190" s="253">
        <v>335854.71</v>
      </c>
      <c r="O190" s="253">
        <v>87398.42</v>
      </c>
      <c r="P190" s="253">
        <v>0</v>
      </c>
      <c r="Q190" s="253">
        <v>0</v>
      </c>
      <c r="R190" s="253">
        <v>451243.78</v>
      </c>
      <c r="S190" s="253">
        <v>150404.04999999999</v>
      </c>
      <c r="T190" s="253">
        <v>10681.51</v>
      </c>
      <c r="U190" s="253">
        <v>2156.4499999999998</v>
      </c>
      <c r="V190" s="253">
        <v>61456.35</v>
      </c>
      <c r="W190" s="253">
        <v>133.52000000000001</v>
      </c>
      <c r="X190" s="253">
        <v>18340.53</v>
      </c>
      <c r="Y190" s="253">
        <v>110.22</v>
      </c>
      <c r="Z190" s="253">
        <v>84014.66</v>
      </c>
      <c r="AA190" s="253">
        <v>53131.65</v>
      </c>
      <c r="AB190" s="253">
        <v>32.520000000000003</v>
      </c>
      <c r="AC190" s="253">
        <v>281830.65999999997</v>
      </c>
      <c r="AD190" s="253">
        <v>0</v>
      </c>
      <c r="AE190" s="253">
        <v>62390.17</v>
      </c>
      <c r="AF190" s="253">
        <v>36100.800000000003</v>
      </c>
      <c r="AG190" s="253">
        <v>0</v>
      </c>
      <c r="AH190" s="253">
        <v>0</v>
      </c>
      <c r="AI190" s="253">
        <v>307.07</v>
      </c>
      <c r="AJ190" s="253">
        <v>0</v>
      </c>
      <c r="AK190" s="253">
        <v>16681.66</v>
      </c>
      <c r="AL190" s="253">
        <v>89621.56</v>
      </c>
      <c r="AM190" s="253">
        <v>96985.13</v>
      </c>
      <c r="AN190" s="253">
        <v>0</v>
      </c>
      <c r="AO190" s="253">
        <v>182780.03</v>
      </c>
      <c r="AP190" s="215">
        <f t="shared" si="17"/>
        <v>6668867.8199999994</v>
      </c>
    </row>
    <row r="191" spans="1:42" s="133" customFormat="1">
      <c r="A191" s="100" t="s">
        <v>618</v>
      </c>
      <c r="B191" s="249">
        <v>1171053.5900000001</v>
      </c>
      <c r="C191" s="249">
        <v>1596227.63</v>
      </c>
      <c r="D191" s="249">
        <v>20205.57</v>
      </c>
      <c r="E191" s="249">
        <v>517970.72</v>
      </c>
      <c r="F191" s="249">
        <v>138426.28</v>
      </c>
      <c r="G191" s="249">
        <v>10925.56</v>
      </c>
      <c r="H191" s="249">
        <v>0</v>
      </c>
      <c r="I191" s="249">
        <v>144458.84</v>
      </c>
      <c r="J191" s="249">
        <v>693.55</v>
      </c>
      <c r="K191" s="249">
        <v>296299.12</v>
      </c>
      <c r="L191" s="249">
        <v>191.68</v>
      </c>
      <c r="M191" s="249">
        <v>813486.51</v>
      </c>
      <c r="N191" s="249">
        <v>338242.75</v>
      </c>
      <c r="O191" s="249">
        <v>97486.45</v>
      </c>
      <c r="P191" s="249">
        <v>0</v>
      </c>
      <c r="Q191" s="249">
        <v>0</v>
      </c>
      <c r="R191" s="249">
        <v>444418.82</v>
      </c>
      <c r="S191" s="249">
        <v>164325.76000000001</v>
      </c>
      <c r="T191" s="249">
        <v>18813.95</v>
      </c>
      <c r="U191" s="249">
        <v>1442.31</v>
      </c>
      <c r="V191" s="249">
        <v>96814.57</v>
      </c>
      <c r="W191" s="249">
        <v>36.21</v>
      </c>
      <c r="X191" s="249">
        <v>14348.98</v>
      </c>
      <c r="Y191" s="249">
        <v>364.31</v>
      </c>
      <c r="Z191" s="249">
        <v>83632.42</v>
      </c>
      <c r="AA191" s="249">
        <v>49296.42</v>
      </c>
      <c r="AB191" s="249">
        <v>0</v>
      </c>
      <c r="AC191" s="249">
        <v>336367.14</v>
      </c>
      <c r="AD191" s="249">
        <v>0</v>
      </c>
      <c r="AE191" s="249">
        <v>71002.31</v>
      </c>
      <c r="AF191" s="249">
        <v>35884.480000000003</v>
      </c>
      <c r="AG191" s="249">
        <v>0</v>
      </c>
      <c r="AH191" s="249">
        <v>0</v>
      </c>
      <c r="AI191" s="249">
        <v>248.49</v>
      </c>
      <c r="AJ191" s="249">
        <v>0</v>
      </c>
      <c r="AK191" s="249">
        <v>20616.84</v>
      </c>
      <c r="AL191" s="249">
        <v>87848.68</v>
      </c>
      <c r="AM191" s="249">
        <v>144623.54</v>
      </c>
      <c r="AN191" s="249">
        <v>0</v>
      </c>
      <c r="AO191" s="249">
        <v>180416.04</v>
      </c>
      <c r="AP191" s="280">
        <f t="shared" si="17"/>
        <v>6896169.5199999996</v>
      </c>
    </row>
    <row r="192" spans="1:42" ht="18">
      <c r="A192" s="69" t="s">
        <v>182</v>
      </c>
      <c r="B192" s="67"/>
      <c r="C192" s="67"/>
      <c r="D192" s="67"/>
    </row>
    <row r="193" spans="1:4" ht="18">
      <c r="A193" s="195" t="s">
        <v>622</v>
      </c>
      <c r="B193" s="67"/>
      <c r="C193" s="67"/>
      <c r="D193" s="67"/>
    </row>
  </sheetData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192"/>
  <sheetViews>
    <sheetView zoomScaleNormal="100" workbookViewId="0">
      <pane ySplit="3" topLeftCell="A151" activePane="bottomLeft" state="frozen"/>
      <selection activeCell="A85" sqref="A85"/>
      <selection pane="bottomLeft" activeCell="AP192" sqref="AP192"/>
    </sheetView>
  </sheetViews>
  <sheetFormatPr baseColWidth="10" defaultRowHeight="14.4"/>
  <cols>
    <col min="1" max="1" width="12.44140625" customWidth="1"/>
    <col min="2" max="2" width="12.5546875" customWidth="1"/>
    <col min="3" max="3" width="14.6640625" customWidth="1"/>
    <col min="4" max="4" width="14" customWidth="1"/>
    <col min="6" max="6" width="13.5546875" customWidth="1"/>
    <col min="7" max="7" width="14.109375" customWidth="1"/>
    <col min="8" max="9" width="12.88671875" customWidth="1"/>
    <col min="10" max="10" width="13.5546875" customWidth="1"/>
    <col min="11" max="11" width="14.109375" customWidth="1"/>
    <col min="12" max="12" width="17" customWidth="1"/>
    <col min="13" max="13" width="16.88671875" customWidth="1"/>
    <col min="14" max="14" width="14" customWidth="1"/>
    <col min="15" max="15" width="12.88671875" customWidth="1"/>
    <col min="16" max="16" width="13.33203125" customWidth="1"/>
    <col min="18" max="18" width="15" customWidth="1"/>
    <col min="19" max="19" width="17" customWidth="1"/>
    <col min="20" max="20" width="14.88671875" customWidth="1"/>
    <col min="21" max="21" width="13.44140625" customWidth="1"/>
    <col min="22" max="22" width="17.33203125" customWidth="1"/>
    <col min="23" max="23" width="14.33203125" customWidth="1"/>
    <col min="24" max="25" width="12.6640625" customWidth="1"/>
    <col min="26" max="26" width="12.44140625" customWidth="1"/>
    <col min="27" max="27" width="13.44140625" customWidth="1"/>
    <col min="28" max="28" width="16.44140625" customWidth="1"/>
    <col min="29" max="29" width="16.88671875" customWidth="1"/>
    <col min="30" max="30" width="15" customWidth="1"/>
    <col min="31" max="31" width="15.88671875" customWidth="1"/>
    <col min="32" max="32" width="15.5546875" customWidth="1"/>
    <col min="33" max="33" width="13.5546875" customWidth="1"/>
    <col min="34" max="34" width="14.6640625" customWidth="1"/>
    <col min="35" max="35" width="12.6640625" customWidth="1"/>
    <col min="36" max="36" width="13.44140625" customWidth="1"/>
    <col min="37" max="37" width="15.6640625" customWidth="1"/>
    <col min="38" max="38" width="14.6640625" customWidth="1"/>
    <col min="39" max="39" width="16" customWidth="1"/>
    <col min="40" max="40" width="13.33203125" customWidth="1"/>
    <col min="41" max="41" width="10.5546875" customWidth="1"/>
    <col min="42" max="42" width="17.33203125" customWidth="1"/>
    <col min="43" max="43" width="15.109375" customWidth="1"/>
    <col min="44" max="44" width="13.6640625" customWidth="1"/>
    <col min="45" max="45" width="14.44140625" customWidth="1"/>
    <col min="46" max="46" width="14.33203125" customWidth="1"/>
    <col min="47" max="47" width="16.33203125" customWidth="1"/>
    <col min="50" max="50" width="17.6640625" customWidth="1"/>
  </cols>
  <sheetData>
    <row r="1" spans="1:47" ht="48" customHeight="1">
      <c r="A1" s="298" t="s">
        <v>596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</row>
    <row r="2" spans="1:47">
      <c r="A2" s="2" t="s">
        <v>109</v>
      </c>
      <c r="B2" s="173" t="s">
        <v>569</v>
      </c>
      <c r="C2" s="5" t="s">
        <v>306</v>
      </c>
      <c r="D2" s="5" t="s">
        <v>333</v>
      </c>
      <c r="E2" s="5" t="s">
        <v>307</v>
      </c>
      <c r="F2" s="3" t="s">
        <v>334</v>
      </c>
      <c r="G2" s="3" t="s">
        <v>308</v>
      </c>
      <c r="H2" s="3" t="s">
        <v>309</v>
      </c>
      <c r="I2" s="3" t="s">
        <v>335</v>
      </c>
      <c r="J2" s="3" t="s">
        <v>310</v>
      </c>
      <c r="K2" s="3" t="s">
        <v>311</v>
      </c>
      <c r="L2" s="136" t="s">
        <v>312</v>
      </c>
      <c r="M2" s="72" t="s">
        <v>313</v>
      </c>
      <c r="N2" s="3" t="s">
        <v>428</v>
      </c>
      <c r="O2" s="3" t="s">
        <v>314</v>
      </c>
      <c r="P2" s="3" t="s">
        <v>315</v>
      </c>
      <c r="Q2" s="3" t="s">
        <v>425</v>
      </c>
      <c r="R2" s="3" t="s">
        <v>317</v>
      </c>
      <c r="S2" s="3" t="s">
        <v>318</v>
      </c>
      <c r="T2" s="3" t="s">
        <v>319</v>
      </c>
      <c r="U2" s="3" t="s">
        <v>446</v>
      </c>
      <c r="V2" s="3" t="s">
        <v>320</v>
      </c>
      <c r="W2" s="3" t="s">
        <v>363</v>
      </c>
      <c r="X2" s="3" t="s">
        <v>321</v>
      </c>
      <c r="Y2" s="3" t="s">
        <v>322</v>
      </c>
      <c r="Z2" s="3" t="s">
        <v>323</v>
      </c>
      <c r="AA2" s="3" t="s">
        <v>324</v>
      </c>
      <c r="AB2" s="3" t="s">
        <v>325</v>
      </c>
      <c r="AC2" s="3" t="s">
        <v>407</v>
      </c>
      <c r="AD2" s="3" t="s">
        <v>408</v>
      </c>
      <c r="AE2" s="3" t="s">
        <v>409</v>
      </c>
      <c r="AF2" s="3" t="s">
        <v>410</v>
      </c>
      <c r="AG2" s="3" t="s">
        <v>411</v>
      </c>
      <c r="AH2" s="3" t="s">
        <v>412</v>
      </c>
      <c r="AI2" s="3" t="s">
        <v>341</v>
      </c>
      <c r="AJ2" s="3" t="s">
        <v>340</v>
      </c>
      <c r="AK2" s="72" t="s">
        <v>326</v>
      </c>
      <c r="AL2" s="136" t="s">
        <v>327</v>
      </c>
      <c r="AM2" s="136" t="s">
        <v>328</v>
      </c>
      <c r="AN2" s="3" t="s">
        <v>329</v>
      </c>
      <c r="AO2" s="136" t="s">
        <v>339</v>
      </c>
      <c r="AP2" s="136" t="s">
        <v>330</v>
      </c>
      <c r="AQ2" s="136" t="s">
        <v>331</v>
      </c>
      <c r="AR2" s="3" t="s">
        <v>338</v>
      </c>
      <c r="AS2" s="72" t="s">
        <v>337</v>
      </c>
      <c r="AT2" s="3" t="s">
        <v>332</v>
      </c>
      <c r="AU2" s="4" t="s">
        <v>108</v>
      </c>
    </row>
    <row r="3" spans="1:47" s="25" customFormat="1">
      <c r="A3" s="135" t="s">
        <v>110</v>
      </c>
      <c r="B3" s="65" t="s">
        <v>191</v>
      </c>
      <c r="C3" s="196" t="s">
        <v>421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69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>
      <c r="A43" s="4" t="s">
        <v>36</v>
      </c>
      <c r="B43" s="271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>
      <c r="A44" s="4" t="s">
        <v>37</v>
      </c>
      <c r="B44" s="127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>
      <c r="A45" s="4" t="s">
        <v>38</v>
      </c>
      <c r="B45" s="271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>
      <c r="A46" s="4" t="s">
        <v>39</v>
      </c>
      <c r="B46" s="127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>
      <c r="A47" s="4" t="s">
        <v>40</v>
      </c>
      <c r="B47" s="271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>
      <c r="A48" s="4" t="s">
        <v>41</v>
      </c>
      <c r="B48" s="127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>
      <c r="A49" s="4" t="s">
        <v>42</v>
      </c>
      <c r="B49" s="271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>
      <c r="A50" s="4" t="s">
        <v>43</v>
      </c>
      <c r="B50" s="127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>
      <c r="A51" s="4" t="s">
        <v>44</v>
      </c>
      <c r="B51" s="271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>
      <c r="A52" s="4" t="s">
        <v>45</v>
      </c>
      <c r="B52" s="127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>
      <c r="A53" s="4" t="s">
        <v>46</v>
      </c>
      <c r="B53" s="271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>
      <c r="A54" s="4" t="s">
        <v>47</v>
      </c>
      <c r="B54" s="127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>
      <c r="A56" s="4" t="s">
        <v>48</v>
      </c>
      <c r="B56" s="127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>
      <c r="A57" s="4" t="s">
        <v>49</v>
      </c>
      <c r="B57" s="271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>
      <c r="A58" s="4" t="s">
        <v>50</v>
      </c>
      <c r="B58" s="127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>
      <c r="A59" s="4" t="s">
        <v>51</v>
      </c>
      <c r="B59" s="271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>
      <c r="A60" s="4" t="s">
        <v>52</v>
      </c>
      <c r="B60" s="127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>
      <c r="A61" s="4" t="s">
        <v>53</v>
      </c>
      <c r="B61" s="271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>
      <c r="A62" s="4" t="s">
        <v>54</v>
      </c>
      <c r="B62" s="127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>
      <c r="A63" s="4" t="s">
        <v>55</v>
      </c>
      <c r="B63" s="271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>
      <c r="A64" s="4" t="s">
        <v>56</v>
      </c>
      <c r="B64" s="127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>
      <c r="A65" s="4" t="s">
        <v>57</v>
      </c>
      <c r="B65" s="271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>
      <c r="A66" s="4" t="s">
        <v>58</v>
      </c>
      <c r="B66" s="127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>
      <c r="A67" s="4" t="s">
        <v>59</v>
      </c>
      <c r="B67" s="271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>
      <c r="A69" s="4" t="s">
        <v>60</v>
      </c>
      <c r="B69" s="271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>
      <c r="A70" s="4" t="s">
        <v>61</v>
      </c>
      <c r="B70" s="127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>
      <c r="A71" s="4" t="s">
        <v>62</v>
      </c>
      <c r="B71" s="271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>
      <c r="A72" s="4" t="s">
        <v>63</v>
      </c>
      <c r="B72" s="127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>
      <c r="A73" s="4" t="s">
        <v>64</v>
      </c>
      <c r="B73" s="271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>
      <c r="A74" s="4" t="s">
        <v>65</v>
      </c>
      <c r="B74" s="127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>
      <c r="A75" s="4" t="s">
        <v>66</v>
      </c>
      <c r="B75" s="271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>
      <c r="A76" s="4" t="s">
        <v>67</v>
      </c>
      <c r="B76" s="127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>
      <c r="A77" s="4" t="s">
        <v>68</v>
      </c>
      <c r="B77" s="271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>
      <c r="A78" s="4" t="s">
        <v>69</v>
      </c>
      <c r="B78" s="127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>
      <c r="A79" s="4" t="s">
        <v>70</v>
      </c>
      <c r="B79" s="271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>
      <c r="A80" s="4" t="s">
        <v>71</v>
      </c>
      <c r="B80" s="127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>
      <c r="A82" s="4" t="s">
        <v>190</v>
      </c>
      <c r="B82" s="127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>
      <c r="A83" s="4" t="s">
        <v>192</v>
      </c>
      <c r="B83" s="271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>
      <c r="A84" s="4" t="s">
        <v>193</v>
      </c>
      <c r="B84" s="127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>
      <c r="A85" s="4" t="s">
        <v>197</v>
      </c>
      <c r="B85" s="271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>
      <c r="A86" s="4" t="s">
        <v>198</v>
      </c>
      <c r="B86" s="246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>
      <c r="A87" s="4" t="s">
        <v>199</v>
      </c>
      <c r="B87" s="271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>
      <c r="A88" s="4" t="s">
        <v>200</v>
      </c>
      <c r="B88" s="127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>
      <c r="A89" s="4" t="s">
        <v>201</v>
      </c>
      <c r="B89" s="271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>
      <c r="A90" s="4" t="s">
        <v>202</v>
      </c>
      <c r="B90" s="127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>
      <c r="A91" s="4" t="s">
        <v>203</v>
      </c>
      <c r="B91" s="271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>
      <c r="A92" s="4" t="s">
        <v>204</v>
      </c>
      <c r="B92" s="127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" thickBot="1">
      <c r="A93" s="4" t="s">
        <v>205</v>
      </c>
      <c r="B93" s="271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3" customFormat="1" ht="15" thickTop="1">
      <c r="A94" s="135"/>
      <c r="B94" s="128">
        <f>SUBTOTAL(109,B82:B93)</f>
        <v>2315634</v>
      </c>
      <c r="C94" s="128">
        <f t="shared" ref="C94:N94" si="6">SUBTOTAL(109,C82:C93)</f>
        <v>6974.3600000000006</v>
      </c>
      <c r="D94" s="128">
        <f t="shared" si="6"/>
        <v>4079.43</v>
      </c>
      <c r="E94" s="128">
        <f t="shared" si="6"/>
        <v>40100.629999999997</v>
      </c>
      <c r="F94" s="128">
        <f t="shared" si="6"/>
        <v>2400.0300000000002</v>
      </c>
      <c r="G94" s="128">
        <f t="shared" si="6"/>
        <v>75479.19</v>
      </c>
      <c r="H94" s="128">
        <f t="shared" si="6"/>
        <v>3919.0199999999995</v>
      </c>
      <c r="I94" s="128">
        <f t="shared" si="6"/>
        <v>823.46</v>
      </c>
      <c r="J94" s="128">
        <f t="shared" si="6"/>
        <v>31</v>
      </c>
      <c r="K94" s="128">
        <f t="shared" si="6"/>
        <v>97438.55</v>
      </c>
      <c r="L94" s="128">
        <f t="shared" si="6"/>
        <v>70038458.170000002</v>
      </c>
      <c r="M94" s="128">
        <f t="shared" si="6"/>
        <v>56625613.07</v>
      </c>
      <c r="N94" s="128">
        <f t="shared" si="6"/>
        <v>204.21999999999997</v>
      </c>
      <c r="O94" s="128">
        <f>SUBTOTAL(109,O82:O93)</f>
        <v>3272.6800000000003</v>
      </c>
      <c r="P94" s="128">
        <f t="shared" ref="P94" si="7">SUBTOTAL(109,P82:P93)</f>
        <v>3104.2400000000002</v>
      </c>
      <c r="Q94" s="128">
        <f t="shared" ref="Q94" si="8">SUBTOTAL(109,Q82:Q93)</f>
        <v>22192.46</v>
      </c>
      <c r="R94" s="128">
        <f t="shared" ref="R94" si="9">SUBTOTAL(109,R82:R93)</f>
        <v>18967876.130000003</v>
      </c>
      <c r="S94" s="128">
        <f t="shared" ref="S94" si="10">SUBTOTAL(109,S82:S93)</f>
        <v>10578362.440000001</v>
      </c>
      <c r="T94" s="128">
        <f t="shared" ref="T94" si="11">SUBTOTAL(109,T82:T93)</f>
        <v>1791049.81</v>
      </c>
      <c r="U94" s="128">
        <f t="shared" ref="U94" si="12">SUBTOTAL(109,U82:U93)</f>
        <v>6112.22</v>
      </c>
      <c r="V94" s="128">
        <f t="shared" ref="V94" si="13">SUBTOTAL(109,V82:V93)</f>
        <v>31526680.939999998</v>
      </c>
      <c r="W94" s="128">
        <f t="shared" ref="W94" si="14">SUBTOTAL(109,W82:W93)</f>
        <v>755721.44</v>
      </c>
      <c r="X94" s="128">
        <f>SUBTOTAL(109,X82:X93)</f>
        <v>31856</v>
      </c>
      <c r="Y94" s="128">
        <f t="shared" ref="Y94" si="15">SUBTOTAL(109,Y82:Y93)</f>
        <v>56686.009999999987</v>
      </c>
      <c r="Z94" s="128">
        <f t="shared" ref="Z94" si="16">SUBTOTAL(109,Z82:Z93)</f>
        <v>1580705</v>
      </c>
      <c r="AA94" s="128">
        <f t="shared" ref="AA94" si="17">SUBTOTAL(109,AA82:AA93)</f>
        <v>4375128.67</v>
      </c>
      <c r="AB94" s="128">
        <f t="shared" ref="AB94" si="18">SUBTOTAL(109,AB82:AB93)</f>
        <v>220172.29</v>
      </c>
      <c r="AC94" s="128">
        <f t="shared" ref="AC94" si="19">SUBTOTAL(109,AC82:AC93)</f>
        <v>34600281.850000001</v>
      </c>
      <c r="AD94" s="128">
        <f t="shared" ref="AD94" si="20">SUBTOTAL(109,AD82:AD93)</f>
        <v>11852923.51</v>
      </c>
      <c r="AE94" s="128">
        <f t="shared" ref="AE94" si="21">SUBTOTAL(109,AE82:AE93)</f>
        <v>13426605.390000002</v>
      </c>
      <c r="AF94" s="128">
        <f t="shared" ref="AF94" si="22">SUBTOTAL(109,AF82:AF93)</f>
        <v>15637944.460000001</v>
      </c>
      <c r="AG94" s="128">
        <f t="shared" ref="AG94" si="23">SUBTOTAL(109,AG82:AG93)</f>
        <v>1851797.45</v>
      </c>
      <c r="AH94" s="128">
        <f>SUBTOTAL(109,AH82:AH93)</f>
        <v>2298</v>
      </c>
      <c r="AI94" s="128">
        <f t="shared" ref="AI94" si="24">SUBTOTAL(109,AI82:AI93)</f>
        <v>2359</v>
      </c>
      <c r="AJ94" s="128">
        <f t="shared" ref="AJ94" si="25">SUBTOTAL(109,AJ82:AJ93)</f>
        <v>7540.7199999999993</v>
      </c>
      <c r="AK94" s="128">
        <f t="shared" ref="AK94" si="26">SUBTOTAL(109,AK82:AK93)</f>
        <v>2339695.87</v>
      </c>
      <c r="AL94" s="128">
        <f t="shared" ref="AL94" si="27">SUBTOTAL(109,AL82:AL93)</f>
        <v>1279885.08</v>
      </c>
      <c r="AM94" s="128">
        <f t="shared" ref="AM94" si="28">SUBTOTAL(109,AM82:AM93)</f>
        <v>5150829</v>
      </c>
      <c r="AN94" s="128">
        <f t="shared" ref="AN94" si="29">SUBTOTAL(109,AN82:AN93)</f>
        <v>305359.7</v>
      </c>
      <c r="AO94" s="128">
        <f t="shared" ref="AO94" si="30">SUBTOTAL(109,AO82:AO93)</f>
        <v>0</v>
      </c>
      <c r="AP94" s="128">
        <f t="shared" ref="AP94" si="31">SUBTOTAL(109,AP82:AP93)</f>
        <v>1321657</v>
      </c>
      <c r="AQ94" s="128">
        <f t="shared" ref="AQ94" si="32">SUBTOTAL(109,AQ82:AQ93)</f>
        <v>730971.72</v>
      </c>
      <c r="AR94" s="128">
        <f>SUBTOTAL(109,AR82:AR93)</f>
        <v>0</v>
      </c>
      <c r="AS94" s="128">
        <f t="shared" ref="AS94" si="33">SUBTOTAL(109,AS82:AS93)</f>
        <v>0</v>
      </c>
      <c r="AT94" s="128">
        <f t="shared" ref="AT94" si="34">SUBTOTAL(109,AT82:AT93)</f>
        <v>3385566.6899999995</v>
      </c>
      <c r="AU94" s="167">
        <f t="shared" ref="AU94" si="35">SUBTOTAL(109,AU82:AU93)</f>
        <v>311262704.83999997</v>
      </c>
    </row>
    <row r="95" spans="1:47" ht="18.75" customHeight="1">
      <c r="A95" s="93" t="s">
        <v>206</v>
      </c>
      <c r="B95" s="127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208</v>
      </c>
      <c r="S95" s="94" t="s">
        <v>209</v>
      </c>
      <c r="T95" s="94">
        <v>106687.73</v>
      </c>
      <c r="U95" s="94">
        <v>0</v>
      </c>
      <c r="V95" s="94" t="s">
        <v>210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211</v>
      </c>
      <c r="AD95" s="94" t="s">
        <v>212</v>
      </c>
      <c r="AE95" s="94" t="s">
        <v>213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214</v>
      </c>
    </row>
    <row r="96" spans="1:47">
      <c r="A96" s="93" t="s">
        <v>215</v>
      </c>
      <c r="B96" s="127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217</v>
      </c>
      <c r="S96" s="81" t="s">
        <v>218</v>
      </c>
      <c r="T96" s="81">
        <v>131518.92000000001</v>
      </c>
      <c r="U96" s="81">
        <v>476.28</v>
      </c>
      <c r="V96" s="81" t="s">
        <v>219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220</v>
      </c>
      <c r="AD96" s="81" t="s">
        <v>221</v>
      </c>
      <c r="AE96" s="81" t="s">
        <v>222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223</v>
      </c>
    </row>
    <row r="97" spans="1:50">
      <c r="A97" s="93" t="s">
        <v>224</v>
      </c>
      <c r="B97" s="127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>
      <c r="A98" s="93" t="s">
        <v>227</v>
      </c>
      <c r="B98" s="127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>
      <c r="A99" s="93" t="s">
        <v>228</v>
      </c>
      <c r="B99" s="127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>
      <c r="A100" s="93" t="s">
        <v>229</v>
      </c>
      <c r="B100" s="127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>
      <c r="A101" s="93" t="s">
        <v>231</v>
      </c>
      <c r="B101" s="127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0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>
      <c r="A102" s="93" t="s">
        <v>233</v>
      </c>
      <c r="B102" s="127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>
      <c r="A103" s="93" t="s">
        <v>236</v>
      </c>
      <c r="B103" s="127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>
      <c r="A104" s="93" t="s">
        <v>239</v>
      </c>
      <c r="B104" s="127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>
      <c r="A105" s="93" t="s">
        <v>242</v>
      </c>
      <c r="B105" s="127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" thickBot="1">
      <c r="A106" s="93" t="s">
        <v>246</v>
      </c>
      <c r="B106" s="127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" thickTop="1">
      <c r="A107" s="48"/>
      <c r="B107" s="128">
        <f>SUBTOTAL(109,B95:B106)</f>
        <v>3645835.33</v>
      </c>
      <c r="C107" s="128">
        <f t="shared" ref="C107:AU107" si="36">SUBTOTAL(109,C95:C106)</f>
        <v>5657.51</v>
      </c>
      <c r="D107" s="128">
        <f t="shared" si="36"/>
        <v>3458.76</v>
      </c>
      <c r="E107" s="128">
        <f t="shared" si="36"/>
        <v>27857.55</v>
      </c>
      <c r="F107" s="128">
        <f t="shared" si="36"/>
        <v>6690.86</v>
      </c>
      <c r="G107" s="128">
        <f t="shared" si="36"/>
        <v>85352.430000000008</v>
      </c>
      <c r="H107" s="128">
        <f t="shared" si="36"/>
        <v>4715.8599999999997</v>
      </c>
      <c r="I107" s="128">
        <f t="shared" si="36"/>
        <v>0.14000000000000001</v>
      </c>
      <c r="J107" s="128">
        <f t="shared" si="36"/>
        <v>143.63</v>
      </c>
      <c r="K107" s="128">
        <f t="shared" si="36"/>
        <v>214356.81</v>
      </c>
      <c r="L107" s="128">
        <f t="shared" si="36"/>
        <v>84977751.76000002</v>
      </c>
      <c r="M107" s="128">
        <f t="shared" si="36"/>
        <v>64754354.36999999</v>
      </c>
      <c r="N107" s="128">
        <f t="shared" si="36"/>
        <v>2.65</v>
      </c>
      <c r="O107" s="128">
        <f t="shared" si="36"/>
        <v>6266.5899999999992</v>
      </c>
      <c r="P107" s="128">
        <f t="shared" si="36"/>
        <v>2366.4699999999998</v>
      </c>
      <c r="Q107" s="128">
        <f t="shared" si="36"/>
        <v>10737.11</v>
      </c>
      <c r="R107" s="128">
        <f t="shared" si="36"/>
        <v>18731907.629999995</v>
      </c>
      <c r="S107" s="128">
        <f t="shared" si="36"/>
        <v>9780999.8200000003</v>
      </c>
      <c r="T107" s="128">
        <f t="shared" si="36"/>
        <v>1195514.54</v>
      </c>
      <c r="U107" s="128">
        <f t="shared" si="36"/>
        <v>476.28</v>
      </c>
      <c r="V107" s="128">
        <f t="shared" si="36"/>
        <v>24231760.370000001</v>
      </c>
      <c r="W107" s="128">
        <f t="shared" si="36"/>
        <v>1223774.1600000001</v>
      </c>
      <c r="X107" s="128">
        <f t="shared" si="36"/>
        <v>57149.37</v>
      </c>
      <c r="Y107" s="128">
        <f t="shared" si="36"/>
        <v>6541.21</v>
      </c>
      <c r="Z107" s="128">
        <f t="shared" si="36"/>
        <v>0</v>
      </c>
      <c r="AA107" s="128">
        <f t="shared" si="36"/>
        <v>5723756.2400000002</v>
      </c>
      <c r="AB107" s="128">
        <f t="shared" si="36"/>
        <v>228863.09999999995</v>
      </c>
      <c r="AC107" s="128">
        <f t="shared" si="36"/>
        <v>30290621.800000001</v>
      </c>
      <c r="AD107" s="128">
        <f t="shared" si="36"/>
        <v>12582875.869999999</v>
      </c>
      <c r="AE107" s="128">
        <f t="shared" si="36"/>
        <v>13880470.99</v>
      </c>
      <c r="AF107" s="128">
        <f t="shared" si="36"/>
        <v>15280497.769999998</v>
      </c>
      <c r="AG107" s="128">
        <f t="shared" si="36"/>
        <v>1944666.9899999998</v>
      </c>
      <c r="AH107" s="128">
        <f t="shared" si="36"/>
        <v>148230.44999999998</v>
      </c>
      <c r="AI107" s="128">
        <f t="shared" si="36"/>
        <v>0</v>
      </c>
      <c r="AJ107" s="128">
        <f t="shared" si="36"/>
        <v>5191.01</v>
      </c>
      <c r="AK107" s="128">
        <f t="shared" si="36"/>
        <v>1227665.07</v>
      </c>
      <c r="AL107" s="128">
        <f t="shared" si="36"/>
        <v>793701.44000000006</v>
      </c>
      <c r="AM107" s="128">
        <f t="shared" si="36"/>
        <v>6228351.7999999998</v>
      </c>
      <c r="AN107" s="128">
        <f t="shared" si="36"/>
        <v>398113.87</v>
      </c>
      <c r="AO107" s="128">
        <f t="shared" si="36"/>
        <v>0</v>
      </c>
      <c r="AP107" s="128">
        <f t="shared" si="36"/>
        <v>1646743.3599999999</v>
      </c>
      <c r="AQ107" s="128">
        <f t="shared" si="36"/>
        <v>731289.04</v>
      </c>
      <c r="AR107" s="128">
        <f t="shared" si="36"/>
        <v>0</v>
      </c>
      <c r="AS107" s="128">
        <f t="shared" si="36"/>
        <v>0</v>
      </c>
      <c r="AT107" s="128">
        <f t="shared" si="36"/>
        <v>3157713.7</v>
      </c>
      <c r="AU107" s="129">
        <f t="shared" si="36"/>
        <v>270931533.91000003</v>
      </c>
    </row>
    <row r="108" spans="1:50">
      <c r="A108" s="48" t="s">
        <v>251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Row],[0801190000]:[ 0810909000]])</f>
        <v>31157161.130000003</v>
      </c>
    </row>
    <row r="109" spans="1:50" s="133" customFormat="1">
      <c r="A109" s="140" t="s">
        <v>253</v>
      </c>
      <c r="B109" s="130">
        <v>20009.07</v>
      </c>
      <c r="C109" s="130">
        <v>3777.63</v>
      </c>
      <c r="D109" s="81">
        <v>0</v>
      </c>
      <c r="E109" s="130">
        <v>4093.29</v>
      </c>
      <c r="F109" s="81">
        <v>0</v>
      </c>
      <c r="G109" s="130">
        <v>14573.77</v>
      </c>
      <c r="H109" s="130">
        <v>1358.55</v>
      </c>
      <c r="I109" s="81">
        <v>0</v>
      </c>
      <c r="J109" s="130">
        <v>0</v>
      </c>
      <c r="K109" s="130">
        <v>17666.560000000001</v>
      </c>
      <c r="L109" s="130">
        <v>6637827.6799999997</v>
      </c>
      <c r="M109" s="130">
        <v>5141862.63</v>
      </c>
      <c r="N109" s="81">
        <v>0</v>
      </c>
      <c r="O109" s="130">
        <v>3686.36</v>
      </c>
      <c r="P109" s="130">
        <v>1283.46</v>
      </c>
      <c r="Q109" s="130">
        <v>749.08</v>
      </c>
      <c r="R109" s="130">
        <v>1510482.41</v>
      </c>
      <c r="S109" s="130">
        <v>1319222.93</v>
      </c>
      <c r="T109" s="130">
        <v>261494.91</v>
      </c>
      <c r="U109" s="81">
        <v>0</v>
      </c>
      <c r="V109" s="130">
        <v>2114164.3199999998</v>
      </c>
      <c r="W109" s="81">
        <v>0</v>
      </c>
      <c r="X109" s="130">
        <v>6426</v>
      </c>
      <c r="Y109" s="130">
        <v>8237.5499999999993</v>
      </c>
      <c r="Z109" s="130">
        <v>0</v>
      </c>
      <c r="AA109" s="130">
        <v>339351.12</v>
      </c>
      <c r="AB109" s="130">
        <v>34645.410000000003</v>
      </c>
      <c r="AC109" s="130">
        <v>5676319.5899999999</v>
      </c>
      <c r="AD109" s="130">
        <v>2360331.88</v>
      </c>
      <c r="AE109" s="130">
        <v>2196928.77</v>
      </c>
      <c r="AF109" s="130">
        <v>725005.67</v>
      </c>
      <c r="AG109" s="130">
        <v>264793.59000000003</v>
      </c>
      <c r="AH109" s="81">
        <v>0</v>
      </c>
      <c r="AI109" s="81">
        <v>0</v>
      </c>
      <c r="AJ109" s="81">
        <v>0</v>
      </c>
      <c r="AK109" s="130">
        <v>75372.72</v>
      </c>
      <c r="AL109" s="130">
        <v>57345.53</v>
      </c>
      <c r="AM109" s="130">
        <v>302434.7</v>
      </c>
      <c r="AN109" s="130">
        <v>45363</v>
      </c>
      <c r="AO109" s="81">
        <v>0</v>
      </c>
      <c r="AP109" s="130">
        <v>86723.45</v>
      </c>
      <c r="AQ109" s="130">
        <v>76565.240000000005</v>
      </c>
      <c r="AR109" s="81">
        <v>0</v>
      </c>
      <c r="AS109" s="81">
        <v>0</v>
      </c>
      <c r="AT109" s="130">
        <v>293169.09999999998</v>
      </c>
      <c r="AU109" s="124">
        <f>SUM(Tabla1[[#This Row],[0801190000]:[ 0810909000]])</f>
        <v>29601265.969999999</v>
      </c>
      <c r="AX109" s="137"/>
    </row>
    <row r="110" spans="1:50" s="133" customFormat="1">
      <c r="A110" s="140" t="s">
        <v>365</v>
      </c>
      <c r="B110" s="130">
        <v>27533.52</v>
      </c>
      <c r="C110" s="130">
        <v>0</v>
      </c>
      <c r="D110" s="81">
        <v>2363.63</v>
      </c>
      <c r="E110" s="130">
        <v>5747.92</v>
      </c>
      <c r="F110" s="81">
        <v>92.08</v>
      </c>
      <c r="G110" s="130">
        <v>15098.66</v>
      </c>
      <c r="H110" s="130">
        <v>1758.38</v>
      </c>
      <c r="I110" s="81">
        <v>0</v>
      </c>
      <c r="J110" s="130">
        <v>0</v>
      </c>
      <c r="K110" s="130">
        <v>4208.1099999999997</v>
      </c>
      <c r="L110" s="130">
        <v>7404354.4800000004</v>
      </c>
      <c r="M110" s="130">
        <v>5928168.4699999997</v>
      </c>
      <c r="N110" s="81">
        <v>0</v>
      </c>
      <c r="O110" s="130">
        <v>3032.78</v>
      </c>
      <c r="P110" s="130">
        <v>804.07</v>
      </c>
      <c r="Q110" s="130">
        <v>277.95999999999998</v>
      </c>
      <c r="R110" s="130">
        <v>1917608.74</v>
      </c>
      <c r="S110" s="130">
        <v>952780.3</v>
      </c>
      <c r="T110" s="130">
        <v>83997.56</v>
      </c>
      <c r="U110" s="81">
        <v>0</v>
      </c>
      <c r="V110" s="130">
        <v>2211670.4300000002</v>
      </c>
      <c r="W110" s="81">
        <v>0</v>
      </c>
      <c r="X110" s="130">
        <v>9497.4500000000007</v>
      </c>
      <c r="Y110" s="130">
        <v>169.57</v>
      </c>
      <c r="Z110" s="130">
        <v>0</v>
      </c>
      <c r="AA110" s="130">
        <v>491341.84</v>
      </c>
      <c r="AB110" s="130">
        <v>7916.98</v>
      </c>
      <c r="AC110" s="130">
        <v>6163264.8499999996</v>
      </c>
      <c r="AD110" s="130">
        <v>2651790.3199999998</v>
      </c>
      <c r="AE110" s="130">
        <v>2529720.4700000002</v>
      </c>
      <c r="AF110" s="130">
        <v>1147750.28</v>
      </c>
      <c r="AG110" s="130">
        <v>192766.33</v>
      </c>
      <c r="AH110" s="81">
        <v>0</v>
      </c>
      <c r="AI110" s="81">
        <v>0</v>
      </c>
      <c r="AJ110" s="81">
        <v>0</v>
      </c>
      <c r="AK110" s="130">
        <v>60414.720000000001</v>
      </c>
      <c r="AL110" s="130">
        <v>58438.48</v>
      </c>
      <c r="AM110" s="130">
        <v>493526.38</v>
      </c>
      <c r="AN110" s="130">
        <v>24297</v>
      </c>
      <c r="AO110" s="81">
        <v>0</v>
      </c>
      <c r="AP110" s="130">
        <v>57235.87</v>
      </c>
      <c r="AQ110" s="130">
        <v>78693.64</v>
      </c>
      <c r="AR110" s="81">
        <v>0</v>
      </c>
      <c r="AS110" s="81">
        <v>0</v>
      </c>
      <c r="AT110" s="130">
        <v>274193.15000000002</v>
      </c>
      <c r="AU110" s="124">
        <f>SUM(Tabla1[[#This Row],[0801190000]:[ 0810909000]])</f>
        <v>32800514.419999998</v>
      </c>
      <c r="AX110" s="137"/>
    </row>
    <row r="111" spans="1:50" s="133" customFormat="1">
      <c r="A111" s="140" t="s">
        <v>397</v>
      </c>
      <c r="B111" s="130">
        <v>63860</v>
      </c>
      <c r="C111" s="130">
        <v>9835.57</v>
      </c>
      <c r="D111" s="81">
        <v>4772.72</v>
      </c>
      <c r="E111" s="130">
        <v>2505.5300000000002</v>
      </c>
      <c r="F111" s="81">
        <v>256.52</v>
      </c>
      <c r="G111" s="130">
        <v>13095.77</v>
      </c>
      <c r="H111" s="130">
        <v>0</v>
      </c>
      <c r="I111" s="81">
        <v>0</v>
      </c>
      <c r="J111" s="130">
        <v>0</v>
      </c>
      <c r="K111" s="130">
        <v>6282.67</v>
      </c>
      <c r="L111" s="130">
        <v>6895474.7000000002</v>
      </c>
      <c r="M111" s="130">
        <v>4808550.79</v>
      </c>
      <c r="N111" s="81">
        <v>0</v>
      </c>
      <c r="O111" s="130">
        <v>1541.32</v>
      </c>
      <c r="P111" s="130">
        <v>0</v>
      </c>
      <c r="Q111" s="130">
        <v>0</v>
      </c>
      <c r="R111" s="130">
        <v>1376998.67</v>
      </c>
      <c r="S111" s="130">
        <v>425266</v>
      </c>
      <c r="T111" s="130">
        <v>25766.78</v>
      </c>
      <c r="U111" s="81">
        <v>0</v>
      </c>
      <c r="V111" s="130">
        <v>2208633.83</v>
      </c>
      <c r="W111" s="81">
        <v>0</v>
      </c>
      <c r="X111" s="130">
        <v>0</v>
      </c>
      <c r="Y111" s="130">
        <v>2349</v>
      </c>
      <c r="Z111" s="130">
        <v>0</v>
      </c>
      <c r="AA111" s="130">
        <v>237047.29</v>
      </c>
      <c r="AB111" s="130">
        <v>11101.61</v>
      </c>
      <c r="AC111" s="130">
        <v>5425838.04</v>
      </c>
      <c r="AD111" s="130">
        <v>1932766.76</v>
      </c>
      <c r="AE111" s="130">
        <v>2081448.7</v>
      </c>
      <c r="AF111" s="130">
        <v>822296.43</v>
      </c>
      <c r="AG111" s="130">
        <v>98476.4</v>
      </c>
      <c r="AH111" s="81">
        <v>0</v>
      </c>
      <c r="AI111" s="81">
        <v>0</v>
      </c>
      <c r="AJ111" s="81">
        <v>0</v>
      </c>
      <c r="AK111" s="130">
        <v>47399.49</v>
      </c>
      <c r="AL111" s="130">
        <v>41332.800000000003</v>
      </c>
      <c r="AM111" s="130">
        <v>484854.7</v>
      </c>
      <c r="AN111" s="130">
        <v>24024</v>
      </c>
      <c r="AO111" s="81">
        <v>0</v>
      </c>
      <c r="AP111" s="130">
        <v>111026.17</v>
      </c>
      <c r="AQ111" s="130">
        <v>37381.839999999997</v>
      </c>
      <c r="AR111" s="81">
        <v>0</v>
      </c>
      <c r="AS111" s="81">
        <v>0</v>
      </c>
      <c r="AT111" s="130">
        <v>306079.7</v>
      </c>
      <c r="AU111" s="124">
        <f>SUM(Tabla1[[#This Row],[0801190000]:[ 0810909000]])</f>
        <v>27506263.799999997</v>
      </c>
      <c r="AX111" s="137"/>
    </row>
    <row r="112" spans="1:50" s="133" customFormat="1">
      <c r="A112" s="140" t="s">
        <v>399</v>
      </c>
      <c r="B112" s="130">
        <v>33876</v>
      </c>
      <c r="C112" s="130">
        <v>0</v>
      </c>
      <c r="D112" s="81">
        <v>0</v>
      </c>
      <c r="E112" s="130">
        <v>11721.58</v>
      </c>
      <c r="F112" s="81">
        <v>256.52</v>
      </c>
      <c r="G112" s="130">
        <v>6707.1</v>
      </c>
      <c r="H112" s="130">
        <v>1293.21</v>
      </c>
      <c r="I112" s="81">
        <v>2.4500000000000002</v>
      </c>
      <c r="J112" s="130">
        <v>236.36</v>
      </c>
      <c r="K112" s="130">
        <v>4241.5</v>
      </c>
      <c r="L112" s="130">
        <v>7901083.6799999997</v>
      </c>
      <c r="M112" s="130">
        <v>4952625.83</v>
      </c>
      <c r="N112" s="81">
        <v>0</v>
      </c>
      <c r="O112" s="130">
        <v>1017.58</v>
      </c>
      <c r="P112" s="130">
        <v>696.34</v>
      </c>
      <c r="Q112" s="130">
        <v>374.38</v>
      </c>
      <c r="R112" s="130">
        <v>1904643.97</v>
      </c>
      <c r="S112" s="130">
        <v>294349.8</v>
      </c>
      <c r="T112" s="130">
        <v>21046.45</v>
      </c>
      <c r="U112" s="81">
        <v>0</v>
      </c>
      <c r="V112" s="130">
        <v>2484556.37</v>
      </c>
      <c r="W112" s="81">
        <v>0</v>
      </c>
      <c r="X112" s="130">
        <v>9349.36</v>
      </c>
      <c r="Y112" s="130">
        <v>2802.96</v>
      </c>
      <c r="Z112" s="130">
        <v>0</v>
      </c>
      <c r="AA112" s="130">
        <v>438486.19</v>
      </c>
      <c r="AB112" s="130">
        <v>21672.55</v>
      </c>
      <c r="AC112" s="130">
        <v>4194226</v>
      </c>
      <c r="AD112" s="130">
        <v>1709162.02</v>
      </c>
      <c r="AE112" s="130">
        <v>2090627.56</v>
      </c>
      <c r="AF112" s="130">
        <v>1287858.8999999999</v>
      </c>
      <c r="AG112" s="130">
        <v>207005.63</v>
      </c>
      <c r="AH112" s="81">
        <v>317.52</v>
      </c>
      <c r="AI112" s="81">
        <v>0</v>
      </c>
      <c r="AJ112" s="81">
        <v>0</v>
      </c>
      <c r="AK112" s="130">
        <v>98878.46</v>
      </c>
      <c r="AL112" s="130">
        <v>250391.72</v>
      </c>
      <c r="AM112" s="130">
        <v>555013.99</v>
      </c>
      <c r="AN112" s="130">
        <v>19636.82</v>
      </c>
      <c r="AO112" s="81">
        <v>0</v>
      </c>
      <c r="AP112" s="130">
        <v>370992.45</v>
      </c>
      <c r="AQ112" s="130">
        <v>10683.32</v>
      </c>
      <c r="AR112" s="81">
        <v>0</v>
      </c>
      <c r="AS112" s="81">
        <v>0</v>
      </c>
      <c r="AT112" s="130">
        <v>211001.77</v>
      </c>
      <c r="AU112" s="124">
        <f>SUM(Tabla1[[#This Row],[0801190000]:[ 0810909000]])</f>
        <v>29096836.339999996</v>
      </c>
      <c r="AX112" s="137"/>
    </row>
    <row r="113" spans="1:50" s="133" customFormat="1">
      <c r="A113" s="140" t="s">
        <v>401</v>
      </c>
      <c r="B113" s="130">
        <v>83000</v>
      </c>
      <c r="C113" s="130">
        <v>0</v>
      </c>
      <c r="D113" s="81">
        <v>0</v>
      </c>
      <c r="E113" s="130">
        <v>253.22</v>
      </c>
      <c r="F113" s="81">
        <v>259.60000000000002</v>
      </c>
      <c r="G113" s="130">
        <v>4550.68</v>
      </c>
      <c r="H113" s="130">
        <v>630.23</v>
      </c>
      <c r="I113" s="81">
        <v>0</v>
      </c>
      <c r="J113" s="130">
        <v>0</v>
      </c>
      <c r="K113" s="130">
        <v>1995.84</v>
      </c>
      <c r="L113" s="130">
        <v>7414621.7599999998</v>
      </c>
      <c r="M113" s="130">
        <v>5020496.63</v>
      </c>
      <c r="N113" s="81">
        <v>2.0299999999999998</v>
      </c>
      <c r="O113" s="130">
        <v>820.55</v>
      </c>
      <c r="P113" s="130">
        <v>907.2</v>
      </c>
      <c r="Q113" s="130">
        <v>764.9</v>
      </c>
      <c r="R113" s="130">
        <v>1935883.89</v>
      </c>
      <c r="S113" s="130">
        <v>145311.37</v>
      </c>
      <c r="T113" s="130">
        <v>33797.449999999997</v>
      </c>
      <c r="U113" s="81">
        <v>0</v>
      </c>
      <c r="V113" s="130">
        <v>1578909.57</v>
      </c>
      <c r="W113" s="81">
        <v>0</v>
      </c>
      <c r="X113" s="130">
        <v>0</v>
      </c>
      <c r="Y113" s="130">
        <v>1641.97</v>
      </c>
      <c r="Z113" s="130">
        <v>6.19</v>
      </c>
      <c r="AA113" s="130">
        <v>371144.86</v>
      </c>
      <c r="AB113" s="130">
        <v>23514.62</v>
      </c>
      <c r="AC113" s="130">
        <v>2909370.37</v>
      </c>
      <c r="AD113" s="130">
        <v>458611.72</v>
      </c>
      <c r="AE113" s="130">
        <v>1999622.82</v>
      </c>
      <c r="AF113" s="130">
        <v>1153304.42</v>
      </c>
      <c r="AG113" s="130">
        <v>122548.54</v>
      </c>
      <c r="AH113" s="81">
        <v>2844</v>
      </c>
      <c r="AI113" s="81">
        <v>0</v>
      </c>
      <c r="AJ113" s="81">
        <v>826</v>
      </c>
      <c r="AK113" s="130">
        <v>198782.32</v>
      </c>
      <c r="AL113" s="130">
        <v>164308.79999999999</v>
      </c>
      <c r="AM113" s="130">
        <v>522436.27</v>
      </c>
      <c r="AN113" s="130">
        <v>84964</v>
      </c>
      <c r="AO113" s="81">
        <v>0</v>
      </c>
      <c r="AP113" s="130">
        <v>129302.5</v>
      </c>
      <c r="AQ113" s="130">
        <v>2445.56</v>
      </c>
      <c r="AR113" s="81">
        <v>0</v>
      </c>
      <c r="AS113" s="81">
        <v>0</v>
      </c>
      <c r="AT113" s="130">
        <v>124469.26</v>
      </c>
      <c r="AU113" s="124">
        <f>SUM(Tabla1[[#This Row],[0801190000]:[ 0810909000]])</f>
        <v>24492349.140000001</v>
      </c>
      <c r="AX113" s="137"/>
    </row>
    <row r="114" spans="1:50" s="133" customFormat="1">
      <c r="A114" s="140" t="s">
        <v>403</v>
      </c>
      <c r="B114" s="130">
        <v>72000</v>
      </c>
      <c r="C114" s="130">
        <v>0</v>
      </c>
      <c r="D114" s="81">
        <v>0</v>
      </c>
      <c r="E114" s="130">
        <v>2542.4</v>
      </c>
      <c r="F114" s="81">
        <v>466.4</v>
      </c>
      <c r="G114" s="130">
        <v>3988.3</v>
      </c>
      <c r="H114" s="130">
        <v>557.28</v>
      </c>
      <c r="I114" s="81">
        <v>0</v>
      </c>
      <c r="J114" s="130">
        <v>0</v>
      </c>
      <c r="K114" s="130">
        <v>1134.81</v>
      </c>
      <c r="L114" s="130">
        <v>7612532.71</v>
      </c>
      <c r="M114" s="130">
        <v>5775191.3899999997</v>
      </c>
      <c r="N114" s="81">
        <v>0</v>
      </c>
      <c r="O114" s="130">
        <v>709.42</v>
      </c>
      <c r="P114" s="130">
        <v>108.84</v>
      </c>
      <c r="Q114" s="130">
        <v>81.650000000000006</v>
      </c>
      <c r="R114" s="130">
        <v>1889400.09</v>
      </c>
      <c r="S114" s="130">
        <v>642453.14</v>
      </c>
      <c r="T114" s="130">
        <v>151409.65</v>
      </c>
      <c r="U114" s="81">
        <v>0</v>
      </c>
      <c r="V114" s="130">
        <v>1318115.8600000001</v>
      </c>
      <c r="W114" s="81">
        <v>0</v>
      </c>
      <c r="X114" s="130">
        <v>5071</v>
      </c>
      <c r="Y114" s="130">
        <v>1526.27</v>
      </c>
      <c r="Z114" s="130">
        <v>0</v>
      </c>
      <c r="AA114" s="130">
        <v>374365.09</v>
      </c>
      <c r="AB114" s="130">
        <v>4073.08</v>
      </c>
      <c r="AC114" s="130">
        <v>818577.01</v>
      </c>
      <c r="AD114" s="130">
        <v>444572.96</v>
      </c>
      <c r="AE114" s="130">
        <v>2552405.69</v>
      </c>
      <c r="AF114" s="130">
        <v>1525431.3</v>
      </c>
      <c r="AG114" s="130">
        <v>283759.21999999997</v>
      </c>
      <c r="AH114" s="81">
        <v>0</v>
      </c>
      <c r="AI114" s="81">
        <v>0</v>
      </c>
      <c r="AJ114" s="81">
        <v>871</v>
      </c>
      <c r="AK114" s="130">
        <v>700011.89</v>
      </c>
      <c r="AL114" s="130">
        <v>138488.66</v>
      </c>
      <c r="AM114" s="130">
        <v>627819.94999999995</v>
      </c>
      <c r="AN114" s="130">
        <v>42205.09</v>
      </c>
      <c r="AO114" s="81">
        <v>0</v>
      </c>
      <c r="AP114" s="130">
        <v>158408.75</v>
      </c>
      <c r="AQ114" s="130">
        <v>1403.72</v>
      </c>
      <c r="AR114" s="81">
        <v>0</v>
      </c>
      <c r="AS114" s="81">
        <v>0</v>
      </c>
      <c r="AT114" s="130">
        <v>77232.53</v>
      </c>
      <c r="AU114" s="124">
        <f>SUM(Tabla1[[#This Row],[0801190000]:[ 0810909000]])</f>
        <v>25226915.150000002</v>
      </c>
      <c r="AX114" s="137"/>
    </row>
    <row r="115" spans="1:50" s="133" customFormat="1">
      <c r="A115" s="140" t="s">
        <v>405</v>
      </c>
      <c r="B115" s="130">
        <v>117000</v>
      </c>
      <c r="C115" s="130">
        <v>0</v>
      </c>
      <c r="D115" s="81">
        <v>0</v>
      </c>
      <c r="E115" s="130">
        <v>2156</v>
      </c>
      <c r="F115" s="81">
        <v>0</v>
      </c>
      <c r="G115" s="130">
        <v>18740.86</v>
      </c>
      <c r="H115" s="130">
        <v>557.24</v>
      </c>
      <c r="I115" s="81">
        <v>0</v>
      </c>
      <c r="J115" s="130">
        <v>0</v>
      </c>
      <c r="K115" s="130">
        <v>2015.26</v>
      </c>
      <c r="L115" s="130">
        <v>7323433.4199999999</v>
      </c>
      <c r="M115" s="130">
        <v>6414660.3600000003</v>
      </c>
      <c r="N115" s="81">
        <v>0</v>
      </c>
      <c r="O115" s="130">
        <v>2999.51</v>
      </c>
      <c r="P115" s="130">
        <v>1358.4</v>
      </c>
      <c r="Q115" s="130">
        <v>1048.7</v>
      </c>
      <c r="R115" s="130">
        <v>2047355.24</v>
      </c>
      <c r="S115" s="130">
        <v>760276.22</v>
      </c>
      <c r="T115" s="130">
        <v>144889.99</v>
      </c>
      <c r="U115" s="81">
        <v>0</v>
      </c>
      <c r="V115" s="130">
        <v>2128742.46</v>
      </c>
      <c r="W115" s="81">
        <v>0</v>
      </c>
      <c r="X115" s="130">
        <v>8852.33</v>
      </c>
      <c r="Y115" s="130">
        <v>739.45</v>
      </c>
      <c r="Z115" s="130">
        <v>0</v>
      </c>
      <c r="AA115" s="130">
        <v>226968.88</v>
      </c>
      <c r="AB115" s="130">
        <v>80709.05</v>
      </c>
      <c r="AC115" s="130">
        <v>1333386.1100000001</v>
      </c>
      <c r="AD115" s="130">
        <v>874580.61</v>
      </c>
      <c r="AE115" s="130">
        <v>2239772.29</v>
      </c>
      <c r="AF115" s="130">
        <v>1702877.3</v>
      </c>
      <c r="AG115" s="130">
        <v>112401.12</v>
      </c>
      <c r="AH115" s="81">
        <v>0</v>
      </c>
      <c r="AI115" s="81">
        <v>0</v>
      </c>
      <c r="AJ115" s="81">
        <v>676</v>
      </c>
      <c r="AK115" s="130">
        <v>891362.74</v>
      </c>
      <c r="AL115" s="130">
        <v>47173.68</v>
      </c>
      <c r="AM115" s="130">
        <v>689360.28</v>
      </c>
      <c r="AN115" s="130">
        <v>38004</v>
      </c>
      <c r="AO115" s="81">
        <v>0</v>
      </c>
      <c r="AP115" s="130">
        <v>155881.17000000001</v>
      </c>
      <c r="AQ115" s="130">
        <v>2582.1999999999998</v>
      </c>
      <c r="AR115" s="81">
        <v>0</v>
      </c>
      <c r="AS115" s="81">
        <v>0</v>
      </c>
      <c r="AT115" s="130">
        <v>112218.71</v>
      </c>
      <c r="AU115" s="124">
        <f>SUM(Tabla1[[#This Row],[0801190000]:[ 0810909000]])</f>
        <v>27482779.579999998</v>
      </c>
      <c r="AX115" s="137"/>
    </row>
    <row r="116" spans="1:50" s="133" customFormat="1">
      <c r="A116" s="140" t="s">
        <v>413</v>
      </c>
      <c r="B116" s="130">
        <v>73500</v>
      </c>
      <c r="C116" s="130">
        <v>0</v>
      </c>
      <c r="D116" s="81">
        <v>0</v>
      </c>
      <c r="E116" s="130">
        <v>0</v>
      </c>
      <c r="F116" s="81">
        <v>104.94</v>
      </c>
      <c r="G116" s="130">
        <v>4267.75</v>
      </c>
      <c r="H116" s="130">
        <v>0</v>
      </c>
      <c r="I116" s="81">
        <v>3.1</v>
      </c>
      <c r="J116" s="130">
        <v>0</v>
      </c>
      <c r="K116" s="130">
        <v>2030.61</v>
      </c>
      <c r="L116" s="130">
        <v>7108565.4800000004</v>
      </c>
      <c r="M116" s="130">
        <v>6258889.9900000002</v>
      </c>
      <c r="N116" s="81">
        <v>0</v>
      </c>
      <c r="O116" s="130">
        <v>5001.79</v>
      </c>
      <c r="P116" s="130">
        <v>0</v>
      </c>
      <c r="Q116" s="130">
        <v>484.38</v>
      </c>
      <c r="R116" s="130">
        <v>1994590.82</v>
      </c>
      <c r="S116" s="130">
        <v>999954.58</v>
      </c>
      <c r="T116" s="130">
        <v>144744.51</v>
      </c>
      <c r="U116" s="81">
        <v>0</v>
      </c>
      <c r="V116" s="130">
        <v>2642394.4</v>
      </c>
      <c r="W116" s="81">
        <v>0</v>
      </c>
      <c r="X116" s="130">
        <v>0</v>
      </c>
      <c r="Y116" s="130">
        <v>0</v>
      </c>
      <c r="Z116" s="130">
        <v>0</v>
      </c>
      <c r="AA116" s="130">
        <v>436238.92</v>
      </c>
      <c r="AB116" s="130">
        <v>55157.45</v>
      </c>
      <c r="AC116" s="130">
        <v>1837613.32</v>
      </c>
      <c r="AD116" s="130">
        <v>803998.87</v>
      </c>
      <c r="AE116" s="130">
        <v>1431893.47</v>
      </c>
      <c r="AF116" s="130">
        <v>1657688.85</v>
      </c>
      <c r="AG116" s="130">
        <v>97317.36</v>
      </c>
      <c r="AH116" s="81">
        <v>0</v>
      </c>
      <c r="AI116" s="81"/>
      <c r="AJ116" s="81">
        <v>0</v>
      </c>
      <c r="AK116" s="130">
        <v>368792.41</v>
      </c>
      <c r="AL116" s="130">
        <v>34866</v>
      </c>
      <c r="AM116" s="130">
        <v>501925.69</v>
      </c>
      <c r="AN116" s="130">
        <v>50685</v>
      </c>
      <c r="AO116" s="81">
        <v>0</v>
      </c>
      <c r="AP116" s="130">
        <v>126136.25</v>
      </c>
      <c r="AQ116" s="130">
        <v>6590.6</v>
      </c>
      <c r="AR116" s="81">
        <v>0</v>
      </c>
      <c r="AS116" s="81">
        <v>0</v>
      </c>
      <c r="AT116" s="130">
        <v>221256.16</v>
      </c>
      <c r="AU116" s="124">
        <f>SUM(Tabla1[[#This Row],[0801190000]:[ 0810909000]])</f>
        <v>26864692.700000007</v>
      </c>
      <c r="AX116" s="137"/>
    </row>
    <row r="117" spans="1:50" s="133" customFormat="1">
      <c r="A117" s="140" t="s">
        <v>415</v>
      </c>
      <c r="B117" s="130">
        <v>76500</v>
      </c>
      <c r="C117" s="130">
        <v>0</v>
      </c>
      <c r="D117" s="81">
        <v>0</v>
      </c>
      <c r="E117" s="130">
        <v>466.3</v>
      </c>
      <c r="F117" s="81">
        <v>0</v>
      </c>
      <c r="G117" s="130">
        <v>4912.57</v>
      </c>
      <c r="H117" s="130">
        <v>1360.82</v>
      </c>
      <c r="I117" s="81">
        <v>0</v>
      </c>
      <c r="J117" s="130">
        <v>0</v>
      </c>
      <c r="K117" s="130">
        <v>1953.63</v>
      </c>
      <c r="L117" s="130">
        <v>7081301.3300000001</v>
      </c>
      <c r="M117" s="130">
        <v>6260579.8700000001</v>
      </c>
      <c r="N117" s="81">
        <v>0</v>
      </c>
      <c r="O117" s="130">
        <v>6363.72</v>
      </c>
      <c r="P117" s="130">
        <v>786.29</v>
      </c>
      <c r="Q117" s="130">
        <v>0</v>
      </c>
      <c r="R117" s="130">
        <v>1981300.97</v>
      </c>
      <c r="S117" s="130">
        <v>1199929.74</v>
      </c>
      <c r="T117" s="130">
        <v>93874.82</v>
      </c>
      <c r="U117" s="81">
        <v>0</v>
      </c>
      <c r="V117" s="130">
        <v>2589185.9700000002</v>
      </c>
      <c r="W117" s="81">
        <v>0</v>
      </c>
      <c r="X117" s="130">
        <v>0</v>
      </c>
      <c r="Y117" s="130">
        <v>1144.67</v>
      </c>
      <c r="Z117" s="130">
        <v>0</v>
      </c>
      <c r="AA117" s="130">
        <v>455299</v>
      </c>
      <c r="AB117" s="130">
        <v>16081.25</v>
      </c>
      <c r="AC117" s="130">
        <v>585140.5</v>
      </c>
      <c r="AD117" s="130">
        <v>592998.31999999995</v>
      </c>
      <c r="AE117" s="130">
        <v>1506419.33</v>
      </c>
      <c r="AF117" s="130">
        <v>1621939.32</v>
      </c>
      <c r="AG117" s="130">
        <v>190343.86</v>
      </c>
      <c r="AH117" s="81">
        <v>0</v>
      </c>
      <c r="AI117" s="81">
        <v>0</v>
      </c>
      <c r="AJ117" s="81">
        <v>585.14</v>
      </c>
      <c r="AK117" s="130">
        <v>55810.63</v>
      </c>
      <c r="AL117" s="130">
        <v>48894.86</v>
      </c>
      <c r="AM117" s="130">
        <v>315137.38</v>
      </c>
      <c r="AN117" s="130">
        <v>0</v>
      </c>
      <c r="AO117" s="81">
        <v>0</v>
      </c>
      <c r="AP117" s="130">
        <v>137649.70000000001</v>
      </c>
      <c r="AQ117" s="130">
        <v>146820.04</v>
      </c>
      <c r="AR117" s="81">
        <v>0</v>
      </c>
      <c r="AS117" s="81">
        <v>0</v>
      </c>
      <c r="AT117" s="130">
        <v>512058.68</v>
      </c>
      <c r="AU117" s="124">
        <f>SUM(Tabla1[[#This Row],[0801190000]:[ 0810909000]])</f>
        <v>25484838.709999997</v>
      </c>
      <c r="AX117" s="137"/>
    </row>
    <row r="118" spans="1:50" s="133" customFormat="1">
      <c r="A118" s="140" t="s">
        <v>417</v>
      </c>
      <c r="B118" s="130">
        <v>127500</v>
      </c>
      <c r="C118" s="130">
        <v>0</v>
      </c>
      <c r="D118" s="81">
        <v>2.08</v>
      </c>
      <c r="E118" s="130">
        <v>253.22</v>
      </c>
      <c r="F118" s="81">
        <v>1345.1</v>
      </c>
      <c r="G118" s="130">
        <v>10499.27</v>
      </c>
      <c r="H118" s="130">
        <v>2.58</v>
      </c>
      <c r="I118" s="81">
        <v>0</v>
      </c>
      <c r="J118" s="130">
        <v>0</v>
      </c>
      <c r="K118" s="130">
        <v>5054.54</v>
      </c>
      <c r="L118" s="130">
        <v>6032314.6399999997</v>
      </c>
      <c r="M118" s="130">
        <v>5453666.7999999998</v>
      </c>
      <c r="N118" s="81">
        <v>0</v>
      </c>
      <c r="O118" s="130">
        <v>4954.2</v>
      </c>
      <c r="P118" s="130">
        <v>0</v>
      </c>
      <c r="Q118" s="130">
        <v>21500</v>
      </c>
      <c r="R118" s="130">
        <v>2054434.2</v>
      </c>
      <c r="S118" s="130">
        <v>1708071.44</v>
      </c>
      <c r="T118" s="130">
        <v>86614.63</v>
      </c>
      <c r="U118" s="81">
        <v>0</v>
      </c>
      <c r="V118" s="130">
        <v>3102214.08</v>
      </c>
      <c r="W118" s="81">
        <v>0</v>
      </c>
      <c r="X118" s="130">
        <v>7981.27</v>
      </c>
      <c r="Y118" s="130">
        <v>0</v>
      </c>
      <c r="Z118" s="130">
        <v>0</v>
      </c>
      <c r="AA118" s="130">
        <v>622121.93999999994</v>
      </c>
      <c r="AB118" s="130">
        <v>7987.13</v>
      </c>
      <c r="AC118" s="130">
        <v>1844770.71</v>
      </c>
      <c r="AD118" s="130">
        <v>757817.92</v>
      </c>
      <c r="AE118" s="130">
        <v>1838678.43</v>
      </c>
      <c r="AF118" s="130">
        <v>1278102.01</v>
      </c>
      <c r="AG118" s="130">
        <v>121978.61</v>
      </c>
      <c r="AH118" s="81">
        <v>0</v>
      </c>
      <c r="AI118" s="81">
        <v>0</v>
      </c>
      <c r="AJ118" s="81">
        <v>962.62</v>
      </c>
      <c r="AK118" s="130">
        <v>8496.24</v>
      </c>
      <c r="AL118" s="130">
        <v>62491</v>
      </c>
      <c r="AM118" s="130">
        <v>344606.52</v>
      </c>
      <c r="AN118" s="130">
        <v>40200</v>
      </c>
      <c r="AO118" s="81">
        <v>0</v>
      </c>
      <c r="AP118" s="130">
        <v>129166.03</v>
      </c>
      <c r="AQ118" s="130">
        <v>211907.69</v>
      </c>
      <c r="AR118" s="81">
        <v>0</v>
      </c>
      <c r="AS118" s="81">
        <v>0</v>
      </c>
      <c r="AT118" s="130">
        <v>466998.33</v>
      </c>
      <c r="AU118" s="124">
        <f>SUM(Tabla1[[#This Row],[0801190000]:[ 0810909000]])</f>
        <v>26352693.230000004</v>
      </c>
      <c r="AX118" s="137"/>
    </row>
    <row r="119" spans="1:50" s="133" customFormat="1">
      <c r="A119" s="140" t="s">
        <v>419</v>
      </c>
      <c r="B119" s="130">
        <v>0</v>
      </c>
      <c r="C119" s="130">
        <v>0</v>
      </c>
      <c r="D119" s="81">
        <v>0</v>
      </c>
      <c r="E119" s="130">
        <v>0</v>
      </c>
      <c r="F119" s="81">
        <v>207.18</v>
      </c>
      <c r="G119" s="130">
        <v>13120.36</v>
      </c>
      <c r="H119" s="130">
        <v>1002.18</v>
      </c>
      <c r="I119" s="81">
        <v>0</v>
      </c>
      <c r="J119" s="130">
        <v>0</v>
      </c>
      <c r="K119" s="130">
        <v>1737.82</v>
      </c>
      <c r="L119" s="130">
        <v>4761702.54</v>
      </c>
      <c r="M119" s="130">
        <v>4767796.93</v>
      </c>
      <c r="N119" s="81">
        <v>0</v>
      </c>
      <c r="O119" s="130">
        <v>5371.02</v>
      </c>
      <c r="P119" s="130">
        <v>150.83000000000001</v>
      </c>
      <c r="Q119" s="130">
        <v>60.83</v>
      </c>
      <c r="R119" s="130">
        <v>2042725.44</v>
      </c>
      <c r="S119" s="130">
        <v>1910953.22</v>
      </c>
      <c r="T119" s="130">
        <v>201730.4</v>
      </c>
      <c r="U119" s="81">
        <v>0</v>
      </c>
      <c r="V119" s="130">
        <v>2090373.85</v>
      </c>
      <c r="W119" s="81">
        <v>0</v>
      </c>
      <c r="X119" s="130">
        <v>13034.79</v>
      </c>
      <c r="Y119" s="130">
        <v>1844</v>
      </c>
      <c r="Z119" s="130">
        <v>238.71</v>
      </c>
      <c r="AA119" s="130">
        <v>1723979.79</v>
      </c>
      <c r="AB119" s="130">
        <v>25738.41</v>
      </c>
      <c r="AC119" s="130">
        <v>4242298.84</v>
      </c>
      <c r="AD119" s="130">
        <v>1213776.56</v>
      </c>
      <c r="AE119" s="130">
        <v>1509397.44</v>
      </c>
      <c r="AF119" s="130">
        <v>2315437.36</v>
      </c>
      <c r="AG119" s="130">
        <v>214449.58</v>
      </c>
      <c r="AH119" s="81">
        <v>1000.9</v>
      </c>
      <c r="AI119" s="81">
        <v>0</v>
      </c>
      <c r="AJ119" s="81">
        <v>1839.67</v>
      </c>
      <c r="AK119" s="130">
        <v>33558.550000000003</v>
      </c>
      <c r="AL119" s="130">
        <v>0</v>
      </c>
      <c r="AM119" s="130">
        <v>463580.64</v>
      </c>
      <c r="AN119" s="130">
        <v>43200</v>
      </c>
      <c r="AO119" s="81">
        <v>0</v>
      </c>
      <c r="AP119" s="130">
        <v>126886.04</v>
      </c>
      <c r="AQ119" s="130">
        <v>208102.08</v>
      </c>
      <c r="AR119" s="81">
        <v>0</v>
      </c>
      <c r="AS119" s="81">
        <v>0</v>
      </c>
      <c r="AT119" s="130">
        <v>266939.40000000002</v>
      </c>
      <c r="AU119" s="124">
        <v>28204057.210000001</v>
      </c>
      <c r="AX119" s="137"/>
    </row>
    <row r="120" spans="1:50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5">
        <f t="shared" si="37"/>
        <v>334270367.38000005</v>
      </c>
      <c r="AX120" s="137"/>
    </row>
    <row r="121" spans="1:50">
      <c r="A121" s="140" t="s">
        <v>422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250">
        <f>SUM(B121:AT121)</f>
        <v>29248071.209999997</v>
      </c>
    </row>
    <row r="122" spans="1:50" s="133" customFormat="1">
      <c r="A122" s="140" t="s">
        <v>426</v>
      </c>
      <c r="B122" s="137">
        <v>200</v>
      </c>
      <c r="C122" s="137">
        <v>1224.71</v>
      </c>
      <c r="D122" s="137">
        <v>0</v>
      </c>
      <c r="E122" s="137">
        <v>0</v>
      </c>
      <c r="F122" s="137">
        <v>361.46</v>
      </c>
      <c r="G122" s="137">
        <v>10552.84</v>
      </c>
      <c r="H122" s="137">
        <v>0</v>
      </c>
      <c r="I122" s="137">
        <v>0</v>
      </c>
      <c r="J122" s="137">
        <v>0</v>
      </c>
      <c r="K122" s="137">
        <v>2762.26</v>
      </c>
      <c r="L122" s="81">
        <v>4813083.28</v>
      </c>
      <c r="M122" s="81">
        <v>5456202.7599999998</v>
      </c>
      <c r="N122" s="137">
        <v>0</v>
      </c>
      <c r="O122" s="137">
        <v>3474.16</v>
      </c>
      <c r="P122" s="137">
        <v>1176.51</v>
      </c>
      <c r="Q122" s="137">
        <v>0</v>
      </c>
      <c r="R122" s="81">
        <v>1980639.18</v>
      </c>
      <c r="S122" s="81">
        <v>1585676.14</v>
      </c>
      <c r="T122" s="137">
        <v>139983.6</v>
      </c>
      <c r="U122" s="137">
        <v>0</v>
      </c>
      <c r="V122" s="81">
        <v>1849147.82</v>
      </c>
      <c r="W122" s="137">
        <v>0</v>
      </c>
      <c r="X122" s="137">
        <v>0</v>
      </c>
      <c r="Y122" s="137">
        <v>3156.14</v>
      </c>
      <c r="Z122" s="137">
        <v>0</v>
      </c>
      <c r="AA122" s="137">
        <v>192401.14</v>
      </c>
      <c r="AB122" s="137">
        <v>1714.8</v>
      </c>
      <c r="AC122" s="81">
        <v>7002174.4900000002</v>
      </c>
      <c r="AD122" s="81">
        <v>2506283.91</v>
      </c>
      <c r="AE122" s="81">
        <v>2105314.7400000002</v>
      </c>
      <c r="AF122" s="137">
        <v>787651.88</v>
      </c>
      <c r="AG122" s="137">
        <v>214709.96</v>
      </c>
      <c r="AH122" s="137">
        <v>0</v>
      </c>
      <c r="AI122" s="137">
        <v>0</v>
      </c>
      <c r="AJ122" s="137">
        <v>0</v>
      </c>
      <c r="AK122" s="137">
        <v>84835.03</v>
      </c>
      <c r="AL122" s="137">
        <v>93238.22</v>
      </c>
      <c r="AM122" s="137">
        <v>372074.62</v>
      </c>
      <c r="AN122" s="137">
        <v>25088.94</v>
      </c>
      <c r="AO122" s="137">
        <v>0</v>
      </c>
      <c r="AP122" s="137">
        <v>60137.17</v>
      </c>
      <c r="AQ122" s="137">
        <v>19005</v>
      </c>
      <c r="AR122" s="137">
        <v>0</v>
      </c>
      <c r="AS122" s="137">
        <v>0</v>
      </c>
      <c r="AT122" s="137">
        <v>257662.84</v>
      </c>
      <c r="AU122" s="250">
        <f t="shared" ref="AU122:AU132" si="38">SUM(B122:AT122)</f>
        <v>29569933.600000001</v>
      </c>
    </row>
    <row r="123" spans="1:50" s="133" customFormat="1">
      <c r="A123" s="140" t="s">
        <v>429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250">
        <f t="shared" si="38"/>
        <v>28277269.930000003</v>
      </c>
    </row>
    <row r="124" spans="1:50" s="133" customFormat="1">
      <c r="A124" s="140" t="s">
        <v>439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250">
        <f t="shared" si="38"/>
        <v>28881492.280000005</v>
      </c>
    </row>
    <row r="125" spans="1:50" s="133" customFormat="1">
      <c r="A125" s="140" t="s">
        <v>443</v>
      </c>
      <c r="B125" s="137">
        <v>253385.4</v>
      </c>
      <c r="C125" s="137">
        <v>0</v>
      </c>
      <c r="D125" s="137">
        <v>0</v>
      </c>
      <c r="E125" s="137">
        <v>3625</v>
      </c>
      <c r="F125" s="137">
        <v>480</v>
      </c>
      <c r="G125" s="137">
        <v>25930.9</v>
      </c>
      <c r="H125" s="137">
        <v>0</v>
      </c>
      <c r="I125" s="137">
        <v>0</v>
      </c>
      <c r="J125" s="137">
        <v>0</v>
      </c>
      <c r="K125" s="137">
        <v>1877.76</v>
      </c>
      <c r="L125" s="81">
        <v>6971152.3499999996</v>
      </c>
      <c r="M125" s="81">
        <v>6567375.9400000004</v>
      </c>
      <c r="N125" s="137">
        <v>0</v>
      </c>
      <c r="O125" s="137">
        <v>547.04</v>
      </c>
      <c r="P125" s="137">
        <v>903.3</v>
      </c>
      <c r="Q125" s="137">
        <v>45</v>
      </c>
      <c r="R125" s="81">
        <v>2265705.06</v>
      </c>
      <c r="S125" s="137">
        <v>270872.09999999998</v>
      </c>
      <c r="T125" s="137">
        <v>19473.009999999998</v>
      </c>
      <c r="U125" s="137">
        <v>0</v>
      </c>
      <c r="V125" s="137">
        <v>207001.25</v>
      </c>
      <c r="W125" s="137">
        <v>0</v>
      </c>
      <c r="X125" s="137">
        <v>113.4</v>
      </c>
      <c r="Y125" s="137">
        <v>426.66</v>
      </c>
      <c r="Z125" s="137">
        <v>0</v>
      </c>
      <c r="AA125" s="137">
        <v>373238.82</v>
      </c>
      <c r="AB125" s="137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7">
        <v>121415.72</v>
      </c>
      <c r="AH125" s="137">
        <v>0</v>
      </c>
      <c r="AI125" s="137">
        <v>0</v>
      </c>
      <c r="AJ125" s="137">
        <v>282</v>
      </c>
      <c r="AK125" s="137">
        <v>118416.4</v>
      </c>
      <c r="AL125" s="137">
        <v>411017.36</v>
      </c>
      <c r="AM125" s="137">
        <v>467030.72</v>
      </c>
      <c r="AN125" s="137">
        <v>12254.57</v>
      </c>
      <c r="AO125" s="137">
        <v>0</v>
      </c>
      <c r="AP125" s="137">
        <v>163707.57</v>
      </c>
      <c r="AQ125" s="137">
        <v>5984.4</v>
      </c>
      <c r="AR125" s="137">
        <v>0</v>
      </c>
      <c r="AS125" s="137">
        <v>0</v>
      </c>
      <c r="AT125" s="137">
        <v>185450.92</v>
      </c>
      <c r="AU125" s="250">
        <f t="shared" si="38"/>
        <v>27722364.679999992</v>
      </c>
    </row>
    <row r="126" spans="1:50" s="133" customFormat="1">
      <c r="A126" s="140" t="s">
        <v>447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250">
        <f t="shared" si="38"/>
        <v>22052348.040000003</v>
      </c>
    </row>
    <row r="127" spans="1:50" s="133" customFormat="1">
      <c r="A127" s="140" t="s">
        <v>450</v>
      </c>
      <c r="B127" s="137">
        <v>154876</v>
      </c>
      <c r="C127" s="137">
        <v>0</v>
      </c>
      <c r="D127" s="137">
        <v>0</v>
      </c>
      <c r="E127" s="137">
        <v>2390</v>
      </c>
      <c r="F127" s="137">
        <v>593.88</v>
      </c>
      <c r="G127" s="137">
        <v>8941.7999999999993</v>
      </c>
      <c r="H127" s="137">
        <v>1133.97</v>
      </c>
      <c r="I127" s="137">
        <v>0</v>
      </c>
      <c r="J127" s="137">
        <v>0</v>
      </c>
      <c r="K127" s="137">
        <v>2115.6999999999998</v>
      </c>
      <c r="L127" s="81">
        <v>7810294.7400000002</v>
      </c>
      <c r="M127" s="81">
        <v>6207087.5099999998</v>
      </c>
      <c r="N127" s="137">
        <v>0</v>
      </c>
      <c r="O127" s="137">
        <v>1473.26</v>
      </c>
      <c r="P127" s="137">
        <v>100.76</v>
      </c>
      <c r="Q127" s="137">
        <v>12232.75</v>
      </c>
      <c r="R127" s="81">
        <v>2306479.16</v>
      </c>
      <c r="S127" s="137">
        <v>992289.4</v>
      </c>
      <c r="T127" s="137">
        <v>134705.76</v>
      </c>
      <c r="U127" s="137">
        <v>0</v>
      </c>
      <c r="V127" s="137">
        <v>273952.28000000003</v>
      </c>
      <c r="W127" s="137">
        <v>0</v>
      </c>
      <c r="X127" s="137">
        <v>7344</v>
      </c>
      <c r="Y127" s="137">
        <v>232</v>
      </c>
      <c r="Z127" s="137">
        <v>0</v>
      </c>
      <c r="AA127" s="137">
        <v>203265</v>
      </c>
      <c r="AB127" s="137">
        <v>12619.29</v>
      </c>
      <c r="AC127" s="137">
        <v>416281.21</v>
      </c>
      <c r="AD127" s="137">
        <v>292888.12</v>
      </c>
      <c r="AE127" s="81">
        <v>2136051.5</v>
      </c>
      <c r="AF127" s="81">
        <v>1256748.8700000001</v>
      </c>
      <c r="AG127" s="137">
        <v>148960.29999999999</v>
      </c>
      <c r="AH127" s="137">
        <v>0</v>
      </c>
      <c r="AI127" s="137">
        <v>0</v>
      </c>
      <c r="AJ127" s="137">
        <v>871</v>
      </c>
      <c r="AK127" s="137">
        <v>465151.32</v>
      </c>
      <c r="AL127" s="137">
        <v>200206.84</v>
      </c>
      <c r="AM127" s="137">
        <v>695590.38</v>
      </c>
      <c r="AN127" s="137">
        <v>35575</v>
      </c>
      <c r="AO127" s="137">
        <v>21.21</v>
      </c>
      <c r="AP127" s="137">
        <v>151746.04999999999</v>
      </c>
      <c r="AQ127" s="137">
        <v>905</v>
      </c>
      <c r="AR127" s="137">
        <v>0</v>
      </c>
      <c r="AS127" s="137">
        <v>0</v>
      </c>
      <c r="AT127" s="137">
        <v>135198.49</v>
      </c>
      <c r="AU127" s="250">
        <f t="shared" si="38"/>
        <v>24068322.550000004</v>
      </c>
    </row>
    <row r="128" spans="1:50" s="133" customFormat="1">
      <c r="A128" s="140" t="s">
        <v>451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250">
        <f t="shared" si="38"/>
        <v>29751236.140000004</v>
      </c>
    </row>
    <row r="129" spans="1:47" s="133" customFormat="1">
      <c r="A129" s="140" t="s">
        <v>454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250">
        <f t="shared" si="38"/>
        <v>26816671.459999997</v>
      </c>
    </row>
    <row r="130" spans="1:47" s="133" customFormat="1">
      <c r="A130" s="140" t="s">
        <v>457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250">
        <f t="shared" si="38"/>
        <v>24031241.150000002</v>
      </c>
    </row>
    <row r="131" spans="1:47" s="133" customFormat="1">
      <c r="A131" s="140" t="s">
        <v>460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250">
        <f t="shared" si="38"/>
        <v>27447234.149999999</v>
      </c>
    </row>
    <row r="132" spans="1:47" s="133" customFormat="1">
      <c r="A132" s="140" t="s">
        <v>465</v>
      </c>
      <c r="B132" s="137">
        <v>92500</v>
      </c>
      <c r="C132" s="137">
        <v>0</v>
      </c>
      <c r="D132" s="137">
        <v>0</v>
      </c>
      <c r="E132" s="137">
        <v>0</v>
      </c>
      <c r="F132" s="137">
        <v>1011.03</v>
      </c>
      <c r="G132" s="137">
        <v>19818.95</v>
      </c>
      <c r="H132" s="137">
        <v>1433.98</v>
      </c>
      <c r="I132" s="137">
        <v>0</v>
      </c>
      <c r="J132" s="137">
        <v>0</v>
      </c>
      <c r="K132" s="137">
        <v>2277.85</v>
      </c>
      <c r="L132" s="81">
        <v>5798703.25</v>
      </c>
      <c r="M132" s="81">
        <v>4901187.6100000003</v>
      </c>
      <c r="N132" s="137">
        <v>0</v>
      </c>
      <c r="O132" s="137">
        <v>0</v>
      </c>
      <c r="P132" s="137">
        <v>0</v>
      </c>
      <c r="Q132" s="137">
        <v>0</v>
      </c>
      <c r="R132" s="81">
        <v>2584991.23</v>
      </c>
      <c r="S132" s="81">
        <v>2037924.43</v>
      </c>
      <c r="T132" s="137">
        <v>414874</v>
      </c>
      <c r="U132" s="137">
        <v>0</v>
      </c>
      <c r="V132" s="81">
        <v>2797492.59</v>
      </c>
      <c r="W132" s="137">
        <v>0</v>
      </c>
      <c r="X132" s="137">
        <v>4264.18</v>
      </c>
      <c r="Y132" s="137">
        <v>7430.77</v>
      </c>
      <c r="Z132" s="137">
        <v>0</v>
      </c>
      <c r="AA132" s="81">
        <v>1677814.31</v>
      </c>
      <c r="AB132" s="137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7">
        <v>191490.96</v>
      </c>
      <c r="AH132" s="137">
        <v>874.69</v>
      </c>
      <c r="AI132" s="137">
        <v>0</v>
      </c>
      <c r="AJ132" s="137">
        <v>1400</v>
      </c>
      <c r="AK132" s="137">
        <v>36873.339999999997</v>
      </c>
      <c r="AL132" s="137">
        <v>12966.64</v>
      </c>
      <c r="AM132" s="137">
        <v>401795.52</v>
      </c>
      <c r="AN132" s="137">
        <v>49179</v>
      </c>
      <c r="AO132" s="137">
        <v>0</v>
      </c>
      <c r="AP132" s="137">
        <v>150454.73000000001</v>
      </c>
      <c r="AQ132" s="137">
        <v>152156.88</v>
      </c>
      <c r="AR132" s="137">
        <v>0</v>
      </c>
      <c r="AS132" s="137">
        <v>0</v>
      </c>
      <c r="AT132" s="137">
        <v>190824.76</v>
      </c>
      <c r="AU132" s="250">
        <f t="shared" si="38"/>
        <v>31730626.930000003</v>
      </c>
    </row>
    <row r="133" spans="1:47" s="133" customFormat="1">
      <c r="A133" s="207"/>
      <c r="B133" s="122">
        <f>+SUM(B121:B132)</f>
        <v>836369.48</v>
      </c>
      <c r="C133" s="122">
        <f t="shared" ref="C133:L133" si="39">+SUM(C121:C132)</f>
        <v>3901.36</v>
      </c>
      <c r="D133" s="122">
        <f t="shared" si="39"/>
        <v>0</v>
      </c>
      <c r="E133" s="122">
        <f t="shared" si="39"/>
        <v>18119.380000000005</v>
      </c>
      <c r="F133" s="122">
        <f t="shared" si="39"/>
        <v>6766.93</v>
      </c>
      <c r="G133" s="122">
        <f t="shared" si="39"/>
        <v>145965.78</v>
      </c>
      <c r="H133" s="122">
        <f t="shared" si="39"/>
        <v>7005.0400000000009</v>
      </c>
      <c r="I133" s="122">
        <f t="shared" si="39"/>
        <v>4.5</v>
      </c>
      <c r="J133" s="122">
        <f t="shared" si="39"/>
        <v>0</v>
      </c>
      <c r="K133" s="122">
        <f t="shared" si="39"/>
        <v>41631.15</v>
      </c>
      <c r="L133" s="122">
        <f t="shared" si="39"/>
        <v>76374032.280000001</v>
      </c>
      <c r="M133" s="122">
        <f t="shared" ref="M133" si="40">+SUM(M121:M132)</f>
        <v>70142134.129999995</v>
      </c>
      <c r="N133" s="122">
        <f t="shared" ref="N133" si="41">+SUM(N121:N132)</f>
        <v>0</v>
      </c>
      <c r="O133" s="122">
        <f t="shared" ref="O133" si="42">+SUM(O121:O132)</f>
        <v>20772.239999999998</v>
      </c>
      <c r="P133" s="122">
        <f t="shared" ref="P133" si="43">+SUM(P121:P132)</f>
        <v>7529.89</v>
      </c>
      <c r="Q133" s="122">
        <f t="shared" ref="Q133" si="44">+SUM(Q121:Q132)</f>
        <v>20521.939999999999</v>
      </c>
      <c r="R133" s="122">
        <f t="shared" ref="R133" si="45">+SUM(R121:R132)</f>
        <v>26390630.819999997</v>
      </c>
      <c r="S133" s="122">
        <f t="shared" ref="S133" si="46">+SUM(S121:S132)</f>
        <v>14931362.300000001</v>
      </c>
      <c r="T133" s="122">
        <f t="shared" ref="T133" si="47">+SUM(T121:T132)</f>
        <v>1443788.1</v>
      </c>
      <c r="U133" s="122">
        <f t="shared" ref="U133" si="48">+SUM(U121:U132)</f>
        <v>0</v>
      </c>
      <c r="V133" s="122">
        <f t="shared" ref="V133" si="49">+SUM(V121:V132)</f>
        <v>15627336.819999998</v>
      </c>
      <c r="W133" s="122">
        <f t="shared" ref="W133" si="50">+SUM(W121:W132)</f>
        <v>0</v>
      </c>
      <c r="X133" s="122">
        <f t="shared" ref="X133" si="51">+SUM(X121:X132)</f>
        <v>44715.68</v>
      </c>
      <c r="Y133" s="122">
        <f t="shared" ref="Y133" si="52">+SUM(Y121:Y132)</f>
        <v>14120.970000000001</v>
      </c>
      <c r="Z133" s="122">
        <f t="shared" ref="Z133" si="53">+SUM(Z121:Z132)</f>
        <v>0</v>
      </c>
      <c r="AA133" s="122">
        <f t="shared" ref="AA133" si="54">+SUM(AA121:AA132)</f>
        <v>6131374.6400000006</v>
      </c>
      <c r="AB133" s="122">
        <f t="shared" ref="AB133" si="55">+SUM(AB121:AB132)</f>
        <v>242766.96</v>
      </c>
      <c r="AC133" s="122">
        <f t="shared" ref="AC133" si="56">+SUM(AC121:AC132)</f>
        <v>43116072.210000008</v>
      </c>
      <c r="AD133" s="122">
        <f t="shared" ref="AD133" si="57">+SUM(AD121:AD132)</f>
        <v>17826283.119999997</v>
      </c>
      <c r="AE133" s="122">
        <f t="shared" ref="AE133" si="58">+SUM(AE121:AE132)</f>
        <v>22276801.099999998</v>
      </c>
      <c r="AF133" s="122">
        <f t="shared" ref="AF133" si="59">+SUM(AF121:AF132)</f>
        <v>15600349.469999999</v>
      </c>
      <c r="AG133" s="122">
        <f t="shared" ref="AG133" si="60">+SUM(AG121:AG132)</f>
        <v>1953556.04</v>
      </c>
      <c r="AH133" s="122">
        <f t="shared" ref="AH133" si="61">+SUM(AH121:AH132)</f>
        <v>1610.69</v>
      </c>
      <c r="AI133" s="122">
        <f t="shared" ref="AI133" si="62">+SUM(AI121:AI132)</f>
        <v>0</v>
      </c>
      <c r="AJ133" s="122">
        <f t="shared" ref="AJ133" si="63">+SUM(AJ121:AJ132)</f>
        <v>5520</v>
      </c>
      <c r="AK133" s="122">
        <f t="shared" ref="AK133" si="64">+SUM(AK121:AK132)</f>
        <v>3424879.73</v>
      </c>
      <c r="AL133" s="122">
        <f t="shared" ref="AL133" si="65">+SUM(AL121:AL132)</f>
        <v>1466746.53</v>
      </c>
      <c r="AM133" s="122">
        <f t="shared" ref="AM133" si="66">+SUM(AM121:AM132)</f>
        <v>5534847.1300000008</v>
      </c>
      <c r="AN133" s="122">
        <f t="shared" ref="AN133" si="67">+SUM(AN121:AN132)</f>
        <v>420920.42000000004</v>
      </c>
      <c r="AO133" s="122">
        <f t="shared" ref="AO133" si="68">+SUM(AO121:AO132)</f>
        <v>21.21</v>
      </c>
      <c r="AP133" s="122">
        <f t="shared" ref="AP133" si="69">+SUM(AP121:AP132)</f>
        <v>1520213.4799999997</v>
      </c>
      <c r="AQ133" s="122">
        <f t="shared" ref="AQ133" si="70">+SUM(AQ121:AQ132)</f>
        <v>598813.76</v>
      </c>
      <c r="AR133" s="122">
        <f t="shared" ref="AR133" si="71">+SUM(AR121:AR132)</f>
        <v>227</v>
      </c>
      <c r="AS133" s="122">
        <f t="shared" ref="AS133" si="72">+SUM(AS121:AS132)</f>
        <v>0</v>
      </c>
      <c r="AT133" s="122">
        <f t="shared" ref="AT133" si="73">+SUM(AT121:AT132)</f>
        <v>3399099.84</v>
      </c>
      <c r="AU133" s="175">
        <f t="shared" ref="AU133" si="74">+SUM(AU121:AU132)</f>
        <v>329596812.12</v>
      </c>
    </row>
    <row r="134" spans="1:47" s="133" customFormat="1">
      <c r="A134" s="143" t="s">
        <v>470</v>
      </c>
      <c r="B134" s="213">
        <v>125473.60000000001</v>
      </c>
      <c r="C134" s="213">
        <v>3.31</v>
      </c>
      <c r="D134" s="213">
        <v>0</v>
      </c>
      <c r="E134" s="213">
        <v>0</v>
      </c>
      <c r="F134" s="213">
        <v>303.16000000000003</v>
      </c>
      <c r="G134" s="213">
        <v>4915.46</v>
      </c>
      <c r="H134" s="213">
        <v>680.39</v>
      </c>
      <c r="I134" s="213">
        <v>0</v>
      </c>
      <c r="J134" s="213">
        <v>0</v>
      </c>
      <c r="K134" s="213">
        <v>911.71</v>
      </c>
      <c r="L134" s="213">
        <v>6949002.96</v>
      </c>
      <c r="M134" s="213">
        <v>5047369.68</v>
      </c>
      <c r="N134" s="213">
        <v>0</v>
      </c>
      <c r="O134" s="213">
        <v>4297.2</v>
      </c>
      <c r="P134" s="213">
        <v>786.64</v>
      </c>
      <c r="Q134" s="213">
        <v>0</v>
      </c>
      <c r="R134" s="213">
        <v>2408612.6</v>
      </c>
      <c r="S134" s="213">
        <v>1676735.72</v>
      </c>
      <c r="T134" s="213">
        <v>290043.59000000003</v>
      </c>
      <c r="U134" s="213">
        <v>0</v>
      </c>
      <c r="V134" s="213">
        <v>2652757.71</v>
      </c>
      <c r="W134" s="213">
        <v>0</v>
      </c>
      <c r="X134" s="213">
        <v>11653</v>
      </c>
      <c r="Y134" s="213">
        <v>5053.2</v>
      </c>
      <c r="Z134" s="213">
        <v>0</v>
      </c>
      <c r="AA134" s="213">
        <v>168239.56</v>
      </c>
      <c r="AB134" s="213">
        <v>9429.9500000000007</v>
      </c>
      <c r="AC134" s="213">
        <v>5686315.4299999997</v>
      </c>
      <c r="AD134" s="213">
        <v>2531201.9500000002</v>
      </c>
      <c r="AE134" s="213">
        <v>1957250.06</v>
      </c>
      <c r="AF134" s="213">
        <v>1064062.73</v>
      </c>
      <c r="AG134" s="213">
        <v>127226.59</v>
      </c>
      <c r="AH134" s="213">
        <v>2029.26</v>
      </c>
      <c r="AI134" s="213">
        <v>0</v>
      </c>
      <c r="AJ134" s="213">
        <v>0</v>
      </c>
      <c r="AK134" s="213">
        <v>39608.800000000003</v>
      </c>
      <c r="AL134" s="213">
        <v>28407.89</v>
      </c>
      <c r="AM134" s="213">
        <v>307688.05</v>
      </c>
      <c r="AN134" s="213">
        <v>75119</v>
      </c>
      <c r="AO134" s="213">
        <v>0</v>
      </c>
      <c r="AP134" s="213">
        <v>122829.59</v>
      </c>
      <c r="AQ134" s="213">
        <v>30572.12</v>
      </c>
      <c r="AR134" s="213">
        <v>0</v>
      </c>
      <c r="AS134" s="213">
        <v>0</v>
      </c>
      <c r="AT134" s="213">
        <v>239096.86</v>
      </c>
      <c r="AU134" s="250">
        <f>SUM(B134:AT134)</f>
        <v>31567677.77</v>
      </c>
    </row>
    <row r="135" spans="1:47" s="133" customFormat="1">
      <c r="A135" s="143" t="s">
        <v>472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2">
        <v>5943794.3799999999</v>
      </c>
      <c r="M135" s="192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2">
        <v>2503001.7799999998</v>
      </c>
      <c r="S135" s="192">
        <v>1634852.63</v>
      </c>
      <c r="T135" s="74">
        <v>113643.8</v>
      </c>
      <c r="U135" s="74">
        <v>0</v>
      </c>
      <c r="V135" s="192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2">
        <v>5562826.7999999998</v>
      </c>
      <c r="AD135" s="192">
        <v>1917704.46</v>
      </c>
      <c r="AE135" s="192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38">
        <f t="shared" ref="AU135:AU145" si="75">SUM(B135:AT135)</f>
        <v>30330562.18</v>
      </c>
    </row>
    <row r="136" spans="1:47" s="133" customFormat="1">
      <c r="A136" s="143" t="s">
        <v>474</v>
      </c>
      <c r="B136" s="137">
        <v>640640</v>
      </c>
      <c r="C136" s="137">
        <v>0</v>
      </c>
      <c r="D136" s="137">
        <v>5375.73</v>
      </c>
      <c r="E136" s="137">
        <v>3244.5</v>
      </c>
      <c r="F136" s="137">
        <v>532.9</v>
      </c>
      <c r="G136" s="137">
        <v>9615.66</v>
      </c>
      <c r="H136" s="137">
        <v>2139.9699999999998</v>
      </c>
      <c r="I136" s="137">
        <v>828.09</v>
      </c>
      <c r="J136" s="137">
        <v>0</v>
      </c>
      <c r="K136" s="137">
        <v>0</v>
      </c>
      <c r="L136" s="81">
        <v>6980317.5199999996</v>
      </c>
      <c r="M136" s="81">
        <v>6033980.2699999996</v>
      </c>
      <c r="N136" s="137">
        <v>0</v>
      </c>
      <c r="O136" s="137">
        <v>4439.09</v>
      </c>
      <c r="P136" s="137">
        <v>636.95000000000005</v>
      </c>
      <c r="Q136" s="137">
        <v>3.13</v>
      </c>
      <c r="R136" s="81">
        <v>2690081.75</v>
      </c>
      <c r="S136" s="81">
        <v>1283600.6100000001</v>
      </c>
      <c r="T136" s="137">
        <v>15650.4</v>
      </c>
      <c r="U136" s="137">
        <v>0</v>
      </c>
      <c r="V136" s="81">
        <v>2501522.71</v>
      </c>
      <c r="W136" s="137">
        <v>0</v>
      </c>
      <c r="X136" s="137">
        <v>0</v>
      </c>
      <c r="Y136" s="137">
        <v>143667.12</v>
      </c>
      <c r="Z136" s="137">
        <v>0</v>
      </c>
      <c r="AA136" s="137">
        <v>457152.35</v>
      </c>
      <c r="AB136" s="137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7">
        <v>246315.38</v>
      </c>
      <c r="AH136" s="137">
        <v>0</v>
      </c>
      <c r="AI136" s="137">
        <v>0</v>
      </c>
      <c r="AJ136" s="137">
        <v>0</v>
      </c>
      <c r="AK136" s="137">
        <v>72211.38</v>
      </c>
      <c r="AL136" s="137">
        <v>57211.44</v>
      </c>
      <c r="AM136" s="137">
        <v>391329.45</v>
      </c>
      <c r="AN136" s="137">
        <v>24381</v>
      </c>
      <c r="AO136" s="137">
        <v>0</v>
      </c>
      <c r="AP136" s="137">
        <v>130307.7</v>
      </c>
      <c r="AQ136" s="137">
        <v>91585.56</v>
      </c>
      <c r="AR136" s="137">
        <v>0</v>
      </c>
      <c r="AS136" s="137">
        <v>0</v>
      </c>
      <c r="AT136" s="137">
        <v>257591.06</v>
      </c>
      <c r="AU136" s="250">
        <f t="shared" si="75"/>
        <v>34345401.160000011</v>
      </c>
    </row>
    <row r="137" spans="1:47" s="133" customFormat="1">
      <c r="A137" s="143" t="s">
        <v>476</v>
      </c>
      <c r="B137" s="192">
        <v>584028.80000000005</v>
      </c>
      <c r="C137" s="192">
        <v>0</v>
      </c>
      <c r="D137" s="192">
        <v>0</v>
      </c>
      <c r="E137" s="192">
        <v>2027.08</v>
      </c>
      <c r="F137" s="192">
        <v>0</v>
      </c>
      <c r="G137" s="192">
        <v>6131.32</v>
      </c>
      <c r="H137" s="192">
        <v>694.9</v>
      </c>
      <c r="I137" s="192">
        <v>0</v>
      </c>
      <c r="J137" s="192">
        <v>0</v>
      </c>
      <c r="K137" s="192">
        <v>0</v>
      </c>
      <c r="L137" s="192">
        <v>6651431.4400000004</v>
      </c>
      <c r="M137" s="192">
        <v>4721242.93</v>
      </c>
      <c r="N137" s="192">
        <v>0</v>
      </c>
      <c r="O137" s="192">
        <v>3585.63</v>
      </c>
      <c r="P137" s="192">
        <v>612.25</v>
      </c>
      <c r="Q137" s="192">
        <v>80</v>
      </c>
      <c r="R137" s="192">
        <v>2311828.7799999998</v>
      </c>
      <c r="S137" s="192">
        <v>557816.80000000005</v>
      </c>
      <c r="T137" s="192">
        <v>5871.16</v>
      </c>
      <c r="U137" s="192">
        <v>0</v>
      </c>
      <c r="V137" s="192">
        <v>1590298.31</v>
      </c>
      <c r="W137" s="192">
        <v>0</v>
      </c>
      <c r="X137" s="192">
        <v>3134</v>
      </c>
      <c r="Y137" s="192">
        <v>29981.83</v>
      </c>
      <c r="Z137" s="192">
        <v>0</v>
      </c>
      <c r="AA137" s="192">
        <v>604316.76</v>
      </c>
      <c r="AB137" s="192">
        <v>22854.78</v>
      </c>
      <c r="AC137" s="192">
        <v>5533180.9100000001</v>
      </c>
      <c r="AD137" s="192">
        <v>2540708.21</v>
      </c>
      <c r="AE137" s="192">
        <v>1756351.93</v>
      </c>
      <c r="AF137" s="192">
        <v>1656277.05</v>
      </c>
      <c r="AG137" s="192">
        <v>323952.3</v>
      </c>
      <c r="AH137" s="192">
        <v>0</v>
      </c>
      <c r="AI137" s="192">
        <v>0</v>
      </c>
      <c r="AJ137" s="192">
        <v>0</v>
      </c>
      <c r="AK137" s="192">
        <v>42480.67</v>
      </c>
      <c r="AL137" s="192">
        <v>99348.95</v>
      </c>
      <c r="AM137" s="192">
        <v>298562.87</v>
      </c>
      <c r="AN137" s="192">
        <v>19132.98</v>
      </c>
      <c r="AO137" s="192">
        <v>0</v>
      </c>
      <c r="AP137" s="192">
        <v>143663.57999999999</v>
      </c>
      <c r="AQ137" s="192">
        <v>29845.24</v>
      </c>
      <c r="AR137" s="192">
        <v>0</v>
      </c>
      <c r="AS137" s="192">
        <v>0</v>
      </c>
      <c r="AT137" s="192">
        <v>250885.21</v>
      </c>
      <c r="AU137" s="238">
        <f t="shared" si="75"/>
        <v>29790326.670000006</v>
      </c>
    </row>
    <row r="138" spans="1:47" s="133" customFormat="1">
      <c r="A138" s="143" t="s">
        <v>478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250">
        <f t="shared" si="75"/>
        <v>34783564.789999999</v>
      </c>
    </row>
    <row r="139" spans="1:47" s="133" customFormat="1">
      <c r="A139" s="143" t="s">
        <v>480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2">
        <v>7871668.3200000003</v>
      </c>
      <c r="M139" s="192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2">
        <v>2574241.0299999998</v>
      </c>
      <c r="S139" s="74">
        <v>194252.98</v>
      </c>
      <c r="T139" s="74">
        <v>17985.099999999999</v>
      </c>
      <c r="U139" s="74">
        <v>0</v>
      </c>
      <c r="V139" s="192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2">
        <v>1652004.94</v>
      </c>
      <c r="AD139" s="74">
        <v>444029.04</v>
      </c>
      <c r="AE139" s="192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38">
        <f t="shared" si="75"/>
        <v>23966618.459999997</v>
      </c>
    </row>
    <row r="140" spans="1:47" s="133" customFormat="1">
      <c r="A140" s="143" t="s">
        <v>482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484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250">
        <f t="shared" si="75"/>
        <v>22161688.529999997</v>
      </c>
    </row>
    <row r="141" spans="1:47" s="133" customFormat="1">
      <c r="A141" s="143" t="s">
        <v>485</v>
      </c>
      <c r="B141" s="192">
        <v>238400</v>
      </c>
      <c r="C141" s="192">
        <v>0</v>
      </c>
      <c r="D141" s="192">
        <v>0</v>
      </c>
      <c r="E141" s="192">
        <v>1600</v>
      </c>
      <c r="F141" s="192">
        <v>456.1</v>
      </c>
      <c r="G141" s="192">
        <v>8225.3700000000008</v>
      </c>
      <c r="H141" s="192">
        <v>332.96</v>
      </c>
      <c r="I141" s="192">
        <v>0</v>
      </c>
      <c r="J141" s="192">
        <v>0</v>
      </c>
      <c r="K141" s="192">
        <v>32.130000000000003</v>
      </c>
      <c r="L141" s="192">
        <v>5875412.96</v>
      </c>
      <c r="M141" s="192">
        <v>6512397.71</v>
      </c>
      <c r="N141" s="192">
        <v>0</v>
      </c>
      <c r="O141" s="192">
        <v>969.79</v>
      </c>
      <c r="P141" s="192">
        <v>0.1</v>
      </c>
      <c r="Q141" s="192">
        <v>3356.74</v>
      </c>
      <c r="R141" s="192">
        <v>2875291.55</v>
      </c>
      <c r="S141" s="192">
        <v>796267.48</v>
      </c>
      <c r="T141" s="192">
        <v>368496.93</v>
      </c>
      <c r="U141" s="192">
        <v>0</v>
      </c>
      <c r="V141" s="192">
        <v>1167615.92</v>
      </c>
      <c r="W141" s="192">
        <v>0</v>
      </c>
      <c r="X141" s="192">
        <v>0</v>
      </c>
      <c r="Y141" s="192">
        <v>0</v>
      </c>
      <c r="Z141" s="192">
        <v>0</v>
      </c>
      <c r="AA141" s="192">
        <v>235741</v>
      </c>
      <c r="AB141" s="192">
        <v>30499.41</v>
      </c>
      <c r="AC141" s="192">
        <v>4701400.9000000004</v>
      </c>
      <c r="AD141" s="192">
        <v>874767.07</v>
      </c>
      <c r="AE141" s="192">
        <v>2089740.33</v>
      </c>
      <c r="AF141" s="192">
        <v>1884674.09</v>
      </c>
      <c r="AG141" s="192">
        <v>284112.96999999997</v>
      </c>
      <c r="AH141" s="192">
        <v>0</v>
      </c>
      <c r="AI141" s="192">
        <v>0</v>
      </c>
      <c r="AJ141" s="192">
        <v>2523.85</v>
      </c>
      <c r="AK141" s="192">
        <v>246741.62</v>
      </c>
      <c r="AL141" s="192">
        <v>66148.429999999993</v>
      </c>
      <c r="AM141" s="192">
        <v>347933.63</v>
      </c>
      <c r="AN141" s="192">
        <v>93236</v>
      </c>
      <c r="AO141" s="192">
        <v>0</v>
      </c>
      <c r="AP141" s="192">
        <v>174803.19</v>
      </c>
      <c r="AQ141" s="192">
        <v>589.44000000000005</v>
      </c>
      <c r="AR141" s="192">
        <v>0</v>
      </c>
      <c r="AS141" s="192">
        <v>0</v>
      </c>
      <c r="AT141" s="192">
        <v>191328.3</v>
      </c>
      <c r="AU141" s="238">
        <f t="shared" si="75"/>
        <v>29073095.970000006</v>
      </c>
    </row>
    <row r="142" spans="1:47" s="133" customFormat="1">
      <c r="A142" s="143" t="s">
        <v>488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490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250">
        <f t="shared" si="75"/>
        <v>23825662.960000001</v>
      </c>
    </row>
    <row r="143" spans="1:47" s="133" customFormat="1">
      <c r="A143" s="143" t="s">
        <v>491</v>
      </c>
      <c r="B143" s="192">
        <v>0</v>
      </c>
      <c r="C143" s="192">
        <v>2.81</v>
      </c>
      <c r="D143" s="192">
        <v>0</v>
      </c>
      <c r="E143" s="192">
        <v>13297.56</v>
      </c>
      <c r="F143" s="192">
        <v>732.54</v>
      </c>
      <c r="G143" s="192">
        <v>12593.15</v>
      </c>
      <c r="H143" s="192">
        <v>2925.29</v>
      </c>
      <c r="I143" s="192">
        <v>0</v>
      </c>
      <c r="J143" s="192">
        <v>0</v>
      </c>
      <c r="K143" s="192">
        <v>0</v>
      </c>
      <c r="L143" s="192">
        <v>5101189.58</v>
      </c>
      <c r="M143" s="192">
        <v>6040776.8799999999</v>
      </c>
      <c r="N143" s="192">
        <v>0</v>
      </c>
      <c r="O143" s="192">
        <v>3418.31</v>
      </c>
      <c r="P143" s="192">
        <v>752.24</v>
      </c>
      <c r="Q143" s="192">
        <v>434.01</v>
      </c>
      <c r="R143" s="192">
        <v>2637847.83</v>
      </c>
      <c r="S143" s="192">
        <v>1679582.85</v>
      </c>
      <c r="T143" s="192">
        <v>57087.65</v>
      </c>
      <c r="U143" s="192">
        <v>0</v>
      </c>
      <c r="V143" s="192">
        <v>1258637.1599999999</v>
      </c>
      <c r="W143" s="192">
        <v>0</v>
      </c>
      <c r="X143" s="192">
        <v>0</v>
      </c>
      <c r="Y143" s="192">
        <v>0</v>
      </c>
      <c r="Z143" s="192">
        <v>40</v>
      </c>
      <c r="AA143" s="192">
        <v>587360.65</v>
      </c>
      <c r="AB143" s="192">
        <v>21839.53</v>
      </c>
      <c r="AC143" s="192">
        <v>457680.48</v>
      </c>
      <c r="AD143" s="192">
        <v>595166.07999999996</v>
      </c>
      <c r="AE143" s="192">
        <v>1364629.91</v>
      </c>
      <c r="AF143" s="192">
        <v>1212147.23</v>
      </c>
      <c r="AG143" s="192">
        <v>177157.84</v>
      </c>
      <c r="AH143" s="192">
        <v>0</v>
      </c>
      <c r="AI143" s="192">
        <v>0</v>
      </c>
      <c r="AJ143" s="192">
        <v>0</v>
      </c>
      <c r="AK143" s="192">
        <v>105411.85</v>
      </c>
      <c r="AL143" s="192">
        <v>133497.03</v>
      </c>
      <c r="AM143" s="192">
        <v>190682.96</v>
      </c>
      <c r="AN143" s="192">
        <v>26400</v>
      </c>
      <c r="AO143" s="192">
        <v>0</v>
      </c>
      <c r="AP143" s="192">
        <v>169902.57</v>
      </c>
      <c r="AQ143" s="192">
        <v>107042.08</v>
      </c>
      <c r="AR143" s="192">
        <v>0</v>
      </c>
      <c r="AS143" s="192">
        <v>0</v>
      </c>
      <c r="AT143" s="192">
        <v>379512.19</v>
      </c>
      <c r="AU143" s="238">
        <f t="shared" si="75"/>
        <v>22337748.260000002</v>
      </c>
    </row>
    <row r="144" spans="1:47" s="133" customFormat="1">
      <c r="A144" s="143" t="s">
        <v>494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250">
        <f t="shared" si="75"/>
        <v>26161777.730000004</v>
      </c>
    </row>
    <row r="145" spans="1:47" s="133" customFormat="1">
      <c r="A145" s="143" t="s">
        <v>496</v>
      </c>
      <c r="B145" s="192">
        <v>0</v>
      </c>
      <c r="C145" s="192">
        <v>0</v>
      </c>
      <c r="D145" s="192">
        <v>0</v>
      </c>
      <c r="E145" s="192">
        <v>1464.48</v>
      </c>
      <c r="F145" s="192">
        <v>606.32000000000005</v>
      </c>
      <c r="G145" s="192">
        <v>5010.32</v>
      </c>
      <c r="H145" s="192">
        <v>1899.81</v>
      </c>
      <c r="I145" s="192">
        <v>0</v>
      </c>
      <c r="J145" s="192">
        <v>0</v>
      </c>
      <c r="K145" s="192">
        <v>1391.02</v>
      </c>
      <c r="L145" s="192">
        <v>5082071.5599999996</v>
      </c>
      <c r="M145" s="192">
        <v>4610178.46</v>
      </c>
      <c r="N145" s="192">
        <v>0</v>
      </c>
      <c r="O145" s="192">
        <v>2929.17</v>
      </c>
      <c r="P145" s="192">
        <v>769.67</v>
      </c>
      <c r="Q145" s="192">
        <v>90</v>
      </c>
      <c r="R145" s="192">
        <v>2332705.48</v>
      </c>
      <c r="S145" s="192">
        <v>1643913.45</v>
      </c>
      <c r="T145" s="192">
        <v>392481.09</v>
      </c>
      <c r="U145" s="192">
        <v>0</v>
      </c>
      <c r="V145" s="192">
        <v>1981624.97</v>
      </c>
      <c r="W145" s="192">
        <v>0</v>
      </c>
      <c r="X145" s="192">
        <v>9512</v>
      </c>
      <c r="Y145" s="192">
        <v>61091.040000000001</v>
      </c>
      <c r="Z145" s="192">
        <v>0</v>
      </c>
      <c r="AA145" s="192">
        <v>1352630.22</v>
      </c>
      <c r="AB145" s="192">
        <v>10264.219999999999</v>
      </c>
      <c r="AC145" s="192">
        <v>5314649.96</v>
      </c>
      <c r="AD145" s="192">
        <v>2306365.54</v>
      </c>
      <c r="AE145" s="192">
        <v>1831419.95</v>
      </c>
      <c r="AF145" s="192">
        <v>2110198.12</v>
      </c>
      <c r="AG145" s="192">
        <v>206600.05</v>
      </c>
      <c r="AH145" s="192">
        <v>0</v>
      </c>
      <c r="AI145" s="192">
        <v>0</v>
      </c>
      <c r="AJ145" s="192">
        <v>5211.5200000000004</v>
      </c>
      <c r="AK145" s="192">
        <v>51316.36</v>
      </c>
      <c r="AL145" s="192">
        <v>25800</v>
      </c>
      <c r="AM145" s="192">
        <v>273072.36</v>
      </c>
      <c r="AN145" s="192">
        <v>44453</v>
      </c>
      <c r="AO145" s="192">
        <v>0</v>
      </c>
      <c r="AP145" s="192">
        <v>148554.06</v>
      </c>
      <c r="AQ145" s="192">
        <v>51710.76</v>
      </c>
      <c r="AR145" s="192">
        <v>0</v>
      </c>
      <c r="AS145" s="192">
        <v>0</v>
      </c>
      <c r="AT145" s="192">
        <v>280726.98</v>
      </c>
      <c r="AU145" s="238">
        <f t="shared" si="75"/>
        <v>30140711.939999998</v>
      </c>
    </row>
    <row r="146" spans="1:47" s="133" customFormat="1">
      <c r="A146" s="149"/>
      <c r="B146" s="122">
        <f>+SUM(B134:B145)</f>
        <v>3249392.4000000004</v>
      </c>
      <c r="C146" s="122">
        <f t="shared" ref="C146:AU146" si="76">+SUM(C134:C145)</f>
        <v>6.12</v>
      </c>
      <c r="D146" s="122">
        <f t="shared" si="76"/>
        <v>61642.520000000004</v>
      </c>
      <c r="E146" s="122">
        <f t="shared" si="76"/>
        <v>40147</v>
      </c>
      <c r="F146" s="122">
        <f t="shared" si="76"/>
        <v>7660.25</v>
      </c>
      <c r="G146" s="122">
        <f t="shared" si="76"/>
        <v>111992.01000000001</v>
      </c>
      <c r="H146" s="122">
        <f t="shared" si="76"/>
        <v>17870.189999999999</v>
      </c>
      <c r="I146" s="122">
        <f t="shared" si="76"/>
        <v>828.09</v>
      </c>
      <c r="J146" s="122">
        <f t="shared" si="76"/>
        <v>963.73</v>
      </c>
      <c r="K146" s="122">
        <f t="shared" si="76"/>
        <v>5482.6</v>
      </c>
      <c r="L146" s="122">
        <f t="shared" si="76"/>
        <v>77148675.840000004</v>
      </c>
      <c r="M146" s="122">
        <f t="shared" si="76"/>
        <v>70010300.659999996</v>
      </c>
      <c r="N146" s="122">
        <f t="shared" si="76"/>
        <v>295.96000000000004</v>
      </c>
      <c r="O146" s="122">
        <f t="shared" si="76"/>
        <v>33928.14</v>
      </c>
      <c r="P146" s="122">
        <f t="shared" si="76"/>
        <v>24025.339999999997</v>
      </c>
      <c r="Q146" s="122">
        <f t="shared" si="76"/>
        <v>16005.29</v>
      </c>
      <c r="R146" s="122">
        <f t="shared" si="76"/>
        <v>31339038.960000005</v>
      </c>
      <c r="S146" s="122">
        <f t="shared" si="76"/>
        <v>13224812.99</v>
      </c>
      <c r="T146" s="122">
        <f t="shared" si="76"/>
        <v>1477158.78</v>
      </c>
      <c r="U146" s="122">
        <f t="shared" si="76"/>
        <v>0</v>
      </c>
      <c r="V146" s="122">
        <f t="shared" si="76"/>
        <v>21026327.969999999</v>
      </c>
      <c r="W146" s="122">
        <f t="shared" si="76"/>
        <v>0</v>
      </c>
      <c r="X146" s="122">
        <f t="shared" si="76"/>
        <v>55663.1</v>
      </c>
      <c r="Y146" s="122">
        <f t="shared" si="76"/>
        <v>348217.23999999993</v>
      </c>
      <c r="Z146" s="122">
        <f t="shared" si="76"/>
        <v>40</v>
      </c>
      <c r="AA146" s="122">
        <f t="shared" si="76"/>
        <v>6410092.4199999999</v>
      </c>
      <c r="AB146" s="122">
        <f t="shared" si="76"/>
        <v>243151.60000000003</v>
      </c>
      <c r="AC146" s="122">
        <f t="shared" si="76"/>
        <v>46809386.330000006</v>
      </c>
      <c r="AD146" s="122">
        <f t="shared" si="76"/>
        <v>16734679.149999999</v>
      </c>
      <c r="AE146" s="122">
        <f t="shared" si="76"/>
        <v>19037896.359999999</v>
      </c>
      <c r="AF146" s="122">
        <f t="shared" si="76"/>
        <v>16589944.530000001</v>
      </c>
      <c r="AG146" s="122">
        <f t="shared" si="76"/>
        <v>2507120.5299999998</v>
      </c>
      <c r="AH146" s="122">
        <f t="shared" si="76"/>
        <v>3408.26</v>
      </c>
      <c r="AI146" s="122">
        <f t="shared" si="76"/>
        <v>0</v>
      </c>
      <c r="AJ146" s="122">
        <f t="shared" si="76"/>
        <v>10261.370000000001</v>
      </c>
      <c r="AK146" s="122">
        <f t="shared" si="76"/>
        <v>1331535.4800000002</v>
      </c>
      <c r="AL146" s="122">
        <f t="shared" si="76"/>
        <v>1362545.49</v>
      </c>
      <c r="AM146" s="122">
        <f t="shared" si="76"/>
        <v>3654167.9</v>
      </c>
      <c r="AN146" s="122">
        <f t="shared" si="76"/>
        <v>490269.1</v>
      </c>
      <c r="AO146" s="122">
        <f t="shared" si="76"/>
        <v>0</v>
      </c>
      <c r="AP146" s="122">
        <f t="shared" si="76"/>
        <v>1704437.8800000001</v>
      </c>
      <c r="AQ146" s="122">
        <f t="shared" si="76"/>
        <v>494240.24000000005</v>
      </c>
      <c r="AR146" s="122">
        <f t="shared" si="76"/>
        <v>0</v>
      </c>
      <c r="AS146" s="122">
        <f t="shared" si="76"/>
        <v>0</v>
      </c>
      <c r="AT146" s="122">
        <f t="shared" si="76"/>
        <v>2901224.6</v>
      </c>
      <c r="AU146" s="175">
        <f t="shared" si="76"/>
        <v>338484836.42000008</v>
      </c>
    </row>
    <row r="147" spans="1:47" s="133" customFormat="1">
      <c r="A147" s="143" t="s">
        <v>498</v>
      </c>
      <c r="B147" s="284">
        <v>386282.23999999999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250">
        <f>SUM(B147:AT147)</f>
        <v>34484687.390000001</v>
      </c>
    </row>
    <row r="148" spans="1:47" s="133" customFormat="1">
      <c r="A148" s="143" t="s">
        <v>500</v>
      </c>
      <c r="B148" s="285">
        <v>280960.78999999998</v>
      </c>
      <c r="C148" s="192">
        <v>100</v>
      </c>
      <c r="D148" s="192">
        <v>0</v>
      </c>
      <c r="E148" s="192">
        <v>0</v>
      </c>
      <c r="F148" s="192">
        <v>1209.5999999999999</v>
      </c>
      <c r="G148" s="192">
        <v>28213.599999999999</v>
      </c>
      <c r="H148" s="192">
        <v>2075.13</v>
      </c>
      <c r="I148" s="192">
        <v>0</v>
      </c>
      <c r="J148" s="192">
        <v>0</v>
      </c>
      <c r="K148" s="192">
        <v>231.36</v>
      </c>
      <c r="L148" s="192">
        <v>6331110.8099999996</v>
      </c>
      <c r="M148" s="192">
        <v>6009436.7300000004</v>
      </c>
      <c r="N148" s="192">
        <v>0</v>
      </c>
      <c r="O148" s="192">
        <v>545.61</v>
      </c>
      <c r="P148" s="192">
        <v>1806.99</v>
      </c>
      <c r="Q148" s="192">
        <v>326.08</v>
      </c>
      <c r="R148" s="192">
        <v>2009884.93</v>
      </c>
      <c r="S148" s="192">
        <v>1226506.76</v>
      </c>
      <c r="T148" s="192">
        <v>180483</v>
      </c>
      <c r="U148" s="192">
        <v>0</v>
      </c>
      <c r="V148" s="192">
        <v>1546974.97</v>
      </c>
      <c r="W148" s="192">
        <v>0</v>
      </c>
      <c r="X148" s="192">
        <v>0</v>
      </c>
      <c r="Y148" s="192">
        <v>541636.21</v>
      </c>
      <c r="Z148" s="192">
        <v>37</v>
      </c>
      <c r="AA148" s="192">
        <v>312684.87</v>
      </c>
      <c r="AB148" s="192">
        <v>8407.33</v>
      </c>
      <c r="AC148" s="192">
        <v>5877103.6299999999</v>
      </c>
      <c r="AD148" s="192">
        <v>2680986.06</v>
      </c>
      <c r="AE148" s="192">
        <v>1980210.45</v>
      </c>
      <c r="AF148" s="192">
        <v>886396.85</v>
      </c>
      <c r="AG148" s="192">
        <v>119583</v>
      </c>
      <c r="AH148" s="192">
        <v>0</v>
      </c>
      <c r="AI148" s="192">
        <v>0</v>
      </c>
      <c r="AJ148" s="192">
        <v>2208</v>
      </c>
      <c r="AK148" s="192">
        <v>136909.70000000001</v>
      </c>
      <c r="AL148" s="192">
        <v>84352.48</v>
      </c>
      <c r="AM148" s="192">
        <v>363206.6</v>
      </c>
      <c r="AN148" s="192">
        <v>0</v>
      </c>
      <c r="AO148" s="192">
        <v>0</v>
      </c>
      <c r="AP148" s="192">
        <v>97604.24</v>
      </c>
      <c r="AQ148" s="192">
        <v>100622.6</v>
      </c>
      <c r="AR148" s="192">
        <v>0</v>
      </c>
      <c r="AS148" s="192">
        <v>0</v>
      </c>
      <c r="AT148" s="192">
        <v>371212.39</v>
      </c>
      <c r="AU148" s="238">
        <f t="shared" ref="AU148:AU158" si="77">SUM(B148:AT148)</f>
        <v>31183027.77</v>
      </c>
    </row>
    <row r="149" spans="1:47" s="133" customFormat="1">
      <c r="A149" s="143" t="s">
        <v>501</v>
      </c>
      <c r="B149" s="284">
        <v>176250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250">
        <f t="shared" si="77"/>
        <v>29330067.190000009</v>
      </c>
    </row>
    <row r="150" spans="1:47" s="133" customFormat="1">
      <c r="A150" s="143" t="s">
        <v>505</v>
      </c>
      <c r="B150" s="285">
        <v>38228.78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2">
        <v>7605035.4000000004</v>
      </c>
      <c r="M150" s="192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2">
        <v>2159893.2200000002</v>
      </c>
      <c r="S150" s="192">
        <v>1036012.26</v>
      </c>
      <c r="T150" s="74">
        <v>3694</v>
      </c>
      <c r="U150" s="74">
        <v>0</v>
      </c>
      <c r="V150" s="192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2">
        <v>7632350.4000000004</v>
      </c>
      <c r="AD150" s="74">
        <v>3656815.63</v>
      </c>
      <c r="AE150" s="192">
        <v>1347551.74</v>
      </c>
      <c r="AF150" s="192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38">
        <f t="shared" si="77"/>
        <v>33155300.480000004</v>
      </c>
    </row>
    <row r="151" spans="1:47" s="133" customFormat="1">
      <c r="A151" s="143" t="s">
        <v>509</v>
      </c>
      <c r="B151" s="284">
        <v>1133.99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250">
        <f t="shared" si="77"/>
        <v>27547977.769999996</v>
      </c>
    </row>
    <row r="152" spans="1:47" s="133" customFormat="1">
      <c r="A152" s="143" t="s">
        <v>510</v>
      </c>
      <c r="B152" s="286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2882.24</v>
      </c>
      <c r="H152" s="192">
        <v>326.52999999999997</v>
      </c>
      <c r="I152" s="192">
        <v>0</v>
      </c>
      <c r="J152" s="192">
        <v>0</v>
      </c>
      <c r="K152" s="192">
        <v>0</v>
      </c>
      <c r="L152" s="192">
        <v>7196472.3600000003</v>
      </c>
      <c r="M152" s="192">
        <v>6076912.5199999996</v>
      </c>
      <c r="N152" s="192">
        <v>0</v>
      </c>
      <c r="O152" s="192">
        <v>0</v>
      </c>
      <c r="P152" s="192">
        <v>0</v>
      </c>
      <c r="Q152" s="192">
        <v>6894.72</v>
      </c>
      <c r="R152" s="192">
        <v>2118286.86</v>
      </c>
      <c r="S152" s="192">
        <v>529857.44999999995</v>
      </c>
      <c r="T152" s="192">
        <v>9954.52</v>
      </c>
      <c r="U152" s="192">
        <v>0</v>
      </c>
      <c r="V152" s="192">
        <v>1135583.8999999999</v>
      </c>
      <c r="W152" s="192">
        <v>0</v>
      </c>
      <c r="X152" s="192">
        <v>8045</v>
      </c>
      <c r="Y152" s="192">
        <v>16556.400000000001</v>
      </c>
      <c r="Z152" s="192">
        <v>0</v>
      </c>
      <c r="AA152" s="192">
        <v>268040.73</v>
      </c>
      <c r="AB152" s="192">
        <v>37871.449999999997</v>
      </c>
      <c r="AC152" s="192">
        <v>2922057.56</v>
      </c>
      <c r="AD152" s="192">
        <v>459222.81</v>
      </c>
      <c r="AE152" s="192">
        <v>1393732.47</v>
      </c>
      <c r="AF152" s="192">
        <v>1407201.07</v>
      </c>
      <c r="AG152" s="192">
        <v>191543.57</v>
      </c>
      <c r="AH152" s="192">
        <v>0</v>
      </c>
      <c r="AI152" s="192">
        <v>0</v>
      </c>
      <c r="AJ152" s="192">
        <v>571.5</v>
      </c>
      <c r="AK152" s="192">
        <v>113675.2</v>
      </c>
      <c r="AL152" s="192">
        <v>64018.239999999998</v>
      </c>
      <c r="AM152" s="192">
        <v>292582.03999999998</v>
      </c>
      <c r="AN152" s="192">
        <v>7487.66</v>
      </c>
      <c r="AO152" s="192">
        <v>0</v>
      </c>
      <c r="AP152" s="192">
        <v>48889.8</v>
      </c>
      <c r="AQ152" s="192">
        <v>498.96</v>
      </c>
      <c r="AR152" s="192">
        <v>0</v>
      </c>
      <c r="AS152" s="192">
        <v>2766.96</v>
      </c>
      <c r="AT152" s="192">
        <v>102977.42</v>
      </c>
      <c r="AU152" s="238">
        <f t="shared" si="77"/>
        <v>24414909.939999994</v>
      </c>
    </row>
    <row r="153" spans="1:47" s="133" customFormat="1">
      <c r="A153" s="143" t="s">
        <v>511</v>
      </c>
      <c r="B153" s="287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250">
        <f t="shared" si="77"/>
        <v>26731207.639999997</v>
      </c>
    </row>
    <row r="154" spans="1:47" s="133" customFormat="1">
      <c r="A154" s="143" t="s">
        <v>515</v>
      </c>
      <c r="B154" s="285">
        <v>8057.84</v>
      </c>
      <c r="C154" s="192">
        <v>474.84</v>
      </c>
      <c r="D154" s="192">
        <v>0</v>
      </c>
      <c r="E154" s="192">
        <v>0</v>
      </c>
      <c r="F154" s="192">
        <v>414</v>
      </c>
      <c r="G154" s="192">
        <v>11724.23</v>
      </c>
      <c r="H154" s="192">
        <v>3022.48</v>
      </c>
      <c r="I154" s="192">
        <v>0</v>
      </c>
      <c r="J154" s="192">
        <v>0</v>
      </c>
      <c r="K154" s="192">
        <v>1823.46</v>
      </c>
      <c r="L154" s="192">
        <v>5871305.7199999997</v>
      </c>
      <c r="M154" s="192">
        <v>7043175.0300000003</v>
      </c>
      <c r="N154" s="192">
        <v>0</v>
      </c>
      <c r="O154" s="192">
        <v>0</v>
      </c>
      <c r="P154" s="192">
        <v>758.95</v>
      </c>
      <c r="Q154" s="192">
        <v>362.88</v>
      </c>
      <c r="R154" s="192">
        <v>2355688.5</v>
      </c>
      <c r="S154" s="192">
        <v>1582862.39</v>
      </c>
      <c r="T154" s="192">
        <v>183508.36</v>
      </c>
      <c r="U154" s="192">
        <v>822</v>
      </c>
      <c r="V154" s="192">
        <v>2242006.48</v>
      </c>
      <c r="W154" s="192">
        <v>0</v>
      </c>
      <c r="X154" s="192">
        <v>4710.1099999999997</v>
      </c>
      <c r="Y154" s="192">
        <v>63867.68</v>
      </c>
      <c r="Z154" s="192">
        <v>0</v>
      </c>
      <c r="AA154" s="192">
        <v>474746.92</v>
      </c>
      <c r="AB154" s="192">
        <v>2716.04</v>
      </c>
      <c r="AC154" s="192">
        <v>3663495.11</v>
      </c>
      <c r="AD154" s="192">
        <v>819654.28</v>
      </c>
      <c r="AE154" s="192">
        <v>1519330.7</v>
      </c>
      <c r="AF154" s="192">
        <v>2308184.2799999998</v>
      </c>
      <c r="AG154" s="192">
        <v>363521.35</v>
      </c>
      <c r="AH154" s="192">
        <v>0</v>
      </c>
      <c r="AI154" s="192">
        <v>0</v>
      </c>
      <c r="AJ154" s="192">
        <v>0</v>
      </c>
      <c r="AK154" s="192">
        <v>297019.65999999997</v>
      </c>
      <c r="AL154" s="192">
        <v>74048.899999999994</v>
      </c>
      <c r="AM154" s="192">
        <v>353294.22</v>
      </c>
      <c r="AN154" s="192">
        <v>52068</v>
      </c>
      <c r="AO154" s="192">
        <v>0</v>
      </c>
      <c r="AP154" s="192">
        <v>169431.03</v>
      </c>
      <c r="AQ154" s="192">
        <v>0</v>
      </c>
      <c r="AR154" s="192">
        <v>0</v>
      </c>
      <c r="AS154" s="192">
        <v>10795.68</v>
      </c>
      <c r="AT154" s="192">
        <v>211633.99</v>
      </c>
      <c r="AU154" s="238">
        <f t="shared" si="77"/>
        <v>29694525.109999999</v>
      </c>
    </row>
    <row r="155" spans="1:47" s="133" customFormat="1">
      <c r="A155" s="143" t="s">
        <v>516</v>
      </c>
      <c r="B155" s="284">
        <v>76632.88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250">
        <f t="shared" si="77"/>
        <v>26336486.609999996</v>
      </c>
    </row>
    <row r="156" spans="1:47" s="133" customFormat="1">
      <c r="A156" s="143" t="s">
        <v>517</v>
      </c>
      <c r="B156" s="285">
        <v>22175.18</v>
      </c>
      <c r="C156" s="192">
        <v>0</v>
      </c>
      <c r="D156" s="192">
        <v>0</v>
      </c>
      <c r="E156" s="192">
        <v>6272</v>
      </c>
      <c r="F156" s="192">
        <v>838.74</v>
      </c>
      <c r="G156" s="192">
        <v>18705.72</v>
      </c>
      <c r="H156" s="192">
        <v>2919.3</v>
      </c>
      <c r="I156" s="192">
        <v>0</v>
      </c>
      <c r="J156" s="192">
        <v>0</v>
      </c>
      <c r="K156" s="192">
        <v>2728.84</v>
      </c>
      <c r="L156" s="192">
        <v>5243757.1900000004</v>
      </c>
      <c r="M156" s="192">
        <v>7778834.1299999999</v>
      </c>
      <c r="N156" s="192">
        <v>0</v>
      </c>
      <c r="O156" s="192">
        <v>0</v>
      </c>
      <c r="P156" s="192">
        <v>1250.1199999999999</v>
      </c>
      <c r="Q156" s="192">
        <v>0</v>
      </c>
      <c r="R156" s="192">
        <v>1971026.63</v>
      </c>
      <c r="S156" s="192">
        <v>2175059.63</v>
      </c>
      <c r="T156" s="192">
        <v>83103.88</v>
      </c>
      <c r="U156" s="192">
        <v>0</v>
      </c>
      <c r="V156" s="192">
        <v>3470905.34</v>
      </c>
      <c r="W156" s="192">
        <v>0</v>
      </c>
      <c r="X156" s="192">
        <v>4020.62</v>
      </c>
      <c r="Y156" s="192">
        <v>20284.599999999999</v>
      </c>
      <c r="Z156" s="192">
        <v>0</v>
      </c>
      <c r="AA156" s="192">
        <v>567614.88</v>
      </c>
      <c r="AB156" s="192">
        <v>23035.77</v>
      </c>
      <c r="AC156" s="192">
        <v>986538.44</v>
      </c>
      <c r="AD156" s="192">
        <v>655715.94999999995</v>
      </c>
      <c r="AE156" s="192">
        <v>930795.13</v>
      </c>
      <c r="AF156" s="192">
        <v>1394549.95</v>
      </c>
      <c r="AG156" s="192">
        <v>199846.39999999999</v>
      </c>
      <c r="AH156" s="192">
        <v>0</v>
      </c>
      <c r="AI156" s="192">
        <v>0</v>
      </c>
      <c r="AJ156" s="192">
        <v>0</v>
      </c>
      <c r="AK156" s="192">
        <v>64989</v>
      </c>
      <c r="AL156" s="192">
        <v>68752.17</v>
      </c>
      <c r="AM156" s="192">
        <v>181709.52</v>
      </c>
      <c r="AN156" s="192">
        <v>64608</v>
      </c>
      <c r="AO156" s="192">
        <v>0</v>
      </c>
      <c r="AP156" s="192">
        <v>119910.91</v>
      </c>
      <c r="AQ156" s="192">
        <v>129453.8</v>
      </c>
      <c r="AR156" s="192">
        <v>0</v>
      </c>
      <c r="AS156" s="192">
        <v>24131.52</v>
      </c>
      <c r="AT156" s="192">
        <v>373105.41</v>
      </c>
      <c r="AU156" s="238">
        <f t="shared" si="77"/>
        <v>26586638.77</v>
      </c>
    </row>
    <row r="157" spans="1:47" s="133" customFormat="1">
      <c r="A157" s="143" t="s">
        <v>523</v>
      </c>
      <c r="B157" s="284">
        <v>24277.24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0">
        <f t="shared" si="77"/>
        <v>25810505.360000003</v>
      </c>
    </row>
    <row r="158" spans="1:47" s="133" customFormat="1">
      <c r="A158" s="143" t="s">
        <v>525</v>
      </c>
      <c r="B158" s="285">
        <v>40500</v>
      </c>
      <c r="C158" s="192">
        <v>0</v>
      </c>
      <c r="D158" s="192">
        <v>0</v>
      </c>
      <c r="E158" s="192">
        <v>398.13</v>
      </c>
      <c r="F158" s="192">
        <v>336</v>
      </c>
      <c r="G158" s="192">
        <v>25112.67</v>
      </c>
      <c r="H158" s="192">
        <v>2020.26</v>
      </c>
      <c r="I158" s="192">
        <v>0</v>
      </c>
      <c r="J158" s="192">
        <v>0</v>
      </c>
      <c r="K158" s="192">
        <v>0</v>
      </c>
      <c r="L158" s="192">
        <v>5461937.6799999997</v>
      </c>
      <c r="M158" s="192">
        <v>5978275.6200000001</v>
      </c>
      <c r="N158" s="192">
        <v>38.1</v>
      </c>
      <c r="O158" s="192">
        <v>440.4</v>
      </c>
      <c r="P158" s="192">
        <v>612.24</v>
      </c>
      <c r="Q158" s="192">
        <v>599.29</v>
      </c>
      <c r="R158" s="192" t="s">
        <v>527</v>
      </c>
      <c r="S158" s="192">
        <v>2163375.3199999998</v>
      </c>
      <c r="T158" s="192">
        <v>198203.43</v>
      </c>
      <c r="U158" s="192">
        <v>0</v>
      </c>
      <c r="V158" s="192">
        <v>3714578.83</v>
      </c>
      <c r="W158" s="192">
        <v>0</v>
      </c>
      <c r="X158" s="192">
        <v>5485</v>
      </c>
      <c r="Y158" s="192">
        <v>542338.28</v>
      </c>
      <c r="Z158" s="192">
        <v>84959.28</v>
      </c>
      <c r="AA158" s="192">
        <v>1497919.4</v>
      </c>
      <c r="AB158" s="192">
        <v>21056.12</v>
      </c>
      <c r="AC158" s="192">
        <v>3090863.89</v>
      </c>
      <c r="AD158" s="192">
        <v>1996906.53</v>
      </c>
      <c r="AE158" s="192">
        <v>1178230.94</v>
      </c>
      <c r="AF158" s="192">
        <v>2491840.5</v>
      </c>
      <c r="AG158" s="192">
        <v>116742.56</v>
      </c>
      <c r="AH158" s="192">
        <v>0</v>
      </c>
      <c r="AI158" s="192">
        <v>0</v>
      </c>
      <c r="AJ158" s="192">
        <v>701</v>
      </c>
      <c r="AK158" s="192">
        <v>51400</v>
      </c>
      <c r="AL158" s="192">
        <v>680.4</v>
      </c>
      <c r="AM158" s="192">
        <v>182544.67</v>
      </c>
      <c r="AN158" s="192">
        <v>48489</v>
      </c>
      <c r="AO158" s="192">
        <v>0</v>
      </c>
      <c r="AP158" s="192">
        <v>121570.24000000001</v>
      </c>
      <c r="AQ158" s="192">
        <v>147042.20000000001</v>
      </c>
      <c r="AR158" s="192">
        <v>0</v>
      </c>
      <c r="AS158" s="192">
        <v>24267.599999999999</v>
      </c>
      <c r="AT158" s="192">
        <v>247681.52</v>
      </c>
      <c r="AU158" s="238">
        <f t="shared" si="77"/>
        <v>29437147.100000001</v>
      </c>
    </row>
    <row r="159" spans="1:47" s="133" customFormat="1">
      <c r="A159" s="149"/>
      <c r="B159" s="122">
        <f>+SUM(B147:B158)</f>
        <v>1054498.94</v>
      </c>
      <c r="C159" s="122">
        <f t="shared" ref="C159:AU159" si="78">+SUM(C147:C158)</f>
        <v>674.63</v>
      </c>
      <c r="D159" s="122">
        <f t="shared" si="78"/>
        <v>16102.69</v>
      </c>
      <c r="E159" s="122">
        <f t="shared" si="78"/>
        <v>14008.88</v>
      </c>
      <c r="F159" s="122">
        <f t="shared" si="78"/>
        <v>8773.51</v>
      </c>
      <c r="G159" s="122">
        <f t="shared" si="78"/>
        <v>163572.40999999997</v>
      </c>
      <c r="H159" s="122">
        <f t="shared" si="78"/>
        <v>23758.240000000002</v>
      </c>
      <c r="I159" s="122">
        <f t="shared" si="78"/>
        <v>0</v>
      </c>
      <c r="J159" s="122">
        <f t="shared" si="78"/>
        <v>0</v>
      </c>
      <c r="K159" s="122">
        <f t="shared" si="78"/>
        <v>8117.7</v>
      </c>
      <c r="L159" s="122">
        <f t="shared" si="78"/>
        <v>76046922.889999986</v>
      </c>
      <c r="M159" s="122">
        <f t="shared" si="78"/>
        <v>72770087.840000004</v>
      </c>
      <c r="N159" s="122">
        <f t="shared" si="78"/>
        <v>38.1</v>
      </c>
      <c r="O159" s="122">
        <f t="shared" si="78"/>
        <v>1449.62</v>
      </c>
      <c r="P159" s="122">
        <f t="shared" si="78"/>
        <v>8016.7999999999993</v>
      </c>
      <c r="Q159" s="122">
        <f t="shared" si="78"/>
        <v>18691.93</v>
      </c>
      <c r="R159" s="122">
        <f t="shared" si="78"/>
        <v>22943399.720000003</v>
      </c>
      <c r="S159" s="122">
        <f t="shared" si="78"/>
        <v>16267895.240000002</v>
      </c>
      <c r="T159" s="122">
        <f t="shared" si="78"/>
        <v>1368882.0599999998</v>
      </c>
      <c r="U159" s="122">
        <f t="shared" si="78"/>
        <v>822</v>
      </c>
      <c r="V159" s="122">
        <f t="shared" si="78"/>
        <v>25612392.450000003</v>
      </c>
      <c r="W159" s="122">
        <f t="shared" si="78"/>
        <v>0</v>
      </c>
      <c r="X159" s="122">
        <f t="shared" si="78"/>
        <v>59304.73</v>
      </c>
      <c r="Y159" s="122">
        <f t="shared" si="78"/>
        <v>2373593.34</v>
      </c>
      <c r="Z159" s="122">
        <f t="shared" si="78"/>
        <v>85073.84</v>
      </c>
      <c r="AA159" s="122">
        <f t="shared" si="78"/>
        <v>6488757.7799999993</v>
      </c>
      <c r="AB159" s="122">
        <f t="shared" si="78"/>
        <v>243098.02999999997</v>
      </c>
      <c r="AC159" s="122">
        <f t="shared" si="78"/>
        <v>49351032.909999996</v>
      </c>
      <c r="AD159" s="122">
        <f t="shared" si="78"/>
        <v>19936362.329999998</v>
      </c>
      <c r="AE159" s="122">
        <f t="shared" si="78"/>
        <v>16035122.42</v>
      </c>
      <c r="AF159" s="122">
        <f t="shared" si="78"/>
        <v>20124445.829999998</v>
      </c>
      <c r="AG159" s="122">
        <f t="shared" si="78"/>
        <v>2590613.2400000002</v>
      </c>
      <c r="AH159" s="122">
        <f t="shared" si="78"/>
        <v>305.99</v>
      </c>
      <c r="AI159" s="122">
        <f t="shared" si="78"/>
        <v>0</v>
      </c>
      <c r="AJ159" s="122">
        <f t="shared" si="78"/>
        <v>4144.75</v>
      </c>
      <c r="AK159" s="122">
        <f t="shared" si="78"/>
        <v>1377974.13</v>
      </c>
      <c r="AL159" s="122">
        <f t="shared" si="78"/>
        <v>857914.00999999989</v>
      </c>
      <c r="AM159" s="122">
        <f t="shared" si="78"/>
        <v>3430870.4800000004</v>
      </c>
      <c r="AN159" s="122">
        <f t="shared" si="78"/>
        <v>471505.26</v>
      </c>
      <c r="AO159" s="122">
        <f t="shared" si="78"/>
        <v>0</v>
      </c>
      <c r="AP159" s="122">
        <f t="shared" si="78"/>
        <v>1248712.7699999998</v>
      </c>
      <c r="AQ159" s="122">
        <f t="shared" si="78"/>
        <v>791803.24</v>
      </c>
      <c r="AR159" s="122">
        <f t="shared" si="78"/>
        <v>0</v>
      </c>
      <c r="AS159" s="122">
        <f t="shared" si="78"/>
        <v>107004.23999999999</v>
      </c>
      <c r="AT159" s="122">
        <f t="shared" si="78"/>
        <v>2806736.16</v>
      </c>
      <c r="AU159" s="175">
        <f t="shared" si="78"/>
        <v>344712481.13000005</v>
      </c>
    </row>
    <row r="160" spans="1:47" s="133" customFormat="1">
      <c r="A160" s="143" t="s">
        <v>528</v>
      </c>
      <c r="B160" s="284">
        <v>171815.66</v>
      </c>
      <c r="C160" s="253">
        <v>0</v>
      </c>
      <c r="D160" s="253">
        <v>2450</v>
      </c>
      <c r="E160" s="253">
        <v>154.83000000000001</v>
      </c>
      <c r="F160" s="253">
        <v>0</v>
      </c>
      <c r="G160" s="253">
        <v>6663.49</v>
      </c>
      <c r="H160" s="253">
        <v>2406.1</v>
      </c>
      <c r="I160" s="253">
        <v>0</v>
      </c>
      <c r="J160" s="253">
        <v>0</v>
      </c>
      <c r="K160" s="253">
        <v>0</v>
      </c>
      <c r="L160" s="253">
        <v>6561897.8799999999</v>
      </c>
      <c r="M160" s="253">
        <v>5904315.1699999999</v>
      </c>
      <c r="N160" s="253">
        <v>0</v>
      </c>
      <c r="O160" s="253">
        <v>0</v>
      </c>
      <c r="P160" s="253">
        <v>7.48</v>
      </c>
      <c r="Q160" s="253">
        <v>0</v>
      </c>
      <c r="R160" s="253">
        <v>2420467.11</v>
      </c>
      <c r="S160" s="253">
        <v>2484383.4900000002</v>
      </c>
      <c r="T160" s="253">
        <v>522323.43</v>
      </c>
      <c r="U160" s="253">
        <v>0</v>
      </c>
      <c r="V160" s="253">
        <v>3176037.47</v>
      </c>
      <c r="W160" s="253">
        <v>0</v>
      </c>
      <c r="X160" s="253">
        <v>12424</v>
      </c>
      <c r="Y160" s="253">
        <v>506518.75</v>
      </c>
      <c r="Z160" s="253">
        <v>147647.29999999999</v>
      </c>
      <c r="AA160" s="253">
        <v>434752.44</v>
      </c>
      <c r="AB160" s="253">
        <v>38567.360000000001</v>
      </c>
      <c r="AC160" s="253">
        <v>5561037.4100000001</v>
      </c>
      <c r="AD160" s="253">
        <v>2043046.38</v>
      </c>
      <c r="AE160" s="253" t="s">
        <v>530</v>
      </c>
      <c r="AF160" s="253">
        <v>1381691.7</v>
      </c>
      <c r="AG160" s="253">
        <v>103476.8</v>
      </c>
      <c r="AH160" s="253">
        <v>1005.49</v>
      </c>
      <c r="AI160" s="253">
        <v>0</v>
      </c>
      <c r="AJ160" s="253">
        <v>2126.7600000000002</v>
      </c>
      <c r="AK160" s="253">
        <v>49446.17</v>
      </c>
      <c r="AL160" s="253">
        <v>25579.22</v>
      </c>
      <c r="AM160" s="253">
        <v>183412.36</v>
      </c>
      <c r="AN160" s="253">
        <v>26793</v>
      </c>
      <c r="AO160" s="253">
        <v>0</v>
      </c>
      <c r="AP160" s="253">
        <v>115787.23</v>
      </c>
      <c r="AQ160" s="253">
        <v>119875</v>
      </c>
      <c r="AR160" s="253">
        <v>0</v>
      </c>
      <c r="AS160" s="253">
        <v>32931.360000000001</v>
      </c>
      <c r="AT160" s="253">
        <v>171389.14</v>
      </c>
      <c r="AU160" s="250">
        <f>SUM(B160:AT160)</f>
        <v>32210429.98</v>
      </c>
    </row>
    <row r="161" spans="1:47" s="133" customFormat="1">
      <c r="A161" s="143" t="s">
        <v>531</v>
      </c>
      <c r="B161" s="285">
        <v>103792.75</v>
      </c>
      <c r="C161" s="258">
        <v>0</v>
      </c>
      <c r="D161" s="258">
        <v>0</v>
      </c>
      <c r="E161" s="258">
        <v>943</v>
      </c>
      <c r="F161" s="258">
        <v>451.2</v>
      </c>
      <c r="G161" s="258">
        <v>15075.62</v>
      </c>
      <c r="H161" s="258">
        <v>6561.79</v>
      </c>
      <c r="I161" s="258">
        <v>1.1100000000000001</v>
      </c>
      <c r="J161" s="258">
        <v>0</v>
      </c>
      <c r="K161" s="258">
        <v>911.73</v>
      </c>
      <c r="L161" s="258">
        <v>5929886.7999999998</v>
      </c>
      <c r="M161" s="258">
        <v>5331022.0199999996</v>
      </c>
      <c r="N161" s="258">
        <v>0</v>
      </c>
      <c r="O161" s="258">
        <v>1136.71</v>
      </c>
      <c r="P161" s="258">
        <v>5421.99</v>
      </c>
      <c r="Q161" s="258">
        <v>486.34</v>
      </c>
      <c r="R161" s="258">
        <v>2397385.1</v>
      </c>
      <c r="S161" s="258">
        <v>1966589.79</v>
      </c>
      <c r="T161" s="258">
        <v>322925.59999999998</v>
      </c>
      <c r="U161" s="258">
        <v>0</v>
      </c>
      <c r="V161" s="258">
        <v>2369894.38</v>
      </c>
      <c r="W161" s="258">
        <v>0</v>
      </c>
      <c r="X161" s="258">
        <v>12046.1</v>
      </c>
      <c r="Y161" s="258">
        <v>450989.68</v>
      </c>
      <c r="Z161" s="258">
        <v>110360.88</v>
      </c>
      <c r="AA161" s="258">
        <v>359921.75</v>
      </c>
      <c r="AB161" s="258">
        <v>6269.83</v>
      </c>
      <c r="AC161" s="258">
        <v>6113859.4299999997</v>
      </c>
      <c r="AD161" s="258">
        <v>2053842.14</v>
      </c>
      <c r="AE161" s="258">
        <v>1115677.43</v>
      </c>
      <c r="AF161" s="258">
        <v>1014765.71</v>
      </c>
      <c r="AG161" s="258">
        <v>201735</v>
      </c>
      <c r="AH161" s="258">
        <v>0</v>
      </c>
      <c r="AI161" s="258">
        <v>0</v>
      </c>
      <c r="AJ161" s="258">
        <v>0</v>
      </c>
      <c r="AK161" s="258">
        <v>112667.51</v>
      </c>
      <c r="AL161" s="258">
        <v>19634.02</v>
      </c>
      <c r="AM161" s="258">
        <v>154295.92000000001</v>
      </c>
      <c r="AN161" s="258">
        <v>23940</v>
      </c>
      <c r="AO161" s="258">
        <v>0</v>
      </c>
      <c r="AP161" s="258">
        <v>49719.61</v>
      </c>
      <c r="AQ161" s="258">
        <v>83878.960000000006</v>
      </c>
      <c r="AR161" s="258">
        <v>0</v>
      </c>
      <c r="AS161" s="258">
        <v>29030.400000000001</v>
      </c>
      <c r="AT161" s="258">
        <v>224293.47</v>
      </c>
      <c r="AU161" s="238">
        <f t="shared" ref="AU161:AU171" si="79">SUM(B161:AT161)</f>
        <v>30589413.77</v>
      </c>
    </row>
    <row r="162" spans="1:47" s="133" customFormat="1">
      <c r="A162" s="143" t="s">
        <v>533</v>
      </c>
      <c r="B162" s="284">
        <v>247194.74</v>
      </c>
      <c r="C162" s="253">
        <v>0</v>
      </c>
      <c r="D162" s="253">
        <v>0</v>
      </c>
      <c r="E162" s="253">
        <v>0</v>
      </c>
      <c r="F162" s="253">
        <v>545.36</v>
      </c>
      <c r="G162" s="253">
        <v>13402.65</v>
      </c>
      <c r="H162" s="253">
        <v>1665.75</v>
      </c>
      <c r="I162" s="253">
        <v>0</v>
      </c>
      <c r="J162" s="253">
        <v>0</v>
      </c>
      <c r="K162" s="253">
        <v>17.649999999999999</v>
      </c>
      <c r="L162" s="253">
        <v>7016680.96</v>
      </c>
      <c r="M162" s="253">
        <v>6229854.8600000003</v>
      </c>
      <c r="N162" s="253">
        <v>5.52</v>
      </c>
      <c r="O162" s="253">
        <v>45.36</v>
      </c>
      <c r="P162" s="253">
        <v>645.23</v>
      </c>
      <c r="Q162" s="253">
        <v>45.36</v>
      </c>
      <c r="R162" s="253">
        <v>2831177.14</v>
      </c>
      <c r="S162" s="253">
        <v>1878321.61</v>
      </c>
      <c r="T162" s="253">
        <v>95022.26</v>
      </c>
      <c r="U162" s="253">
        <v>0</v>
      </c>
      <c r="V162" s="253">
        <v>2208985.4500000002</v>
      </c>
      <c r="W162" s="253">
        <v>0</v>
      </c>
      <c r="X162" s="253">
        <v>4379</v>
      </c>
      <c r="Y162" s="253">
        <v>411794.16</v>
      </c>
      <c r="Z162" s="253">
        <v>134764.56</v>
      </c>
      <c r="AA162" s="253">
        <v>873982.08</v>
      </c>
      <c r="AB162" s="253">
        <v>18976.38</v>
      </c>
      <c r="AC162" s="253">
        <v>9678720.8100000005</v>
      </c>
      <c r="AD162" s="253">
        <v>2775948.92</v>
      </c>
      <c r="AE162" s="253">
        <v>1120791.3700000001</v>
      </c>
      <c r="AF162" s="253">
        <v>2133228.23</v>
      </c>
      <c r="AG162" s="253">
        <v>397853.59</v>
      </c>
      <c r="AH162" s="253">
        <v>0</v>
      </c>
      <c r="AI162" s="253">
        <v>0</v>
      </c>
      <c r="AJ162" s="253">
        <v>0</v>
      </c>
      <c r="AK162" s="253">
        <v>95583.98</v>
      </c>
      <c r="AL162" s="253">
        <v>120625.54</v>
      </c>
      <c r="AM162" s="253">
        <v>164041.16</v>
      </c>
      <c r="AN162" s="253">
        <v>24381</v>
      </c>
      <c r="AO162" s="253">
        <v>0</v>
      </c>
      <c r="AP162" s="253">
        <v>84931.57</v>
      </c>
      <c r="AQ162" s="253">
        <v>79776</v>
      </c>
      <c r="AR162" s="253">
        <v>0</v>
      </c>
      <c r="AS162" s="253">
        <v>12655.44</v>
      </c>
      <c r="AT162" s="253">
        <v>410262.94</v>
      </c>
      <c r="AU162" s="250">
        <f t="shared" si="79"/>
        <v>39066306.629999988</v>
      </c>
    </row>
    <row r="163" spans="1:47" s="133" customFormat="1">
      <c r="A163" s="143" t="s">
        <v>535</v>
      </c>
      <c r="B163" s="285">
        <v>275505.8</v>
      </c>
      <c r="C163" s="258">
        <v>0</v>
      </c>
      <c r="D163" s="258">
        <v>0</v>
      </c>
      <c r="E163" s="258">
        <v>12374.63</v>
      </c>
      <c r="F163" s="258">
        <v>8040.8</v>
      </c>
      <c r="G163" s="258">
        <v>10014.59</v>
      </c>
      <c r="H163" s="258">
        <v>1712.97</v>
      </c>
      <c r="I163" s="258">
        <v>0</v>
      </c>
      <c r="J163" s="258">
        <v>0</v>
      </c>
      <c r="K163" s="258">
        <v>1.36</v>
      </c>
      <c r="L163" s="258">
        <v>6613879.5599999996</v>
      </c>
      <c r="M163" s="258">
        <v>4937123.92</v>
      </c>
      <c r="N163" s="258">
        <v>0</v>
      </c>
      <c r="O163" s="258">
        <v>0</v>
      </c>
      <c r="P163" s="258">
        <v>647.38</v>
      </c>
      <c r="Q163" s="258">
        <v>362.88</v>
      </c>
      <c r="R163" s="258">
        <v>2313278.9500000002</v>
      </c>
      <c r="S163" s="258">
        <v>1083744.26</v>
      </c>
      <c r="T163" s="258">
        <v>6873.36</v>
      </c>
      <c r="U163" s="258">
        <v>0</v>
      </c>
      <c r="V163" s="258">
        <v>1589872.48</v>
      </c>
      <c r="W163" s="258">
        <v>0</v>
      </c>
      <c r="X163" s="258">
        <v>0</v>
      </c>
      <c r="Y163" s="258">
        <v>227008.25</v>
      </c>
      <c r="Z163" s="258">
        <v>0</v>
      </c>
      <c r="AA163" s="258">
        <v>325017.23</v>
      </c>
      <c r="AB163" s="258">
        <v>31410.27</v>
      </c>
      <c r="AC163" s="258">
        <v>6212816.6799999997</v>
      </c>
      <c r="AD163" s="258" t="s">
        <v>537</v>
      </c>
      <c r="AE163" s="258">
        <v>1009490</v>
      </c>
      <c r="AF163" s="258">
        <v>2041739.38</v>
      </c>
      <c r="AG163" s="258">
        <v>475480.32000000001</v>
      </c>
      <c r="AH163" s="258">
        <v>0</v>
      </c>
      <c r="AI163" s="258">
        <v>0</v>
      </c>
      <c r="AJ163" s="258">
        <v>0</v>
      </c>
      <c r="AK163" s="258">
        <v>26597.48</v>
      </c>
      <c r="AL163" s="258">
        <v>89398.34</v>
      </c>
      <c r="AM163" s="258">
        <v>171654.96</v>
      </c>
      <c r="AN163" s="258">
        <v>66094.95</v>
      </c>
      <c r="AO163" s="258">
        <v>0</v>
      </c>
      <c r="AP163" s="258">
        <v>106507.89</v>
      </c>
      <c r="AQ163" s="258">
        <v>58243.28</v>
      </c>
      <c r="AR163" s="258">
        <v>0</v>
      </c>
      <c r="AS163" s="258">
        <v>18465.36</v>
      </c>
      <c r="AT163" s="258">
        <v>349852.96</v>
      </c>
      <c r="AU163" s="238">
        <f t="shared" si="79"/>
        <v>28063210.289999999</v>
      </c>
    </row>
    <row r="164" spans="1:47" s="133" customFormat="1">
      <c r="A164" s="143" t="s">
        <v>538</v>
      </c>
      <c r="B164" s="284">
        <v>159231.17000000001</v>
      </c>
      <c r="C164" s="253">
        <v>0</v>
      </c>
      <c r="D164" s="253">
        <v>0.19</v>
      </c>
      <c r="E164" s="253">
        <v>2907.54</v>
      </c>
      <c r="F164" s="253">
        <v>547.20000000000005</v>
      </c>
      <c r="G164" s="253">
        <v>14569.69</v>
      </c>
      <c r="H164" s="253">
        <v>326.89999999999998</v>
      </c>
      <c r="I164" s="253">
        <v>0</v>
      </c>
      <c r="J164" s="253">
        <v>0</v>
      </c>
      <c r="K164" s="253">
        <v>1143.06</v>
      </c>
      <c r="L164" s="253">
        <v>6598097.9800000004</v>
      </c>
      <c r="M164" s="253">
        <v>5184045.5999999996</v>
      </c>
      <c r="N164" s="253">
        <v>5.95</v>
      </c>
      <c r="O164" s="253">
        <v>0</v>
      </c>
      <c r="P164" s="253">
        <v>0</v>
      </c>
      <c r="Q164" s="253">
        <v>1211.22</v>
      </c>
      <c r="R164" s="253">
        <v>2582417.69</v>
      </c>
      <c r="S164" s="253">
        <v>845748.1</v>
      </c>
      <c r="T164" s="253">
        <v>7112.58</v>
      </c>
      <c r="U164" s="253">
        <v>0</v>
      </c>
      <c r="V164" s="253">
        <v>1687595.43</v>
      </c>
      <c r="W164" s="253">
        <v>0</v>
      </c>
      <c r="X164" s="253">
        <v>6515</v>
      </c>
      <c r="Y164" s="253">
        <v>47039.12</v>
      </c>
      <c r="Z164" s="253">
        <v>0</v>
      </c>
      <c r="AA164" s="253">
        <v>319395.3</v>
      </c>
      <c r="AB164" s="253">
        <v>3223.49</v>
      </c>
      <c r="AC164" s="253">
        <v>4784344.71</v>
      </c>
      <c r="AD164" s="253">
        <v>1368352.21</v>
      </c>
      <c r="AE164" s="253">
        <v>1026883.27</v>
      </c>
      <c r="AF164" s="253">
        <v>1053986.9099999999</v>
      </c>
      <c r="AG164" s="253">
        <v>158314.46</v>
      </c>
      <c r="AH164" s="253">
        <v>0</v>
      </c>
      <c r="AI164" s="253">
        <v>0</v>
      </c>
      <c r="AJ164" s="253">
        <v>0</v>
      </c>
      <c r="AK164" s="253">
        <v>29819.64</v>
      </c>
      <c r="AL164" s="253">
        <v>211625.97</v>
      </c>
      <c r="AM164" s="253">
        <v>248851.72</v>
      </c>
      <c r="AN164" s="253">
        <v>21237.93</v>
      </c>
      <c r="AO164" s="253">
        <v>0</v>
      </c>
      <c r="AP164" s="253">
        <v>175451.3</v>
      </c>
      <c r="AQ164" s="253">
        <v>46947.360000000001</v>
      </c>
      <c r="AR164" s="253">
        <v>0</v>
      </c>
      <c r="AS164" s="253">
        <v>23734.799999999999</v>
      </c>
      <c r="AT164" s="253">
        <v>295225.77</v>
      </c>
      <c r="AU164" s="250">
        <f t="shared" si="79"/>
        <v>26905909.260000002</v>
      </c>
    </row>
    <row r="165" spans="1:47" s="133" customFormat="1">
      <c r="A165" s="143" t="s">
        <v>540</v>
      </c>
      <c r="B165" s="285">
        <v>77500</v>
      </c>
      <c r="C165" s="258">
        <v>0</v>
      </c>
      <c r="D165" s="258">
        <v>0</v>
      </c>
      <c r="E165" s="258">
        <v>0</v>
      </c>
      <c r="F165" s="258">
        <v>8419.6</v>
      </c>
      <c r="G165" s="258">
        <v>16888</v>
      </c>
      <c r="H165" s="258">
        <v>1648.01</v>
      </c>
      <c r="I165" s="258">
        <v>0</v>
      </c>
      <c r="J165" s="258">
        <v>0</v>
      </c>
      <c r="K165" s="258">
        <v>1317.55</v>
      </c>
      <c r="L165" s="258">
        <v>7240028.9199999999</v>
      </c>
      <c r="M165" s="258">
        <v>5466170.2000000002</v>
      </c>
      <c r="N165" s="258">
        <v>0</v>
      </c>
      <c r="O165" s="258">
        <v>0</v>
      </c>
      <c r="P165" s="258">
        <v>612.32000000000005</v>
      </c>
      <c r="Q165" s="258">
        <v>3142.78</v>
      </c>
      <c r="R165" s="258">
        <v>2096595.34</v>
      </c>
      <c r="S165" s="258">
        <v>604393.29</v>
      </c>
      <c r="T165" s="258">
        <v>15206.89</v>
      </c>
      <c r="U165" s="258">
        <v>0</v>
      </c>
      <c r="V165" s="258">
        <v>1374234.61</v>
      </c>
      <c r="W165" s="258">
        <v>0</v>
      </c>
      <c r="X165" s="258">
        <v>3724</v>
      </c>
      <c r="Y165" s="258">
        <v>35427.4</v>
      </c>
      <c r="Z165" s="258">
        <v>0</v>
      </c>
      <c r="AA165" s="258">
        <v>357302</v>
      </c>
      <c r="AB165" s="258">
        <v>8909.61</v>
      </c>
      <c r="AC165" s="258">
        <v>3388416.34</v>
      </c>
      <c r="AD165" s="258">
        <v>912438.19</v>
      </c>
      <c r="AE165" s="258">
        <v>1394615.7</v>
      </c>
      <c r="AF165" s="258">
        <v>811911.71</v>
      </c>
      <c r="AG165" s="258">
        <v>57200.68</v>
      </c>
      <c r="AH165" s="258">
        <v>0</v>
      </c>
      <c r="AI165" s="258">
        <v>0</v>
      </c>
      <c r="AJ165" s="258">
        <v>0</v>
      </c>
      <c r="AK165" s="258">
        <v>74519.960000000006</v>
      </c>
      <c r="AL165" s="258">
        <v>89396.96</v>
      </c>
      <c r="AM165" s="258">
        <v>253282.16</v>
      </c>
      <c r="AN165" s="258">
        <v>22892.42</v>
      </c>
      <c r="AO165" s="258">
        <v>0</v>
      </c>
      <c r="AP165" s="258">
        <v>143777.79999999999</v>
      </c>
      <c r="AQ165" s="258">
        <v>8850.64</v>
      </c>
      <c r="AR165" s="258">
        <v>0</v>
      </c>
      <c r="AS165" s="258">
        <v>22752.880000000001</v>
      </c>
      <c r="AT165" s="258">
        <v>92770.58</v>
      </c>
      <c r="AU165" s="238">
        <f t="shared" si="79"/>
        <v>24584346.540000003</v>
      </c>
    </row>
    <row r="166" spans="1:47" s="133" customFormat="1">
      <c r="A166" s="143" t="s">
        <v>542</v>
      </c>
      <c r="B166" s="285">
        <v>121598.38</v>
      </c>
      <c r="C166" s="258">
        <v>140.71</v>
      </c>
      <c r="D166" s="258">
        <v>0</v>
      </c>
      <c r="E166" s="258">
        <v>7291.17</v>
      </c>
      <c r="F166" s="258">
        <v>668</v>
      </c>
      <c r="G166" s="258">
        <v>22719.16</v>
      </c>
      <c r="H166" s="258">
        <v>1584.89</v>
      </c>
      <c r="I166" s="258">
        <v>0</v>
      </c>
      <c r="J166" s="258">
        <v>0</v>
      </c>
      <c r="K166" s="258">
        <v>12.21</v>
      </c>
      <c r="L166" s="258">
        <v>8144905.6100000003</v>
      </c>
      <c r="M166" s="258">
        <v>6145461.6799999997</v>
      </c>
      <c r="N166" s="258">
        <v>0</v>
      </c>
      <c r="O166" s="258">
        <v>0</v>
      </c>
      <c r="P166" s="258">
        <v>3.41</v>
      </c>
      <c r="Q166" s="258">
        <v>9378.56</v>
      </c>
      <c r="R166" s="258">
        <v>2733611.56</v>
      </c>
      <c r="S166" s="258">
        <v>1280662.8899999999</v>
      </c>
      <c r="T166" s="258">
        <v>270187.53000000003</v>
      </c>
      <c r="U166" s="258">
        <v>0</v>
      </c>
      <c r="V166" s="258">
        <v>1080836.44</v>
      </c>
      <c r="W166" s="258">
        <v>0</v>
      </c>
      <c r="X166" s="258">
        <v>15249</v>
      </c>
      <c r="Y166" s="258">
        <v>21368.52</v>
      </c>
      <c r="Z166" s="258">
        <v>0</v>
      </c>
      <c r="AA166" s="258">
        <v>254457.60000000001</v>
      </c>
      <c r="AB166" s="258">
        <v>79601.97</v>
      </c>
      <c r="AC166" s="258">
        <v>860736.01</v>
      </c>
      <c r="AD166" s="258">
        <v>1490847.94</v>
      </c>
      <c r="AE166" s="258">
        <v>1627997.05</v>
      </c>
      <c r="AF166" s="258">
        <v>850344.9</v>
      </c>
      <c r="AG166" s="258">
        <v>243724</v>
      </c>
      <c r="AH166" s="258">
        <v>0</v>
      </c>
      <c r="AI166" s="258">
        <v>0</v>
      </c>
      <c r="AJ166" s="258">
        <v>2224</v>
      </c>
      <c r="AK166" s="258">
        <v>211215.8</v>
      </c>
      <c r="AL166" s="258">
        <v>131082.19</v>
      </c>
      <c r="AM166" s="258">
        <v>257609.72</v>
      </c>
      <c r="AN166" s="258">
        <v>10560</v>
      </c>
      <c r="AO166" s="258">
        <v>0</v>
      </c>
      <c r="AP166" s="258">
        <v>178211.48</v>
      </c>
      <c r="AQ166" s="258">
        <v>2268</v>
      </c>
      <c r="AR166" s="258">
        <v>0</v>
      </c>
      <c r="AS166" s="258">
        <v>20997.279999999999</v>
      </c>
      <c r="AT166" s="258">
        <v>279508.77</v>
      </c>
      <c r="AU166" s="238">
        <f t="shared" si="79"/>
        <v>26357066.430000007</v>
      </c>
    </row>
    <row r="167" spans="1:47" s="133" customFormat="1">
      <c r="A167" s="143" t="s">
        <v>543</v>
      </c>
      <c r="B167" s="284">
        <v>40000</v>
      </c>
      <c r="C167" s="253">
        <v>0</v>
      </c>
      <c r="D167" s="253">
        <v>0</v>
      </c>
      <c r="E167" s="253">
        <v>3864.55</v>
      </c>
      <c r="F167" s="253">
        <v>48</v>
      </c>
      <c r="G167" s="253">
        <v>13493.88</v>
      </c>
      <c r="H167" s="253">
        <v>0</v>
      </c>
      <c r="I167" s="253">
        <v>0</v>
      </c>
      <c r="J167" s="253">
        <v>0</v>
      </c>
      <c r="K167" s="253">
        <v>0</v>
      </c>
      <c r="L167" s="253">
        <v>7226590.5800000001</v>
      </c>
      <c r="M167" s="253">
        <v>6313517.5899999999</v>
      </c>
      <c r="N167" s="253">
        <v>13.88</v>
      </c>
      <c r="O167" s="253">
        <v>0</v>
      </c>
      <c r="P167" s="253">
        <v>616.48</v>
      </c>
      <c r="Q167" s="253">
        <v>1134</v>
      </c>
      <c r="R167" s="253">
        <v>2438648.2599999998</v>
      </c>
      <c r="S167" s="253">
        <v>1396834.57</v>
      </c>
      <c r="T167" s="253">
        <v>396213.2</v>
      </c>
      <c r="U167" s="253">
        <v>0</v>
      </c>
      <c r="V167" s="253">
        <v>1105476.52</v>
      </c>
      <c r="W167" s="253">
        <v>0</v>
      </c>
      <c r="X167" s="253">
        <v>0</v>
      </c>
      <c r="Y167" s="253">
        <v>17259.560000000001</v>
      </c>
      <c r="Z167" s="253">
        <v>0</v>
      </c>
      <c r="AA167" s="253">
        <v>426263.92</v>
      </c>
      <c r="AB167" s="253">
        <v>4870.6099999999997</v>
      </c>
      <c r="AC167" s="253">
        <v>1810777.76</v>
      </c>
      <c r="AD167" s="253">
        <v>1388273.73</v>
      </c>
      <c r="AE167" s="253">
        <v>1692278.29</v>
      </c>
      <c r="AF167" s="253">
        <v>1478066.47</v>
      </c>
      <c r="AG167" s="253">
        <v>320439</v>
      </c>
      <c r="AH167" s="253">
        <v>0</v>
      </c>
      <c r="AI167" s="253">
        <v>0</v>
      </c>
      <c r="AJ167" s="253">
        <v>0</v>
      </c>
      <c r="AK167" s="253">
        <v>395920.47</v>
      </c>
      <c r="AL167" s="253">
        <v>90821.66</v>
      </c>
      <c r="AM167" s="253">
        <v>268144.37</v>
      </c>
      <c r="AN167" s="253">
        <v>48589</v>
      </c>
      <c r="AO167" s="253">
        <v>0</v>
      </c>
      <c r="AP167" s="253">
        <v>133448.75</v>
      </c>
      <c r="AQ167" s="253">
        <v>45</v>
      </c>
      <c r="AR167" s="253">
        <v>10000</v>
      </c>
      <c r="AS167" s="253">
        <v>17409.32</v>
      </c>
      <c r="AT167" s="253">
        <v>222528.65</v>
      </c>
      <c r="AU167" s="250">
        <f t="shared" si="79"/>
        <v>27261588.069999997</v>
      </c>
    </row>
    <row r="168" spans="1:47" s="133" customFormat="1">
      <c r="A168" s="143" t="s">
        <v>546</v>
      </c>
      <c r="B168" s="285">
        <v>97432.89</v>
      </c>
      <c r="C168" s="258">
        <v>100</v>
      </c>
      <c r="D168" s="258">
        <v>0</v>
      </c>
      <c r="E168" s="258">
        <v>1578.77</v>
      </c>
      <c r="F168" s="258">
        <v>537.20000000000005</v>
      </c>
      <c r="G168" s="258">
        <v>17033.29</v>
      </c>
      <c r="H168" s="258">
        <v>0</v>
      </c>
      <c r="I168" s="258">
        <v>0</v>
      </c>
      <c r="J168" s="258">
        <v>0</v>
      </c>
      <c r="K168" s="258">
        <v>0</v>
      </c>
      <c r="L168" s="258">
        <v>6056899.2999999998</v>
      </c>
      <c r="M168" s="258">
        <v>6323895.8399999999</v>
      </c>
      <c r="N168" s="258">
        <v>0</v>
      </c>
      <c r="O168" s="258">
        <v>2153.23</v>
      </c>
      <c r="P168" s="258">
        <v>1301.02</v>
      </c>
      <c r="Q168" s="258">
        <v>838.32</v>
      </c>
      <c r="R168" s="258">
        <v>2740824.64</v>
      </c>
      <c r="S168" s="258" t="s">
        <v>548</v>
      </c>
      <c r="T168" s="258">
        <v>406115.04</v>
      </c>
      <c r="U168" s="258">
        <v>0</v>
      </c>
      <c r="V168" s="258">
        <v>1594728.96</v>
      </c>
      <c r="W168" s="258">
        <v>0</v>
      </c>
      <c r="X168" s="258">
        <v>0</v>
      </c>
      <c r="Y168" s="258">
        <v>6630.92</v>
      </c>
      <c r="Z168" s="258">
        <v>0</v>
      </c>
      <c r="AA168" s="258">
        <v>348139.79</v>
      </c>
      <c r="AB168" s="258">
        <v>5478.66</v>
      </c>
      <c r="AC168" s="258">
        <v>3995691.66</v>
      </c>
      <c r="AD168" s="258">
        <v>597067.49</v>
      </c>
      <c r="AE168" s="258">
        <v>977988.36</v>
      </c>
      <c r="AF168" s="258">
        <v>1349100.48</v>
      </c>
      <c r="AG168" s="258">
        <v>233396</v>
      </c>
      <c r="AH168" s="258">
        <v>0</v>
      </c>
      <c r="AI168" s="258">
        <v>0</v>
      </c>
      <c r="AJ168" s="258">
        <v>0</v>
      </c>
      <c r="AK168" s="258">
        <v>83040.94</v>
      </c>
      <c r="AL168" s="258">
        <v>70977</v>
      </c>
      <c r="AM168" s="258">
        <v>168470.51</v>
      </c>
      <c r="AN168" s="258">
        <v>24640</v>
      </c>
      <c r="AO168" s="258">
        <v>104.8</v>
      </c>
      <c r="AP168" s="258">
        <v>127948.24</v>
      </c>
      <c r="AQ168" s="258">
        <v>26522.560000000001</v>
      </c>
      <c r="AR168" s="258">
        <v>0</v>
      </c>
      <c r="AS168" s="258">
        <v>51993.56</v>
      </c>
      <c r="AT168" s="258">
        <v>111452.17</v>
      </c>
      <c r="AU168" s="238">
        <f t="shared" si="79"/>
        <v>25422081.640000001</v>
      </c>
    </row>
    <row r="169" spans="1:47" s="133" customFormat="1">
      <c r="A169" s="143" t="s">
        <v>549</v>
      </c>
      <c r="B169" s="284">
        <v>38051.339999999997</v>
      </c>
      <c r="C169" s="253">
        <v>0</v>
      </c>
      <c r="D169" s="253">
        <v>0</v>
      </c>
      <c r="E169" s="253">
        <v>1507.56</v>
      </c>
      <c r="F169" s="253">
        <v>975.36</v>
      </c>
      <c r="G169" s="253">
        <v>12068.67</v>
      </c>
      <c r="H169" s="253">
        <v>0</v>
      </c>
      <c r="I169" s="253">
        <v>0</v>
      </c>
      <c r="J169" s="253">
        <v>0</v>
      </c>
      <c r="K169" s="253">
        <v>2.37</v>
      </c>
      <c r="L169" s="253">
        <v>5242202.84</v>
      </c>
      <c r="M169" s="253">
        <v>6937353.04</v>
      </c>
      <c r="N169" s="253">
        <v>19.739999999999998</v>
      </c>
      <c r="O169" s="253">
        <v>643.83000000000004</v>
      </c>
      <c r="P169" s="253">
        <v>5439.68</v>
      </c>
      <c r="Q169" s="253">
        <v>516.72</v>
      </c>
      <c r="R169" s="253">
        <v>2671614.25</v>
      </c>
      <c r="S169" s="253">
        <v>1932521.56</v>
      </c>
      <c r="T169" s="253">
        <v>235946.23</v>
      </c>
      <c r="U169" s="253">
        <v>0</v>
      </c>
      <c r="V169" s="253">
        <v>2017457.31</v>
      </c>
      <c r="W169" s="253">
        <v>0</v>
      </c>
      <c r="X169" s="253">
        <v>0</v>
      </c>
      <c r="Y169" s="253">
        <v>589.67999999999995</v>
      </c>
      <c r="Z169" s="253">
        <v>755</v>
      </c>
      <c r="AA169" s="253">
        <v>713706.09</v>
      </c>
      <c r="AB169" s="253">
        <v>3125.7</v>
      </c>
      <c r="AC169" s="253">
        <v>1542545.64</v>
      </c>
      <c r="AD169" s="253">
        <v>571763.72</v>
      </c>
      <c r="AE169" s="253" t="s">
        <v>552</v>
      </c>
      <c r="AF169" s="253">
        <v>2502779</v>
      </c>
      <c r="AG169" s="253">
        <v>149885.37</v>
      </c>
      <c r="AH169" s="253">
        <v>0</v>
      </c>
      <c r="AI169" s="253">
        <v>0</v>
      </c>
      <c r="AJ169" s="253">
        <v>0</v>
      </c>
      <c r="AK169" s="253">
        <v>88460.479999999996</v>
      </c>
      <c r="AL169" s="253">
        <v>49687</v>
      </c>
      <c r="AM169" s="253">
        <v>153317.53</v>
      </c>
      <c r="AN169" s="253">
        <v>98762</v>
      </c>
      <c r="AO169" s="253">
        <v>0</v>
      </c>
      <c r="AP169" s="253">
        <v>169290.37</v>
      </c>
      <c r="AQ169" s="253">
        <v>168657.72</v>
      </c>
      <c r="AR169" s="253">
        <v>0</v>
      </c>
      <c r="AS169" s="253">
        <v>31759.72</v>
      </c>
      <c r="AT169" s="253">
        <v>400473.91</v>
      </c>
      <c r="AU169" s="250">
        <f t="shared" si="79"/>
        <v>25741879.43</v>
      </c>
    </row>
    <row r="170" spans="1:47" s="133" customFormat="1">
      <c r="A170" s="143" t="s">
        <v>553</v>
      </c>
      <c r="B170" s="285">
        <v>23786.959999999999</v>
      </c>
      <c r="C170" s="258">
        <v>0</v>
      </c>
      <c r="D170" s="258">
        <v>0</v>
      </c>
      <c r="E170" s="258">
        <v>2171.9499999999998</v>
      </c>
      <c r="F170" s="258">
        <v>7559.4</v>
      </c>
      <c r="G170" s="258">
        <v>17413.86</v>
      </c>
      <c r="H170" s="258">
        <v>1136.8499999999999</v>
      </c>
      <c r="I170" s="258">
        <v>4.3899999999999997</v>
      </c>
      <c r="J170" s="258">
        <v>0</v>
      </c>
      <c r="K170" s="258">
        <v>898.12</v>
      </c>
      <c r="L170" s="258">
        <v>5007811.72</v>
      </c>
      <c r="M170" s="258">
        <v>5789208.7199999997</v>
      </c>
      <c r="N170" s="258">
        <v>0</v>
      </c>
      <c r="O170" s="258">
        <v>310.26</v>
      </c>
      <c r="P170" s="258">
        <v>455.87</v>
      </c>
      <c r="Q170" s="258">
        <v>145.36000000000001</v>
      </c>
      <c r="R170" s="258">
        <v>2354498.25</v>
      </c>
      <c r="S170" s="258">
        <v>2116508.61</v>
      </c>
      <c r="T170" s="258">
        <v>774429.11</v>
      </c>
      <c r="U170" s="258">
        <v>21420</v>
      </c>
      <c r="V170" s="258">
        <v>2424755.04</v>
      </c>
      <c r="W170" s="258">
        <v>0</v>
      </c>
      <c r="X170" s="258">
        <v>0</v>
      </c>
      <c r="Y170" s="258">
        <v>41764.400000000001</v>
      </c>
      <c r="Z170" s="258">
        <v>0</v>
      </c>
      <c r="AA170" s="258">
        <v>1094854.08</v>
      </c>
      <c r="AB170" s="258">
        <v>52619.08</v>
      </c>
      <c r="AC170" s="258">
        <v>3197471.53</v>
      </c>
      <c r="AD170" s="258">
        <v>1193522.55</v>
      </c>
      <c r="AE170" s="258">
        <v>1544841.53</v>
      </c>
      <c r="AF170" s="258">
        <v>2724635.21</v>
      </c>
      <c r="AG170" s="258">
        <v>285323.8</v>
      </c>
      <c r="AH170" s="258">
        <v>0</v>
      </c>
      <c r="AI170" s="258">
        <v>0</v>
      </c>
      <c r="AJ170" s="258">
        <v>1240</v>
      </c>
      <c r="AK170" s="258">
        <v>31025</v>
      </c>
      <c r="AL170" s="258">
        <v>68298.039999999994</v>
      </c>
      <c r="AM170" s="258">
        <v>132546.09</v>
      </c>
      <c r="AN170" s="258">
        <v>16359</v>
      </c>
      <c r="AO170" s="258">
        <v>0</v>
      </c>
      <c r="AP170" s="258">
        <v>139207.32999999999</v>
      </c>
      <c r="AQ170" s="258">
        <v>157044.51999999999</v>
      </c>
      <c r="AR170" s="258">
        <v>0</v>
      </c>
      <c r="AS170" s="258">
        <v>33225.279999999999</v>
      </c>
      <c r="AT170" s="258">
        <v>532808.66</v>
      </c>
      <c r="AU170" s="238">
        <f t="shared" si="79"/>
        <v>29789300.569999997</v>
      </c>
    </row>
    <row r="171" spans="1:47" s="133" customFormat="1">
      <c r="A171" s="143" t="s">
        <v>555</v>
      </c>
      <c r="B171" s="284">
        <v>43193.75</v>
      </c>
      <c r="C171" s="253">
        <v>0</v>
      </c>
      <c r="D171" s="253">
        <v>0</v>
      </c>
      <c r="E171" s="253">
        <v>13608.39</v>
      </c>
      <c r="F171" s="253">
        <v>278.39999999999998</v>
      </c>
      <c r="G171" s="253">
        <v>6430.49</v>
      </c>
      <c r="H171" s="253">
        <v>1461.5</v>
      </c>
      <c r="I171" s="253">
        <v>0</v>
      </c>
      <c r="J171" s="253">
        <v>0</v>
      </c>
      <c r="K171" s="253">
        <v>1214.32</v>
      </c>
      <c r="L171" s="253">
        <v>5526288.04</v>
      </c>
      <c r="M171" s="253">
        <v>4937166.8</v>
      </c>
      <c r="N171" s="253">
        <v>0</v>
      </c>
      <c r="O171" s="253">
        <v>0</v>
      </c>
      <c r="P171" s="253">
        <v>0</v>
      </c>
      <c r="Q171" s="253">
        <v>90.72</v>
      </c>
      <c r="R171" s="253">
        <v>2291505.42</v>
      </c>
      <c r="S171" s="253">
        <v>1796181.49</v>
      </c>
      <c r="T171" s="253">
        <v>272395.59999999998</v>
      </c>
      <c r="U171" s="253">
        <v>0</v>
      </c>
      <c r="V171" s="253">
        <v>2937273.24</v>
      </c>
      <c r="W171" s="253">
        <v>0</v>
      </c>
      <c r="X171" s="253">
        <v>0</v>
      </c>
      <c r="Y171" s="253">
        <v>476762.38</v>
      </c>
      <c r="Z171" s="253">
        <v>0</v>
      </c>
      <c r="AA171" s="253">
        <v>1028580.91</v>
      </c>
      <c r="AB171" s="253">
        <v>1616.58</v>
      </c>
      <c r="AC171" s="253">
        <v>6239594.6799999997</v>
      </c>
      <c r="AD171" s="253">
        <v>2380117.4900000002</v>
      </c>
      <c r="AE171" s="253">
        <v>1416565.3</v>
      </c>
      <c r="AF171" s="253">
        <v>2350511.62</v>
      </c>
      <c r="AG171" s="253">
        <v>164994</v>
      </c>
      <c r="AH171" s="253">
        <v>0</v>
      </c>
      <c r="AI171" s="253">
        <v>0</v>
      </c>
      <c r="AJ171" s="253">
        <v>2363</v>
      </c>
      <c r="AK171" s="253">
        <v>14130</v>
      </c>
      <c r="AL171" s="253">
        <v>51240</v>
      </c>
      <c r="AM171" s="253">
        <v>168127.39</v>
      </c>
      <c r="AN171" s="253">
        <v>78608</v>
      </c>
      <c r="AO171" s="253">
        <v>0</v>
      </c>
      <c r="AP171" s="253">
        <v>132954.21</v>
      </c>
      <c r="AQ171" s="253">
        <v>136077.79999999999</v>
      </c>
      <c r="AR171" s="253">
        <v>0</v>
      </c>
      <c r="AS171" s="253">
        <v>21102</v>
      </c>
      <c r="AT171" s="253">
        <v>198086.08</v>
      </c>
      <c r="AU171" s="250">
        <f t="shared" si="79"/>
        <v>32688519.599999998</v>
      </c>
    </row>
    <row r="172" spans="1:47" s="133" customFormat="1">
      <c r="A172" s="149"/>
      <c r="B172" s="122">
        <f>+SUM(B160:B171)</f>
        <v>1399103.44</v>
      </c>
      <c r="C172" s="122">
        <f t="shared" ref="C172:AU172" si="80">+SUM(C160:C171)</f>
        <v>240.71</v>
      </c>
      <c r="D172" s="122">
        <f t="shared" si="80"/>
        <v>2450.19</v>
      </c>
      <c r="E172" s="122">
        <f t="shared" si="80"/>
        <v>46402.39</v>
      </c>
      <c r="F172" s="122">
        <f t="shared" si="80"/>
        <v>28070.520000000004</v>
      </c>
      <c r="G172" s="122">
        <f t="shared" si="80"/>
        <v>165773.39000000001</v>
      </c>
      <c r="H172" s="122">
        <f t="shared" si="80"/>
        <v>18504.759999999998</v>
      </c>
      <c r="I172" s="122">
        <f t="shared" si="80"/>
        <v>5.5</v>
      </c>
      <c r="J172" s="122">
        <f t="shared" si="80"/>
        <v>0</v>
      </c>
      <c r="K172" s="122">
        <f t="shared" si="80"/>
        <v>5518.37</v>
      </c>
      <c r="L172" s="122">
        <f t="shared" si="80"/>
        <v>77165170.189999998</v>
      </c>
      <c r="M172" s="122">
        <f t="shared" si="80"/>
        <v>69499135.440000013</v>
      </c>
      <c r="N172" s="122">
        <f t="shared" si="80"/>
        <v>45.09</v>
      </c>
      <c r="O172" s="122">
        <f t="shared" si="80"/>
        <v>4289.3900000000003</v>
      </c>
      <c r="P172" s="122">
        <f t="shared" si="80"/>
        <v>15150.86</v>
      </c>
      <c r="Q172" s="122">
        <f t="shared" si="80"/>
        <v>17352.260000000002</v>
      </c>
      <c r="R172" s="122">
        <f t="shared" si="80"/>
        <v>29872023.710000001</v>
      </c>
      <c r="S172" s="122">
        <f t="shared" si="80"/>
        <v>17385889.66</v>
      </c>
      <c r="T172" s="122">
        <f t="shared" si="80"/>
        <v>3324750.83</v>
      </c>
      <c r="U172" s="122">
        <f t="shared" si="80"/>
        <v>21420</v>
      </c>
      <c r="V172" s="122">
        <f t="shared" si="80"/>
        <v>23567147.329999998</v>
      </c>
      <c r="W172" s="122">
        <f t="shared" si="80"/>
        <v>0</v>
      </c>
      <c r="X172" s="122">
        <f t="shared" si="80"/>
        <v>54337.1</v>
      </c>
      <c r="Y172" s="122">
        <f t="shared" si="80"/>
        <v>2243152.8199999998</v>
      </c>
      <c r="Z172" s="122">
        <f t="shared" si="80"/>
        <v>393527.74</v>
      </c>
      <c r="AA172" s="122">
        <f t="shared" si="80"/>
        <v>6536373.1900000004</v>
      </c>
      <c r="AB172" s="122">
        <f t="shared" si="80"/>
        <v>254669.54</v>
      </c>
      <c r="AC172" s="122">
        <f t="shared" si="80"/>
        <v>53386012.659999989</v>
      </c>
      <c r="AD172" s="122">
        <f t="shared" si="80"/>
        <v>16775220.760000002</v>
      </c>
      <c r="AE172" s="122">
        <f t="shared" si="80"/>
        <v>12927128.299999999</v>
      </c>
      <c r="AF172" s="122">
        <f t="shared" si="80"/>
        <v>19692761.320000004</v>
      </c>
      <c r="AG172" s="122">
        <f t="shared" si="80"/>
        <v>2791823.0199999996</v>
      </c>
      <c r="AH172" s="122">
        <f t="shared" si="80"/>
        <v>1005.49</v>
      </c>
      <c r="AI172" s="122">
        <f t="shared" si="80"/>
        <v>0</v>
      </c>
      <c r="AJ172" s="122">
        <f t="shared" si="80"/>
        <v>7953.76</v>
      </c>
      <c r="AK172" s="122">
        <f t="shared" si="80"/>
        <v>1212427.43</v>
      </c>
      <c r="AL172" s="122">
        <f t="shared" si="80"/>
        <v>1018365.9400000001</v>
      </c>
      <c r="AM172" s="122">
        <f t="shared" si="80"/>
        <v>2323753.89</v>
      </c>
      <c r="AN172" s="122">
        <f t="shared" si="80"/>
        <v>462857.3</v>
      </c>
      <c r="AO172" s="122">
        <f t="shared" si="80"/>
        <v>104.8</v>
      </c>
      <c r="AP172" s="122">
        <f t="shared" si="80"/>
        <v>1557235.7799999998</v>
      </c>
      <c r="AQ172" s="122">
        <f t="shared" si="80"/>
        <v>888186.84000000008</v>
      </c>
      <c r="AR172" s="122">
        <f t="shared" si="80"/>
        <v>10000</v>
      </c>
      <c r="AS172" s="122">
        <f t="shared" si="80"/>
        <v>316057.40000000002</v>
      </c>
      <c r="AT172" s="122">
        <f t="shared" si="80"/>
        <v>3288653.1000000006</v>
      </c>
      <c r="AU172" s="122">
        <f t="shared" si="80"/>
        <v>348680052.20999998</v>
      </c>
    </row>
    <row r="173" spans="1:47" s="133" customFormat="1">
      <c r="A173" s="143" t="s">
        <v>557</v>
      </c>
      <c r="B173" s="285">
        <v>39097.65</v>
      </c>
      <c r="C173" s="258">
        <v>0</v>
      </c>
      <c r="D173" s="258">
        <v>0</v>
      </c>
      <c r="E173" s="258">
        <v>8155.11</v>
      </c>
      <c r="F173" s="258">
        <v>1778.76</v>
      </c>
      <c r="G173" s="258">
        <v>5585.05</v>
      </c>
      <c r="H173" s="258">
        <v>0</v>
      </c>
      <c r="I173" s="258">
        <v>0</v>
      </c>
      <c r="J173" s="258">
        <v>0</v>
      </c>
      <c r="K173" s="258">
        <v>0</v>
      </c>
      <c r="L173" s="258">
        <v>6155957.04</v>
      </c>
      <c r="M173" s="258">
        <v>5465188.7800000003</v>
      </c>
      <c r="N173" s="258">
        <v>33.03</v>
      </c>
      <c r="O173" s="258">
        <v>423.6</v>
      </c>
      <c r="P173" s="258">
        <v>1283.71</v>
      </c>
      <c r="Q173" s="258">
        <v>427.53</v>
      </c>
      <c r="R173" s="258">
        <v>2413192.8199999998</v>
      </c>
      <c r="S173" s="258">
        <v>1573768.22</v>
      </c>
      <c r="T173" s="258">
        <v>179269.67</v>
      </c>
      <c r="U173" s="258">
        <v>0</v>
      </c>
      <c r="V173" s="258">
        <v>2772895.7</v>
      </c>
      <c r="W173" s="258">
        <v>0</v>
      </c>
      <c r="X173" s="258">
        <v>7649</v>
      </c>
      <c r="Y173" s="258">
        <v>576231.68999999994</v>
      </c>
      <c r="Z173" s="258">
        <v>0</v>
      </c>
      <c r="AA173" s="258">
        <v>565790.84</v>
      </c>
      <c r="AB173" s="258">
        <v>33930.1</v>
      </c>
      <c r="AC173" s="258">
        <v>6781611.6500000004</v>
      </c>
      <c r="AD173" s="258">
        <v>3101889.03</v>
      </c>
      <c r="AE173" s="258">
        <v>1416537.68</v>
      </c>
      <c r="AF173" s="258">
        <v>975430.33</v>
      </c>
      <c r="AG173" s="258">
        <v>131762</v>
      </c>
      <c r="AH173" s="258">
        <v>0</v>
      </c>
      <c r="AI173" s="258">
        <v>1091</v>
      </c>
      <c r="AJ173" s="258">
        <v>0</v>
      </c>
      <c r="AK173" s="258">
        <v>58901.38</v>
      </c>
      <c r="AL173" s="258">
        <v>43834.38</v>
      </c>
      <c r="AM173" s="258">
        <v>151203.31</v>
      </c>
      <c r="AN173" s="258">
        <v>0</v>
      </c>
      <c r="AO173" s="258">
        <v>0</v>
      </c>
      <c r="AP173" s="258">
        <v>135075.69</v>
      </c>
      <c r="AQ173" s="258">
        <v>72687.679999999993</v>
      </c>
      <c r="AR173" s="258">
        <v>0</v>
      </c>
      <c r="AS173" s="258">
        <v>16801.919999999998</v>
      </c>
      <c r="AT173" s="258">
        <v>155638.18</v>
      </c>
      <c r="AU173" s="238">
        <f>SUM(B173:AT173)</f>
        <v>32843122.530000001</v>
      </c>
    </row>
    <row r="174" spans="1:47" s="133" customFormat="1">
      <c r="A174" s="143" t="s">
        <v>559</v>
      </c>
      <c r="B174" s="284">
        <v>42215.05</v>
      </c>
      <c r="C174" s="253">
        <v>0</v>
      </c>
      <c r="D174" s="253">
        <v>0</v>
      </c>
      <c r="E174" s="253">
        <v>4009.7</v>
      </c>
      <c r="F174" s="253">
        <v>287.60000000000002</v>
      </c>
      <c r="G174" s="253">
        <v>30280.55</v>
      </c>
      <c r="H174" s="253">
        <v>1678.31</v>
      </c>
      <c r="I174" s="253">
        <v>0</v>
      </c>
      <c r="J174" s="253">
        <v>0</v>
      </c>
      <c r="K174" s="253">
        <v>0</v>
      </c>
      <c r="L174" s="253">
        <v>5281870.2</v>
      </c>
      <c r="M174" s="253">
        <v>5051343.3</v>
      </c>
      <c r="N174" s="253">
        <v>6.39</v>
      </c>
      <c r="O174" s="253">
        <v>250</v>
      </c>
      <c r="P174" s="253">
        <v>636.55999999999995</v>
      </c>
      <c r="Q174" s="253">
        <v>0</v>
      </c>
      <c r="R174" s="253">
        <v>2296495.4700000002</v>
      </c>
      <c r="S174" s="253">
        <v>1374065.57</v>
      </c>
      <c r="T174" s="253">
        <v>79451.460000000006</v>
      </c>
      <c r="U174" s="253">
        <v>0</v>
      </c>
      <c r="V174" s="253">
        <v>2949286.2</v>
      </c>
      <c r="W174" s="253">
        <v>0</v>
      </c>
      <c r="X174" s="253">
        <v>5989</v>
      </c>
      <c r="Y174" s="253">
        <v>589878.5</v>
      </c>
      <c r="Z174" s="253">
        <v>0</v>
      </c>
      <c r="AA174" s="253">
        <v>595636.39</v>
      </c>
      <c r="AB174" s="253">
        <v>17361.47</v>
      </c>
      <c r="AC174" s="253">
        <v>5910189.8200000003</v>
      </c>
      <c r="AD174" s="253">
        <v>2688960.09</v>
      </c>
      <c r="AE174" s="253">
        <v>1532052.17</v>
      </c>
      <c r="AF174" s="253">
        <v>1045584</v>
      </c>
      <c r="AG174" s="253">
        <v>206536.2</v>
      </c>
      <c r="AH174" s="253">
        <v>0</v>
      </c>
      <c r="AI174" s="253">
        <v>0</v>
      </c>
      <c r="AJ174" s="253">
        <v>3269.44</v>
      </c>
      <c r="AK174" s="253">
        <v>138658.21</v>
      </c>
      <c r="AL174" s="253">
        <v>87384.38</v>
      </c>
      <c r="AM174" s="253">
        <v>124395.3</v>
      </c>
      <c r="AN174" s="253">
        <v>96297.600000000006</v>
      </c>
      <c r="AO174" s="253">
        <v>0</v>
      </c>
      <c r="AP174" s="253">
        <v>75071.86</v>
      </c>
      <c r="AQ174" s="253">
        <v>73816.240000000005</v>
      </c>
      <c r="AR174" s="253">
        <v>0</v>
      </c>
      <c r="AS174" s="253">
        <v>6450.72</v>
      </c>
      <c r="AT174" s="253">
        <v>315956.74</v>
      </c>
      <c r="AU174" s="292">
        <f t="shared" ref="AU174:AU181" si="81">SUM(B174:AT174)</f>
        <v>30625364.490000002</v>
      </c>
    </row>
    <row r="175" spans="1:47" s="133" customFormat="1">
      <c r="A175" s="143" t="s">
        <v>562</v>
      </c>
      <c r="B175" s="285">
        <v>37888.93</v>
      </c>
      <c r="C175" s="258">
        <v>0</v>
      </c>
      <c r="D175" s="258">
        <v>0</v>
      </c>
      <c r="E175" s="258">
        <v>3858.52</v>
      </c>
      <c r="F175" s="258">
        <v>353.28</v>
      </c>
      <c r="G175" s="258">
        <v>17004.22</v>
      </c>
      <c r="H175" s="258">
        <v>13.85</v>
      </c>
      <c r="I175" s="258">
        <v>0</v>
      </c>
      <c r="J175" s="258">
        <v>0</v>
      </c>
      <c r="K175" s="258">
        <v>0</v>
      </c>
      <c r="L175" s="258">
        <v>6171797.6200000001</v>
      </c>
      <c r="M175" s="258">
        <v>6023263.21</v>
      </c>
      <c r="N175" s="258">
        <v>23.16</v>
      </c>
      <c r="O175" s="258">
        <v>0</v>
      </c>
      <c r="P175" s="258">
        <v>547</v>
      </c>
      <c r="Q175" s="258">
        <v>0</v>
      </c>
      <c r="R175" s="258">
        <v>2568489.12</v>
      </c>
      <c r="S175" s="258">
        <v>914668.71</v>
      </c>
      <c r="T175" s="258">
        <v>32078.400000000001</v>
      </c>
      <c r="U175" s="258">
        <v>0</v>
      </c>
      <c r="V175" s="258">
        <v>2715576.61</v>
      </c>
      <c r="W175" s="258">
        <v>0</v>
      </c>
      <c r="X175" s="258">
        <v>4480</v>
      </c>
      <c r="Y175" s="258">
        <v>508465.97</v>
      </c>
      <c r="Z175" s="258">
        <v>1986</v>
      </c>
      <c r="AA175" s="258">
        <v>377764.46</v>
      </c>
      <c r="AB175" s="258">
        <v>60030.38</v>
      </c>
      <c r="AC175" s="258">
        <v>6140707.6900000004</v>
      </c>
      <c r="AD175" s="258">
        <v>2422182.9</v>
      </c>
      <c r="AE175" s="258">
        <v>1925899.29</v>
      </c>
      <c r="AF175" s="258">
        <v>1268868.5</v>
      </c>
      <c r="AG175" s="258">
        <v>101861.2</v>
      </c>
      <c r="AH175" s="258">
        <v>0</v>
      </c>
      <c r="AI175" s="258">
        <v>0</v>
      </c>
      <c r="AJ175" s="258">
        <v>0</v>
      </c>
      <c r="AK175" s="258">
        <v>62787.23</v>
      </c>
      <c r="AL175" s="258">
        <v>71005.600000000006</v>
      </c>
      <c r="AM175" s="258">
        <v>154804.26999999999</v>
      </c>
      <c r="AN175" s="258">
        <v>24402</v>
      </c>
      <c r="AO175" s="258">
        <v>0</v>
      </c>
      <c r="AP175" s="258">
        <v>7484.34</v>
      </c>
      <c r="AQ175" s="258">
        <v>67344.56</v>
      </c>
      <c r="AR175" s="258">
        <v>0</v>
      </c>
      <c r="AS175" s="258">
        <v>10310.959999999999</v>
      </c>
      <c r="AT175" s="258">
        <v>333173.28000000003</v>
      </c>
      <c r="AU175" s="238">
        <f t="shared" si="81"/>
        <v>32029121.260000002</v>
      </c>
    </row>
    <row r="176" spans="1:47" s="133" customFormat="1">
      <c r="A176" s="143" t="s">
        <v>564</v>
      </c>
      <c r="B176" s="284">
        <v>52800</v>
      </c>
      <c r="C176" s="253">
        <v>0</v>
      </c>
      <c r="D176" s="253">
        <v>0</v>
      </c>
      <c r="E176" s="253">
        <v>9491.82</v>
      </c>
      <c r="F176" s="253">
        <v>4716.08</v>
      </c>
      <c r="G176" s="253">
        <v>1749.91</v>
      </c>
      <c r="H176" s="253">
        <v>2639</v>
      </c>
      <c r="I176" s="253">
        <v>0</v>
      </c>
      <c r="J176" s="253">
        <v>0</v>
      </c>
      <c r="K176" s="253">
        <v>0</v>
      </c>
      <c r="L176" s="253">
        <v>5310014.2</v>
      </c>
      <c r="M176" s="253">
        <v>5102157.82</v>
      </c>
      <c r="N176" s="253">
        <v>0</v>
      </c>
      <c r="O176" s="253">
        <v>0</v>
      </c>
      <c r="P176" s="253">
        <v>1285.6600000000001</v>
      </c>
      <c r="Q176" s="253">
        <v>761.9</v>
      </c>
      <c r="R176" s="253">
        <v>2095019.59</v>
      </c>
      <c r="S176" s="253">
        <v>362093.98</v>
      </c>
      <c r="T176" s="253">
        <v>18328.310000000001</v>
      </c>
      <c r="U176" s="253">
        <v>0</v>
      </c>
      <c r="V176" s="253">
        <v>1575407.01</v>
      </c>
      <c r="W176" s="253">
        <v>0</v>
      </c>
      <c r="X176" s="253">
        <v>11027</v>
      </c>
      <c r="Y176" s="253">
        <v>210178.57</v>
      </c>
      <c r="Z176" s="253">
        <v>0</v>
      </c>
      <c r="AA176" s="253">
        <v>453108.12</v>
      </c>
      <c r="AB176" s="253">
        <v>22880.49</v>
      </c>
      <c r="AC176" s="253">
        <v>4985100.38</v>
      </c>
      <c r="AD176" s="253">
        <v>2395534.4700000002</v>
      </c>
      <c r="AE176" s="253">
        <v>1580282.44</v>
      </c>
      <c r="AF176" s="253">
        <v>1394453.97</v>
      </c>
      <c r="AG176" s="253">
        <v>225218.11</v>
      </c>
      <c r="AH176" s="253">
        <v>0</v>
      </c>
      <c r="AI176" s="253">
        <v>0</v>
      </c>
      <c r="AJ176" s="253">
        <v>0</v>
      </c>
      <c r="AK176" s="253">
        <v>17014.88</v>
      </c>
      <c r="AL176" s="253">
        <v>82167.289999999994</v>
      </c>
      <c r="AM176" s="253">
        <v>169782.96</v>
      </c>
      <c r="AN176" s="253">
        <v>0</v>
      </c>
      <c r="AO176" s="253">
        <v>0</v>
      </c>
      <c r="AP176" s="253">
        <v>104740.66</v>
      </c>
      <c r="AQ176" s="253">
        <v>54803.839999999997</v>
      </c>
      <c r="AR176" s="253">
        <v>0</v>
      </c>
      <c r="AS176" s="253">
        <v>11938.64</v>
      </c>
      <c r="AT176" s="253">
        <v>251029.11</v>
      </c>
      <c r="AU176" s="250">
        <f t="shared" si="81"/>
        <v>26505726.209999997</v>
      </c>
    </row>
    <row r="177" spans="1:47" s="133" customFormat="1">
      <c r="A177" s="143" t="s">
        <v>567</v>
      </c>
      <c r="B177" s="258">
        <v>4688.3500000000004</v>
      </c>
      <c r="C177" s="258">
        <v>139.71</v>
      </c>
      <c r="D177" s="258">
        <v>0</v>
      </c>
      <c r="E177" s="258">
        <v>3552.51</v>
      </c>
      <c r="F177" s="258">
        <v>1145.08</v>
      </c>
      <c r="G177" s="258">
        <v>9517.9</v>
      </c>
      <c r="H177" s="258">
        <v>2250.7399999999998</v>
      </c>
      <c r="I177" s="258">
        <v>0</v>
      </c>
      <c r="J177" s="258">
        <v>0</v>
      </c>
      <c r="K177" s="258">
        <v>0</v>
      </c>
      <c r="L177" s="258">
        <v>5737780.7999999998</v>
      </c>
      <c r="M177" s="258">
        <v>5682865.8300000001</v>
      </c>
      <c r="N177" s="258">
        <v>14.78</v>
      </c>
      <c r="O177" s="258">
        <v>901.75</v>
      </c>
      <c r="P177" s="258">
        <v>455.87</v>
      </c>
      <c r="Q177" s="258">
        <v>225.36</v>
      </c>
      <c r="R177" s="258">
        <v>2512220.2999999998</v>
      </c>
      <c r="S177" s="258">
        <v>192917.7</v>
      </c>
      <c r="T177" s="258">
        <v>30601.01</v>
      </c>
      <c r="U177" s="258">
        <v>0</v>
      </c>
      <c r="V177" s="258">
        <v>1898385.07</v>
      </c>
      <c r="W177" s="258">
        <v>0</v>
      </c>
      <c r="X177" s="258">
        <v>4344</v>
      </c>
      <c r="Y177" s="258">
        <v>148836.39000000001</v>
      </c>
      <c r="Z177" s="258">
        <v>0</v>
      </c>
      <c r="AA177" s="258">
        <v>498002.24</v>
      </c>
      <c r="AB177" s="258">
        <v>52221.01</v>
      </c>
      <c r="AC177" s="258">
        <v>3434626.45</v>
      </c>
      <c r="AD177" s="258">
        <v>1479490.54</v>
      </c>
      <c r="AE177" s="258">
        <v>1807983.45</v>
      </c>
      <c r="AF177" s="258">
        <v>1504091.61</v>
      </c>
      <c r="AG177" s="258">
        <v>466032.02</v>
      </c>
      <c r="AH177" s="258">
        <v>0</v>
      </c>
      <c r="AI177" s="258">
        <v>0</v>
      </c>
      <c r="AJ177" s="258">
        <v>0</v>
      </c>
      <c r="AK177" s="258">
        <v>40101.199999999997</v>
      </c>
      <c r="AL177" s="258">
        <v>212810.87</v>
      </c>
      <c r="AM177" s="258">
        <v>205098.15</v>
      </c>
      <c r="AN177" s="258">
        <v>19650.25</v>
      </c>
      <c r="AO177" s="258">
        <v>0</v>
      </c>
      <c r="AP177" s="258">
        <v>146179.48000000001</v>
      </c>
      <c r="AQ177" s="258">
        <v>25283.24</v>
      </c>
      <c r="AR177" s="258">
        <v>0</v>
      </c>
      <c r="AS177" s="258">
        <v>5184.6400000000003</v>
      </c>
      <c r="AT177" s="258">
        <v>342777.01</v>
      </c>
      <c r="AU177" s="238">
        <f t="shared" si="81"/>
        <v>26470375.309999995</v>
      </c>
    </row>
    <row r="178" spans="1:47" s="133" customFormat="1">
      <c r="A178" s="143" t="s">
        <v>571</v>
      </c>
      <c r="B178" s="253">
        <v>31.62</v>
      </c>
      <c r="C178" s="253">
        <v>5.69</v>
      </c>
      <c r="D178" s="253">
        <v>0</v>
      </c>
      <c r="E178" s="253">
        <v>10586.44</v>
      </c>
      <c r="F178" s="253">
        <v>6532.96</v>
      </c>
      <c r="G178" s="253">
        <v>8809.51</v>
      </c>
      <c r="H178" s="253">
        <v>0</v>
      </c>
      <c r="I178" s="253">
        <v>2.21</v>
      </c>
      <c r="J178" s="253">
        <v>0</v>
      </c>
      <c r="K178" s="253">
        <v>0</v>
      </c>
      <c r="L178" s="253">
        <v>5752418.7599999998</v>
      </c>
      <c r="M178" s="253">
        <v>5585820.6699999999</v>
      </c>
      <c r="N178" s="253">
        <v>0</v>
      </c>
      <c r="O178" s="253">
        <v>1013.33</v>
      </c>
      <c r="P178" s="253">
        <v>1296.5999999999999</v>
      </c>
      <c r="Q178" s="253">
        <v>362.88</v>
      </c>
      <c r="R178" s="253">
        <v>2446125.2200000002</v>
      </c>
      <c r="S178" s="253">
        <v>529873.67000000004</v>
      </c>
      <c r="T178" s="253">
        <v>54968.2</v>
      </c>
      <c r="U178" s="253">
        <v>0</v>
      </c>
      <c r="V178" s="253">
        <v>1691230.26</v>
      </c>
      <c r="W178" s="253">
        <v>0</v>
      </c>
      <c r="X178" s="253">
        <v>6173</v>
      </c>
      <c r="Y178" s="253">
        <v>64404.68</v>
      </c>
      <c r="Z178" s="253">
        <v>0</v>
      </c>
      <c r="AA178" s="253">
        <v>494253.37</v>
      </c>
      <c r="AB178" s="253">
        <v>1303.48</v>
      </c>
      <c r="AC178" s="253">
        <v>2809085.25</v>
      </c>
      <c r="AD178" s="253">
        <v>1125181.1000000001</v>
      </c>
      <c r="AE178" s="253">
        <v>1807529.86</v>
      </c>
      <c r="AF178" s="253">
        <v>1484066.92</v>
      </c>
      <c r="AG178" s="253">
        <v>254233.64</v>
      </c>
      <c r="AH178" s="253">
        <v>0</v>
      </c>
      <c r="AI178" s="253">
        <v>0</v>
      </c>
      <c r="AJ178" s="253">
        <v>0</v>
      </c>
      <c r="AK178" s="253">
        <v>97804.68</v>
      </c>
      <c r="AL178" s="253">
        <v>79809.600000000006</v>
      </c>
      <c r="AM178" s="253">
        <v>184497.9</v>
      </c>
      <c r="AN178" s="253">
        <v>68759.09</v>
      </c>
      <c r="AO178" s="253">
        <v>0</v>
      </c>
      <c r="AP178" s="253">
        <v>88645.77</v>
      </c>
      <c r="AQ178" s="253">
        <v>8618.4</v>
      </c>
      <c r="AR178" s="253">
        <v>5987</v>
      </c>
      <c r="AS178" s="253">
        <v>5992.64</v>
      </c>
      <c r="AT178" s="253">
        <v>84976.5</v>
      </c>
      <c r="AU178" s="292">
        <f t="shared" si="81"/>
        <v>24760400.899999999</v>
      </c>
    </row>
    <row r="179" spans="1:47" s="133" customFormat="1">
      <c r="A179" s="143" t="s">
        <v>573</v>
      </c>
      <c r="B179" s="258">
        <v>2907.31</v>
      </c>
      <c r="C179" s="258">
        <v>0</v>
      </c>
      <c r="D179" s="258">
        <v>0</v>
      </c>
      <c r="E179" s="258">
        <v>23538.6</v>
      </c>
      <c r="F179" s="258">
        <v>5274</v>
      </c>
      <c r="G179" s="258">
        <v>26211.06</v>
      </c>
      <c r="H179" s="258">
        <v>0</v>
      </c>
      <c r="I179" s="258">
        <v>0</v>
      </c>
      <c r="J179" s="258">
        <v>0</v>
      </c>
      <c r="K179" s="258">
        <v>0</v>
      </c>
      <c r="L179" s="258" t="s">
        <v>576</v>
      </c>
      <c r="M179" s="258" t="s">
        <v>577</v>
      </c>
      <c r="N179" s="258">
        <v>10.98</v>
      </c>
      <c r="O179" s="258">
        <v>850.03</v>
      </c>
      <c r="P179" s="258">
        <v>1236.46</v>
      </c>
      <c r="Q179" s="258">
        <v>7770.6</v>
      </c>
      <c r="R179" s="258">
        <v>2356746.6800000002</v>
      </c>
      <c r="S179" s="258">
        <v>944615.19</v>
      </c>
      <c r="T179" s="258">
        <v>382420.78</v>
      </c>
      <c r="U179" s="258">
        <v>0</v>
      </c>
      <c r="V179" s="258">
        <v>1922520.99</v>
      </c>
      <c r="W179" s="258">
        <v>0</v>
      </c>
      <c r="X179" s="258">
        <v>3420</v>
      </c>
      <c r="Y179" s="258">
        <v>66843.17</v>
      </c>
      <c r="Z179" s="258">
        <v>0</v>
      </c>
      <c r="AA179" s="258">
        <v>402388.56</v>
      </c>
      <c r="AB179" s="258">
        <v>7081.97</v>
      </c>
      <c r="AC179" s="258">
        <v>979835</v>
      </c>
      <c r="AD179" s="258">
        <v>761345.49</v>
      </c>
      <c r="AE179" s="258">
        <v>2155880.91</v>
      </c>
      <c r="AF179" s="258">
        <v>1345100.1</v>
      </c>
      <c r="AG179" s="258">
        <v>128136.37</v>
      </c>
      <c r="AH179" s="258">
        <v>0</v>
      </c>
      <c r="AI179" s="258">
        <v>0</v>
      </c>
      <c r="AJ179" s="258">
        <v>0</v>
      </c>
      <c r="AK179" s="258">
        <v>399251.8</v>
      </c>
      <c r="AL179" s="258">
        <v>145588.96</v>
      </c>
      <c r="AM179" s="258">
        <v>190132.06</v>
      </c>
      <c r="AN179" s="258">
        <v>73789</v>
      </c>
      <c r="AO179" s="258">
        <v>0</v>
      </c>
      <c r="AP179" s="258">
        <v>119865.12</v>
      </c>
      <c r="AQ179" s="258">
        <v>16203.6</v>
      </c>
      <c r="AR179" s="258">
        <v>5987</v>
      </c>
      <c r="AS179" s="258">
        <v>7449.28</v>
      </c>
      <c r="AT179" s="258">
        <v>179827.28</v>
      </c>
      <c r="AU179" s="238">
        <f t="shared" si="81"/>
        <v>12662228.35</v>
      </c>
    </row>
    <row r="180" spans="1:47" s="133" customFormat="1">
      <c r="A180" s="143" t="s">
        <v>578</v>
      </c>
      <c r="B180" s="253">
        <v>39667.69</v>
      </c>
      <c r="C180" s="253">
        <v>205.02</v>
      </c>
      <c r="D180" s="253">
        <v>0</v>
      </c>
      <c r="E180" s="253">
        <v>11228.7</v>
      </c>
      <c r="F180" s="253">
        <v>684.79</v>
      </c>
      <c r="G180" s="253">
        <v>14569.11</v>
      </c>
      <c r="H180" s="253">
        <v>1814.38</v>
      </c>
      <c r="I180" s="253">
        <v>0</v>
      </c>
      <c r="J180" s="253">
        <v>0</v>
      </c>
      <c r="K180" s="253">
        <v>0</v>
      </c>
      <c r="L180" s="253" t="s">
        <v>580</v>
      </c>
      <c r="M180" s="253">
        <v>6299156.6799999997</v>
      </c>
      <c r="N180" s="253">
        <v>52.12</v>
      </c>
      <c r="O180" s="253">
        <v>459.01</v>
      </c>
      <c r="P180" s="253">
        <v>449</v>
      </c>
      <c r="Q180" s="253">
        <v>10659.6</v>
      </c>
      <c r="R180" s="253">
        <v>2386940.3199999998</v>
      </c>
      <c r="S180" s="253">
        <v>1493901.61</v>
      </c>
      <c r="T180" s="253">
        <v>261882.12</v>
      </c>
      <c r="U180" s="253">
        <v>0</v>
      </c>
      <c r="V180" s="253">
        <v>2244950.9</v>
      </c>
      <c r="W180" s="253">
        <v>0</v>
      </c>
      <c r="X180" s="253">
        <v>9111.74</v>
      </c>
      <c r="Y180" s="253">
        <v>28062.46</v>
      </c>
      <c r="Z180" s="253">
        <v>0</v>
      </c>
      <c r="AA180" s="253">
        <v>302607.92</v>
      </c>
      <c r="AB180" s="253">
        <v>12086.35</v>
      </c>
      <c r="AC180" s="253">
        <v>2166134.66</v>
      </c>
      <c r="AD180" s="253">
        <v>770749.24</v>
      </c>
      <c r="AE180" s="253">
        <v>1584618.75</v>
      </c>
      <c r="AF180" s="253">
        <v>1741218.3</v>
      </c>
      <c r="AG180" s="253">
        <v>322463</v>
      </c>
      <c r="AH180" s="253">
        <v>0</v>
      </c>
      <c r="AI180" s="253">
        <v>1638</v>
      </c>
      <c r="AJ180" s="253">
        <v>0</v>
      </c>
      <c r="AK180" s="253">
        <v>671096.2</v>
      </c>
      <c r="AL180" s="253">
        <v>79604.72</v>
      </c>
      <c r="AM180" s="253">
        <v>209533.65</v>
      </c>
      <c r="AN180" s="253">
        <v>32282.94</v>
      </c>
      <c r="AO180" s="253">
        <v>0</v>
      </c>
      <c r="AP180" s="253">
        <v>172246.63</v>
      </c>
      <c r="AQ180" s="253">
        <v>14243.16</v>
      </c>
      <c r="AR180" s="253">
        <v>6109.09</v>
      </c>
      <c r="AS180" s="253">
        <v>20112.560000000001</v>
      </c>
      <c r="AT180" s="253">
        <v>123053.94</v>
      </c>
      <c r="AU180" s="292">
        <f t="shared" si="81"/>
        <v>21033594.359999999</v>
      </c>
    </row>
    <row r="181" spans="1:47" s="133" customFormat="1">
      <c r="A181" s="143" t="s">
        <v>581</v>
      </c>
      <c r="B181" s="258">
        <v>18784.47</v>
      </c>
      <c r="C181" s="258">
        <v>0</v>
      </c>
      <c r="D181" s="258">
        <v>0</v>
      </c>
      <c r="E181" s="258">
        <v>1978.1</v>
      </c>
      <c r="F181" s="258">
        <v>1010.4</v>
      </c>
      <c r="G181" s="258">
        <v>10732.46</v>
      </c>
      <c r="H181" s="258">
        <v>25.2</v>
      </c>
      <c r="I181" s="258">
        <v>0</v>
      </c>
      <c r="J181" s="258">
        <v>0</v>
      </c>
      <c r="K181" s="258">
        <v>0</v>
      </c>
      <c r="L181" s="258">
        <v>5620072.7199999997</v>
      </c>
      <c r="M181" s="258">
        <v>5971063.7999999998</v>
      </c>
      <c r="N181" s="258">
        <v>5.69</v>
      </c>
      <c r="O181" s="258">
        <v>0</v>
      </c>
      <c r="P181" s="258">
        <v>1310.03</v>
      </c>
      <c r="Q181" s="258">
        <v>816.48</v>
      </c>
      <c r="R181" s="258">
        <v>2377216.5</v>
      </c>
      <c r="S181" s="258">
        <v>1628317.95</v>
      </c>
      <c r="T181" s="258">
        <v>282444.69</v>
      </c>
      <c r="U181" s="258">
        <v>0</v>
      </c>
      <c r="V181" s="258">
        <v>2084317.61</v>
      </c>
      <c r="W181" s="258">
        <v>0</v>
      </c>
      <c r="X181" s="258">
        <v>17182.419999999998</v>
      </c>
      <c r="Y181" s="258">
        <v>9089.48</v>
      </c>
      <c r="Z181" s="258">
        <v>0</v>
      </c>
      <c r="AA181" s="258">
        <v>436614.04</v>
      </c>
      <c r="AB181" s="258">
        <v>81030.41</v>
      </c>
      <c r="AC181" s="258">
        <v>2935942.04</v>
      </c>
      <c r="AD181" s="258">
        <v>932000.36</v>
      </c>
      <c r="AE181" s="258">
        <v>1232881.03</v>
      </c>
      <c r="AF181" s="258">
        <v>1667946.1</v>
      </c>
      <c r="AG181" s="258">
        <v>83942.78</v>
      </c>
      <c r="AH181" s="258">
        <v>0</v>
      </c>
      <c r="AI181" s="258">
        <v>0</v>
      </c>
      <c r="AJ181" s="258">
        <v>130.35</v>
      </c>
      <c r="AK181" s="258">
        <v>364231.2</v>
      </c>
      <c r="AL181" s="258">
        <v>47374</v>
      </c>
      <c r="AM181" s="258">
        <v>172680.56</v>
      </c>
      <c r="AN181" s="258">
        <v>49147</v>
      </c>
      <c r="AO181" s="258">
        <v>0</v>
      </c>
      <c r="AP181" s="258">
        <v>85027.69</v>
      </c>
      <c r="AQ181" s="258">
        <v>17236.64</v>
      </c>
      <c r="AR181" s="258">
        <v>5267.38</v>
      </c>
      <c r="AS181" s="258">
        <v>18471.12</v>
      </c>
      <c r="AT181" s="258">
        <v>100022.9</v>
      </c>
      <c r="AU181" s="238">
        <f t="shared" si="81"/>
        <v>26254313.600000001</v>
      </c>
    </row>
    <row r="182" spans="1:47" s="133" customFormat="1">
      <c r="A182" s="143" t="s">
        <v>583</v>
      </c>
      <c r="B182" s="253">
        <v>157.77000000000001</v>
      </c>
      <c r="C182" s="253">
        <v>0</v>
      </c>
      <c r="D182" s="253">
        <v>0.8</v>
      </c>
      <c r="E182" s="253">
        <v>5739.75</v>
      </c>
      <c r="F182" s="253">
        <v>4618</v>
      </c>
      <c r="G182" s="253">
        <v>4180.5</v>
      </c>
      <c r="H182" s="253">
        <v>0</v>
      </c>
      <c r="I182" s="253">
        <v>4.4000000000000004</v>
      </c>
      <c r="J182" s="253">
        <v>0</v>
      </c>
      <c r="K182" s="253">
        <v>0</v>
      </c>
      <c r="L182" s="253">
        <v>5585970.96</v>
      </c>
      <c r="M182" s="253">
        <v>6337088.5499999998</v>
      </c>
      <c r="N182" s="253">
        <v>209.05</v>
      </c>
      <c r="O182" s="253">
        <v>378</v>
      </c>
      <c r="P182" s="253">
        <v>640.04</v>
      </c>
      <c r="Q182" s="253">
        <v>362.88</v>
      </c>
      <c r="R182" s="253">
        <v>2547837.71</v>
      </c>
      <c r="S182" s="253">
        <v>1988815.34</v>
      </c>
      <c r="T182" s="253">
        <v>87395.16</v>
      </c>
      <c r="U182" s="253">
        <v>0</v>
      </c>
      <c r="V182" s="253">
        <v>1917815.62</v>
      </c>
      <c r="W182" s="253">
        <v>0</v>
      </c>
      <c r="X182" s="253">
        <v>0</v>
      </c>
      <c r="Y182" s="253">
        <v>15211.32</v>
      </c>
      <c r="Z182" s="253">
        <v>0</v>
      </c>
      <c r="AA182" s="253">
        <v>561883.55000000005</v>
      </c>
      <c r="AB182" s="253">
        <v>7675.64</v>
      </c>
      <c r="AC182" s="253">
        <v>746058.85</v>
      </c>
      <c r="AD182" s="253">
        <v>706146.08</v>
      </c>
      <c r="AE182" s="253">
        <v>1520332.88</v>
      </c>
      <c r="AF182" s="253">
        <v>1216124.96</v>
      </c>
      <c r="AG182" s="253">
        <v>160361.79999999999</v>
      </c>
      <c r="AH182" s="253">
        <v>0</v>
      </c>
      <c r="AI182" s="253">
        <v>0</v>
      </c>
      <c r="AJ182" s="253">
        <v>331.66</v>
      </c>
      <c r="AK182" s="253">
        <v>35145.08</v>
      </c>
      <c r="AL182" s="253">
        <v>47159</v>
      </c>
      <c r="AM182" s="253">
        <v>129551.08</v>
      </c>
      <c r="AN182" s="253">
        <v>41369.980000000003</v>
      </c>
      <c r="AO182" s="253">
        <v>0</v>
      </c>
      <c r="AP182" s="253">
        <v>51338.2</v>
      </c>
      <c r="AQ182" s="253">
        <v>133667.48000000001</v>
      </c>
      <c r="AR182" s="253">
        <v>4856.79</v>
      </c>
      <c r="AS182" s="253">
        <v>22699.200000000001</v>
      </c>
      <c r="AT182" s="253">
        <v>408760.05</v>
      </c>
      <c r="AU182" s="250">
        <f>SUM(B182:AT182)</f>
        <v>24289888.129999999</v>
      </c>
    </row>
    <row r="183" spans="1:47" s="133" customFormat="1">
      <c r="A183" s="143" t="s">
        <v>585</v>
      </c>
      <c r="B183" s="258">
        <v>56487.77</v>
      </c>
      <c r="C183" s="258">
        <v>5.68</v>
      </c>
      <c r="D183" s="258">
        <v>120</v>
      </c>
      <c r="E183" s="258">
        <v>52.18</v>
      </c>
      <c r="F183" s="258">
        <v>4858.72</v>
      </c>
      <c r="G183" s="258">
        <v>41868.699999999997</v>
      </c>
      <c r="H183" s="258">
        <v>1411.19</v>
      </c>
      <c r="I183" s="258">
        <v>0</v>
      </c>
      <c r="J183" s="258">
        <v>0</v>
      </c>
      <c r="K183" s="258">
        <v>0</v>
      </c>
      <c r="L183" s="258">
        <v>5067885.16</v>
      </c>
      <c r="M183" s="258">
        <v>5833321.4299999997</v>
      </c>
      <c r="N183" s="258">
        <v>0</v>
      </c>
      <c r="O183" s="258">
        <v>819.2</v>
      </c>
      <c r="P183" s="258">
        <v>6261.81</v>
      </c>
      <c r="Q183" s="258">
        <v>1374.8</v>
      </c>
      <c r="R183" s="258">
        <v>2643361.31</v>
      </c>
      <c r="S183" s="258">
        <v>1950839.56</v>
      </c>
      <c r="T183" s="258">
        <v>161804.75</v>
      </c>
      <c r="U183" s="258">
        <v>0</v>
      </c>
      <c r="V183" s="258">
        <v>2222584.5699999998</v>
      </c>
      <c r="W183" s="258">
        <v>0</v>
      </c>
      <c r="X183" s="258">
        <v>0</v>
      </c>
      <c r="Y183" s="258">
        <v>64060.68</v>
      </c>
      <c r="Z183" s="258">
        <v>0</v>
      </c>
      <c r="AA183" s="258">
        <v>1373594.83</v>
      </c>
      <c r="AB183" s="258">
        <v>5124.6499999999996</v>
      </c>
      <c r="AC183" s="258">
        <v>1875200.1</v>
      </c>
      <c r="AD183" s="258">
        <v>1111133</v>
      </c>
      <c r="AE183" s="258">
        <v>1604083.9</v>
      </c>
      <c r="AF183" s="258">
        <v>2162626.0699999998</v>
      </c>
      <c r="AG183" s="258">
        <v>174619.53</v>
      </c>
      <c r="AH183" s="258">
        <v>0</v>
      </c>
      <c r="AI183" s="258">
        <v>0</v>
      </c>
      <c r="AJ183" s="258">
        <v>2180.16</v>
      </c>
      <c r="AK183" s="258">
        <v>1523.2</v>
      </c>
      <c r="AL183" s="258">
        <v>23240</v>
      </c>
      <c r="AM183" s="258">
        <v>140087.63</v>
      </c>
      <c r="AN183" s="258">
        <v>68650</v>
      </c>
      <c r="AO183" s="258">
        <v>0</v>
      </c>
      <c r="AP183" s="258">
        <v>112354.9</v>
      </c>
      <c r="AQ183" s="258">
        <v>225162.28</v>
      </c>
      <c r="AR183" s="258">
        <v>816.47</v>
      </c>
      <c r="AS183" s="258">
        <v>25231.040000000001</v>
      </c>
      <c r="AT183" s="258">
        <v>434941.29</v>
      </c>
      <c r="AU183" s="238">
        <f>SUM(B183:AT183)</f>
        <v>27397686.559999999</v>
      </c>
    </row>
    <row r="184" spans="1:47" s="133" customFormat="1">
      <c r="A184" s="143" t="s">
        <v>587</v>
      </c>
      <c r="B184" s="253">
        <v>308869.28000000003</v>
      </c>
      <c r="C184" s="253">
        <v>15</v>
      </c>
      <c r="D184" s="253">
        <v>0</v>
      </c>
      <c r="E184" s="253">
        <v>0</v>
      </c>
      <c r="F184" s="253">
        <v>941.4</v>
      </c>
      <c r="G184" s="253">
        <v>1955.18</v>
      </c>
      <c r="H184" s="253">
        <v>0</v>
      </c>
      <c r="I184" s="253">
        <v>0</v>
      </c>
      <c r="J184" s="253">
        <v>0</v>
      </c>
      <c r="K184" s="253">
        <v>0</v>
      </c>
      <c r="L184" s="253" t="s">
        <v>589</v>
      </c>
      <c r="M184" s="253" t="s">
        <v>590</v>
      </c>
      <c r="N184" s="253">
        <v>0</v>
      </c>
      <c r="O184" s="253">
        <v>0</v>
      </c>
      <c r="P184" s="253">
        <v>5677.37</v>
      </c>
      <c r="Q184" s="253">
        <v>0</v>
      </c>
      <c r="R184" s="253">
        <v>2292799.14</v>
      </c>
      <c r="S184" s="253">
        <v>2107676.84</v>
      </c>
      <c r="T184" s="253">
        <v>236336.99</v>
      </c>
      <c r="U184" s="253">
        <v>0</v>
      </c>
      <c r="V184" s="253">
        <v>2383413.8199999998</v>
      </c>
      <c r="W184" s="253">
        <v>0</v>
      </c>
      <c r="X184" s="253">
        <v>0</v>
      </c>
      <c r="Y184" s="253">
        <v>310052.89</v>
      </c>
      <c r="Z184" s="253">
        <v>0</v>
      </c>
      <c r="AA184" s="253">
        <v>1270204.6000000001</v>
      </c>
      <c r="AB184" s="253">
        <v>38627.5</v>
      </c>
      <c r="AC184" s="253">
        <v>4056934.75</v>
      </c>
      <c r="AD184" s="253">
        <v>1231515.83</v>
      </c>
      <c r="AE184" s="253">
        <v>1580002.43</v>
      </c>
      <c r="AF184" s="253">
        <v>2121782.3199999998</v>
      </c>
      <c r="AG184" s="253">
        <v>165162</v>
      </c>
      <c r="AH184" s="253">
        <v>0</v>
      </c>
      <c r="AI184" s="253">
        <v>0</v>
      </c>
      <c r="AJ184" s="253">
        <v>2465</v>
      </c>
      <c r="AK184" s="253">
        <v>38425.08</v>
      </c>
      <c r="AL184" s="253">
        <v>45867</v>
      </c>
      <c r="AM184" s="253">
        <v>170394.95</v>
      </c>
      <c r="AN184" s="253">
        <v>48990</v>
      </c>
      <c r="AO184" s="253">
        <v>0</v>
      </c>
      <c r="AP184" s="253">
        <v>84833.47</v>
      </c>
      <c r="AQ184" s="253">
        <v>174197.88</v>
      </c>
      <c r="AR184" s="253">
        <v>0</v>
      </c>
      <c r="AS184" s="253">
        <v>20742.32</v>
      </c>
      <c r="AT184" s="253">
        <v>226088.3</v>
      </c>
      <c r="AU184" s="250">
        <f>SUM(B184:AT184)</f>
        <v>18923971.339999996</v>
      </c>
    </row>
    <row r="185" spans="1:47" s="133" customFormat="1">
      <c r="A185" s="149"/>
      <c r="B185" s="122">
        <f>+SUM(B173:B184)</f>
        <v>603595.89</v>
      </c>
      <c r="C185" s="122">
        <f t="shared" ref="C185:AU185" si="82">+SUM(C173:C184)</f>
        <v>371.1</v>
      </c>
      <c r="D185" s="122">
        <f t="shared" si="82"/>
        <v>120.8</v>
      </c>
      <c r="E185" s="122">
        <f t="shared" si="82"/>
        <v>82191.430000000008</v>
      </c>
      <c r="F185" s="122">
        <f t="shared" si="82"/>
        <v>32201.070000000003</v>
      </c>
      <c r="G185" s="122">
        <f t="shared" si="82"/>
        <v>172464.14999999997</v>
      </c>
      <c r="H185" s="122">
        <f t="shared" si="82"/>
        <v>9832.67</v>
      </c>
      <c r="I185" s="122">
        <f t="shared" si="82"/>
        <v>6.61</v>
      </c>
      <c r="J185" s="122">
        <f t="shared" si="82"/>
        <v>0</v>
      </c>
      <c r="K185" s="122">
        <f t="shared" si="82"/>
        <v>0</v>
      </c>
      <c r="L185" s="122">
        <f t="shared" si="82"/>
        <v>50683767.459999993</v>
      </c>
      <c r="M185" s="122">
        <f t="shared" si="82"/>
        <v>57351270.069999993</v>
      </c>
      <c r="N185" s="122">
        <f t="shared" si="82"/>
        <v>355.20000000000005</v>
      </c>
      <c r="O185" s="122">
        <f t="shared" si="82"/>
        <v>5094.92</v>
      </c>
      <c r="P185" s="122">
        <f t="shared" si="82"/>
        <v>21080.11</v>
      </c>
      <c r="Q185" s="122">
        <f t="shared" si="82"/>
        <v>22762.030000000002</v>
      </c>
      <c r="R185" s="122">
        <f t="shared" si="82"/>
        <v>28936444.18</v>
      </c>
      <c r="S185" s="122">
        <f t="shared" si="82"/>
        <v>15061554.340000002</v>
      </c>
      <c r="T185" s="122">
        <f t="shared" si="82"/>
        <v>1806981.54</v>
      </c>
      <c r="U185" s="122">
        <f t="shared" si="82"/>
        <v>0</v>
      </c>
      <c r="V185" s="122">
        <f t="shared" si="82"/>
        <v>26378384.359999999</v>
      </c>
      <c r="W185" s="122">
        <f t="shared" si="82"/>
        <v>0</v>
      </c>
      <c r="X185" s="122">
        <f t="shared" si="82"/>
        <v>69376.160000000003</v>
      </c>
      <c r="Y185" s="122">
        <f t="shared" si="82"/>
        <v>2591315.8000000003</v>
      </c>
      <c r="Z185" s="122">
        <f t="shared" si="82"/>
        <v>1986</v>
      </c>
      <c r="AA185" s="122">
        <f t="shared" si="82"/>
        <v>7331848.9199999999</v>
      </c>
      <c r="AB185" s="122">
        <f t="shared" si="82"/>
        <v>339353.45000000007</v>
      </c>
      <c r="AC185" s="122">
        <f t="shared" si="82"/>
        <v>42821426.640000001</v>
      </c>
      <c r="AD185" s="122">
        <f t="shared" si="82"/>
        <v>18726128.130000003</v>
      </c>
      <c r="AE185" s="122">
        <f t="shared" si="82"/>
        <v>19748084.789999999</v>
      </c>
      <c r="AF185" s="122">
        <f t="shared" si="82"/>
        <v>17927293.18</v>
      </c>
      <c r="AG185" s="122">
        <f t="shared" si="82"/>
        <v>2420328.65</v>
      </c>
      <c r="AH185" s="122">
        <f t="shared" si="82"/>
        <v>0</v>
      </c>
      <c r="AI185" s="122">
        <f t="shared" si="82"/>
        <v>2729</v>
      </c>
      <c r="AJ185" s="122">
        <f t="shared" si="82"/>
        <v>8376.61</v>
      </c>
      <c r="AK185" s="122">
        <f t="shared" si="82"/>
        <v>1924940.1400000001</v>
      </c>
      <c r="AL185" s="122">
        <f t="shared" si="82"/>
        <v>965845.79999999993</v>
      </c>
      <c r="AM185" s="122">
        <f t="shared" si="82"/>
        <v>2002161.82</v>
      </c>
      <c r="AN185" s="122">
        <f t="shared" si="82"/>
        <v>523337.86</v>
      </c>
      <c r="AO185" s="122">
        <f t="shared" si="82"/>
        <v>0</v>
      </c>
      <c r="AP185" s="122">
        <f t="shared" si="82"/>
        <v>1182863.8099999998</v>
      </c>
      <c r="AQ185" s="122">
        <f t="shared" si="82"/>
        <v>883265</v>
      </c>
      <c r="AR185" s="122">
        <f t="shared" si="82"/>
        <v>29023.730000000003</v>
      </c>
      <c r="AS185" s="122">
        <f t="shared" si="82"/>
        <v>171385.04</v>
      </c>
      <c r="AT185" s="122">
        <f t="shared" si="82"/>
        <v>2956244.5799999996</v>
      </c>
      <c r="AU185" s="175">
        <f t="shared" si="82"/>
        <v>303795793.0399999</v>
      </c>
    </row>
    <row r="186" spans="1:47" s="133" customFormat="1">
      <c r="A186" s="143" t="s">
        <v>606</v>
      </c>
      <c r="B186" s="253">
        <v>450914.68</v>
      </c>
      <c r="C186" s="253">
        <v>0</v>
      </c>
      <c r="D186" s="253">
        <v>0</v>
      </c>
      <c r="E186" s="253">
        <v>11227.74</v>
      </c>
      <c r="F186" s="253">
        <v>571.79999999999995</v>
      </c>
      <c r="G186" s="253">
        <v>6806.63</v>
      </c>
      <c r="H186" s="253">
        <v>25.2</v>
      </c>
      <c r="I186" s="253">
        <v>0</v>
      </c>
      <c r="J186" s="253">
        <v>0</v>
      </c>
      <c r="K186" s="253">
        <v>0</v>
      </c>
      <c r="L186" s="253">
        <v>5617968.6399999997</v>
      </c>
      <c r="M186" s="253">
        <v>4453595.51</v>
      </c>
      <c r="N186" s="253">
        <v>0</v>
      </c>
      <c r="O186" s="253">
        <v>0</v>
      </c>
      <c r="P186" s="253">
        <v>3529.57</v>
      </c>
      <c r="Q186" s="253">
        <v>45.36</v>
      </c>
      <c r="R186" s="253">
        <v>2400886.0299999998</v>
      </c>
      <c r="S186" s="253">
        <v>2484447.2599999998</v>
      </c>
      <c r="T186" s="253">
        <v>238592.82</v>
      </c>
      <c r="U186" s="253">
        <v>0</v>
      </c>
      <c r="V186" s="253">
        <v>2338368.0699999998</v>
      </c>
      <c r="W186" s="253">
        <v>0</v>
      </c>
      <c r="X186" s="253">
        <v>2572</v>
      </c>
      <c r="Y186" s="253">
        <v>511098.82</v>
      </c>
      <c r="Z186" s="253">
        <v>1808.95</v>
      </c>
      <c r="AA186" s="253">
        <v>368130.66</v>
      </c>
      <c r="AB186" s="253">
        <v>26030.74</v>
      </c>
      <c r="AC186" s="253">
        <v>4945413.37</v>
      </c>
      <c r="AD186" s="253">
        <v>1972563.16</v>
      </c>
      <c r="AE186" s="253">
        <v>1709664.43</v>
      </c>
      <c r="AF186" s="253">
        <v>1263444.1000000001</v>
      </c>
      <c r="AG186" s="253">
        <v>98793.919999999998</v>
      </c>
      <c r="AH186" s="253">
        <v>867.29</v>
      </c>
      <c r="AI186" s="253">
        <v>0</v>
      </c>
      <c r="AJ186" s="253">
        <v>1156</v>
      </c>
      <c r="AK186" s="253">
        <v>89492.4</v>
      </c>
      <c r="AL186" s="253">
        <v>40304.65</v>
      </c>
      <c r="AM186" s="253">
        <v>166158.54</v>
      </c>
      <c r="AN186" s="253">
        <v>23940</v>
      </c>
      <c r="AO186" s="253">
        <v>0</v>
      </c>
      <c r="AP186" s="253">
        <v>51821.47</v>
      </c>
      <c r="AQ186" s="253">
        <v>124334.88</v>
      </c>
      <c r="AR186" s="253">
        <v>0</v>
      </c>
      <c r="AS186" s="253">
        <v>17475.12</v>
      </c>
      <c r="AT186" s="253">
        <v>151210.65</v>
      </c>
      <c r="AU186" s="250">
        <f t="shared" ref="AU186:AU191" si="83">SUM(B186:AT186)</f>
        <v>29573260.459999993</v>
      </c>
    </row>
    <row r="187" spans="1:47" s="133" customFormat="1">
      <c r="A187" s="143" t="s">
        <v>608</v>
      </c>
      <c r="B187" s="258">
        <v>370972.07</v>
      </c>
      <c r="C187" s="258">
        <v>1140</v>
      </c>
      <c r="D187" s="258">
        <v>0</v>
      </c>
      <c r="E187" s="258">
        <v>4709.95</v>
      </c>
      <c r="F187" s="258">
        <v>2595.1</v>
      </c>
      <c r="G187" s="258">
        <v>12727.99</v>
      </c>
      <c r="H187" s="258">
        <v>1184.3900000000001</v>
      </c>
      <c r="I187" s="258">
        <v>0</v>
      </c>
      <c r="J187" s="258">
        <v>0</v>
      </c>
      <c r="K187" s="258">
        <v>0</v>
      </c>
      <c r="L187" s="258" t="s">
        <v>610</v>
      </c>
      <c r="M187" s="258">
        <v>4906557.01</v>
      </c>
      <c r="N187" s="258">
        <v>0</v>
      </c>
      <c r="O187" s="258">
        <v>0</v>
      </c>
      <c r="P187" s="258">
        <v>2788.48</v>
      </c>
      <c r="Q187" s="258">
        <v>823.96</v>
      </c>
      <c r="R187" s="258">
        <v>2342996.6800000002</v>
      </c>
      <c r="S187" s="258">
        <v>1939881.48</v>
      </c>
      <c r="T187" s="258">
        <v>126304.82</v>
      </c>
      <c r="U187" s="258">
        <v>0</v>
      </c>
      <c r="V187" s="258">
        <v>1645117.94</v>
      </c>
      <c r="W187" s="258">
        <v>0</v>
      </c>
      <c r="X187" s="258">
        <v>2566</v>
      </c>
      <c r="Y187" s="258">
        <v>446760.99</v>
      </c>
      <c r="Z187" s="258">
        <v>34881.839999999997</v>
      </c>
      <c r="AA187" s="258">
        <v>213124.11</v>
      </c>
      <c r="AB187" s="258">
        <v>3768.24</v>
      </c>
      <c r="AC187" s="258">
        <v>4694874.43</v>
      </c>
      <c r="AD187" s="258">
        <v>1947935.51</v>
      </c>
      <c r="AE187" s="258">
        <v>1564741.52</v>
      </c>
      <c r="AF187" s="258">
        <v>1231869.22</v>
      </c>
      <c r="AG187" s="258">
        <v>105019.12</v>
      </c>
      <c r="AH187" s="258">
        <v>0</v>
      </c>
      <c r="AI187" s="258">
        <v>0</v>
      </c>
      <c r="AJ187" s="258">
        <v>667.93</v>
      </c>
      <c r="AK187" s="258">
        <v>150434.95000000001</v>
      </c>
      <c r="AL187" s="258">
        <v>91210.29</v>
      </c>
      <c r="AM187" s="258">
        <v>142881.43</v>
      </c>
      <c r="AN187" s="258">
        <v>24139.5</v>
      </c>
      <c r="AO187" s="258">
        <v>0</v>
      </c>
      <c r="AP187" s="258">
        <v>69753.87</v>
      </c>
      <c r="AQ187" s="258">
        <v>84841.68</v>
      </c>
      <c r="AR187" s="258">
        <v>0</v>
      </c>
      <c r="AS187" s="258">
        <v>8709.1200000000008</v>
      </c>
      <c r="AT187" s="258">
        <v>146308.01999999999</v>
      </c>
      <c r="AU187" s="238">
        <f t="shared" si="83"/>
        <v>22322287.640000001</v>
      </c>
    </row>
    <row r="188" spans="1:47" s="133" customFormat="1">
      <c r="A188" s="143" t="s">
        <v>611</v>
      </c>
      <c r="B188" s="253">
        <v>745389.01</v>
      </c>
      <c r="C188" s="253">
        <v>0</v>
      </c>
      <c r="D188" s="253">
        <v>0</v>
      </c>
      <c r="E188" s="253">
        <v>0</v>
      </c>
      <c r="F188" s="253">
        <v>3591.28</v>
      </c>
      <c r="G188" s="253">
        <v>11279.19</v>
      </c>
      <c r="H188" s="253">
        <v>3999.84</v>
      </c>
      <c r="I188" s="253">
        <v>1.81</v>
      </c>
      <c r="J188" s="253">
        <v>0</v>
      </c>
      <c r="K188" s="253">
        <v>0</v>
      </c>
      <c r="L188" s="253">
        <v>5164015.68</v>
      </c>
      <c r="M188" s="253">
        <v>5728052.4400000004</v>
      </c>
      <c r="N188" s="253">
        <v>0</v>
      </c>
      <c r="O188" s="253">
        <v>1392.46</v>
      </c>
      <c r="P188" s="253">
        <v>2102.5300000000002</v>
      </c>
      <c r="Q188" s="253">
        <v>279.20999999999998</v>
      </c>
      <c r="R188" s="253">
        <v>2631517.27</v>
      </c>
      <c r="S188" s="253">
        <v>1805571.09</v>
      </c>
      <c r="T188" s="253">
        <v>8697.9500000000007</v>
      </c>
      <c r="U188" s="253">
        <v>0</v>
      </c>
      <c r="V188" s="253">
        <v>1812928.82</v>
      </c>
      <c r="W188" s="253">
        <v>0</v>
      </c>
      <c r="X188" s="253">
        <v>4312</v>
      </c>
      <c r="Y188" s="253">
        <v>229415.28</v>
      </c>
      <c r="Z188" s="253">
        <v>14061.6</v>
      </c>
      <c r="AA188" s="253">
        <v>546180.31000000006</v>
      </c>
      <c r="AB188" s="253">
        <v>7724.39</v>
      </c>
      <c r="AC188" s="253">
        <v>5760429.6399999997</v>
      </c>
      <c r="AD188" s="253">
        <v>2403238.41</v>
      </c>
      <c r="AE188" s="253">
        <v>1575424.64</v>
      </c>
      <c r="AF188" s="253">
        <v>1806500.85</v>
      </c>
      <c r="AG188" s="253">
        <v>261171.36</v>
      </c>
      <c r="AH188" s="253">
        <v>0</v>
      </c>
      <c r="AI188" s="253">
        <v>0</v>
      </c>
      <c r="AJ188" s="253">
        <v>0</v>
      </c>
      <c r="AK188" s="253">
        <v>101791.98</v>
      </c>
      <c r="AL188" s="253">
        <v>108718.5</v>
      </c>
      <c r="AM188" s="253">
        <v>183486.07999999999</v>
      </c>
      <c r="AN188" s="253">
        <v>37602</v>
      </c>
      <c r="AO188" s="253">
        <v>0</v>
      </c>
      <c r="AP188" s="253">
        <v>20140</v>
      </c>
      <c r="AQ188" s="253">
        <v>92396.76</v>
      </c>
      <c r="AR188" s="253">
        <v>0</v>
      </c>
      <c r="AS188" s="253">
        <v>1859.76</v>
      </c>
      <c r="AT188" s="253">
        <v>98782.25</v>
      </c>
      <c r="AU188" s="250">
        <f t="shared" si="83"/>
        <v>31172054.390000004</v>
      </c>
    </row>
    <row r="189" spans="1:47" s="133" customFormat="1">
      <c r="A189" s="143" t="s">
        <v>613</v>
      </c>
      <c r="B189" s="258">
        <v>536015.55000000005</v>
      </c>
      <c r="C189" s="258">
        <v>0</v>
      </c>
      <c r="D189" s="258">
        <v>6804</v>
      </c>
      <c r="E189" s="258">
        <v>27862.6</v>
      </c>
      <c r="F189" s="258">
        <v>649.6</v>
      </c>
      <c r="G189" s="258">
        <v>27692.95</v>
      </c>
      <c r="H189" s="258">
        <v>90.53</v>
      </c>
      <c r="I189" s="258">
        <v>0</v>
      </c>
      <c r="J189" s="258">
        <v>0</v>
      </c>
      <c r="K189" s="258">
        <v>0</v>
      </c>
      <c r="L189" s="258">
        <v>4607105.22</v>
      </c>
      <c r="M189" s="258">
        <v>5362382.18</v>
      </c>
      <c r="N189" s="258">
        <v>466.29</v>
      </c>
      <c r="O189" s="258">
        <v>1056.95</v>
      </c>
      <c r="P189" s="258">
        <v>4990.92</v>
      </c>
      <c r="Q189" s="258">
        <v>514.97</v>
      </c>
      <c r="R189" s="258">
        <v>2248616.48</v>
      </c>
      <c r="S189" s="258">
        <v>935199.29</v>
      </c>
      <c r="T189" s="258">
        <v>5081.51</v>
      </c>
      <c r="U189" s="258">
        <v>0</v>
      </c>
      <c r="V189" s="258">
        <v>1784844.64</v>
      </c>
      <c r="W189" s="258">
        <v>0</v>
      </c>
      <c r="X189" s="258">
        <v>24208</v>
      </c>
      <c r="Y189" s="258">
        <v>253956.91</v>
      </c>
      <c r="Z189" s="258">
        <v>10342.08</v>
      </c>
      <c r="AA189" s="258">
        <v>611512.69999999995</v>
      </c>
      <c r="AB189" s="258">
        <v>18891.150000000001</v>
      </c>
      <c r="AC189" s="258">
        <v>6076648.1699999999</v>
      </c>
      <c r="AD189" s="258">
        <v>2085632.46</v>
      </c>
      <c r="AE189" s="258">
        <v>1115416.47</v>
      </c>
      <c r="AF189" s="258">
        <v>1735180.79</v>
      </c>
      <c r="AG189" s="258">
        <v>432747.08</v>
      </c>
      <c r="AH189" s="258">
        <v>0</v>
      </c>
      <c r="AI189" s="258">
        <v>0</v>
      </c>
      <c r="AJ189" s="258">
        <v>0</v>
      </c>
      <c r="AK189" s="258">
        <v>20437.43</v>
      </c>
      <c r="AL189" s="258">
        <v>61626.39</v>
      </c>
      <c r="AM189" s="258">
        <v>187370.57</v>
      </c>
      <c r="AN189" s="258">
        <v>87407.13</v>
      </c>
      <c r="AO189" s="258">
        <v>0</v>
      </c>
      <c r="AP189" s="258">
        <v>89310.71</v>
      </c>
      <c r="AQ189" s="258">
        <v>57080.04</v>
      </c>
      <c r="AR189" s="258">
        <v>0</v>
      </c>
      <c r="AS189" s="258">
        <v>1542.24</v>
      </c>
      <c r="AT189" s="258">
        <v>108780.01</v>
      </c>
      <c r="AU189" s="238">
        <f t="shared" si="83"/>
        <v>28527464.009999994</v>
      </c>
    </row>
    <row r="190" spans="1:47" s="133" customFormat="1">
      <c r="A190" s="143" t="s">
        <v>615</v>
      </c>
      <c r="B190" s="253">
        <v>415362.3</v>
      </c>
      <c r="C190" s="253">
        <v>0</v>
      </c>
      <c r="D190" s="253">
        <v>5444</v>
      </c>
      <c r="E190" s="253">
        <v>29032.81</v>
      </c>
      <c r="F190" s="253">
        <v>301.60000000000002</v>
      </c>
      <c r="G190" s="253">
        <v>27746.65</v>
      </c>
      <c r="H190" s="253">
        <v>1436.39</v>
      </c>
      <c r="I190" s="253">
        <v>0</v>
      </c>
      <c r="J190" s="253">
        <v>0</v>
      </c>
      <c r="K190" s="253">
        <v>0</v>
      </c>
      <c r="L190" s="253">
        <v>5173530.68</v>
      </c>
      <c r="M190" s="253">
        <v>5872885.5099999998</v>
      </c>
      <c r="N190" s="253">
        <v>0</v>
      </c>
      <c r="O190" s="253">
        <v>3849.84</v>
      </c>
      <c r="P190" s="253">
        <v>320</v>
      </c>
      <c r="Q190" s="253">
        <v>440.71</v>
      </c>
      <c r="R190" s="253">
        <v>2641637.71</v>
      </c>
      <c r="S190" s="253">
        <v>672117.59</v>
      </c>
      <c r="T190" s="253">
        <v>2020.49</v>
      </c>
      <c r="U190" s="253">
        <v>0</v>
      </c>
      <c r="V190" s="253">
        <v>1573570.34</v>
      </c>
      <c r="W190" s="253">
        <v>0</v>
      </c>
      <c r="X190" s="253">
        <v>6996</v>
      </c>
      <c r="Y190" s="253">
        <v>163529.47</v>
      </c>
      <c r="Z190" s="253">
        <v>3538.08</v>
      </c>
      <c r="AA190" s="253">
        <v>532976.91</v>
      </c>
      <c r="AB190" s="253">
        <v>44025.919999999998</v>
      </c>
      <c r="AC190" s="253">
        <v>4533997.83</v>
      </c>
      <c r="AD190" s="253">
        <v>808118.04</v>
      </c>
      <c r="AE190" s="253">
        <v>1272111.04</v>
      </c>
      <c r="AF190" s="253">
        <v>1289495.1599999999</v>
      </c>
      <c r="AG190" s="253">
        <v>246729.03</v>
      </c>
      <c r="AH190" s="253">
        <v>0</v>
      </c>
      <c r="AI190" s="253">
        <v>0</v>
      </c>
      <c r="AJ190" s="253">
        <v>0</v>
      </c>
      <c r="AK190" s="253">
        <v>49668.68</v>
      </c>
      <c r="AL190" s="253">
        <v>316934.82</v>
      </c>
      <c r="AM190" s="253">
        <v>220172.89</v>
      </c>
      <c r="AN190" s="253">
        <v>8863.86</v>
      </c>
      <c r="AO190" s="253">
        <v>0</v>
      </c>
      <c r="AP190" s="253">
        <v>81860.41</v>
      </c>
      <c r="AQ190" s="253">
        <v>55775.28</v>
      </c>
      <c r="AR190" s="253">
        <v>1632.94</v>
      </c>
      <c r="AS190" s="253">
        <v>6491.6</v>
      </c>
      <c r="AT190" s="253">
        <v>245445.8</v>
      </c>
      <c r="AU190" s="250">
        <f t="shared" si="83"/>
        <v>26308060.380000003</v>
      </c>
    </row>
    <row r="191" spans="1:47" s="133" customFormat="1">
      <c r="A191" s="143" t="s">
        <v>618</v>
      </c>
      <c r="B191" s="258">
        <v>328450</v>
      </c>
      <c r="C191" s="258">
        <v>0</v>
      </c>
      <c r="D191" s="258">
        <v>0</v>
      </c>
      <c r="E191" s="258">
        <v>2459.85</v>
      </c>
      <c r="F191" s="258">
        <v>724.4</v>
      </c>
      <c r="G191" s="258">
        <v>8790.17</v>
      </c>
      <c r="H191" s="258">
        <v>784.6</v>
      </c>
      <c r="I191" s="258">
        <v>0</v>
      </c>
      <c r="J191" s="258">
        <v>0</v>
      </c>
      <c r="K191" s="258">
        <v>0</v>
      </c>
      <c r="L191" s="258">
        <v>5246787.38</v>
      </c>
      <c r="M191" s="258">
        <v>5920607.5899999999</v>
      </c>
      <c r="N191" s="258">
        <v>51.08</v>
      </c>
      <c r="O191" s="258">
        <v>5808.74</v>
      </c>
      <c r="P191" s="258">
        <v>611.95000000000005</v>
      </c>
      <c r="Q191" s="258">
        <v>9045.27</v>
      </c>
      <c r="R191" s="258">
        <v>2367090.56</v>
      </c>
      <c r="S191" s="258">
        <v>817675.49</v>
      </c>
      <c r="T191" s="258">
        <v>22107.1</v>
      </c>
      <c r="U191" s="258">
        <v>0</v>
      </c>
      <c r="V191" s="258">
        <v>1315660.3999999999</v>
      </c>
      <c r="W191" s="258">
        <v>0</v>
      </c>
      <c r="X191" s="258">
        <v>0</v>
      </c>
      <c r="Y191" s="258">
        <v>103444.73</v>
      </c>
      <c r="Z191" s="258">
        <v>4581.3599999999997</v>
      </c>
      <c r="AA191" s="258">
        <v>337139.20000000001</v>
      </c>
      <c r="AB191" s="258">
        <v>26360.93</v>
      </c>
      <c r="AC191" s="258">
        <v>2459820.9500000002</v>
      </c>
      <c r="AD191" s="258">
        <v>679907.66</v>
      </c>
      <c r="AE191" s="258">
        <v>1204087.8</v>
      </c>
      <c r="AF191" s="258">
        <v>1073116.44</v>
      </c>
      <c r="AG191" s="258">
        <v>48100</v>
      </c>
      <c r="AH191" s="258">
        <v>0</v>
      </c>
      <c r="AI191" s="258">
        <v>0</v>
      </c>
      <c r="AJ191" s="258">
        <v>0</v>
      </c>
      <c r="AK191" s="258">
        <v>70414.16</v>
      </c>
      <c r="AL191" s="258">
        <v>135569.32</v>
      </c>
      <c r="AM191" s="258">
        <v>244968.02</v>
      </c>
      <c r="AN191" s="258">
        <v>35340.81</v>
      </c>
      <c r="AO191" s="258">
        <v>0</v>
      </c>
      <c r="AP191" s="258">
        <v>42111.45</v>
      </c>
      <c r="AQ191" s="258">
        <v>34975.120000000003</v>
      </c>
      <c r="AR191" s="258">
        <v>8709.5499999999993</v>
      </c>
      <c r="AS191" s="258">
        <v>18880</v>
      </c>
      <c r="AT191" s="258">
        <v>78370.47</v>
      </c>
      <c r="AU191" s="238">
        <f t="shared" si="83"/>
        <v>22652552.549999997</v>
      </c>
    </row>
    <row r="192" spans="1:47" ht="19.2" customHeight="1">
      <c r="A192" s="195" t="s">
        <v>622</v>
      </c>
      <c r="B192" s="67"/>
      <c r="C192" s="67"/>
      <c r="D192" s="67"/>
      <c r="AU192" t="s">
        <v>566</v>
      </c>
    </row>
  </sheetData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193"/>
  <sheetViews>
    <sheetView zoomScaleNormal="100" workbookViewId="0">
      <pane ySplit="3" topLeftCell="A154" activePane="bottomLeft" state="frozen"/>
      <selection activeCell="A85" sqref="A85"/>
      <selection pane="bottomLeft" activeCell="A191" sqref="A191"/>
    </sheetView>
  </sheetViews>
  <sheetFormatPr baseColWidth="10" defaultColWidth="11.44140625" defaultRowHeight="14.4"/>
  <cols>
    <col min="1" max="1" width="12.44140625" style="1" customWidth="1"/>
    <col min="2" max="2" width="12" style="1" bestFit="1" customWidth="1"/>
    <col min="3" max="3" width="14.5546875" style="1" bestFit="1" customWidth="1"/>
    <col min="4" max="5" width="12" style="1" bestFit="1" customWidth="1"/>
    <col min="6" max="6" width="13.5546875" style="1" bestFit="1" customWidth="1"/>
    <col min="7" max="7" width="14.5546875" style="1" bestFit="1" customWidth="1"/>
    <col min="8" max="10" width="12" style="1" bestFit="1" customWidth="1"/>
    <col min="11" max="11" width="14.5546875" style="1" bestFit="1" customWidth="1"/>
    <col min="12" max="12" width="12" style="1" customWidth="1"/>
    <col min="13" max="13" width="15.5546875" style="1" bestFit="1" customWidth="1"/>
    <col min="14" max="15" width="12" style="1" bestFit="1" customWidth="1"/>
    <col min="16" max="16" width="13.5546875" style="1" bestFit="1" customWidth="1"/>
    <col min="17" max="17" width="12" style="1" bestFit="1" customWidth="1"/>
    <col min="18" max="18" width="15.5546875" style="1" bestFit="1" customWidth="1"/>
    <col min="19" max="19" width="17.109375" style="1" customWidth="1"/>
    <col min="20" max="20" width="14.5546875" style="1" bestFit="1" customWidth="1"/>
    <col min="21" max="21" width="12" style="1" bestFit="1" customWidth="1"/>
    <col min="22" max="22" width="15.5546875" style="1" bestFit="1" customWidth="1"/>
    <col min="23" max="26" width="12" style="1" bestFit="1" customWidth="1"/>
    <col min="27" max="27" width="13.5546875" style="1" customWidth="1"/>
    <col min="28" max="28" width="13.5546875" style="1" bestFit="1" customWidth="1"/>
    <col min="29" max="31" width="15.5546875" style="1" bestFit="1" customWidth="1"/>
    <col min="32" max="32" width="12.5546875" style="1" customWidth="1"/>
    <col min="33" max="33" width="15.5546875" style="1" bestFit="1" customWidth="1"/>
    <col min="34" max="36" width="12" style="1" bestFit="1" customWidth="1"/>
    <col min="37" max="39" width="15.5546875" style="1" bestFit="1" customWidth="1"/>
    <col min="40" max="40" width="14.5546875" style="1" bestFit="1" customWidth="1"/>
    <col min="41" max="41" width="12" style="1" bestFit="1" customWidth="1"/>
    <col min="42" max="42" width="14.5546875" style="1" bestFit="1" customWidth="1"/>
    <col min="43" max="43" width="13.5546875" style="1" bestFit="1" customWidth="1"/>
    <col min="44" max="45" width="12" style="1" bestFit="1" customWidth="1"/>
    <col min="46" max="46" width="14.5546875" style="1" bestFit="1" customWidth="1"/>
    <col min="47" max="47" width="16" style="1" customWidth="1"/>
    <col min="48" max="16384" width="11.44140625" style="1"/>
  </cols>
  <sheetData>
    <row r="1" spans="1:47" ht="48.75" customHeight="1">
      <c r="A1" s="298" t="s">
        <v>597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</row>
    <row r="2" spans="1:47" ht="15" customHeight="1">
      <c r="A2" s="2" t="s">
        <v>109</v>
      </c>
      <c r="B2" s="131" t="s">
        <v>570</v>
      </c>
      <c r="C2" s="136" t="s">
        <v>306</v>
      </c>
      <c r="D2" s="3" t="s">
        <v>333</v>
      </c>
      <c r="E2" s="3" t="s">
        <v>307</v>
      </c>
      <c r="F2" s="3" t="s">
        <v>334</v>
      </c>
      <c r="G2" s="3" t="s">
        <v>308</v>
      </c>
      <c r="H2" s="3" t="s">
        <v>309</v>
      </c>
      <c r="I2" s="3" t="s">
        <v>335</v>
      </c>
      <c r="J2" s="3" t="s">
        <v>310</v>
      </c>
      <c r="K2" s="3" t="s">
        <v>311</v>
      </c>
      <c r="L2" s="3" t="s">
        <v>312</v>
      </c>
      <c r="M2" s="3" t="s">
        <v>313</v>
      </c>
      <c r="N2" s="3" t="s">
        <v>336</v>
      </c>
      <c r="O2" s="3" t="s">
        <v>314</v>
      </c>
      <c r="P2" s="3" t="s">
        <v>315</v>
      </c>
      <c r="Q2" s="3" t="s">
        <v>316</v>
      </c>
      <c r="R2" s="3" t="s">
        <v>317</v>
      </c>
      <c r="S2" s="3" t="s">
        <v>318</v>
      </c>
      <c r="T2" s="3" t="s">
        <v>319</v>
      </c>
      <c r="U2" s="3" t="s">
        <v>362</v>
      </c>
      <c r="V2" s="3" t="s">
        <v>320</v>
      </c>
      <c r="W2" s="3" t="s">
        <v>363</v>
      </c>
      <c r="X2" s="3" t="s">
        <v>321</v>
      </c>
      <c r="Y2" s="3" t="s">
        <v>322</v>
      </c>
      <c r="Z2" s="3" t="s">
        <v>323</v>
      </c>
      <c r="AA2" s="3" t="s">
        <v>324</v>
      </c>
      <c r="AB2" s="3" t="s">
        <v>325</v>
      </c>
      <c r="AC2" s="3" t="s">
        <v>407</v>
      </c>
      <c r="AD2" s="3" t="s">
        <v>408</v>
      </c>
      <c r="AE2" s="3" t="s">
        <v>409</v>
      </c>
      <c r="AF2" s="3" t="s">
        <v>410</v>
      </c>
      <c r="AG2" s="3" t="s">
        <v>411</v>
      </c>
      <c r="AH2" s="3" t="s">
        <v>412</v>
      </c>
      <c r="AI2" s="3" t="s">
        <v>341</v>
      </c>
      <c r="AJ2" s="3" t="s">
        <v>340</v>
      </c>
      <c r="AK2" s="3" t="s">
        <v>326</v>
      </c>
      <c r="AL2" s="3" t="s">
        <v>327</v>
      </c>
      <c r="AM2" s="3" t="s">
        <v>328</v>
      </c>
      <c r="AN2" s="3" t="s">
        <v>329</v>
      </c>
      <c r="AO2" s="3" t="s">
        <v>339</v>
      </c>
      <c r="AP2" s="3" t="s">
        <v>330</v>
      </c>
      <c r="AQ2" s="3" t="s">
        <v>331</v>
      </c>
      <c r="AR2" s="3" t="s">
        <v>338</v>
      </c>
      <c r="AS2" s="3" t="s">
        <v>337</v>
      </c>
      <c r="AT2" s="136" t="s">
        <v>332</v>
      </c>
      <c r="AU2" s="8" t="s">
        <v>108</v>
      </c>
    </row>
    <row r="3" spans="1:47" s="26" customFormat="1" ht="16.5" customHeight="1">
      <c r="A3" s="135" t="s">
        <v>110</v>
      </c>
      <c r="B3" s="65" t="s">
        <v>191</v>
      </c>
      <c r="C3" s="23" t="s">
        <v>421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69" t="s">
        <v>79</v>
      </c>
      <c r="AU3" s="24"/>
    </row>
    <row r="4" spans="1:47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>
      <c r="A44" s="4" t="s">
        <v>37</v>
      </c>
      <c r="B44" s="127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>
      <c r="A45" s="4" t="s">
        <v>38</v>
      </c>
      <c r="B45" s="126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>
      <c r="A46" s="4" t="s">
        <v>39</v>
      </c>
      <c r="B46" s="127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>
      <c r="A47" s="4" t="s">
        <v>40</v>
      </c>
      <c r="B47" s="126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>
      <c r="A48" s="4" t="s">
        <v>41</v>
      </c>
      <c r="B48" s="127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>
      <c r="A49" s="4" t="s">
        <v>42</v>
      </c>
      <c r="B49" s="126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>
      <c r="A50" s="4" t="s">
        <v>43</v>
      </c>
      <c r="B50" s="127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>
      <c r="A51" s="4" t="s">
        <v>44</v>
      </c>
      <c r="B51" s="126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>
      <c r="A52" s="4" t="s">
        <v>45</v>
      </c>
      <c r="B52" s="127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>
      <c r="A53" s="4" t="s">
        <v>46</v>
      </c>
      <c r="B53" s="126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>
      <c r="A54" s="4" t="s">
        <v>47</v>
      </c>
      <c r="B54" s="127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>
      <c r="A56" s="4" t="s">
        <v>48</v>
      </c>
      <c r="B56" s="127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>
      <c r="A57" s="4" t="s">
        <v>49</v>
      </c>
      <c r="B57" s="126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>
      <c r="A58" s="4" t="s">
        <v>50</v>
      </c>
      <c r="B58" s="127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>
      <c r="A59" s="4" t="s">
        <v>51</v>
      </c>
      <c r="B59" s="126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>
      <c r="A60" s="4" t="s">
        <v>52</v>
      </c>
      <c r="B60" s="127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>
      <c r="A61" s="4" t="s">
        <v>53</v>
      </c>
      <c r="B61" s="126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>
      <c r="A62" s="4" t="s">
        <v>54</v>
      </c>
      <c r="B62" s="127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>
      <c r="A63" s="4" t="s">
        <v>55</v>
      </c>
      <c r="B63" s="126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>
      <c r="A64" s="4" t="s">
        <v>56</v>
      </c>
      <c r="B64" s="127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>
      <c r="A65" s="4" t="s">
        <v>57</v>
      </c>
      <c r="B65" s="126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>
      <c r="A66" s="4" t="s">
        <v>58</v>
      </c>
      <c r="B66" s="127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>
      <c r="A67" s="4" t="s">
        <v>59</v>
      </c>
      <c r="B67" s="126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>
      <c r="A69" s="4" t="s">
        <v>60</v>
      </c>
      <c r="B69" s="126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>
      <c r="A70" s="4" t="s">
        <v>61</v>
      </c>
      <c r="B70" s="127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>
      <c r="A71" s="4" t="s">
        <v>62</v>
      </c>
      <c r="B71" s="126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>
      <c r="A72" s="4" t="s">
        <v>63</v>
      </c>
      <c r="B72" s="127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>
      <c r="A73" s="4" t="s">
        <v>64</v>
      </c>
      <c r="B73" s="126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>
      <c r="A74" s="4" t="s">
        <v>65</v>
      </c>
      <c r="B74" s="127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>
      <c r="A75" s="4" t="s">
        <v>66</v>
      </c>
      <c r="B75" s="126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>
      <c r="A76" s="4" t="s">
        <v>67</v>
      </c>
      <c r="B76" s="127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>
      <c r="A77" s="4" t="s">
        <v>68</v>
      </c>
      <c r="B77" s="126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>
      <c r="A78" s="4" t="s">
        <v>69</v>
      </c>
      <c r="B78" s="127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>
      <c r="A79" s="4" t="s">
        <v>70</v>
      </c>
      <c r="B79" s="126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>
      <c r="A80" s="4" t="s">
        <v>71</v>
      </c>
      <c r="B80" s="127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>
      <c r="A82" s="4" t="s">
        <v>190</v>
      </c>
      <c r="B82" s="127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>
      <c r="A83" s="4" t="s">
        <v>192</v>
      </c>
      <c r="B83" s="126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>
      <c r="A84" s="4" t="s">
        <v>193</v>
      </c>
      <c r="B84" s="127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>
      <c r="A85" s="4" t="s">
        <v>197</v>
      </c>
      <c r="B85" s="126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>
      <c r="A86" s="4" t="s">
        <v>198</v>
      </c>
      <c r="B86" s="246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>
      <c r="A87" s="4" t="s">
        <v>199</v>
      </c>
      <c r="B87" s="126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>
      <c r="A88" s="4" t="s">
        <v>200</v>
      </c>
      <c r="B88" s="127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>
      <c r="A89" s="4" t="s">
        <v>201</v>
      </c>
      <c r="B89" s="126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>
      <c r="A90" s="4" t="s">
        <v>202</v>
      </c>
      <c r="B90" s="127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>
      <c r="A91" s="4" t="s">
        <v>203</v>
      </c>
      <c r="B91" s="126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>
      <c r="A92" s="4" t="s">
        <v>204</v>
      </c>
      <c r="B92" s="127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>
      <c r="A93" s="4" t="s">
        <v>205</v>
      </c>
      <c r="B93" s="126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>
      <c r="A95" s="96" t="s">
        <v>206</v>
      </c>
      <c r="B95" s="126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207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>
      <c r="A96" s="96" t="s">
        <v>215</v>
      </c>
      <c r="B96" s="127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216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>
      <c r="A97" s="96" t="s">
        <v>224</v>
      </c>
      <c r="B97" s="126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225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226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>
      <c r="A98" s="96" t="s">
        <v>227</v>
      </c>
      <c r="B98" s="127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>
      <c r="A99" s="96" t="s">
        <v>228</v>
      </c>
      <c r="B99" s="126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>
      <c r="A100" s="96" t="s">
        <v>229</v>
      </c>
      <c r="B100" s="127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230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>
      <c r="A101" s="96" t="s">
        <v>231</v>
      </c>
      <c r="B101" s="126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0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232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>
      <c r="A102" s="96" t="s">
        <v>233</v>
      </c>
      <c r="B102" s="127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234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235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>
      <c r="A103" s="96" t="s">
        <v>236</v>
      </c>
      <c r="B103" s="126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237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238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>
      <c r="A104" s="96" t="s">
        <v>239</v>
      </c>
      <c r="B104" s="127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240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241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>
      <c r="A105" s="96" t="s">
        <v>242</v>
      </c>
      <c r="B105" s="126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243</v>
      </c>
      <c r="X105" s="73">
        <v>2511.64</v>
      </c>
      <c r="Y105" s="73">
        <v>0</v>
      </c>
      <c r="Z105" s="73">
        <v>0</v>
      </c>
      <c r="AA105" s="81" t="s">
        <v>244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245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>
      <c r="A106" s="96" t="s">
        <v>246</v>
      </c>
      <c r="B106" s="127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248</v>
      </c>
      <c r="X106" s="1">
        <v>11220.34</v>
      </c>
      <c r="Y106" s="1">
        <v>1880.48</v>
      </c>
      <c r="Z106" s="73">
        <v>0</v>
      </c>
      <c r="AA106" s="80" t="s">
        <v>249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250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2234.41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39">
        <f>SUBTOTAL(109,AU95:AU106)</f>
        <v>75105026.370000005</v>
      </c>
    </row>
    <row r="108" spans="1:47">
      <c r="A108" s="96" t="s">
        <v>252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Row],[801190000]:[ 0810909000]])</f>
        <v>6298619.4900000002</v>
      </c>
    </row>
    <row r="109" spans="1:47" s="134" customFormat="1">
      <c r="A109" s="144" t="s">
        <v>304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Row],[801190000]:[ 0810909000]])</f>
        <v>6046879.3899999987</v>
      </c>
    </row>
    <row r="110" spans="1:47" s="134" customFormat="1">
      <c r="A110" s="144" t="s">
        <v>364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Row],[801190000]:[ 0810909000]])</f>
        <v>6642814.6000000006</v>
      </c>
    </row>
    <row r="111" spans="1:47" s="134" customFormat="1">
      <c r="A111" s="144" t="s">
        <v>398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Row],[801190000]:[ 0810909000]])</f>
        <v>4657805.5900000008</v>
      </c>
    </row>
    <row r="112" spans="1:47" s="134" customFormat="1">
      <c r="A112" s="144" t="s">
        <v>400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Row],[801190000]:[ 0810909000]])</f>
        <v>5535933.0799999991</v>
      </c>
    </row>
    <row r="113" spans="1:49" s="134" customFormat="1">
      <c r="A113" s="144" t="s">
        <v>402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Row],[801190000]:[ 0810909000]])</f>
        <v>4809608.9600000009</v>
      </c>
    </row>
    <row r="114" spans="1:49" s="134" customFormat="1">
      <c r="A114" s="144" t="s">
        <v>404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Row],[801190000]:[ 0810909000]])</f>
        <v>5686800.0599999996</v>
      </c>
    </row>
    <row r="115" spans="1:49" s="134" customFormat="1">
      <c r="A115" s="144" t="s">
        <v>406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Row],[801190000]:[ 0810909000]])</f>
        <v>5384329.3700000001</v>
      </c>
    </row>
    <row r="116" spans="1:49" s="134" customFormat="1">
      <c r="A116" s="144" t="s">
        <v>414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Row],[801190000]:[ 0810909000]])</f>
        <v>6147290.7700000014</v>
      </c>
    </row>
    <row r="117" spans="1:49" s="134" customFormat="1">
      <c r="A117" s="144" t="s">
        <v>416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Row],[801190000]:[ 0810909000]])</f>
        <v>6753020.3599999994</v>
      </c>
    </row>
    <row r="118" spans="1:49" s="134" customFormat="1">
      <c r="A118" s="144" t="s">
        <v>418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Row],[801190000]:[ 0810909000]])</f>
        <v>7461154.0200000005</v>
      </c>
    </row>
    <row r="119" spans="1:49" s="134" customFormat="1">
      <c r="A119" s="144" t="s">
        <v>420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4" customFormat="1">
      <c r="A120" s="145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4" customFormat="1">
      <c r="A121" s="144" t="s">
        <v>423</v>
      </c>
      <c r="B121" s="137">
        <v>0</v>
      </c>
      <c r="C121" s="137">
        <v>0</v>
      </c>
      <c r="D121" s="137">
        <v>0</v>
      </c>
      <c r="E121" s="137">
        <v>0</v>
      </c>
      <c r="F121" s="137">
        <v>0</v>
      </c>
      <c r="G121" s="137">
        <v>83924.08</v>
      </c>
      <c r="H121" s="137">
        <v>0</v>
      </c>
      <c r="I121" s="137">
        <v>0</v>
      </c>
      <c r="J121" s="137">
        <v>0</v>
      </c>
      <c r="K121" s="137">
        <v>9578.69</v>
      </c>
      <c r="L121" s="137">
        <v>608368.61</v>
      </c>
      <c r="M121" s="137">
        <v>346421.89</v>
      </c>
      <c r="N121" s="137">
        <v>0</v>
      </c>
      <c r="O121" s="137">
        <v>302.70999999999998</v>
      </c>
      <c r="P121" s="137">
        <v>179.18</v>
      </c>
      <c r="Q121" s="137">
        <v>1676.72</v>
      </c>
      <c r="R121" s="137">
        <v>381021.41</v>
      </c>
      <c r="S121" s="81">
        <v>2029473.57</v>
      </c>
      <c r="T121" s="137">
        <v>18394.560000000001</v>
      </c>
      <c r="U121" s="137">
        <v>0</v>
      </c>
      <c r="V121" s="137">
        <v>138676.23000000001</v>
      </c>
      <c r="W121" s="137">
        <v>0</v>
      </c>
      <c r="X121" s="137">
        <v>16839.91</v>
      </c>
      <c r="Y121" s="137">
        <v>77.819999999999993</v>
      </c>
      <c r="Z121" s="137">
        <v>0</v>
      </c>
      <c r="AA121" s="137">
        <v>374100.95</v>
      </c>
      <c r="AB121" s="137">
        <v>12730.07</v>
      </c>
      <c r="AC121" s="137">
        <v>385816.28</v>
      </c>
      <c r="AD121" s="137">
        <v>203132.25</v>
      </c>
      <c r="AE121" s="137">
        <v>247159.59</v>
      </c>
      <c r="AF121" s="81" t="s">
        <v>424</v>
      </c>
      <c r="AG121" s="137">
        <v>146392.73000000001</v>
      </c>
      <c r="AH121" s="137">
        <v>1259.32</v>
      </c>
      <c r="AI121" s="137">
        <v>0</v>
      </c>
      <c r="AJ121" s="137">
        <v>11241.05</v>
      </c>
      <c r="AK121" s="137">
        <v>107595.66</v>
      </c>
      <c r="AL121" s="137">
        <v>34378.19</v>
      </c>
      <c r="AM121" s="137">
        <v>148227.19</v>
      </c>
      <c r="AN121" s="137">
        <v>0</v>
      </c>
      <c r="AO121" s="137">
        <v>0</v>
      </c>
      <c r="AP121" s="137">
        <v>24270.76</v>
      </c>
      <c r="AQ121" s="137">
        <v>6200.74</v>
      </c>
      <c r="AR121" s="137">
        <v>0</v>
      </c>
      <c r="AS121" s="137">
        <v>0</v>
      </c>
      <c r="AT121" s="137">
        <v>59909.31</v>
      </c>
      <c r="AU121" s="106">
        <v>6524642.9199999999</v>
      </c>
      <c r="AV121"/>
      <c r="AW121"/>
    </row>
    <row r="122" spans="1:49" s="134" customFormat="1">
      <c r="A122" s="144" t="s">
        <v>427</v>
      </c>
      <c r="B122" s="177">
        <v>27.13</v>
      </c>
      <c r="C122" s="178">
        <v>10847.16</v>
      </c>
      <c r="D122" s="178">
        <v>0</v>
      </c>
      <c r="E122" s="178">
        <v>0</v>
      </c>
      <c r="F122" s="178">
        <v>2796.86</v>
      </c>
      <c r="G122" s="178">
        <v>84958.55</v>
      </c>
      <c r="H122" s="178">
        <v>0</v>
      </c>
      <c r="I122" s="178">
        <v>0</v>
      </c>
      <c r="J122" s="178">
        <v>0</v>
      </c>
      <c r="K122" s="178">
        <v>29312.9</v>
      </c>
      <c r="L122" s="178">
        <v>587330.98</v>
      </c>
      <c r="M122" s="178">
        <v>371090.8</v>
      </c>
      <c r="N122" s="178">
        <v>0</v>
      </c>
      <c r="O122" s="177">
        <v>136.26</v>
      </c>
      <c r="P122" s="178">
        <v>6283.57</v>
      </c>
      <c r="Q122" s="178">
        <v>0</v>
      </c>
      <c r="R122" s="178">
        <v>373713.09</v>
      </c>
      <c r="S122" s="248">
        <v>1852118.38</v>
      </c>
      <c r="T122" s="178">
        <v>14768.58</v>
      </c>
      <c r="U122" s="178">
        <v>0</v>
      </c>
      <c r="V122" s="178">
        <v>113807.88</v>
      </c>
      <c r="W122" s="178">
        <v>0</v>
      </c>
      <c r="X122" s="178">
        <v>0</v>
      </c>
      <c r="Y122" s="177">
        <v>505.66</v>
      </c>
      <c r="Z122" s="181">
        <v>0</v>
      </c>
      <c r="AA122" s="178">
        <v>467139.93</v>
      </c>
      <c r="AB122" s="178">
        <v>6060.97</v>
      </c>
      <c r="AC122" s="178">
        <v>391110.3</v>
      </c>
      <c r="AD122" s="178">
        <v>215069.24</v>
      </c>
      <c r="AE122" s="178">
        <v>251970.98</v>
      </c>
      <c r="AF122" s="178">
        <v>954366.74</v>
      </c>
      <c r="AG122" s="178">
        <v>314117.51</v>
      </c>
      <c r="AH122" s="178">
        <v>0</v>
      </c>
      <c r="AI122" s="178">
        <v>0</v>
      </c>
      <c r="AJ122" s="178">
        <v>0</v>
      </c>
      <c r="AK122" s="178">
        <v>126704.03</v>
      </c>
      <c r="AL122" s="178">
        <v>141680.95999999999</v>
      </c>
      <c r="AM122" s="178">
        <v>153632.47</v>
      </c>
      <c r="AN122" s="178">
        <v>50128.62</v>
      </c>
      <c r="AO122" s="178">
        <v>0</v>
      </c>
      <c r="AP122" s="178">
        <v>16157.73</v>
      </c>
      <c r="AQ122" s="178">
        <v>1970.49</v>
      </c>
      <c r="AR122" s="178">
        <v>0</v>
      </c>
      <c r="AS122" s="178">
        <v>0</v>
      </c>
      <c r="AT122" s="178">
        <v>64616.05</v>
      </c>
      <c r="AU122" s="179">
        <v>6602423.8200000003</v>
      </c>
      <c r="AV122" s="133"/>
      <c r="AW122" s="133"/>
    </row>
    <row r="123" spans="1:49" s="134" customFormat="1">
      <c r="A123" s="144" t="s">
        <v>430</v>
      </c>
      <c r="B123" s="137">
        <v>1693.81</v>
      </c>
      <c r="C123" s="137">
        <v>3688.17</v>
      </c>
      <c r="D123" s="137">
        <v>0</v>
      </c>
      <c r="E123" s="137">
        <v>19983.169999999998</v>
      </c>
      <c r="F123" s="137">
        <v>10388.81</v>
      </c>
      <c r="G123" s="137">
        <v>42572.04</v>
      </c>
      <c r="H123" s="137">
        <v>4459.7700000000004</v>
      </c>
      <c r="I123" s="137">
        <v>0</v>
      </c>
      <c r="J123" s="137">
        <v>0</v>
      </c>
      <c r="K123" s="137">
        <v>15281.69</v>
      </c>
      <c r="L123" s="137">
        <v>621913.39</v>
      </c>
      <c r="M123" s="137">
        <v>386444.09</v>
      </c>
      <c r="N123" s="137">
        <v>0</v>
      </c>
      <c r="O123" s="137">
        <v>1507.9</v>
      </c>
      <c r="P123" s="137">
        <v>3333.76</v>
      </c>
      <c r="Q123" s="137">
        <v>0</v>
      </c>
      <c r="R123" s="137">
        <v>400027.91</v>
      </c>
      <c r="S123" s="81">
        <v>1962746.85</v>
      </c>
      <c r="T123" s="137">
        <v>23185.200000000001</v>
      </c>
      <c r="U123" s="137">
        <v>0</v>
      </c>
      <c r="V123" s="137">
        <v>60950.76</v>
      </c>
      <c r="W123" s="137">
        <v>0</v>
      </c>
      <c r="X123" s="137">
        <v>0</v>
      </c>
      <c r="Y123" s="137">
        <v>103.34</v>
      </c>
      <c r="Z123" s="137">
        <v>0</v>
      </c>
      <c r="AA123" s="137">
        <v>600776.16</v>
      </c>
      <c r="AB123" s="137">
        <v>48100.17</v>
      </c>
      <c r="AC123" s="137">
        <v>394227.21</v>
      </c>
      <c r="AD123" s="137">
        <v>204854.16</v>
      </c>
      <c r="AE123" s="137">
        <v>228241.1</v>
      </c>
      <c r="AF123" s="137">
        <v>957713.87</v>
      </c>
      <c r="AG123" s="137">
        <v>200930.44</v>
      </c>
      <c r="AH123" s="137">
        <v>0</v>
      </c>
      <c r="AI123" s="137">
        <v>0</v>
      </c>
      <c r="AJ123" s="137">
        <v>0</v>
      </c>
      <c r="AK123" s="137">
        <v>48168.29</v>
      </c>
      <c r="AL123" s="137">
        <v>41175.11</v>
      </c>
      <c r="AM123" s="137">
        <v>191415.55</v>
      </c>
      <c r="AN123" s="137">
        <v>57888</v>
      </c>
      <c r="AO123" s="85">
        <v>0</v>
      </c>
      <c r="AP123" s="133">
        <v>14951.74</v>
      </c>
      <c r="AQ123" s="133">
        <v>4971.8999999999996</v>
      </c>
      <c r="AR123" s="85">
        <v>0</v>
      </c>
      <c r="AS123" s="85">
        <v>0</v>
      </c>
      <c r="AT123" s="137">
        <v>94878.86</v>
      </c>
      <c r="AU123" s="106">
        <v>6646573.2199999997</v>
      </c>
      <c r="AV123" s="133"/>
      <c r="AW123" s="133"/>
    </row>
    <row r="124" spans="1:49" s="134" customFormat="1">
      <c r="A124" s="144" t="s">
        <v>440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441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442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59">
        <v>7643848.5800000001</v>
      </c>
      <c r="AV124" s="133"/>
      <c r="AW124" s="133"/>
    </row>
    <row r="125" spans="1:49" s="134" customFormat="1">
      <c r="A125" s="144" t="s">
        <v>444</v>
      </c>
      <c r="B125" s="137">
        <v>6747.64</v>
      </c>
      <c r="C125" s="137">
        <v>0</v>
      </c>
      <c r="D125" s="137">
        <v>0</v>
      </c>
      <c r="E125" s="137">
        <v>43688.959999999999</v>
      </c>
      <c r="F125" s="137">
        <v>6300</v>
      </c>
      <c r="G125" s="137">
        <v>192396.57</v>
      </c>
      <c r="H125" s="137">
        <v>0</v>
      </c>
      <c r="I125" s="137">
        <v>0</v>
      </c>
      <c r="J125" s="137">
        <v>0</v>
      </c>
      <c r="K125" s="137">
        <v>14912.29</v>
      </c>
      <c r="L125" s="137">
        <v>743966.13</v>
      </c>
      <c r="M125" s="137">
        <v>457502.17</v>
      </c>
      <c r="N125" s="137">
        <v>0</v>
      </c>
      <c r="O125" s="137">
        <v>32.200000000000003</v>
      </c>
      <c r="P125" s="137">
        <v>3390.82</v>
      </c>
      <c r="Q125" s="137">
        <v>62.75</v>
      </c>
      <c r="R125" s="137">
        <v>447472.74</v>
      </c>
      <c r="S125" s="81">
        <v>372485.4</v>
      </c>
      <c r="T125" s="137">
        <v>16238.59</v>
      </c>
      <c r="U125" s="137">
        <v>0</v>
      </c>
      <c r="V125" s="137">
        <v>33636.83</v>
      </c>
      <c r="W125" s="137">
        <v>0</v>
      </c>
      <c r="X125" s="137">
        <v>13.12</v>
      </c>
      <c r="Y125" s="137">
        <v>52.28</v>
      </c>
      <c r="Z125" s="137">
        <v>0</v>
      </c>
      <c r="AA125" s="137">
        <v>696703.95</v>
      </c>
      <c r="AB125" s="137">
        <v>69682.990000000005</v>
      </c>
      <c r="AC125" s="137">
        <v>299067.78000000003</v>
      </c>
      <c r="AD125" s="137">
        <v>187112.05</v>
      </c>
      <c r="AE125" s="137">
        <v>130262.98</v>
      </c>
      <c r="AF125" s="81" t="s">
        <v>445</v>
      </c>
      <c r="AG125" s="137">
        <v>147433.94</v>
      </c>
      <c r="AH125" s="137">
        <v>0</v>
      </c>
      <c r="AI125" s="137">
        <v>0</v>
      </c>
      <c r="AJ125" s="137">
        <v>4200.78</v>
      </c>
      <c r="AK125" s="137">
        <v>56756.08</v>
      </c>
      <c r="AL125" s="137">
        <v>127503.08</v>
      </c>
      <c r="AM125" s="137">
        <v>190931.57</v>
      </c>
      <c r="AN125" s="137">
        <v>19482.169999999998</v>
      </c>
      <c r="AO125" s="137">
        <v>0</v>
      </c>
      <c r="AP125" s="137">
        <v>41641.980000000003</v>
      </c>
      <c r="AQ125" s="137">
        <v>607.6</v>
      </c>
      <c r="AR125" s="137">
        <v>0</v>
      </c>
      <c r="AS125" s="137">
        <v>0</v>
      </c>
      <c r="AT125" s="137">
        <v>79843.62</v>
      </c>
      <c r="AU125" s="106">
        <v>5711625.7999999998</v>
      </c>
      <c r="AV125" s="133"/>
      <c r="AW125" s="133"/>
    </row>
    <row r="126" spans="1:49" s="134" customFormat="1">
      <c r="A126" s="144" t="s">
        <v>448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59">
        <v>4652134.5599999996</v>
      </c>
      <c r="AV126" s="133"/>
      <c r="AW126" s="133"/>
    </row>
    <row r="127" spans="1:49" s="134" customFormat="1">
      <c r="A127" s="144" t="s">
        <v>449</v>
      </c>
      <c r="B127" s="137">
        <v>4043.94</v>
      </c>
      <c r="C127" s="137">
        <v>0</v>
      </c>
      <c r="D127" s="137">
        <v>0</v>
      </c>
      <c r="E127" s="137">
        <v>27445.66</v>
      </c>
      <c r="F127" s="137">
        <v>6821.8</v>
      </c>
      <c r="G127" s="137">
        <v>75090.39</v>
      </c>
      <c r="H127" s="137">
        <v>10307.36</v>
      </c>
      <c r="I127" s="137">
        <v>0</v>
      </c>
      <c r="J127" s="137">
        <v>0</v>
      </c>
      <c r="K127" s="137">
        <v>30532.58</v>
      </c>
      <c r="L127" s="81">
        <v>817249.4</v>
      </c>
      <c r="M127" s="137">
        <v>435119.75</v>
      </c>
      <c r="N127" s="137">
        <v>0</v>
      </c>
      <c r="O127" s="137">
        <v>2715.86</v>
      </c>
      <c r="P127" s="137">
        <v>239.94</v>
      </c>
      <c r="Q127" s="137">
        <v>12778.65</v>
      </c>
      <c r="R127" s="137">
        <v>432057.64</v>
      </c>
      <c r="S127" s="81">
        <v>1055559.67</v>
      </c>
      <c r="T127" s="137">
        <v>35159.019999999997</v>
      </c>
      <c r="U127" s="137">
        <v>0</v>
      </c>
      <c r="V127" s="137">
        <v>20619.7</v>
      </c>
      <c r="W127" s="137">
        <v>0</v>
      </c>
      <c r="X127" s="137">
        <v>13055.81</v>
      </c>
      <c r="Y127" s="137">
        <v>12.92</v>
      </c>
      <c r="Z127" s="137">
        <v>0</v>
      </c>
      <c r="AA127" s="137">
        <v>491170.13</v>
      </c>
      <c r="AB127" s="137">
        <v>51703.31</v>
      </c>
      <c r="AC127" s="137">
        <v>38962.160000000003</v>
      </c>
      <c r="AD127" s="137">
        <v>20716.2</v>
      </c>
      <c r="AE127" s="137">
        <v>263369.31</v>
      </c>
      <c r="AF127" s="137">
        <v>1314969.3500000001</v>
      </c>
      <c r="AG127" s="137">
        <v>188898.71</v>
      </c>
      <c r="AH127" s="137">
        <v>0</v>
      </c>
      <c r="AI127" s="137">
        <v>0</v>
      </c>
      <c r="AJ127" s="137">
        <v>3813.62</v>
      </c>
      <c r="AK127" s="137">
        <v>152365.54999999999</v>
      </c>
      <c r="AL127" s="137">
        <v>92688.22</v>
      </c>
      <c r="AM127" s="137">
        <v>268720.95</v>
      </c>
      <c r="AN127" s="137">
        <v>60988.79</v>
      </c>
      <c r="AO127" s="137">
        <v>14.35</v>
      </c>
      <c r="AP127" s="137">
        <v>40593.29</v>
      </c>
      <c r="AQ127" s="137">
        <v>95.71</v>
      </c>
      <c r="AR127" s="137">
        <v>0</v>
      </c>
      <c r="AS127" s="137">
        <v>0</v>
      </c>
      <c r="AT127" s="137">
        <v>60191.5</v>
      </c>
      <c r="AU127" s="106">
        <v>6028071.2400000002</v>
      </c>
      <c r="AV127" s="133"/>
      <c r="AW127" s="133"/>
    </row>
    <row r="128" spans="1:49" s="134" customFormat="1">
      <c r="A128" s="144" t="s">
        <v>452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453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59">
        <v>7040307.5800000001</v>
      </c>
      <c r="AV128" s="133"/>
      <c r="AW128" s="133"/>
    </row>
    <row r="129" spans="1:49" s="134" customFormat="1">
      <c r="A129" s="144" t="s">
        <v>455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456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3"/>
      <c r="AW129" s="133"/>
    </row>
    <row r="130" spans="1:49" s="134" customFormat="1">
      <c r="A130" s="144" t="s">
        <v>458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459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59">
        <v>7718151.1100000003</v>
      </c>
      <c r="AV130" s="133"/>
      <c r="AW130" s="133"/>
    </row>
    <row r="131" spans="1:49" s="134" customFormat="1">
      <c r="A131" s="144" t="s">
        <v>461</v>
      </c>
      <c r="B131" s="137">
        <v>1918.18</v>
      </c>
      <c r="C131" s="137">
        <v>0</v>
      </c>
      <c r="D131" s="137">
        <v>0</v>
      </c>
      <c r="E131" s="137">
        <v>10634.64</v>
      </c>
      <c r="F131" s="137">
        <v>16879.21</v>
      </c>
      <c r="G131" s="137">
        <v>39963.67</v>
      </c>
      <c r="H131" s="137">
        <v>0</v>
      </c>
      <c r="I131" s="137">
        <v>0</v>
      </c>
      <c r="J131" s="137">
        <v>0</v>
      </c>
      <c r="K131" s="137">
        <v>22100.43</v>
      </c>
      <c r="L131" s="81">
        <v>864074.75</v>
      </c>
      <c r="M131" s="137">
        <v>519138.55</v>
      </c>
      <c r="N131" s="137">
        <v>0</v>
      </c>
      <c r="O131" s="137">
        <v>2803.74</v>
      </c>
      <c r="P131" s="137">
        <v>4883.1899999999996</v>
      </c>
      <c r="Q131" s="137">
        <v>3131.87</v>
      </c>
      <c r="R131" s="137">
        <v>476335.32</v>
      </c>
      <c r="S131" s="81">
        <v>1531350.02</v>
      </c>
      <c r="T131" s="137">
        <v>28311.63</v>
      </c>
      <c r="U131" s="137">
        <v>0</v>
      </c>
      <c r="V131" s="137">
        <v>177478.21</v>
      </c>
      <c r="W131" s="137">
        <v>0</v>
      </c>
      <c r="X131" s="137">
        <v>0</v>
      </c>
      <c r="Y131" s="137">
        <v>82.44</v>
      </c>
      <c r="Z131" s="137">
        <v>0</v>
      </c>
      <c r="AA131" s="81" t="s">
        <v>463</v>
      </c>
      <c r="AB131" s="137">
        <v>65041.55</v>
      </c>
      <c r="AC131" s="137">
        <v>190252.34</v>
      </c>
      <c r="AD131" s="137">
        <v>106943.64</v>
      </c>
      <c r="AE131" s="137">
        <v>465376.61</v>
      </c>
      <c r="AF131" s="81" t="s">
        <v>464</v>
      </c>
      <c r="AG131" s="137">
        <v>297309.28000000003</v>
      </c>
      <c r="AH131" s="137">
        <v>0</v>
      </c>
      <c r="AI131" s="137">
        <v>0</v>
      </c>
      <c r="AJ131" s="137">
        <v>6000</v>
      </c>
      <c r="AK131" s="137">
        <v>43335.97</v>
      </c>
      <c r="AL131" s="137">
        <v>108738.56</v>
      </c>
      <c r="AM131" s="137">
        <v>238405.55</v>
      </c>
      <c r="AN131" s="137">
        <v>56648.51</v>
      </c>
      <c r="AO131" s="137">
        <v>0</v>
      </c>
      <c r="AP131" s="137">
        <v>35530.589999999997</v>
      </c>
      <c r="AQ131" s="137">
        <v>31450.76</v>
      </c>
      <c r="AR131" s="137">
        <v>0</v>
      </c>
      <c r="AS131" s="137">
        <v>0</v>
      </c>
      <c r="AT131" s="137">
        <v>94248.12</v>
      </c>
      <c r="AU131" s="106">
        <v>9991132.3699999992</v>
      </c>
      <c r="AV131" s="133"/>
      <c r="AW131" s="133"/>
    </row>
    <row r="132" spans="1:49" s="134" customFormat="1" ht="15" thickBot="1">
      <c r="A132" s="144" t="s">
        <v>466</v>
      </c>
      <c r="B132" s="137">
        <v>3818.42</v>
      </c>
      <c r="C132" s="137">
        <v>0</v>
      </c>
      <c r="D132" s="137">
        <v>0</v>
      </c>
      <c r="E132" s="137">
        <v>0</v>
      </c>
      <c r="F132" s="137">
        <v>10275.52</v>
      </c>
      <c r="G132" s="137">
        <v>145334.63</v>
      </c>
      <c r="H132" s="137">
        <v>8250</v>
      </c>
      <c r="I132" s="137">
        <v>0</v>
      </c>
      <c r="J132" s="137">
        <v>0</v>
      </c>
      <c r="K132" s="137">
        <v>27807.16</v>
      </c>
      <c r="L132" s="137">
        <v>860044.23</v>
      </c>
      <c r="M132" s="137">
        <v>466969.13</v>
      </c>
      <c r="N132" s="137">
        <v>0</v>
      </c>
      <c r="O132" s="137">
        <v>0</v>
      </c>
      <c r="P132" s="137">
        <v>0</v>
      </c>
      <c r="Q132" s="137">
        <v>0</v>
      </c>
      <c r="R132" s="137">
        <v>540063.47</v>
      </c>
      <c r="S132" s="81">
        <v>2423431.88</v>
      </c>
      <c r="T132" s="137">
        <v>113352.21</v>
      </c>
      <c r="U132" s="137">
        <v>0</v>
      </c>
      <c r="V132" s="137">
        <v>156568.37</v>
      </c>
      <c r="W132" s="137">
        <v>0</v>
      </c>
      <c r="X132" s="137">
        <v>7709.09</v>
      </c>
      <c r="Y132" s="137">
        <v>1240.69</v>
      </c>
      <c r="Z132" s="137">
        <v>0</v>
      </c>
      <c r="AA132" s="81" t="s">
        <v>468</v>
      </c>
      <c r="AB132" s="137">
        <v>185687.39</v>
      </c>
      <c r="AC132" s="137">
        <v>385373.26</v>
      </c>
      <c r="AD132" s="137">
        <v>153609.32</v>
      </c>
      <c r="AE132" s="137">
        <v>450384.88</v>
      </c>
      <c r="AF132" s="137" t="s">
        <v>469</v>
      </c>
      <c r="AG132" s="137">
        <v>243523.92</v>
      </c>
      <c r="AH132" s="137">
        <v>2116.79</v>
      </c>
      <c r="AI132" s="137">
        <v>0</v>
      </c>
      <c r="AJ132" s="137">
        <v>11813.8</v>
      </c>
      <c r="AK132" s="137">
        <v>62246.12</v>
      </c>
      <c r="AL132" s="137">
        <v>19768.84</v>
      </c>
      <c r="AM132" s="137">
        <v>290117.92</v>
      </c>
      <c r="AN132" s="137">
        <v>78931.42</v>
      </c>
      <c r="AO132" s="137">
        <v>0</v>
      </c>
      <c r="AP132" s="137">
        <v>39621.589999999997</v>
      </c>
      <c r="AQ132" s="137">
        <v>26054.43</v>
      </c>
      <c r="AR132" s="137">
        <v>0</v>
      </c>
      <c r="AS132" s="137">
        <v>0</v>
      </c>
      <c r="AT132" s="137">
        <v>56103</v>
      </c>
      <c r="AU132" s="106">
        <v>12745617.65</v>
      </c>
      <c r="AV132" s="133"/>
      <c r="AW132" s="133"/>
    </row>
    <row r="133" spans="1:49" s="134" customFormat="1" ht="15" thickTop="1">
      <c r="A133" s="208"/>
      <c r="B133" s="206">
        <f>+SUM(B121:B132)</f>
        <v>24269.78</v>
      </c>
      <c r="C133" s="206">
        <f t="shared" ref="C133:AU133" si="9">+SUM(C121:C132)</f>
        <v>34797.050000000003</v>
      </c>
      <c r="D133" s="206">
        <f t="shared" si="9"/>
        <v>0</v>
      </c>
      <c r="E133" s="206">
        <f t="shared" si="9"/>
        <v>219094.08000000002</v>
      </c>
      <c r="F133" s="206">
        <f t="shared" si="9"/>
        <v>70401.67</v>
      </c>
      <c r="G133" s="206">
        <f t="shared" si="9"/>
        <v>1159236.1800000002</v>
      </c>
      <c r="H133" s="206">
        <f t="shared" si="9"/>
        <v>51689.26</v>
      </c>
      <c r="I133" s="206">
        <f t="shared" si="9"/>
        <v>194.47</v>
      </c>
      <c r="J133" s="206">
        <f t="shared" si="9"/>
        <v>0</v>
      </c>
      <c r="K133" s="206">
        <f t="shared" si="9"/>
        <v>219886.12</v>
      </c>
      <c r="L133" s="206">
        <f t="shared" si="9"/>
        <v>9503275.4700000007</v>
      </c>
      <c r="M133" s="206">
        <f t="shared" si="9"/>
        <v>5338345.6400000006</v>
      </c>
      <c r="N133" s="206">
        <f t="shared" si="9"/>
        <v>0</v>
      </c>
      <c r="O133" s="206">
        <f t="shared" si="9"/>
        <v>11709.569999999998</v>
      </c>
      <c r="P133" s="206">
        <f t="shared" si="9"/>
        <v>30070.699999999997</v>
      </c>
      <c r="Q133" s="206">
        <f t="shared" si="9"/>
        <v>26210.509999999995</v>
      </c>
      <c r="R133" s="206">
        <f t="shared" si="9"/>
        <v>5140745.12</v>
      </c>
      <c r="S133" s="206">
        <f t="shared" si="9"/>
        <v>17367939.789999999</v>
      </c>
      <c r="T133" s="206">
        <f t="shared" si="9"/>
        <v>347967.41</v>
      </c>
      <c r="U133" s="206">
        <f t="shared" si="9"/>
        <v>0</v>
      </c>
      <c r="V133" s="206">
        <f t="shared" si="9"/>
        <v>1000372.9299999999</v>
      </c>
      <c r="W133" s="206">
        <f t="shared" si="9"/>
        <v>0</v>
      </c>
      <c r="X133" s="206">
        <f t="shared" si="9"/>
        <v>68901.239999999991</v>
      </c>
      <c r="Y133" s="206">
        <f t="shared" si="9"/>
        <v>2210.0299999999997</v>
      </c>
      <c r="Z133" s="206">
        <f t="shared" si="9"/>
        <v>0</v>
      </c>
      <c r="AA133" s="206">
        <f t="shared" si="9"/>
        <v>5753182.0199999996</v>
      </c>
      <c r="AB133" s="206">
        <f t="shared" si="9"/>
        <v>600072.27</v>
      </c>
      <c r="AC133" s="206">
        <f t="shared" si="9"/>
        <v>3051413.3199999994</v>
      </c>
      <c r="AD133" s="206">
        <f t="shared" si="9"/>
        <v>1561712.2</v>
      </c>
      <c r="AE133" s="206">
        <f t="shared" si="9"/>
        <v>3447502.55</v>
      </c>
      <c r="AF133" s="206">
        <f t="shared" si="9"/>
        <v>3943027.2399999998</v>
      </c>
      <c r="AG133" s="206">
        <f t="shared" si="9"/>
        <v>2540373.63</v>
      </c>
      <c r="AH133" s="206">
        <f t="shared" si="9"/>
        <v>3376.1099999999997</v>
      </c>
      <c r="AI133" s="206">
        <f t="shared" si="9"/>
        <v>0</v>
      </c>
      <c r="AJ133" s="206">
        <f t="shared" si="9"/>
        <v>41267.699999999997</v>
      </c>
      <c r="AK133" s="206">
        <f t="shared" si="9"/>
        <v>1796616.9800000002</v>
      </c>
      <c r="AL133" s="206">
        <f t="shared" si="9"/>
        <v>960410.97999999986</v>
      </c>
      <c r="AM133" s="206">
        <f t="shared" si="9"/>
        <v>2644502.8399999994</v>
      </c>
      <c r="AN133" s="206">
        <f t="shared" si="9"/>
        <v>731928.78</v>
      </c>
      <c r="AO133" s="206">
        <f t="shared" si="9"/>
        <v>14.35</v>
      </c>
      <c r="AP133" s="206">
        <f t="shared" si="9"/>
        <v>400708.03</v>
      </c>
      <c r="AQ133" s="206">
        <f t="shared" si="9"/>
        <v>90495.09</v>
      </c>
      <c r="AR133" s="206">
        <f t="shared" si="9"/>
        <v>61.74</v>
      </c>
      <c r="AS133" s="206">
        <f t="shared" si="9"/>
        <v>0</v>
      </c>
      <c r="AT133" s="206">
        <f t="shared" si="9"/>
        <v>1194950.6600000001</v>
      </c>
      <c r="AU133" s="206">
        <f t="shared" si="9"/>
        <v>89247629.800000012</v>
      </c>
      <c r="AV133" s="133"/>
      <c r="AW133" s="133"/>
    </row>
    <row r="134" spans="1:49" s="134" customFormat="1">
      <c r="A134" s="144" t="s">
        <v>471</v>
      </c>
      <c r="B134" s="137">
        <v>5534.54</v>
      </c>
      <c r="C134" s="137">
        <v>69.010000000000005</v>
      </c>
      <c r="D134" s="137">
        <v>0</v>
      </c>
      <c r="E134" s="137">
        <v>0</v>
      </c>
      <c r="F134" s="137">
        <v>2401.2600000000002</v>
      </c>
      <c r="G134" s="137">
        <v>43818.31</v>
      </c>
      <c r="H134" s="137">
        <v>4636.41</v>
      </c>
      <c r="I134" s="137">
        <v>0</v>
      </c>
      <c r="J134" s="137">
        <v>0</v>
      </c>
      <c r="K134" s="137">
        <v>12846.81</v>
      </c>
      <c r="L134" s="137">
        <v>1029648</v>
      </c>
      <c r="M134" s="137">
        <v>471521.31</v>
      </c>
      <c r="N134" s="137">
        <v>0</v>
      </c>
      <c r="O134" s="137">
        <v>2525.59</v>
      </c>
      <c r="P134" s="137">
        <v>4180.05</v>
      </c>
      <c r="Q134" s="137">
        <v>0</v>
      </c>
      <c r="R134" s="137">
        <v>518790.77</v>
      </c>
      <c r="S134" s="81">
        <v>1937843.28</v>
      </c>
      <c r="T134" s="137">
        <v>71624.89</v>
      </c>
      <c r="U134" s="137">
        <v>0</v>
      </c>
      <c r="V134" s="137">
        <v>168690.57</v>
      </c>
      <c r="W134" s="137">
        <v>0</v>
      </c>
      <c r="X134" s="137">
        <v>17425.189999999999</v>
      </c>
      <c r="Y134" s="137">
        <v>639.96</v>
      </c>
      <c r="Z134" s="137">
        <v>0</v>
      </c>
      <c r="AA134" s="137">
        <v>331798.19</v>
      </c>
      <c r="AB134" s="137">
        <v>33808.42</v>
      </c>
      <c r="AC134" s="137">
        <v>508697.84</v>
      </c>
      <c r="AD134" s="137">
        <v>240006.43</v>
      </c>
      <c r="AE134" s="137">
        <v>448710.54</v>
      </c>
      <c r="AF134" s="81">
        <v>1235312.73</v>
      </c>
      <c r="AG134" s="137">
        <v>156821.95000000001</v>
      </c>
      <c r="AH134" s="137">
        <v>4474.71</v>
      </c>
      <c r="AI134" s="137">
        <v>0</v>
      </c>
      <c r="AJ134" s="137">
        <v>0</v>
      </c>
      <c r="AK134" s="137">
        <v>59740.62</v>
      </c>
      <c r="AL134" s="137">
        <v>49100.12</v>
      </c>
      <c r="AM134" s="137">
        <v>226843.62</v>
      </c>
      <c r="AN134" s="137">
        <v>106483.72</v>
      </c>
      <c r="AO134" s="137">
        <v>0</v>
      </c>
      <c r="AP134" s="137">
        <v>31953.97</v>
      </c>
      <c r="AQ134" s="137">
        <v>5195.7299999999996</v>
      </c>
      <c r="AR134" s="137">
        <v>0</v>
      </c>
      <c r="AS134" s="137">
        <v>0</v>
      </c>
      <c r="AT134" s="137">
        <v>85374.41</v>
      </c>
      <c r="AU134" s="106">
        <v>7816518.9500000002</v>
      </c>
      <c r="AV134" s="133"/>
      <c r="AW134" s="133"/>
    </row>
    <row r="135" spans="1:49" s="134" customFormat="1">
      <c r="A135" s="144" t="s">
        <v>473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59">
        <v>7762591.75</v>
      </c>
      <c r="AV135" s="133"/>
      <c r="AW135" s="133"/>
    </row>
    <row r="136" spans="1:49" s="134" customFormat="1">
      <c r="A136" s="144" t="s">
        <v>475</v>
      </c>
      <c r="B136" s="137">
        <v>30524.86</v>
      </c>
      <c r="C136" s="137">
        <v>0</v>
      </c>
      <c r="D136" s="137">
        <v>3176.85</v>
      </c>
      <c r="E136" s="137">
        <v>39859.870000000003</v>
      </c>
      <c r="F136" s="137">
        <v>4866.5</v>
      </c>
      <c r="G136" s="137">
        <v>81365.8</v>
      </c>
      <c r="H136" s="137">
        <v>13850.82</v>
      </c>
      <c r="I136" s="137">
        <v>8645.2900000000009</v>
      </c>
      <c r="J136" s="137">
        <v>0</v>
      </c>
      <c r="K136" s="137">
        <v>0</v>
      </c>
      <c r="L136" s="137">
        <v>1317950.2</v>
      </c>
      <c r="M136" s="137">
        <v>617091.88</v>
      </c>
      <c r="N136" s="137">
        <v>0</v>
      </c>
      <c r="O136" s="137">
        <v>291.76</v>
      </c>
      <c r="P136" s="137">
        <v>3942.59</v>
      </c>
      <c r="Q136" s="137">
        <v>85</v>
      </c>
      <c r="R136" s="137">
        <v>575456.12</v>
      </c>
      <c r="S136" s="81">
        <v>1590020.08</v>
      </c>
      <c r="T136" s="137">
        <v>3349.25</v>
      </c>
      <c r="U136" s="137">
        <v>0</v>
      </c>
      <c r="V136" s="137">
        <v>149276.54999999999</v>
      </c>
      <c r="W136" s="137">
        <v>0</v>
      </c>
      <c r="X136" s="137">
        <v>0</v>
      </c>
      <c r="Y136" s="137">
        <v>25928.01</v>
      </c>
      <c r="Z136" s="137">
        <v>0</v>
      </c>
      <c r="AA136" s="137">
        <v>867402.42</v>
      </c>
      <c r="AB136" s="137">
        <v>89667.55</v>
      </c>
      <c r="AC136" s="137">
        <v>567057.91</v>
      </c>
      <c r="AD136" s="137">
        <v>221986.2</v>
      </c>
      <c r="AE136" s="137">
        <v>518607.83</v>
      </c>
      <c r="AF136" s="137">
        <v>1515896.43</v>
      </c>
      <c r="AG136" s="137">
        <v>267813.40999999997</v>
      </c>
      <c r="AH136" s="137">
        <v>0</v>
      </c>
      <c r="AI136" s="137">
        <v>0</v>
      </c>
      <c r="AJ136" s="137">
        <v>0</v>
      </c>
      <c r="AK136" s="137">
        <v>84241.2</v>
      </c>
      <c r="AL136" s="137">
        <v>86050.83</v>
      </c>
      <c r="AM136" s="137">
        <v>287040.71000000002</v>
      </c>
      <c r="AN136" s="137">
        <v>35136</v>
      </c>
      <c r="AO136" s="137">
        <v>0</v>
      </c>
      <c r="AP136" s="137">
        <v>34056.080000000002</v>
      </c>
      <c r="AQ136" s="137">
        <v>15686.48</v>
      </c>
      <c r="AR136" s="137">
        <v>0</v>
      </c>
      <c r="AS136" s="137">
        <v>0</v>
      </c>
      <c r="AT136" s="137">
        <v>97966.83</v>
      </c>
      <c r="AU136" s="106">
        <v>9154291.3100000005</v>
      </c>
      <c r="AV136" s="133"/>
      <c r="AW136" s="133"/>
    </row>
    <row r="137" spans="1:49" s="134" customFormat="1">
      <c r="A137" s="144" t="s">
        <v>477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59">
        <v>8264287.54</v>
      </c>
      <c r="AV137" s="133"/>
      <c r="AW137" s="133"/>
    </row>
    <row r="138" spans="1:49" s="134" customFormat="1">
      <c r="A138" s="144" t="s">
        <v>479</v>
      </c>
      <c r="B138" s="137">
        <v>20099.650000000001</v>
      </c>
      <c r="C138" s="137">
        <v>0</v>
      </c>
      <c r="D138" s="137">
        <v>12769.16</v>
      </c>
      <c r="E138" s="137">
        <v>21065.15</v>
      </c>
      <c r="F138" s="137">
        <v>10592.38</v>
      </c>
      <c r="G138" s="137">
        <v>173348.97</v>
      </c>
      <c r="H138" s="137">
        <v>27782.18</v>
      </c>
      <c r="I138" s="137">
        <v>0</v>
      </c>
      <c r="J138" s="137">
        <v>0</v>
      </c>
      <c r="K138" s="137">
        <v>0</v>
      </c>
      <c r="L138" s="137">
        <v>1809672.85</v>
      </c>
      <c r="M138" s="137">
        <v>774944.54</v>
      </c>
      <c r="N138" s="137">
        <v>0</v>
      </c>
      <c r="O138" s="137">
        <v>160.43</v>
      </c>
      <c r="P138" s="137">
        <v>0</v>
      </c>
      <c r="Q138" s="137">
        <v>0</v>
      </c>
      <c r="R138" s="137">
        <v>726453.26</v>
      </c>
      <c r="S138" s="137">
        <v>513553.98</v>
      </c>
      <c r="T138" s="137">
        <v>143.41999999999999</v>
      </c>
      <c r="U138" s="137">
        <v>0</v>
      </c>
      <c r="V138" s="137">
        <v>134384.29</v>
      </c>
      <c r="W138" s="137">
        <v>0</v>
      </c>
      <c r="X138" s="137">
        <v>10847.6</v>
      </c>
      <c r="Y138" s="137">
        <v>2923.34</v>
      </c>
      <c r="Z138" s="137">
        <v>0</v>
      </c>
      <c r="AA138" s="137">
        <v>644046.61</v>
      </c>
      <c r="AB138" s="137">
        <v>88456.4</v>
      </c>
      <c r="AC138" s="137">
        <v>467123.61</v>
      </c>
      <c r="AD138" s="137">
        <v>120338.86</v>
      </c>
      <c r="AE138" s="137">
        <v>415196.27</v>
      </c>
      <c r="AF138" s="137">
        <v>1159905.3899999999</v>
      </c>
      <c r="AG138" s="137">
        <v>138443.75</v>
      </c>
      <c r="AH138" s="137">
        <v>0</v>
      </c>
      <c r="AI138" s="137">
        <v>0</v>
      </c>
      <c r="AJ138" s="137">
        <v>0</v>
      </c>
      <c r="AK138" s="137">
        <v>82237.399999999994</v>
      </c>
      <c r="AL138" s="137">
        <v>99157.81</v>
      </c>
      <c r="AM138" s="137">
        <v>289567.01</v>
      </c>
      <c r="AN138" s="137">
        <v>96494.1</v>
      </c>
      <c r="AO138" s="137">
        <v>0</v>
      </c>
      <c r="AP138" s="137">
        <v>35400.39</v>
      </c>
      <c r="AQ138" s="137">
        <v>1550.5</v>
      </c>
      <c r="AR138" s="137">
        <v>0</v>
      </c>
      <c r="AS138" s="137">
        <v>0</v>
      </c>
      <c r="AT138" s="137">
        <v>60486.17</v>
      </c>
      <c r="AU138" s="107">
        <v>7937145.4699999997</v>
      </c>
      <c r="AV138" s="133"/>
      <c r="AW138" s="133"/>
    </row>
    <row r="139" spans="1:49" s="134" customFormat="1">
      <c r="A139" s="144" t="s">
        <v>481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59">
        <v>6378883.5800000001</v>
      </c>
      <c r="AV139" s="133"/>
      <c r="AW139" s="133"/>
    </row>
    <row r="140" spans="1:49" s="134" customFormat="1">
      <c r="A140" s="144" t="s">
        <v>483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3"/>
      <c r="AW140" s="133"/>
    </row>
    <row r="141" spans="1:49" s="134" customFormat="1">
      <c r="A141" s="144" t="s">
        <v>486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59">
        <v>8312356.5</v>
      </c>
      <c r="AV141" s="133"/>
      <c r="AW141" s="133"/>
    </row>
    <row r="142" spans="1:49" s="134" customFormat="1">
      <c r="A142" s="144" t="s">
        <v>489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3"/>
      <c r="AW142" s="133"/>
    </row>
    <row r="143" spans="1:49" s="134" customFormat="1">
      <c r="A143" s="144" t="s">
        <v>492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59">
        <v>8294772.1100000003</v>
      </c>
      <c r="AV143" s="133"/>
      <c r="AW143" s="133"/>
    </row>
    <row r="144" spans="1:49" s="134" customFormat="1">
      <c r="A144" s="144" t="s">
        <v>495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3"/>
      <c r="AW144" s="133"/>
    </row>
    <row r="145" spans="1:49" s="134" customFormat="1" ht="15" thickBot="1">
      <c r="A145" s="144" t="s">
        <v>497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59">
        <v>10909459.01</v>
      </c>
      <c r="AV145" s="133"/>
      <c r="AW145" s="133"/>
    </row>
    <row r="146" spans="1:49" s="134" customFormat="1" ht="15" thickTop="1">
      <c r="A146" s="145"/>
      <c r="B146" s="206">
        <f>+SUM(B134:B145)</f>
        <v>158696.28000000003</v>
      </c>
      <c r="C146" s="206">
        <f t="shared" ref="C146:AU146" si="10">+SUM(C134:C145)</f>
        <v>132.65</v>
      </c>
      <c r="D146" s="206">
        <f t="shared" si="10"/>
        <v>81926.080000000002</v>
      </c>
      <c r="E146" s="206">
        <f t="shared" si="10"/>
        <v>322729.69</v>
      </c>
      <c r="F146" s="206">
        <f t="shared" si="10"/>
        <v>71589.300000000017</v>
      </c>
      <c r="G146" s="206">
        <f t="shared" si="10"/>
        <v>926965.8</v>
      </c>
      <c r="H146" s="206">
        <f t="shared" si="10"/>
        <v>126507.26000000001</v>
      </c>
      <c r="I146" s="206">
        <f t="shared" si="10"/>
        <v>8645.2900000000009</v>
      </c>
      <c r="J146" s="206">
        <f t="shared" si="10"/>
        <v>16300.1</v>
      </c>
      <c r="K146" s="206">
        <f t="shared" si="10"/>
        <v>65649.63</v>
      </c>
      <c r="L146" s="206">
        <f t="shared" si="10"/>
        <v>13905524</v>
      </c>
      <c r="M146" s="206">
        <f t="shared" si="10"/>
        <v>6530021.3400000017</v>
      </c>
      <c r="N146" s="206">
        <f t="shared" si="10"/>
        <v>3363.3199999999997</v>
      </c>
      <c r="O146" s="206">
        <f t="shared" si="10"/>
        <v>20057.760000000002</v>
      </c>
      <c r="P146" s="206">
        <f t="shared" si="10"/>
        <v>32292.139999999996</v>
      </c>
      <c r="Q146" s="206">
        <f t="shared" si="10"/>
        <v>45564.23</v>
      </c>
      <c r="R146" s="206">
        <f t="shared" si="10"/>
        <v>6721726.1700000009</v>
      </c>
      <c r="S146" s="206">
        <f t="shared" si="10"/>
        <v>15538830.520000001</v>
      </c>
      <c r="T146" s="206">
        <f t="shared" si="10"/>
        <v>387693.94</v>
      </c>
      <c r="U146" s="206">
        <f t="shared" si="10"/>
        <v>0</v>
      </c>
      <c r="V146" s="206">
        <f t="shared" si="10"/>
        <v>1398519.49</v>
      </c>
      <c r="W146" s="206">
        <f t="shared" si="10"/>
        <v>0</v>
      </c>
      <c r="X146" s="206">
        <f t="shared" si="10"/>
        <v>74657.049999999988</v>
      </c>
      <c r="Y146" s="206">
        <f t="shared" si="10"/>
        <v>73129.289999999994</v>
      </c>
      <c r="Z146" s="206">
        <f t="shared" si="10"/>
        <v>66.75</v>
      </c>
      <c r="AA146" s="206">
        <f t="shared" si="10"/>
        <v>13293165.15</v>
      </c>
      <c r="AB146" s="206">
        <f t="shared" si="10"/>
        <v>637750.26</v>
      </c>
      <c r="AC146" s="206">
        <f t="shared" si="10"/>
        <v>4249784.53</v>
      </c>
      <c r="AD146" s="206">
        <f t="shared" si="10"/>
        <v>1588007.9800000002</v>
      </c>
      <c r="AE146" s="206">
        <f t="shared" si="10"/>
        <v>5240560.0599999996</v>
      </c>
      <c r="AF146" s="206">
        <f t="shared" si="10"/>
        <v>18132633.689999998</v>
      </c>
      <c r="AG146" s="206">
        <f t="shared" si="10"/>
        <v>3055680.2800000003</v>
      </c>
      <c r="AH146" s="206">
        <f t="shared" si="10"/>
        <v>9697.2099999999991</v>
      </c>
      <c r="AI146" s="206">
        <f t="shared" si="10"/>
        <v>0</v>
      </c>
      <c r="AJ146" s="206">
        <f t="shared" si="10"/>
        <v>69526.790000000008</v>
      </c>
      <c r="AK146" s="206">
        <f t="shared" si="10"/>
        <v>1498571.6500000001</v>
      </c>
      <c r="AL146" s="206">
        <f t="shared" si="10"/>
        <v>1122096.23</v>
      </c>
      <c r="AM146" s="206">
        <f t="shared" si="10"/>
        <v>2751701.95</v>
      </c>
      <c r="AN146" s="206">
        <f t="shared" si="10"/>
        <v>786974.74999999988</v>
      </c>
      <c r="AO146" s="206">
        <f t="shared" si="10"/>
        <v>0</v>
      </c>
      <c r="AP146" s="206">
        <f t="shared" si="10"/>
        <v>443663.5</v>
      </c>
      <c r="AQ146" s="206">
        <f t="shared" si="10"/>
        <v>84855.74</v>
      </c>
      <c r="AR146" s="206">
        <f t="shared" si="10"/>
        <v>0</v>
      </c>
      <c r="AS146" s="206">
        <f t="shared" si="10"/>
        <v>0</v>
      </c>
      <c r="AT146" s="206">
        <f t="shared" si="10"/>
        <v>1091573.3799999999</v>
      </c>
      <c r="AU146" s="206">
        <f t="shared" si="10"/>
        <v>100566831.23</v>
      </c>
      <c r="AV146" s="133"/>
      <c r="AW146" s="133"/>
    </row>
    <row r="147" spans="1:49" s="134" customFormat="1">
      <c r="A147" s="144" t="s">
        <v>499</v>
      </c>
      <c r="B147" s="284">
        <v>37737.160000000003</v>
      </c>
      <c r="C147" s="137">
        <v>0</v>
      </c>
      <c r="D147" s="137">
        <v>0</v>
      </c>
      <c r="E147" s="137">
        <v>3253.08</v>
      </c>
      <c r="F147" s="137">
        <v>0</v>
      </c>
      <c r="G147" s="137">
        <v>86693.17</v>
      </c>
      <c r="H147" s="137">
        <v>16189.19</v>
      </c>
      <c r="I147" s="137">
        <v>0</v>
      </c>
      <c r="J147" s="137">
        <v>0</v>
      </c>
      <c r="K147" s="137">
        <v>33.19</v>
      </c>
      <c r="L147" s="137">
        <v>1003985.54</v>
      </c>
      <c r="M147" s="137">
        <v>512140.5</v>
      </c>
      <c r="N147" s="137">
        <v>0</v>
      </c>
      <c r="O147" s="137">
        <v>13.89</v>
      </c>
      <c r="P147" s="137">
        <v>0</v>
      </c>
      <c r="Q147" s="137">
        <v>69.02</v>
      </c>
      <c r="R147" s="137">
        <v>506753.49</v>
      </c>
      <c r="S147" s="81">
        <v>2391904.9700000002</v>
      </c>
      <c r="T147" s="137">
        <v>57955.67</v>
      </c>
      <c r="U147" s="137">
        <v>0</v>
      </c>
      <c r="V147" s="137">
        <v>109576.06</v>
      </c>
      <c r="W147" s="137">
        <v>0</v>
      </c>
      <c r="X147" s="137">
        <v>6361.64</v>
      </c>
      <c r="Y147" s="137">
        <v>59042.3</v>
      </c>
      <c r="Z147" s="137">
        <v>0</v>
      </c>
      <c r="AA147" s="137">
        <v>834450.78</v>
      </c>
      <c r="AB147" s="137">
        <v>50734.71</v>
      </c>
      <c r="AC147" s="137">
        <v>667074.41</v>
      </c>
      <c r="AD147" s="137">
        <v>287868.05</v>
      </c>
      <c r="AE147" s="137">
        <v>436446.9</v>
      </c>
      <c r="AF147" s="137">
        <v>1545635.54</v>
      </c>
      <c r="AG147" s="137">
        <v>155994.18</v>
      </c>
      <c r="AH147" s="137">
        <v>1186.5899999999999</v>
      </c>
      <c r="AI147" s="137">
        <v>0</v>
      </c>
      <c r="AJ147" s="137">
        <v>3793.61</v>
      </c>
      <c r="AK147" s="137">
        <v>63201.62</v>
      </c>
      <c r="AL147" s="137">
        <v>55921.34</v>
      </c>
      <c r="AM147" s="137">
        <v>246059.4</v>
      </c>
      <c r="AN147" s="137">
        <v>76285</v>
      </c>
      <c r="AO147" s="137">
        <v>0</v>
      </c>
      <c r="AP147" s="137">
        <v>40125</v>
      </c>
      <c r="AQ147" s="137">
        <v>9089.81</v>
      </c>
      <c r="AR147" s="137">
        <v>0</v>
      </c>
      <c r="AS147" s="137">
        <v>0</v>
      </c>
      <c r="AT147" s="137">
        <v>78765.149999999994</v>
      </c>
      <c r="AU147" s="252">
        <f>SUM(B147:AT147)</f>
        <v>9344340.959999999</v>
      </c>
      <c r="AV147" s="133"/>
      <c r="AW147" s="133"/>
    </row>
    <row r="148" spans="1:49" s="134" customFormat="1">
      <c r="A148" s="144" t="s">
        <v>502</v>
      </c>
      <c r="B148" s="288">
        <v>18105.79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255">
        <f t="shared" ref="AU148:AU158" si="11">SUM(B148:AT148)</f>
        <v>7901377.6600000001</v>
      </c>
      <c r="AV148" s="133"/>
      <c r="AW148" s="133"/>
    </row>
    <row r="149" spans="1:49" s="134" customFormat="1">
      <c r="A149" s="144" t="s">
        <v>503</v>
      </c>
      <c r="B149" s="284">
        <v>8386.3700000000008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252">
        <f t="shared" si="11"/>
        <v>8792858.589999998</v>
      </c>
      <c r="AV149" s="133"/>
      <c r="AW149" s="133"/>
    </row>
    <row r="150" spans="1:49" s="134" customFormat="1">
      <c r="A150" s="144" t="s">
        <v>506</v>
      </c>
      <c r="B150" s="288">
        <v>20571.13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255">
        <f t="shared" si="11"/>
        <v>8414153.4700000007</v>
      </c>
      <c r="AV150" s="133"/>
      <c r="AW150" s="133"/>
    </row>
    <row r="151" spans="1:49" s="134" customFormat="1">
      <c r="A151" s="144" t="s">
        <v>512</v>
      </c>
      <c r="B151" s="284">
        <v>3433.91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252">
        <f t="shared" si="11"/>
        <v>6293275.2000000011</v>
      </c>
      <c r="AV151" s="133"/>
      <c r="AW151" s="133"/>
    </row>
    <row r="152" spans="1:49" s="134" customFormat="1">
      <c r="A152" s="144" t="s">
        <v>513</v>
      </c>
      <c r="B152" s="289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255">
        <f t="shared" si="11"/>
        <v>6439499.7400000002</v>
      </c>
      <c r="AV152" s="133"/>
      <c r="AW152" s="133"/>
    </row>
    <row r="153" spans="1:49" s="134" customFormat="1">
      <c r="A153" s="144" t="s">
        <v>514</v>
      </c>
      <c r="B153" s="287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252">
        <f t="shared" si="11"/>
        <v>8358136.8400000008</v>
      </c>
      <c r="AV153" s="133"/>
      <c r="AW153" s="133"/>
    </row>
    <row r="154" spans="1:49" s="134" customFormat="1">
      <c r="A154" s="144" t="s">
        <v>518</v>
      </c>
      <c r="B154" s="288">
        <v>25340.51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255">
        <f t="shared" si="11"/>
        <v>9714852.7699999996</v>
      </c>
      <c r="AV154" s="133"/>
      <c r="AW154" s="133"/>
    </row>
    <row r="155" spans="1:49" s="134" customFormat="1">
      <c r="A155" s="144" t="s">
        <v>519</v>
      </c>
      <c r="B155" s="284">
        <v>27252.12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252">
        <f t="shared" si="11"/>
        <v>7980011.0700000012</v>
      </c>
      <c r="AV155" s="133"/>
      <c r="AW155" s="133"/>
    </row>
    <row r="156" spans="1:49" s="134" customFormat="1">
      <c r="A156" s="144" t="s">
        <v>520</v>
      </c>
      <c r="B156" s="288">
        <v>11257.79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255">
        <f t="shared" si="11"/>
        <v>8945944.8300000001</v>
      </c>
      <c r="AV156" s="133"/>
      <c r="AW156" s="133"/>
    </row>
    <row r="157" spans="1:49" s="134" customFormat="1">
      <c r="A157" s="144" t="s">
        <v>524</v>
      </c>
      <c r="B157" s="284">
        <v>21250.65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252">
        <f t="shared" si="11"/>
        <v>9950710.2100000009</v>
      </c>
      <c r="AV157" s="133"/>
      <c r="AW157" s="133"/>
    </row>
    <row r="158" spans="1:49" s="134" customFormat="1" ht="15" thickBot="1">
      <c r="A158" s="144" t="s">
        <v>526</v>
      </c>
      <c r="B158" s="288">
        <v>1973.76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255">
        <f t="shared" si="11"/>
        <v>12296218.659999998</v>
      </c>
      <c r="AV158" s="133"/>
      <c r="AW158" s="133"/>
    </row>
    <row r="159" spans="1:49" s="134" customFormat="1" ht="15" thickTop="1">
      <c r="A159" s="145"/>
      <c r="B159" s="206">
        <f>+SUM(B147:B158)</f>
        <v>175309.19000000003</v>
      </c>
      <c r="C159" s="206">
        <f t="shared" ref="C159:AT159" si="12">+SUM(C147:C158)</f>
        <v>4932.1400000000003</v>
      </c>
      <c r="D159" s="206">
        <f t="shared" si="12"/>
        <v>9466.81</v>
      </c>
      <c r="E159" s="206">
        <f t="shared" si="12"/>
        <v>128654.47</v>
      </c>
      <c r="F159" s="206">
        <f t="shared" si="12"/>
        <v>79022.22</v>
      </c>
      <c r="G159" s="206">
        <f t="shared" si="12"/>
        <v>1262815.19</v>
      </c>
      <c r="H159" s="206">
        <f t="shared" si="12"/>
        <v>199935.1</v>
      </c>
      <c r="I159" s="206">
        <f t="shared" si="12"/>
        <v>0</v>
      </c>
      <c r="J159" s="206">
        <f t="shared" si="12"/>
        <v>0</v>
      </c>
      <c r="K159" s="206">
        <f t="shared" si="12"/>
        <v>67238.5</v>
      </c>
      <c r="L159" s="206">
        <f t="shared" si="12"/>
        <v>12926665.700000001</v>
      </c>
      <c r="M159" s="206">
        <f t="shared" si="12"/>
        <v>6811089.4900000012</v>
      </c>
      <c r="N159" s="206">
        <f t="shared" si="12"/>
        <v>533.6</v>
      </c>
      <c r="O159" s="206">
        <f t="shared" si="12"/>
        <v>1612.96</v>
      </c>
      <c r="P159" s="206">
        <f t="shared" si="12"/>
        <v>46351.200000000004</v>
      </c>
      <c r="Q159" s="206">
        <f t="shared" si="12"/>
        <v>63226.650000000009</v>
      </c>
      <c r="R159" s="206">
        <f t="shared" si="12"/>
        <v>5386399.0499999998</v>
      </c>
      <c r="S159" s="206">
        <f t="shared" si="12"/>
        <v>18537398.489999998</v>
      </c>
      <c r="T159" s="206">
        <f t="shared" si="12"/>
        <v>347244.26</v>
      </c>
      <c r="U159" s="206">
        <f t="shared" si="12"/>
        <v>318.33999999999997</v>
      </c>
      <c r="V159" s="206">
        <f t="shared" si="12"/>
        <v>1755181.3</v>
      </c>
      <c r="W159" s="206">
        <f t="shared" si="12"/>
        <v>0</v>
      </c>
      <c r="X159" s="206">
        <f t="shared" si="12"/>
        <v>80393.89</v>
      </c>
      <c r="Y159" s="206">
        <f t="shared" si="12"/>
        <v>528264.60999999987</v>
      </c>
      <c r="Z159" s="206">
        <f t="shared" si="12"/>
        <v>16274.25</v>
      </c>
      <c r="AA159" s="206">
        <f t="shared" si="12"/>
        <v>13936024.630000003</v>
      </c>
      <c r="AB159" s="206">
        <f t="shared" si="12"/>
        <v>536716.06999999995</v>
      </c>
      <c r="AC159" s="206">
        <f t="shared" si="12"/>
        <v>4469944.1900000004</v>
      </c>
      <c r="AD159" s="206">
        <f t="shared" si="12"/>
        <v>1927558.8499999999</v>
      </c>
      <c r="AE159" s="206">
        <f t="shared" si="12"/>
        <v>3428884.3699999996</v>
      </c>
      <c r="AF159" s="206">
        <f t="shared" si="12"/>
        <v>21166456.109999999</v>
      </c>
      <c r="AG159" s="206">
        <f t="shared" si="12"/>
        <v>3271709.6500000004</v>
      </c>
      <c r="AH159" s="206">
        <f t="shared" si="12"/>
        <v>1186.5899999999999</v>
      </c>
      <c r="AI159" s="206">
        <f t="shared" si="12"/>
        <v>0</v>
      </c>
      <c r="AJ159" s="206">
        <f t="shared" si="12"/>
        <v>30079.72</v>
      </c>
      <c r="AK159" s="206">
        <f t="shared" si="12"/>
        <v>1484900.0100000002</v>
      </c>
      <c r="AL159" s="206">
        <f t="shared" si="12"/>
        <v>945397.91</v>
      </c>
      <c r="AM159" s="206">
        <f t="shared" si="12"/>
        <v>2445322.3199999998</v>
      </c>
      <c r="AN159" s="206">
        <f t="shared" si="12"/>
        <v>839496.92999999993</v>
      </c>
      <c r="AO159" s="206">
        <f t="shared" si="12"/>
        <v>0</v>
      </c>
      <c r="AP159" s="206">
        <f t="shared" si="12"/>
        <v>326982.41000000003</v>
      </c>
      <c r="AQ159" s="206">
        <f t="shared" si="12"/>
        <v>132765.98000000001</v>
      </c>
      <c r="AR159" s="206">
        <f t="shared" si="12"/>
        <v>0</v>
      </c>
      <c r="AS159" s="206">
        <f t="shared" si="12"/>
        <v>64473.840000000004</v>
      </c>
      <c r="AT159" s="206">
        <f t="shared" si="12"/>
        <v>995153.01</v>
      </c>
      <c r="AU159" s="206">
        <f>+SUM(AU147:AU158)</f>
        <v>104431380</v>
      </c>
      <c r="AV159" s="133"/>
      <c r="AW159" s="133"/>
    </row>
    <row r="160" spans="1:49" s="134" customFormat="1">
      <c r="A160" s="144" t="s">
        <v>529</v>
      </c>
      <c r="B160" s="284">
        <v>8734.5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52">
        <f>SUM(B160:AT160)</f>
        <v>9474676.0800000019</v>
      </c>
      <c r="AV160" s="133"/>
      <c r="AW160" s="133"/>
    </row>
    <row r="161" spans="1:49" s="134" customFormat="1">
      <c r="A161" s="144" t="s">
        <v>532</v>
      </c>
      <c r="B161" s="288">
        <v>33898</v>
      </c>
      <c r="C161" s="254">
        <v>0</v>
      </c>
      <c r="D161" s="254">
        <v>0</v>
      </c>
      <c r="E161" s="254">
        <v>12381.81</v>
      </c>
      <c r="F161" s="254">
        <v>4794</v>
      </c>
      <c r="G161" s="254">
        <v>96222.18</v>
      </c>
      <c r="H161" s="254">
        <v>40459.69</v>
      </c>
      <c r="I161" s="254">
        <v>5.57</v>
      </c>
      <c r="J161" s="254">
        <v>0</v>
      </c>
      <c r="K161" s="254">
        <v>11229.99</v>
      </c>
      <c r="L161" s="254">
        <v>869806.33</v>
      </c>
      <c r="M161" s="254">
        <v>511828.58</v>
      </c>
      <c r="N161" s="254">
        <v>0</v>
      </c>
      <c r="O161" s="254">
        <v>4796.6899999999996</v>
      </c>
      <c r="P161" s="254">
        <v>9049.18</v>
      </c>
      <c r="Q161" s="254">
        <v>3719.19</v>
      </c>
      <c r="R161" s="254">
        <v>528614.63</v>
      </c>
      <c r="S161" s="254">
        <v>1846380.62</v>
      </c>
      <c r="T161" s="254">
        <v>84882.17</v>
      </c>
      <c r="U161" s="254">
        <v>0</v>
      </c>
      <c r="V161" s="254">
        <v>168307.69</v>
      </c>
      <c r="W161" s="254">
        <v>0</v>
      </c>
      <c r="X161" s="254">
        <v>14346.09</v>
      </c>
      <c r="Y161" s="254">
        <v>86791.55</v>
      </c>
      <c r="Z161" s="254">
        <v>21459.5</v>
      </c>
      <c r="AA161" s="254">
        <v>755779.61</v>
      </c>
      <c r="AB161" s="254">
        <v>22976.1</v>
      </c>
      <c r="AC161" s="254">
        <v>555439.68999999994</v>
      </c>
      <c r="AD161" s="254">
        <v>194964.8</v>
      </c>
      <c r="AE161" s="254">
        <v>234535.41</v>
      </c>
      <c r="AF161" s="254">
        <v>1298977.57</v>
      </c>
      <c r="AG161" s="254">
        <v>318118.56</v>
      </c>
      <c r="AH161" s="254">
        <v>0</v>
      </c>
      <c r="AI161" s="254">
        <v>0</v>
      </c>
      <c r="AJ161" s="254">
        <v>0</v>
      </c>
      <c r="AK161" s="254">
        <v>202840.12</v>
      </c>
      <c r="AL161" s="254">
        <v>37024.370000000003</v>
      </c>
      <c r="AM161" s="254">
        <v>119443.78</v>
      </c>
      <c r="AN161" s="254">
        <v>51188</v>
      </c>
      <c r="AO161" s="254">
        <v>0</v>
      </c>
      <c r="AP161" s="254">
        <v>14031.85</v>
      </c>
      <c r="AQ161" s="254">
        <v>14109.5</v>
      </c>
      <c r="AR161" s="254">
        <v>0</v>
      </c>
      <c r="AS161" s="254">
        <v>17407.89</v>
      </c>
      <c r="AT161" s="254">
        <v>89115.29</v>
      </c>
      <c r="AU161" s="255">
        <f t="shared" ref="AU161:AU171" si="13">SUM(B161:AT161)</f>
        <v>8274925.9999999991</v>
      </c>
      <c r="AV161" s="133"/>
      <c r="AW161" s="133"/>
    </row>
    <row r="162" spans="1:49" s="134" customFormat="1">
      <c r="A162" s="144" t="s">
        <v>534</v>
      </c>
      <c r="B162" s="284">
        <v>12746.55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52">
        <f t="shared" si="13"/>
        <v>11767239.93</v>
      </c>
      <c r="AV162" s="133"/>
      <c r="AW162" s="133"/>
    </row>
    <row r="163" spans="1:49" s="134" customFormat="1">
      <c r="A163" s="144" t="s">
        <v>536</v>
      </c>
      <c r="B163" s="288">
        <v>13371.53</v>
      </c>
      <c r="C163" s="254">
        <v>0</v>
      </c>
      <c r="D163" s="254">
        <v>0</v>
      </c>
      <c r="E163" s="254">
        <v>19591.03</v>
      </c>
      <c r="F163" s="254">
        <v>57075.46</v>
      </c>
      <c r="G163" s="254">
        <v>63194.46</v>
      </c>
      <c r="H163" s="254">
        <v>12747.97</v>
      </c>
      <c r="I163" s="254">
        <v>0</v>
      </c>
      <c r="J163" s="254">
        <v>0</v>
      </c>
      <c r="K163" s="254">
        <v>51.17</v>
      </c>
      <c r="L163" s="254">
        <v>1173408.33</v>
      </c>
      <c r="M163" s="254">
        <v>462323.95</v>
      </c>
      <c r="N163" s="254">
        <v>0</v>
      </c>
      <c r="O163" s="254">
        <v>0</v>
      </c>
      <c r="P163" s="254">
        <v>3891.91</v>
      </c>
      <c r="Q163" s="254">
        <v>266.72000000000003</v>
      </c>
      <c r="R163" s="254">
        <v>496587.83</v>
      </c>
      <c r="S163" s="254">
        <v>1347908.08</v>
      </c>
      <c r="T163" s="254">
        <v>1499.3</v>
      </c>
      <c r="U163" s="254">
        <v>0</v>
      </c>
      <c r="V163" s="254">
        <v>121849.88</v>
      </c>
      <c r="W163" s="254">
        <v>0</v>
      </c>
      <c r="X163" s="254">
        <v>0</v>
      </c>
      <c r="Y163" s="254">
        <v>45346.38</v>
      </c>
      <c r="Z163" s="254">
        <v>0</v>
      </c>
      <c r="AA163" s="254">
        <v>600871.57999999996</v>
      </c>
      <c r="AB163" s="254">
        <v>59811.76</v>
      </c>
      <c r="AC163" s="254">
        <v>563308.1</v>
      </c>
      <c r="AD163" s="254">
        <v>250535.31</v>
      </c>
      <c r="AE163" s="254">
        <v>210464.56</v>
      </c>
      <c r="AF163" s="254">
        <v>2164024.5499999998</v>
      </c>
      <c r="AG163" s="254">
        <v>568872.34</v>
      </c>
      <c r="AH163" s="254">
        <v>0</v>
      </c>
      <c r="AI163" s="254">
        <v>0</v>
      </c>
      <c r="AJ163" s="254">
        <v>0</v>
      </c>
      <c r="AK163" s="254">
        <v>23714.42</v>
      </c>
      <c r="AL163" s="254">
        <v>116411.5</v>
      </c>
      <c r="AM163" s="254">
        <v>130889.49</v>
      </c>
      <c r="AN163" s="254">
        <v>139203.51999999999</v>
      </c>
      <c r="AO163" s="254">
        <v>0</v>
      </c>
      <c r="AP163" s="254">
        <v>28728.01</v>
      </c>
      <c r="AQ163" s="254">
        <v>9914.0499999999993</v>
      </c>
      <c r="AR163" s="254">
        <v>0</v>
      </c>
      <c r="AS163" s="254">
        <v>11046.9</v>
      </c>
      <c r="AT163" s="254">
        <v>158567.99</v>
      </c>
      <c r="AU163" s="255">
        <f t="shared" si="13"/>
        <v>8855478.0799999982</v>
      </c>
      <c r="AV163" s="133"/>
      <c r="AW163" s="133"/>
    </row>
    <row r="164" spans="1:49" s="134" customFormat="1">
      <c r="A164" s="144" t="s">
        <v>539</v>
      </c>
      <c r="B164" s="284">
        <v>34134.800000000003</v>
      </c>
      <c r="C164" s="6">
        <v>0</v>
      </c>
      <c r="D164" s="6">
        <v>1.1100000000000001</v>
      </c>
      <c r="E164" s="6">
        <v>31721.54</v>
      </c>
      <c r="F164" s="6">
        <v>5814</v>
      </c>
      <c r="G164" s="6">
        <v>95383.34</v>
      </c>
      <c r="H164" s="6">
        <v>2545.15</v>
      </c>
      <c r="I164" s="6">
        <v>0</v>
      </c>
      <c r="J164" s="6">
        <v>0</v>
      </c>
      <c r="K164" s="6">
        <v>13627.81</v>
      </c>
      <c r="L164" s="6">
        <v>1202218.32</v>
      </c>
      <c r="M164" s="6">
        <v>507514.17</v>
      </c>
      <c r="N164" s="6">
        <v>97.48</v>
      </c>
      <c r="O164" s="6">
        <v>0</v>
      </c>
      <c r="P164" s="6">
        <v>0</v>
      </c>
      <c r="Q164" s="6">
        <v>7136.46</v>
      </c>
      <c r="R164" s="6">
        <v>552098.87</v>
      </c>
      <c r="S164" s="6">
        <v>1095270.72</v>
      </c>
      <c r="T164" s="6">
        <v>1791.03</v>
      </c>
      <c r="U164" s="6">
        <v>0</v>
      </c>
      <c r="V164" s="6">
        <v>144410.17000000001</v>
      </c>
      <c r="W164" s="6">
        <v>0</v>
      </c>
      <c r="X164" s="6">
        <v>9925.67</v>
      </c>
      <c r="Y164" s="6">
        <v>8458.65</v>
      </c>
      <c r="Z164" s="6">
        <v>0</v>
      </c>
      <c r="AA164" s="6">
        <v>612215.98</v>
      </c>
      <c r="AB164" s="6">
        <v>15286.56</v>
      </c>
      <c r="AC164" s="6">
        <v>429560.65</v>
      </c>
      <c r="AD164" s="6">
        <v>127573.83</v>
      </c>
      <c r="AE164" s="6">
        <v>209479.73</v>
      </c>
      <c r="AF164" s="6">
        <v>1054895.82</v>
      </c>
      <c r="AG164" s="6">
        <v>176779.28</v>
      </c>
      <c r="AH164" s="6">
        <v>0</v>
      </c>
      <c r="AI164" s="6">
        <v>0</v>
      </c>
      <c r="AJ164" s="6">
        <v>0</v>
      </c>
      <c r="AK164" s="6">
        <v>17038.98</v>
      </c>
      <c r="AL164" s="6">
        <v>44240.35</v>
      </c>
      <c r="AM164" s="6">
        <v>179148.74</v>
      </c>
      <c r="AN164" s="6">
        <v>40037.089999999997</v>
      </c>
      <c r="AO164" s="6">
        <v>0</v>
      </c>
      <c r="AP164" s="6">
        <v>44535.87</v>
      </c>
      <c r="AQ164" s="6">
        <v>7881.42</v>
      </c>
      <c r="AR164" s="6">
        <v>0</v>
      </c>
      <c r="AS164" s="6">
        <v>14348.03</v>
      </c>
      <c r="AT164" s="6">
        <v>125302.29</v>
      </c>
      <c r="AU164" s="252">
        <f t="shared" si="13"/>
        <v>6810473.9100000011</v>
      </c>
      <c r="AV164" s="133"/>
      <c r="AW164" s="133"/>
    </row>
    <row r="165" spans="1:49" s="134" customFormat="1">
      <c r="A165" s="144" t="s">
        <v>541</v>
      </c>
      <c r="B165" s="283">
        <v>3529.89</v>
      </c>
      <c r="C165" s="254">
        <v>0</v>
      </c>
      <c r="D165" s="254">
        <v>0</v>
      </c>
      <c r="E165" s="254">
        <v>0</v>
      </c>
      <c r="F165" s="254">
        <v>48888.82</v>
      </c>
      <c r="G165" s="254">
        <v>104982.79</v>
      </c>
      <c r="H165" s="254">
        <v>12655.84</v>
      </c>
      <c r="I165" s="254">
        <v>0</v>
      </c>
      <c r="J165" s="254">
        <v>0</v>
      </c>
      <c r="K165" s="254">
        <v>858.8</v>
      </c>
      <c r="L165" s="254">
        <v>1382613.57</v>
      </c>
      <c r="M165" s="254">
        <v>493546.64</v>
      </c>
      <c r="N165" s="254">
        <v>0</v>
      </c>
      <c r="O165" s="254">
        <v>0</v>
      </c>
      <c r="P165" s="254">
        <v>3883.12</v>
      </c>
      <c r="Q165" s="254">
        <v>13209.88</v>
      </c>
      <c r="R165" s="254">
        <v>452181.82</v>
      </c>
      <c r="S165" s="254">
        <v>865963.45</v>
      </c>
      <c r="T165" s="254">
        <v>2508.09</v>
      </c>
      <c r="U165" s="254">
        <v>0</v>
      </c>
      <c r="V165" s="254">
        <v>160910.09</v>
      </c>
      <c r="W165" s="254">
        <v>0</v>
      </c>
      <c r="X165" s="254">
        <v>5279.46</v>
      </c>
      <c r="Y165" s="254">
        <v>6036.46</v>
      </c>
      <c r="Z165" s="254">
        <v>0</v>
      </c>
      <c r="AA165" s="254">
        <v>809930.87</v>
      </c>
      <c r="AB165" s="254">
        <v>29928.49</v>
      </c>
      <c r="AC165" s="254">
        <v>313882.88</v>
      </c>
      <c r="AD165" s="254">
        <v>83124.289999999994</v>
      </c>
      <c r="AE165" s="254">
        <v>281652.21000000002</v>
      </c>
      <c r="AF165" s="254">
        <v>918917.46</v>
      </c>
      <c r="AG165" s="254">
        <v>61052.76</v>
      </c>
      <c r="AH165" s="254">
        <v>0</v>
      </c>
      <c r="AI165" s="254">
        <v>0</v>
      </c>
      <c r="AJ165" s="254">
        <v>0</v>
      </c>
      <c r="AK165" s="254">
        <v>57327.75</v>
      </c>
      <c r="AL165" s="254">
        <v>15246.14</v>
      </c>
      <c r="AM165" s="254">
        <v>174272.61</v>
      </c>
      <c r="AN165" s="254">
        <v>44092.05</v>
      </c>
      <c r="AO165" s="254">
        <v>0</v>
      </c>
      <c r="AP165" s="254">
        <v>38548.800000000003</v>
      </c>
      <c r="AQ165" s="254">
        <v>1480.98</v>
      </c>
      <c r="AR165" s="254">
        <v>0</v>
      </c>
      <c r="AS165" s="254">
        <v>13829.75</v>
      </c>
      <c r="AT165" s="254">
        <v>39872.49</v>
      </c>
      <c r="AU165" s="255">
        <f t="shared" si="13"/>
        <v>6440208.25</v>
      </c>
      <c r="AV165" s="133"/>
      <c r="AW165" s="133"/>
    </row>
    <row r="166" spans="1:49" s="134" customFormat="1">
      <c r="A166" s="144" t="s">
        <v>544</v>
      </c>
      <c r="B166" s="288">
        <v>34347.17</v>
      </c>
      <c r="C166" s="254">
        <v>1464.87</v>
      </c>
      <c r="D166" s="254">
        <v>0</v>
      </c>
      <c r="E166" s="254">
        <v>72402.490000000005</v>
      </c>
      <c r="F166" s="254">
        <v>5606.01</v>
      </c>
      <c r="G166" s="254">
        <v>122664.92</v>
      </c>
      <c r="H166" s="254">
        <v>11024.49</v>
      </c>
      <c r="I166" s="254">
        <v>0</v>
      </c>
      <c r="J166" s="254">
        <v>0</v>
      </c>
      <c r="K166" s="254">
        <v>1062.98</v>
      </c>
      <c r="L166" s="254">
        <v>1545099.21</v>
      </c>
      <c r="M166" s="254">
        <v>595883.42000000004</v>
      </c>
      <c r="N166" s="254">
        <v>0</v>
      </c>
      <c r="O166" s="254">
        <v>0</v>
      </c>
      <c r="P166" s="254">
        <v>36.6</v>
      </c>
      <c r="Q166" s="254">
        <v>30906.37</v>
      </c>
      <c r="R166" s="254">
        <v>587385.97</v>
      </c>
      <c r="S166" s="254">
        <v>1613769.23</v>
      </c>
      <c r="T166" s="254">
        <v>70156.39</v>
      </c>
      <c r="U166" s="254">
        <v>0</v>
      </c>
      <c r="V166" s="254">
        <v>133630.24</v>
      </c>
      <c r="W166" s="254">
        <v>0</v>
      </c>
      <c r="X166" s="254">
        <v>20300.39</v>
      </c>
      <c r="Y166" s="254">
        <v>3968.78</v>
      </c>
      <c r="Z166" s="254">
        <v>0</v>
      </c>
      <c r="AA166" s="254">
        <v>585051.67000000004</v>
      </c>
      <c r="AB166" s="254">
        <v>139641.4</v>
      </c>
      <c r="AC166" s="254">
        <v>80703.05</v>
      </c>
      <c r="AD166" s="254">
        <v>137403.49</v>
      </c>
      <c r="AE166" s="254">
        <v>333055.56</v>
      </c>
      <c r="AF166" s="254">
        <v>947321.61</v>
      </c>
      <c r="AG166" s="254">
        <v>279238.96999999997</v>
      </c>
      <c r="AH166" s="254">
        <v>0</v>
      </c>
      <c r="AI166" s="254">
        <v>0</v>
      </c>
      <c r="AJ166" s="254">
        <v>13042.79</v>
      </c>
      <c r="AK166" s="254">
        <v>166152.68</v>
      </c>
      <c r="AL166" s="254">
        <v>135484.12</v>
      </c>
      <c r="AM166" s="254">
        <v>202372.01</v>
      </c>
      <c r="AN166" s="254">
        <v>20195.98</v>
      </c>
      <c r="AO166" s="254">
        <v>0</v>
      </c>
      <c r="AP166" s="254">
        <v>45543.199999999997</v>
      </c>
      <c r="AQ166" s="254">
        <v>375.55</v>
      </c>
      <c r="AR166" s="254">
        <v>0</v>
      </c>
      <c r="AS166" s="254">
        <v>12746.01</v>
      </c>
      <c r="AT166" s="254">
        <v>122118.04</v>
      </c>
      <c r="AU166" s="252">
        <f t="shared" si="13"/>
        <v>8070155.6600000001</v>
      </c>
      <c r="AV166" s="133"/>
      <c r="AW166" s="133"/>
    </row>
    <row r="167" spans="1:49" s="134" customFormat="1">
      <c r="A167" s="144" t="s">
        <v>545</v>
      </c>
      <c r="B167" s="284">
        <v>1808.18</v>
      </c>
      <c r="C167" s="6">
        <v>0</v>
      </c>
      <c r="D167" s="6">
        <v>0</v>
      </c>
      <c r="E167" s="6">
        <v>41104.44</v>
      </c>
      <c r="F167" s="6">
        <v>510</v>
      </c>
      <c r="G167" s="6">
        <v>86037.69</v>
      </c>
      <c r="H167" s="6">
        <v>0</v>
      </c>
      <c r="I167" s="6">
        <v>0</v>
      </c>
      <c r="J167" s="6">
        <v>0</v>
      </c>
      <c r="K167" s="6">
        <v>0</v>
      </c>
      <c r="L167" s="6">
        <v>1348345.98</v>
      </c>
      <c r="M167" s="6">
        <v>588864.59</v>
      </c>
      <c r="N167" s="6">
        <v>220.7</v>
      </c>
      <c r="O167" s="6">
        <v>0</v>
      </c>
      <c r="P167" s="6">
        <v>3887.8</v>
      </c>
      <c r="Q167" s="6">
        <v>843.14</v>
      </c>
      <c r="R167" s="6">
        <v>527615.81000000006</v>
      </c>
      <c r="S167" s="6">
        <v>1488604.84</v>
      </c>
      <c r="T167" s="6">
        <v>101879</v>
      </c>
      <c r="U167" s="6">
        <v>0</v>
      </c>
      <c r="V167" s="6">
        <v>202911.66</v>
      </c>
      <c r="W167" s="6">
        <v>0</v>
      </c>
      <c r="X167" s="6">
        <v>0</v>
      </c>
      <c r="Y167" s="6">
        <v>3033.94</v>
      </c>
      <c r="Z167" s="6">
        <v>0</v>
      </c>
      <c r="AA167" s="6">
        <v>1039738.37</v>
      </c>
      <c r="AB167" s="6">
        <v>18287.04</v>
      </c>
      <c r="AC167" s="6">
        <v>166826.4</v>
      </c>
      <c r="AD167" s="6">
        <v>130153.55</v>
      </c>
      <c r="AE167" s="6">
        <v>356188.58</v>
      </c>
      <c r="AF167" s="6">
        <v>1653893.07</v>
      </c>
      <c r="AG167" s="6">
        <v>413297.33</v>
      </c>
      <c r="AH167" s="6">
        <v>0</v>
      </c>
      <c r="AI167" s="6">
        <v>0</v>
      </c>
      <c r="AJ167" s="6">
        <v>0</v>
      </c>
      <c r="AK167" s="6">
        <v>254173.01</v>
      </c>
      <c r="AL167" s="6">
        <v>145248.54</v>
      </c>
      <c r="AM167" s="6">
        <v>203869.22</v>
      </c>
      <c r="AN167" s="6">
        <v>96439.34</v>
      </c>
      <c r="AO167" s="6">
        <v>0</v>
      </c>
      <c r="AP167" s="6">
        <v>35057.85</v>
      </c>
      <c r="AQ167" s="6">
        <v>7.76</v>
      </c>
      <c r="AR167" s="6">
        <v>14163.47</v>
      </c>
      <c r="AS167" s="6">
        <v>10408.16</v>
      </c>
      <c r="AT167" s="6">
        <v>94735.89</v>
      </c>
      <c r="AU167" s="252">
        <f t="shared" si="13"/>
        <v>9028155.3500000015</v>
      </c>
      <c r="AV167" s="133"/>
      <c r="AW167" s="133"/>
    </row>
    <row r="168" spans="1:49" s="134" customFormat="1">
      <c r="A168" s="144" t="s">
        <v>547</v>
      </c>
      <c r="B168" s="288">
        <v>29570.3</v>
      </c>
      <c r="C168" s="254">
        <v>1095.56</v>
      </c>
      <c r="D168" s="254">
        <v>0</v>
      </c>
      <c r="E168" s="254">
        <v>20046.03</v>
      </c>
      <c r="F168" s="254">
        <v>5434</v>
      </c>
      <c r="G168" s="254">
        <v>110927.64</v>
      </c>
      <c r="H168" s="254">
        <v>0</v>
      </c>
      <c r="I168" s="254">
        <v>0</v>
      </c>
      <c r="J168" s="254">
        <v>0</v>
      </c>
      <c r="K168" s="254">
        <v>0</v>
      </c>
      <c r="L168" s="254">
        <v>999628.74</v>
      </c>
      <c r="M168" s="254">
        <v>581310.15</v>
      </c>
      <c r="N168" s="254">
        <v>0</v>
      </c>
      <c r="O168" s="254">
        <v>7428.58</v>
      </c>
      <c r="P168" s="254">
        <v>7911.7</v>
      </c>
      <c r="Q168" s="254">
        <v>4089.74</v>
      </c>
      <c r="R168" s="254">
        <v>599959.73</v>
      </c>
      <c r="S168" s="254">
        <v>2046114.19</v>
      </c>
      <c r="T168" s="254">
        <v>106838.01</v>
      </c>
      <c r="U168" s="254">
        <v>0</v>
      </c>
      <c r="V168" s="254">
        <v>166532.31</v>
      </c>
      <c r="W168" s="254">
        <v>0</v>
      </c>
      <c r="X168" s="254">
        <v>0</v>
      </c>
      <c r="Y168" s="254">
        <v>1475.95</v>
      </c>
      <c r="Z168" s="254">
        <v>0</v>
      </c>
      <c r="AA168" s="254">
        <v>875467.68</v>
      </c>
      <c r="AB168" s="254">
        <v>21760.38</v>
      </c>
      <c r="AC168" s="254">
        <v>373469.54</v>
      </c>
      <c r="AD168" s="254">
        <v>54913.27</v>
      </c>
      <c r="AE168" s="254">
        <v>214791.38</v>
      </c>
      <c r="AF168" s="254">
        <v>1558823.2</v>
      </c>
      <c r="AG168" s="254">
        <v>326438.19</v>
      </c>
      <c r="AH168" s="254">
        <v>0</v>
      </c>
      <c r="AI168" s="254">
        <v>0</v>
      </c>
      <c r="AJ168" s="254">
        <v>0</v>
      </c>
      <c r="AK168" s="254">
        <v>82299.45</v>
      </c>
      <c r="AL168" s="254">
        <v>105942.94</v>
      </c>
      <c r="AM168" s="254">
        <v>142208.48000000001</v>
      </c>
      <c r="AN168" s="254">
        <v>51754.559999999998</v>
      </c>
      <c r="AO168" s="254">
        <v>59.67</v>
      </c>
      <c r="AP168" s="254">
        <v>38856.43</v>
      </c>
      <c r="AQ168" s="254">
        <v>4435.95</v>
      </c>
      <c r="AR168" s="254">
        <v>0</v>
      </c>
      <c r="AS168" s="254">
        <v>30860.720000000001</v>
      </c>
      <c r="AT168" s="254">
        <v>52504.75</v>
      </c>
      <c r="AU168" s="255">
        <f t="shared" si="13"/>
        <v>8622949.2199999988</v>
      </c>
      <c r="AV168" s="133"/>
      <c r="AW168" s="133"/>
    </row>
    <row r="169" spans="1:49" s="134" customFormat="1">
      <c r="A169" s="144" t="s">
        <v>550</v>
      </c>
      <c r="B169" s="284">
        <v>2267.9499999999998</v>
      </c>
      <c r="C169" s="6">
        <v>0</v>
      </c>
      <c r="D169" s="6">
        <v>0</v>
      </c>
      <c r="E169" s="6">
        <v>8896.08</v>
      </c>
      <c r="F169" s="6">
        <v>7119.62</v>
      </c>
      <c r="G169" s="6">
        <v>79854.55</v>
      </c>
      <c r="H169" s="6">
        <v>0</v>
      </c>
      <c r="I169" s="6">
        <v>0</v>
      </c>
      <c r="J169" s="6">
        <v>0</v>
      </c>
      <c r="K169" s="6">
        <v>175.13</v>
      </c>
      <c r="L169" s="6">
        <v>796789.24</v>
      </c>
      <c r="M169" s="6">
        <v>639739.05000000005</v>
      </c>
      <c r="N169" s="6">
        <v>306.89999999999998</v>
      </c>
      <c r="O169" s="6">
        <v>37.86</v>
      </c>
      <c r="P169" s="6">
        <v>9861.25</v>
      </c>
      <c r="Q169" s="6">
        <v>3032.85</v>
      </c>
      <c r="R169" s="6">
        <v>583190.22</v>
      </c>
      <c r="S169" s="6" t="s">
        <v>551</v>
      </c>
      <c r="T169" s="6">
        <v>63298.53</v>
      </c>
      <c r="U169" s="6">
        <v>0</v>
      </c>
      <c r="V169" s="6">
        <v>187106.9</v>
      </c>
      <c r="W169" s="6">
        <v>0</v>
      </c>
      <c r="X169" s="6">
        <v>0</v>
      </c>
      <c r="Y169" s="6">
        <v>112.22</v>
      </c>
      <c r="Z169" s="6">
        <v>113.08</v>
      </c>
      <c r="AA169" s="6">
        <v>1792425.62</v>
      </c>
      <c r="AB169" s="6">
        <v>12490.46</v>
      </c>
      <c r="AC169" s="6">
        <v>144560.79</v>
      </c>
      <c r="AD169" s="6">
        <v>52489.14</v>
      </c>
      <c r="AE169" s="6">
        <v>331075.90000000002</v>
      </c>
      <c r="AF169" s="6">
        <v>2962536.53</v>
      </c>
      <c r="AG169" s="6">
        <v>209519.55</v>
      </c>
      <c r="AH169" s="6">
        <v>0</v>
      </c>
      <c r="AI169" s="6">
        <v>0</v>
      </c>
      <c r="AJ169" s="6">
        <v>0</v>
      </c>
      <c r="AK169" s="6">
        <v>153854.84</v>
      </c>
      <c r="AL169" s="6">
        <v>79880.2</v>
      </c>
      <c r="AM169" s="6">
        <v>162478.18</v>
      </c>
      <c r="AN169" s="6">
        <v>199325.36</v>
      </c>
      <c r="AO169" s="6">
        <v>0</v>
      </c>
      <c r="AP169" s="6">
        <v>43151.58</v>
      </c>
      <c r="AQ169" s="6">
        <v>30621.73</v>
      </c>
      <c r="AR169" s="6">
        <v>0</v>
      </c>
      <c r="AS169" s="6">
        <v>18829.38</v>
      </c>
      <c r="AT169" s="6">
        <v>96664.2</v>
      </c>
      <c r="AU169" s="252">
        <f t="shared" si="13"/>
        <v>8671804.8899999987</v>
      </c>
      <c r="AV169" s="133"/>
      <c r="AW169" s="133"/>
    </row>
    <row r="170" spans="1:49" s="134" customFormat="1">
      <c r="A170" s="144" t="s">
        <v>554</v>
      </c>
      <c r="B170" s="288">
        <v>36242.519999999997</v>
      </c>
      <c r="C170" s="254">
        <v>0</v>
      </c>
      <c r="D170" s="254">
        <v>0</v>
      </c>
      <c r="E170" s="254">
        <v>24195.98</v>
      </c>
      <c r="F170" s="254">
        <v>56661.57</v>
      </c>
      <c r="G170" s="254">
        <v>125193.74</v>
      </c>
      <c r="H170" s="254">
        <v>14657.18</v>
      </c>
      <c r="I170" s="254">
        <v>84.52</v>
      </c>
      <c r="J170" s="254">
        <v>0</v>
      </c>
      <c r="K170" s="254">
        <v>11521.14</v>
      </c>
      <c r="L170" s="254">
        <v>700707.69</v>
      </c>
      <c r="M170" s="254">
        <v>534884.30000000005</v>
      </c>
      <c r="N170" s="254">
        <v>0</v>
      </c>
      <c r="O170" s="254">
        <v>18.27</v>
      </c>
      <c r="P170" s="254">
        <v>3915.97</v>
      </c>
      <c r="Q170" s="254">
        <v>835.28</v>
      </c>
      <c r="R170" s="254">
        <v>509763.83</v>
      </c>
      <c r="S170" s="254">
        <v>2337750.9300000002</v>
      </c>
      <c r="T170" s="254">
        <v>193953.49</v>
      </c>
      <c r="U170" s="254">
        <v>29750</v>
      </c>
      <c r="V170" s="254">
        <v>264951.32</v>
      </c>
      <c r="W170" s="254">
        <v>0</v>
      </c>
      <c r="X170" s="254">
        <v>0</v>
      </c>
      <c r="Y170" s="254">
        <v>8708.06</v>
      </c>
      <c r="Z170" s="254">
        <v>0</v>
      </c>
      <c r="AA170" s="254">
        <v>2695332.95</v>
      </c>
      <c r="AB170" s="254">
        <v>104822.72</v>
      </c>
      <c r="AC170" s="254">
        <v>285385.77</v>
      </c>
      <c r="AD170" s="254">
        <v>110935.92</v>
      </c>
      <c r="AE170" s="254">
        <v>329568.76</v>
      </c>
      <c r="AF170" s="254">
        <v>3358745.76</v>
      </c>
      <c r="AG170" s="254">
        <v>439053.75</v>
      </c>
      <c r="AH170" s="254">
        <v>0</v>
      </c>
      <c r="AI170" s="254">
        <v>0</v>
      </c>
      <c r="AJ170" s="254">
        <v>10533.5</v>
      </c>
      <c r="AK170" s="254">
        <v>59620.62</v>
      </c>
      <c r="AL170" s="254">
        <v>112025.97</v>
      </c>
      <c r="AM170" s="254">
        <v>133443.73000000001</v>
      </c>
      <c r="AN170" s="254">
        <v>38275</v>
      </c>
      <c r="AO170" s="254">
        <v>0</v>
      </c>
      <c r="AP170" s="254">
        <v>35954.589999999997</v>
      </c>
      <c r="AQ170" s="254">
        <v>26510.78</v>
      </c>
      <c r="AR170" s="254">
        <v>0</v>
      </c>
      <c r="AS170" s="254">
        <v>19885.759999999998</v>
      </c>
      <c r="AT170" s="254">
        <v>142806.39999999999</v>
      </c>
      <c r="AU170" s="255">
        <f t="shared" si="13"/>
        <v>12756697.77</v>
      </c>
      <c r="AV170" s="133"/>
      <c r="AW170" s="133"/>
    </row>
    <row r="171" spans="1:49" s="134" customFormat="1" ht="15" thickBot="1">
      <c r="A171" s="144" t="s">
        <v>556</v>
      </c>
      <c r="B171" s="284">
        <v>2821.29</v>
      </c>
      <c r="C171" s="6">
        <v>0</v>
      </c>
      <c r="D171" s="6">
        <v>0</v>
      </c>
      <c r="E171" s="6">
        <v>25912.29</v>
      </c>
      <c r="F171" s="6">
        <v>2958</v>
      </c>
      <c r="G171" s="6">
        <v>56096.89</v>
      </c>
      <c r="H171" s="6">
        <v>21121.09</v>
      </c>
      <c r="I171" s="6">
        <v>0</v>
      </c>
      <c r="J171" s="6">
        <v>0</v>
      </c>
      <c r="K171" s="6">
        <v>14890.77</v>
      </c>
      <c r="L171" s="6">
        <v>782747.25</v>
      </c>
      <c r="M171" s="6">
        <v>462630.37</v>
      </c>
      <c r="N171" s="6">
        <v>0</v>
      </c>
      <c r="O171" s="6">
        <v>0</v>
      </c>
      <c r="P171" s="6">
        <v>0</v>
      </c>
      <c r="Q171" s="6">
        <v>67.64</v>
      </c>
      <c r="R171" s="6">
        <v>490587.31</v>
      </c>
      <c r="S171" s="6">
        <v>2126300.62</v>
      </c>
      <c r="T171" s="6">
        <v>68186.78</v>
      </c>
      <c r="U171" s="6">
        <v>0</v>
      </c>
      <c r="V171" s="6">
        <v>225171.89</v>
      </c>
      <c r="W171" s="6">
        <v>0</v>
      </c>
      <c r="X171" s="6">
        <v>0</v>
      </c>
      <c r="Y171" s="6">
        <v>92456.85</v>
      </c>
      <c r="Z171" s="6">
        <v>0</v>
      </c>
      <c r="AA171" s="6">
        <v>2231433.73</v>
      </c>
      <c r="AB171" s="6">
        <v>6115.18</v>
      </c>
      <c r="AC171" s="6">
        <v>557486.81000000006</v>
      </c>
      <c r="AD171" s="6">
        <v>221608.97</v>
      </c>
      <c r="AE171" s="6">
        <v>307626.96000000002</v>
      </c>
      <c r="AF171" s="6">
        <v>3041911.19</v>
      </c>
      <c r="AG171" s="6">
        <v>258915.75</v>
      </c>
      <c r="AH171" s="6">
        <v>0</v>
      </c>
      <c r="AI171" s="6">
        <v>0</v>
      </c>
      <c r="AJ171" s="6">
        <v>19054.54</v>
      </c>
      <c r="AK171" s="6">
        <v>33936.910000000003</v>
      </c>
      <c r="AL171" s="6">
        <v>105137.67</v>
      </c>
      <c r="AM171" s="6">
        <v>151224.03</v>
      </c>
      <c r="AN171" s="6">
        <v>186388.67</v>
      </c>
      <c r="AO171" s="6">
        <v>0</v>
      </c>
      <c r="AP171" s="6">
        <v>34032.980000000003</v>
      </c>
      <c r="AQ171" s="6">
        <v>23047.01</v>
      </c>
      <c r="AR171" s="6">
        <v>0</v>
      </c>
      <c r="AS171" s="6">
        <v>12663.47</v>
      </c>
      <c r="AT171" s="6">
        <v>53672.35</v>
      </c>
      <c r="AU171" s="252">
        <f t="shared" si="13"/>
        <v>11616205.259999998</v>
      </c>
      <c r="AV171" s="133"/>
      <c r="AW171" s="133"/>
    </row>
    <row r="172" spans="1:49" s="134" customFormat="1" ht="15" thickTop="1">
      <c r="A172" s="145"/>
      <c r="B172" s="206">
        <f>+SUM(B160:B171)</f>
        <v>213472.68</v>
      </c>
      <c r="C172" s="206">
        <f t="shared" ref="C172:AU172" si="14">+SUM(C160:C171)</f>
        <v>2560.4299999999998</v>
      </c>
      <c r="D172" s="206">
        <f t="shared" si="14"/>
        <v>1440.4799999999998</v>
      </c>
      <c r="E172" s="206">
        <f t="shared" si="14"/>
        <v>257163.47</v>
      </c>
      <c r="F172" s="206">
        <f t="shared" si="14"/>
        <v>199818.13</v>
      </c>
      <c r="G172" s="206">
        <f t="shared" si="14"/>
        <v>1070289.99</v>
      </c>
      <c r="H172" s="206">
        <f t="shared" si="14"/>
        <v>145892.9</v>
      </c>
      <c r="I172" s="206">
        <f t="shared" si="14"/>
        <v>90.09</v>
      </c>
      <c r="J172" s="206">
        <f t="shared" si="14"/>
        <v>0</v>
      </c>
      <c r="K172" s="206">
        <f t="shared" si="14"/>
        <v>54472.540000000008</v>
      </c>
      <c r="L172" s="206">
        <f t="shared" si="14"/>
        <v>12922463.640000001</v>
      </c>
      <c r="M172" s="206">
        <f t="shared" si="14"/>
        <v>6548677.9400000004</v>
      </c>
      <c r="N172" s="206">
        <f t="shared" si="14"/>
        <v>716.93999999999994</v>
      </c>
      <c r="O172" s="206">
        <f t="shared" si="14"/>
        <v>12284.07</v>
      </c>
      <c r="P172" s="206">
        <f t="shared" si="14"/>
        <v>46406.789999999994</v>
      </c>
      <c r="Q172" s="206">
        <f t="shared" si="14"/>
        <v>64142.739999999991</v>
      </c>
      <c r="R172" s="206">
        <f t="shared" si="14"/>
        <v>6467241</v>
      </c>
      <c r="S172" s="206">
        <f t="shared" si="14"/>
        <v>19201831.520000003</v>
      </c>
      <c r="T172" s="206">
        <f t="shared" si="14"/>
        <v>850460.02</v>
      </c>
      <c r="U172" s="206">
        <f t="shared" si="14"/>
        <v>29750</v>
      </c>
      <c r="V172" s="206">
        <f t="shared" si="14"/>
        <v>2130190.06</v>
      </c>
      <c r="W172" s="206">
        <f t="shared" si="14"/>
        <v>0</v>
      </c>
      <c r="X172" s="206">
        <f t="shared" si="14"/>
        <v>71783.64</v>
      </c>
      <c r="Y172" s="206">
        <f t="shared" si="14"/>
        <v>433387.76000000013</v>
      </c>
      <c r="Z172" s="206">
        <f t="shared" si="14"/>
        <v>76831.510000000009</v>
      </c>
      <c r="AA172" s="206">
        <f t="shared" si="14"/>
        <v>14718269.989999998</v>
      </c>
      <c r="AB172" s="206">
        <f t="shared" si="14"/>
        <v>571251.38</v>
      </c>
      <c r="AC172" s="206">
        <f t="shared" si="14"/>
        <v>4840213.5</v>
      </c>
      <c r="AD172" s="206">
        <f t="shared" si="14"/>
        <v>1825214.2999999998</v>
      </c>
      <c r="AE172" s="206">
        <f t="shared" si="14"/>
        <v>3404748.75</v>
      </c>
      <c r="AF172" s="206">
        <f t="shared" si="14"/>
        <v>23215575.940000001</v>
      </c>
      <c r="AG172" s="206">
        <f t="shared" si="14"/>
        <v>3748374.89</v>
      </c>
      <c r="AH172" s="206">
        <f t="shared" si="14"/>
        <v>2417.5</v>
      </c>
      <c r="AI172" s="206">
        <f t="shared" si="14"/>
        <v>0</v>
      </c>
      <c r="AJ172" s="206">
        <f t="shared" si="14"/>
        <v>55519.310000000005</v>
      </c>
      <c r="AK172" s="206">
        <f t="shared" si="14"/>
        <v>1280150.27</v>
      </c>
      <c r="AL172" s="206">
        <f t="shared" si="14"/>
        <v>1115262.3399999999</v>
      </c>
      <c r="AM172" s="206">
        <f t="shared" si="14"/>
        <v>1872921.63</v>
      </c>
      <c r="AN172" s="206">
        <f t="shared" si="14"/>
        <v>968018.92999999993</v>
      </c>
      <c r="AO172" s="206">
        <f t="shared" si="14"/>
        <v>59.67</v>
      </c>
      <c r="AP172" s="206">
        <f t="shared" si="14"/>
        <v>411592.54000000004</v>
      </c>
      <c r="AQ172" s="206">
        <f t="shared" si="14"/>
        <v>152024.31999999998</v>
      </c>
      <c r="AR172" s="206">
        <f t="shared" si="14"/>
        <v>14163.47</v>
      </c>
      <c r="AS172" s="206">
        <f t="shared" si="14"/>
        <v>189445.18000000002</v>
      </c>
      <c r="AT172" s="206">
        <f t="shared" si="14"/>
        <v>1202378.1500000001</v>
      </c>
      <c r="AU172" s="206">
        <f t="shared" si="14"/>
        <v>110388970.40000001</v>
      </c>
      <c r="AV172" s="133"/>
      <c r="AW172" s="133"/>
    </row>
    <row r="173" spans="1:49" s="134" customFormat="1">
      <c r="A173" s="144" t="s">
        <v>558</v>
      </c>
      <c r="B173" s="288">
        <v>23503.71</v>
      </c>
      <c r="C173" s="254">
        <v>0</v>
      </c>
      <c r="D173" s="254">
        <v>0</v>
      </c>
      <c r="E173" s="254">
        <v>8607.94</v>
      </c>
      <c r="F173" s="254">
        <v>11223.91</v>
      </c>
      <c r="G173" s="254">
        <v>54358.01</v>
      </c>
      <c r="H173" s="254">
        <v>0</v>
      </c>
      <c r="I173" s="254">
        <v>0</v>
      </c>
      <c r="J173" s="254">
        <v>0</v>
      </c>
      <c r="K173" s="254">
        <v>0</v>
      </c>
      <c r="L173" s="254">
        <v>889881.78</v>
      </c>
      <c r="M173" s="254">
        <v>497305.19</v>
      </c>
      <c r="N173" s="254">
        <v>570.55999999999995</v>
      </c>
      <c r="O173" s="254">
        <v>24.94</v>
      </c>
      <c r="P173" s="254">
        <v>7948.37</v>
      </c>
      <c r="Q173" s="254">
        <v>3757.4</v>
      </c>
      <c r="R173" s="254">
        <v>535252.84</v>
      </c>
      <c r="S173" s="254">
        <v>2303158.2000000002</v>
      </c>
      <c r="T173" s="254">
        <v>43326.29</v>
      </c>
      <c r="U173" s="254">
        <v>0</v>
      </c>
      <c r="V173" s="254">
        <v>183533.38</v>
      </c>
      <c r="W173" s="254">
        <v>0</v>
      </c>
      <c r="X173" s="254">
        <v>11855.65</v>
      </c>
      <c r="Y173" s="254">
        <v>110364.43</v>
      </c>
      <c r="Z173" s="254">
        <v>0</v>
      </c>
      <c r="AA173" s="254">
        <v>1212629.42</v>
      </c>
      <c r="AB173" s="254">
        <v>44820.97</v>
      </c>
      <c r="AC173" s="254">
        <v>624456.01</v>
      </c>
      <c r="AD173" s="254">
        <v>293399.65999999997</v>
      </c>
      <c r="AE173" s="254">
        <v>306134.77</v>
      </c>
      <c r="AF173" s="254">
        <v>1295161.03</v>
      </c>
      <c r="AG173" s="254">
        <v>224304.11</v>
      </c>
      <c r="AH173" s="254">
        <v>0</v>
      </c>
      <c r="AI173" s="254">
        <v>9480</v>
      </c>
      <c r="AJ173" s="254">
        <v>0</v>
      </c>
      <c r="AK173" s="254">
        <v>107993.37</v>
      </c>
      <c r="AL173" s="254">
        <v>77347.820000000007</v>
      </c>
      <c r="AM173" s="254">
        <v>141322.39000000001</v>
      </c>
      <c r="AN173" s="254">
        <v>0</v>
      </c>
      <c r="AO173" s="254">
        <v>0</v>
      </c>
      <c r="AP173" s="254">
        <v>34200.269999999997</v>
      </c>
      <c r="AQ173" s="254">
        <v>12235.69</v>
      </c>
      <c r="AR173" s="254">
        <v>0</v>
      </c>
      <c r="AS173" s="254">
        <v>10205.91</v>
      </c>
      <c r="AT173" s="254">
        <v>62311.839999999997</v>
      </c>
      <c r="AU173" s="255">
        <f>SUM(B173:AT173)</f>
        <v>9140675.8599999975</v>
      </c>
      <c r="AV173" s="133"/>
      <c r="AW173" s="133"/>
    </row>
    <row r="174" spans="1:49" s="134" customFormat="1">
      <c r="A174" s="144" t="s">
        <v>560</v>
      </c>
      <c r="B174" s="284">
        <v>13871.47</v>
      </c>
      <c r="C174" s="6">
        <v>0</v>
      </c>
      <c r="D174" s="6">
        <v>0</v>
      </c>
      <c r="E174" s="6">
        <v>50307.57</v>
      </c>
      <c r="F174" s="6">
        <v>2782</v>
      </c>
      <c r="G174" s="6">
        <v>249564.54</v>
      </c>
      <c r="H174" s="6">
        <v>13917.38</v>
      </c>
      <c r="I174" s="6">
        <v>0</v>
      </c>
      <c r="J174" s="6">
        <v>0</v>
      </c>
      <c r="K174" s="6">
        <v>0</v>
      </c>
      <c r="L174" s="6">
        <v>740581.88</v>
      </c>
      <c r="M174" s="6">
        <v>470626.52</v>
      </c>
      <c r="N174" s="6">
        <v>97.14</v>
      </c>
      <c r="O174" s="6">
        <v>18.52</v>
      </c>
      <c r="P174" s="6">
        <v>3876.94</v>
      </c>
      <c r="Q174" s="6">
        <v>0</v>
      </c>
      <c r="R174" s="6">
        <v>520872.91</v>
      </c>
      <c r="S174" s="6">
        <v>2083734.72</v>
      </c>
      <c r="T174" s="6">
        <v>18568.599999999999</v>
      </c>
      <c r="U174" s="6">
        <v>0</v>
      </c>
      <c r="V174" s="6">
        <v>213264.14</v>
      </c>
      <c r="W174" s="6">
        <v>0</v>
      </c>
      <c r="X174" s="6">
        <v>7757.89</v>
      </c>
      <c r="Y174" s="6">
        <v>114023.83</v>
      </c>
      <c r="Z174" s="6">
        <v>0</v>
      </c>
      <c r="AA174" s="6">
        <v>1288461.49</v>
      </c>
      <c r="AB174" s="6">
        <v>55556.19</v>
      </c>
      <c r="AC174" s="6">
        <v>532836.72</v>
      </c>
      <c r="AD174" s="6">
        <v>253540.32</v>
      </c>
      <c r="AE174" s="6">
        <v>318256.90000000002</v>
      </c>
      <c r="AF174" s="6">
        <v>1383143.98</v>
      </c>
      <c r="AG174" s="6">
        <v>318195.3</v>
      </c>
      <c r="AH174" s="6">
        <v>0</v>
      </c>
      <c r="AI174" s="6">
        <v>0</v>
      </c>
      <c r="AJ174" s="6">
        <v>22454.46</v>
      </c>
      <c r="AK174" s="6">
        <v>272996.78999999998</v>
      </c>
      <c r="AL174" s="6">
        <v>132903.85</v>
      </c>
      <c r="AM174" s="6">
        <v>125681.07</v>
      </c>
      <c r="AN174" s="6">
        <v>225064</v>
      </c>
      <c r="AO174" s="6">
        <v>0</v>
      </c>
      <c r="AP174" s="6">
        <v>19730.47</v>
      </c>
      <c r="AQ174" s="6">
        <v>12314.5</v>
      </c>
      <c r="AR174" s="6">
        <v>0</v>
      </c>
      <c r="AS174" s="6">
        <v>3948.81</v>
      </c>
      <c r="AT174" s="6">
        <v>160520.06</v>
      </c>
      <c r="AU174" s="293">
        <f t="shared" ref="AU174:AU181" si="15">SUM(B174:AT174)</f>
        <v>9629470.9600000028</v>
      </c>
      <c r="AV174" s="133"/>
      <c r="AW174" s="133"/>
    </row>
    <row r="175" spans="1:49" s="134" customFormat="1">
      <c r="A175" s="144" t="s">
        <v>563</v>
      </c>
      <c r="B175" s="288">
        <v>18325.71</v>
      </c>
      <c r="C175" s="254">
        <v>0</v>
      </c>
      <c r="D175" s="254">
        <v>0</v>
      </c>
      <c r="E175" s="254">
        <v>52233.08</v>
      </c>
      <c r="F175" s="254">
        <v>3753.6</v>
      </c>
      <c r="G175" s="254">
        <v>156647.34</v>
      </c>
      <c r="H175" s="254">
        <v>101.69</v>
      </c>
      <c r="I175" s="254">
        <v>0</v>
      </c>
      <c r="J175" s="254">
        <v>0</v>
      </c>
      <c r="K175" s="254">
        <v>0</v>
      </c>
      <c r="L175" s="254">
        <v>888836.31</v>
      </c>
      <c r="M175" s="254">
        <v>560175.49</v>
      </c>
      <c r="N175" s="254">
        <v>364.41</v>
      </c>
      <c r="O175" s="254">
        <v>0</v>
      </c>
      <c r="P175" s="254">
        <v>3194.39</v>
      </c>
      <c r="Q175" s="254">
        <v>0</v>
      </c>
      <c r="R175" s="254">
        <v>574392.18999999994</v>
      </c>
      <c r="S175" s="254">
        <v>1571691.84</v>
      </c>
      <c r="T175" s="254">
        <v>7677.08</v>
      </c>
      <c r="U175" s="254">
        <v>0</v>
      </c>
      <c r="V175" s="254">
        <v>302073</v>
      </c>
      <c r="W175" s="254">
        <v>0</v>
      </c>
      <c r="X175" s="254">
        <v>5906.74</v>
      </c>
      <c r="Y175" s="254">
        <v>96343.52</v>
      </c>
      <c r="Z175" s="254">
        <v>302.01</v>
      </c>
      <c r="AA175" s="254">
        <v>790824.17</v>
      </c>
      <c r="AB175" s="254">
        <v>130548.86</v>
      </c>
      <c r="AC175" s="254">
        <v>556526.14</v>
      </c>
      <c r="AD175" s="254">
        <v>225981.03</v>
      </c>
      <c r="AE175" s="254">
        <v>420232.14</v>
      </c>
      <c r="AF175" s="254">
        <v>1563345.02</v>
      </c>
      <c r="AG175" s="254">
        <v>144168.59</v>
      </c>
      <c r="AH175" s="254">
        <v>0</v>
      </c>
      <c r="AI175" s="254">
        <v>0</v>
      </c>
      <c r="AJ175" s="254">
        <v>0</v>
      </c>
      <c r="AK175" s="254">
        <v>97973.78</v>
      </c>
      <c r="AL175" s="254">
        <v>107979.62</v>
      </c>
      <c r="AM175" s="254">
        <v>153745.44</v>
      </c>
      <c r="AN175" s="254">
        <v>58989.599999999999</v>
      </c>
      <c r="AO175" s="254">
        <v>0</v>
      </c>
      <c r="AP175" s="254">
        <v>2302.62</v>
      </c>
      <c r="AQ175" s="254">
        <v>11279.27</v>
      </c>
      <c r="AR175" s="254">
        <v>0</v>
      </c>
      <c r="AS175" s="254">
        <v>6156.76</v>
      </c>
      <c r="AT175" s="254">
        <v>153352.20000000001</v>
      </c>
      <c r="AU175" s="255">
        <f t="shared" si="15"/>
        <v>8665423.6399999969</v>
      </c>
      <c r="AV175" s="133"/>
      <c r="AW175" s="133"/>
    </row>
    <row r="176" spans="1:49" s="134" customFormat="1">
      <c r="A176" s="144" t="s">
        <v>565</v>
      </c>
      <c r="B176" s="284">
        <v>2939.62</v>
      </c>
      <c r="C176" s="6">
        <v>0</v>
      </c>
      <c r="D176" s="6">
        <v>0</v>
      </c>
      <c r="E176" s="6">
        <v>91408.78</v>
      </c>
      <c r="F176" s="6">
        <v>29095.61</v>
      </c>
      <c r="G176" s="6">
        <v>16255.23</v>
      </c>
      <c r="H176" s="6">
        <v>14210.17</v>
      </c>
      <c r="I176" s="6">
        <v>0</v>
      </c>
      <c r="J176" s="6">
        <v>0</v>
      </c>
      <c r="K176" s="6">
        <v>0</v>
      </c>
      <c r="L176" s="6">
        <v>845321.22</v>
      </c>
      <c r="M176" s="6">
        <v>463787.98</v>
      </c>
      <c r="N176" s="6">
        <v>0</v>
      </c>
      <c r="O176" s="6">
        <v>0</v>
      </c>
      <c r="P176" s="6">
        <v>7860.84</v>
      </c>
      <c r="Q176" s="6">
        <v>7405.1</v>
      </c>
      <c r="R176" s="6">
        <v>463551.28</v>
      </c>
      <c r="S176" s="6">
        <v>673346.95</v>
      </c>
      <c r="T176" s="6">
        <v>3632.47</v>
      </c>
      <c r="U176" s="6">
        <v>0</v>
      </c>
      <c r="V176" s="6">
        <v>120726.27</v>
      </c>
      <c r="W176" s="6">
        <v>0</v>
      </c>
      <c r="X176" s="6">
        <v>17293.89</v>
      </c>
      <c r="Y176" s="6">
        <v>42246.559999999998</v>
      </c>
      <c r="Z176" s="6">
        <v>0</v>
      </c>
      <c r="AA176" s="6">
        <v>959424.47</v>
      </c>
      <c r="AB176" s="6">
        <v>74058.97</v>
      </c>
      <c r="AC176" s="6">
        <v>461965.97</v>
      </c>
      <c r="AD176" s="6">
        <v>227622.65</v>
      </c>
      <c r="AE176" s="6">
        <v>331173.46000000002</v>
      </c>
      <c r="AF176" s="6">
        <v>1635524.97</v>
      </c>
      <c r="AG176" s="6">
        <v>292530.68</v>
      </c>
      <c r="AH176" s="6">
        <v>0</v>
      </c>
      <c r="AI176" s="6">
        <v>0</v>
      </c>
      <c r="AJ176" s="6">
        <v>0</v>
      </c>
      <c r="AK176" s="6">
        <v>25920.06</v>
      </c>
      <c r="AL176" s="6">
        <v>120643.85</v>
      </c>
      <c r="AM176" s="6">
        <v>153516.85999999999</v>
      </c>
      <c r="AN176" s="6">
        <v>0</v>
      </c>
      <c r="AO176" s="6">
        <v>0</v>
      </c>
      <c r="AP176" s="6">
        <v>26948.79</v>
      </c>
      <c r="AQ176" s="6">
        <v>9119.7800000000007</v>
      </c>
      <c r="AR176" s="6">
        <v>0</v>
      </c>
      <c r="AS176" s="6">
        <v>7166.07</v>
      </c>
      <c r="AT176" s="6">
        <v>109617.78</v>
      </c>
      <c r="AU176" s="293">
        <f t="shared" si="15"/>
        <v>7234316.330000001</v>
      </c>
      <c r="AV176" s="133"/>
      <c r="AW176" s="133"/>
    </row>
    <row r="177" spans="1:49" s="134" customFormat="1">
      <c r="A177" s="144" t="s">
        <v>568</v>
      </c>
      <c r="B177" s="254">
        <v>28866.66</v>
      </c>
      <c r="C177" s="254">
        <v>1614.79</v>
      </c>
      <c r="D177" s="254">
        <v>0</v>
      </c>
      <c r="E177" s="254">
        <v>26800.57</v>
      </c>
      <c r="F177" s="254">
        <v>11050.2</v>
      </c>
      <c r="G177" s="254">
        <v>80179.960000000006</v>
      </c>
      <c r="H177" s="254">
        <v>22001.99</v>
      </c>
      <c r="I177" s="254">
        <v>0</v>
      </c>
      <c r="J177" s="254">
        <v>0</v>
      </c>
      <c r="K177" s="254">
        <v>0</v>
      </c>
      <c r="L177" s="254">
        <v>975300.91</v>
      </c>
      <c r="M177" s="254">
        <v>519876.92</v>
      </c>
      <c r="N177" s="254">
        <v>271.89</v>
      </c>
      <c r="O177" s="254">
        <v>3856.41</v>
      </c>
      <c r="P177" s="254">
        <v>3951.77</v>
      </c>
      <c r="Q177" s="254">
        <v>1639.64</v>
      </c>
      <c r="R177" s="254">
        <v>569374.85</v>
      </c>
      <c r="S177" s="254">
        <v>430734.04</v>
      </c>
      <c r="T177" s="254">
        <v>5659.09</v>
      </c>
      <c r="U177" s="254">
        <v>0</v>
      </c>
      <c r="V177" s="254">
        <v>165819.75</v>
      </c>
      <c r="W177" s="254">
        <v>0</v>
      </c>
      <c r="X177" s="254">
        <v>7462.57</v>
      </c>
      <c r="Y177" s="254">
        <v>29309.27</v>
      </c>
      <c r="Z177" s="254">
        <v>0</v>
      </c>
      <c r="AA177" s="254">
        <v>1038929</v>
      </c>
      <c r="AB177" s="254">
        <v>108937.61</v>
      </c>
      <c r="AC177" s="254">
        <v>315810.84999999998</v>
      </c>
      <c r="AD177" s="254">
        <v>142548.24</v>
      </c>
      <c r="AE177" s="254">
        <v>377450.5</v>
      </c>
      <c r="AF177" s="254">
        <v>1792877.19</v>
      </c>
      <c r="AG177" s="254">
        <v>562779.42000000004</v>
      </c>
      <c r="AH177" s="254">
        <v>0</v>
      </c>
      <c r="AI177" s="254">
        <v>0</v>
      </c>
      <c r="AJ177" s="254">
        <v>0</v>
      </c>
      <c r="AK177" s="254">
        <v>22281.21</v>
      </c>
      <c r="AL177" s="254">
        <v>141300.01999999999</v>
      </c>
      <c r="AM177" s="254">
        <v>177322.14</v>
      </c>
      <c r="AN177" s="254">
        <v>39184.14</v>
      </c>
      <c r="AO177" s="254">
        <v>0</v>
      </c>
      <c r="AP177" s="254">
        <v>37510.129999999997</v>
      </c>
      <c r="AQ177" s="254">
        <v>4255.38</v>
      </c>
      <c r="AR177" s="254">
        <v>0</v>
      </c>
      <c r="AS177" s="254">
        <v>3097.5</v>
      </c>
      <c r="AT177" s="254">
        <v>170471.8</v>
      </c>
      <c r="AU177" s="255">
        <f t="shared" si="15"/>
        <v>7818526.4099999983</v>
      </c>
      <c r="AV177" s="133"/>
      <c r="AW177" s="133"/>
    </row>
    <row r="178" spans="1:49" s="134" customFormat="1">
      <c r="A178" s="144" t="s">
        <v>572</v>
      </c>
      <c r="B178" s="6">
        <v>162.57</v>
      </c>
      <c r="C178" s="6">
        <v>190.39</v>
      </c>
      <c r="D178" s="6">
        <v>0</v>
      </c>
      <c r="E178" s="6">
        <v>141922.44</v>
      </c>
      <c r="F178" s="6">
        <v>50228.73</v>
      </c>
      <c r="G178" s="6">
        <v>83591.28</v>
      </c>
      <c r="H178" s="6">
        <v>0</v>
      </c>
      <c r="I178" s="6">
        <v>63.43</v>
      </c>
      <c r="J178" s="6">
        <v>0</v>
      </c>
      <c r="K178" s="6">
        <v>0</v>
      </c>
      <c r="L178" s="6">
        <v>987768.48</v>
      </c>
      <c r="M178" s="6">
        <v>498125.57</v>
      </c>
      <c r="N178" s="6">
        <v>0</v>
      </c>
      <c r="O178" s="6">
        <v>2162.6</v>
      </c>
      <c r="P178" s="6">
        <v>8149.59</v>
      </c>
      <c r="Q178" s="6">
        <v>290.45</v>
      </c>
      <c r="R178" s="6">
        <v>543868.21</v>
      </c>
      <c r="S178" s="6">
        <v>766742.19</v>
      </c>
      <c r="T178" s="6">
        <v>12283.34</v>
      </c>
      <c r="U178" s="6">
        <v>0</v>
      </c>
      <c r="V178" s="6">
        <v>148266.07</v>
      </c>
      <c r="W178" s="6">
        <v>0</v>
      </c>
      <c r="X178" s="6">
        <v>11002.2</v>
      </c>
      <c r="Y178" s="6">
        <v>13296.75</v>
      </c>
      <c r="Z178" s="6">
        <v>0</v>
      </c>
      <c r="AA178" s="6">
        <v>953174.86</v>
      </c>
      <c r="AB178" s="6">
        <v>5760.63</v>
      </c>
      <c r="AC178" s="6">
        <v>253377.82</v>
      </c>
      <c r="AD178" s="6">
        <v>105699.74</v>
      </c>
      <c r="AE178" s="6">
        <v>384410.12</v>
      </c>
      <c r="AF178" s="6">
        <v>1717153.41</v>
      </c>
      <c r="AG178" s="6">
        <v>311899.18</v>
      </c>
      <c r="AH178" s="6">
        <v>0</v>
      </c>
      <c r="AI178" s="6">
        <v>0</v>
      </c>
      <c r="AJ178" s="6">
        <v>0</v>
      </c>
      <c r="AK178" s="6">
        <v>105168.39</v>
      </c>
      <c r="AL178" s="6">
        <v>12073.43</v>
      </c>
      <c r="AM178" s="6">
        <v>148823.6</v>
      </c>
      <c r="AN178" s="6">
        <v>141237.66</v>
      </c>
      <c r="AO178" s="6">
        <v>0</v>
      </c>
      <c r="AP178" s="6">
        <v>23969.97</v>
      </c>
      <c r="AQ178" s="6">
        <v>1449.27</v>
      </c>
      <c r="AR178" s="6">
        <v>9369.9500000000007</v>
      </c>
      <c r="AS178" s="6">
        <v>3625.72</v>
      </c>
      <c r="AT178" s="6">
        <v>37741.910000000003</v>
      </c>
      <c r="AU178" s="293">
        <f t="shared" si="15"/>
        <v>7483049.9499999993</v>
      </c>
      <c r="AV178" s="133"/>
      <c r="AW178" s="133"/>
    </row>
    <row r="179" spans="1:49" s="134" customFormat="1">
      <c r="A179" s="144" t="s">
        <v>574</v>
      </c>
      <c r="B179" s="254">
        <v>16374.08</v>
      </c>
      <c r="C179" s="254">
        <v>0</v>
      </c>
      <c r="D179" s="254">
        <v>0</v>
      </c>
      <c r="E179" s="254">
        <v>46397.48</v>
      </c>
      <c r="F179" s="254">
        <v>30428.35</v>
      </c>
      <c r="G179" s="254">
        <v>188410.39</v>
      </c>
      <c r="H179" s="254">
        <v>0</v>
      </c>
      <c r="I179" s="254">
        <v>0</v>
      </c>
      <c r="J179" s="254">
        <v>0</v>
      </c>
      <c r="K179" s="254">
        <v>0</v>
      </c>
      <c r="L179" s="254">
        <v>931365.55</v>
      </c>
      <c r="M179" s="254">
        <v>588900.53</v>
      </c>
      <c r="N179" s="254">
        <v>210.75</v>
      </c>
      <c r="O179" s="254">
        <v>1676.2</v>
      </c>
      <c r="P179" s="254">
        <v>8029.86</v>
      </c>
      <c r="Q179" s="254">
        <v>35843.46</v>
      </c>
      <c r="R179" s="254">
        <v>526161.43999999994</v>
      </c>
      <c r="S179" s="254">
        <v>1109438.75</v>
      </c>
      <c r="T179" s="254">
        <v>97292.479999999996</v>
      </c>
      <c r="U179" s="254">
        <v>0</v>
      </c>
      <c r="V179" s="254">
        <v>138142.57999999999</v>
      </c>
      <c r="W179" s="254">
        <v>0</v>
      </c>
      <c r="X179" s="254">
        <v>4108.5200000000004</v>
      </c>
      <c r="Y179" s="254">
        <v>13924.45</v>
      </c>
      <c r="Z179" s="254">
        <v>0</v>
      </c>
      <c r="AA179" s="254">
        <v>954333.09</v>
      </c>
      <c r="AB179" s="254">
        <v>30082.44</v>
      </c>
      <c r="AC179" s="254">
        <v>90331.69</v>
      </c>
      <c r="AD179" s="254">
        <v>70437.66</v>
      </c>
      <c r="AE179" s="254">
        <v>479928.39</v>
      </c>
      <c r="AF179" s="254">
        <v>1517827.13</v>
      </c>
      <c r="AG179" s="254">
        <v>157274.63</v>
      </c>
      <c r="AH179" s="254">
        <v>0</v>
      </c>
      <c r="AI179" s="254">
        <v>0</v>
      </c>
      <c r="AJ179" s="254">
        <v>0</v>
      </c>
      <c r="AK179" s="254">
        <v>268084.09000000003</v>
      </c>
      <c r="AL179" s="254">
        <v>154509.82999999999</v>
      </c>
      <c r="AM179" s="254">
        <v>183598.05</v>
      </c>
      <c r="AN179" s="254">
        <v>142144.35999999999</v>
      </c>
      <c r="AO179" s="254">
        <v>0</v>
      </c>
      <c r="AP179" s="254">
        <v>31975.119999999999</v>
      </c>
      <c r="AQ179" s="254">
        <v>2640.3</v>
      </c>
      <c r="AR179" s="254">
        <v>9144.44</v>
      </c>
      <c r="AS179" s="254">
        <v>4533.21</v>
      </c>
      <c r="AT179" s="254">
        <v>87374.13</v>
      </c>
      <c r="AU179" s="255">
        <f t="shared" si="15"/>
        <v>7920923.4300000006</v>
      </c>
      <c r="AV179" s="133"/>
      <c r="AW179" s="133"/>
    </row>
    <row r="180" spans="1:49" s="134" customFormat="1">
      <c r="A180" s="144" t="s">
        <v>579</v>
      </c>
      <c r="B180" s="6">
        <v>22792.87</v>
      </c>
      <c r="C180" s="6">
        <v>2432.71</v>
      </c>
      <c r="D180" s="6">
        <v>0</v>
      </c>
      <c r="E180" s="6">
        <v>100901.24</v>
      </c>
      <c r="F180" s="6">
        <v>7304.99</v>
      </c>
      <c r="G180" s="6">
        <v>143084.85999999999</v>
      </c>
      <c r="H180" s="6">
        <v>11263.27</v>
      </c>
      <c r="I180" s="6">
        <v>0</v>
      </c>
      <c r="J180" s="6">
        <v>0</v>
      </c>
      <c r="K180" s="6">
        <v>0</v>
      </c>
      <c r="L180" s="6">
        <v>1016271.86</v>
      </c>
      <c r="M180" s="6">
        <v>567609.30000000005</v>
      </c>
      <c r="N180" s="6">
        <v>920.55</v>
      </c>
      <c r="O180" s="6">
        <v>2025.1</v>
      </c>
      <c r="P180" s="6">
        <v>3871.75</v>
      </c>
      <c r="Q180" s="6">
        <v>46408.08</v>
      </c>
      <c r="R180" s="6">
        <v>537519.97</v>
      </c>
      <c r="S180" s="6">
        <v>1898824.05</v>
      </c>
      <c r="T180" s="6">
        <v>73910.679999999993</v>
      </c>
      <c r="U180" s="6">
        <v>0</v>
      </c>
      <c r="V180" s="6">
        <v>165569.20000000001</v>
      </c>
      <c r="W180" s="6">
        <v>0</v>
      </c>
      <c r="X180" s="6">
        <v>10886.08</v>
      </c>
      <c r="Y180" s="6">
        <v>7401.03</v>
      </c>
      <c r="Z180" s="6">
        <v>0</v>
      </c>
      <c r="AA180" s="6">
        <v>817804.15</v>
      </c>
      <c r="AB180" s="6">
        <v>42641.49</v>
      </c>
      <c r="AC180" s="6">
        <v>200346.77</v>
      </c>
      <c r="AD180" s="6">
        <v>71958.649999999994</v>
      </c>
      <c r="AE180" s="6">
        <v>355559.76</v>
      </c>
      <c r="AF180" s="6">
        <v>1982278</v>
      </c>
      <c r="AG180" s="6">
        <v>446916.71</v>
      </c>
      <c r="AH180" s="6">
        <v>0</v>
      </c>
      <c r="AI180" s="6">
        <v>15190.24</v>
      </c>
      <c r="AJ180" s="6">
        <v>0</v>
      </c>
      <c r="AK180" s="6">
        <v>395605.81</v>
      </c>
      <c r="AL180" s="6">
        <v>85533.42</v>
      </c>
      <c r="AM180" s="6">
        <v>189373</v>
      </c>
      <c r="AN180" s="6">
        <v>63311.09</v>
      </c>
      <c r="AO180" s="6">
        <v>0</v>
      </c>
      <c r="AP180" s="6">
        <v>45330.52</v>
      </c>
      <c r="AQ180" s="6">
        <v>2402.36</v>
      </c>
      <c r="AR180" s="6">
        <v>9044.8799999999992</v>
      </c>
      <c r="AS180" s="6">
        <v>11968.42</v>
      </c>
      <c r="AT180" s="6">
        <v>54371.65</v>
      </c>
      <c r="AU180" s="293">
        <f t="shared" si="15"/>
        <v>9408634.5100000016</v>
      </c>
      <c r="AV180" s="133"/>
      <c r="AW180" s="133"/>
    </row>
    <row r="181" spans="1:49" s="134" customFormat="1">
      <c r="A181" s="144" t="s">
        <v>582</v>
      </c>
      <c r="B181" s="254">
        <v>16584.57</v>
      </c>
      <c r="C181" s="254">
        <v>0</v>
      </c>
      <c r="D181" s="254">
        <v>0</v>
      </c>
      <c r="E181" s="254">
        <v>25347.73</v>
      </c>
      <c r="F181" s="254">
        <v>10802</v>
      </c>
      <c r="G181" s="254">
        <v>92267.65</v>
      </c>
      <c r="H181" s="254">
        <v>262.49</v>
      </c>
      <c r="I181" s="254">
        <v>0</v>
      </c>
      <c r="J181" s="254">
        <v>0</v>
      </c>
      <c r="K181" s="254">
        <v>0</v>
      </c>
      <c r="L181" s="254">
        <v>976207.85</v>
      </c>
      <c r="M181" s="254">
        <v>546973.65</v>
      </c>
      <c r="N181" s="254">
        <v>84.76</v>
      </c>
      <c r="O181" s="254">
        <v>0</v>
      </c>
      <c r="P181" s="254">
        <v>8103.66</v>
      </c>
      <c r="Q181" s="254">
        <v>442.76</v>
      </c>
      <c r="R181" s="254">
        <v>532127.5</v>
      </c>
      <c r="S181" s="254">
        <v>2139539.89</v>
      </c>
      <c r="T181" s="254">
        <v>77560.350000000006</v>
      </c>
      <c r="U181" s="254">
        <v>0</v>
      </c>
      <c r="V181" s="254">
        <v>203968.23</v>
      </c>
      <c r="W181" s="254">
        <v>0</v>
      </c>
      <c r="X181" s="254">
        <v>20407.28</v>
      </c>
      <c r="Y181" s="254">
        <v>1560.23</v>
      </c>
      <c r="Z181" s="254">
        <v>0</v>
      </c>
      <c r="AA181" s="254">
        <v>1195255.3799999999</v>
      </c>
      <c r="AB181" s="254">
        <v>118672.27</v>
      </c>
      <c r="AC181" s="254">
        <v>273350.93</v>
      </c>
      <c r="AD181" s="254">
        <v>89627.4</v>
      </c>
      <c r="AE181" s="254">
        <v>269889.13</v>
      </c>
      <c r="AF181" s="254">
        <v>1978923.76</v>
      </c>
      <c r="AG181" s="254">
        <v>101991.77</v>
      </c>
      <c r="AH181" s="254">
        <v>0</v>
      </c>
      <c r="AI181" s="254">
        <v>0</v>
      </c>
      <c r="AJ181" s="254">
        <v>41.16</v>
      </c>
      <c r="AK181" s="254">
        <v>204031.83</v>
      </c>
      <c r="AL181" s="254">
        <v>82739.94</v>
      </c>
      <c r="AM181" s="254">
        <v>168105.83</v>
      </c>
      <c r="AN181" s="254">
        <v>96883.96</v>
      </c>
      <c r="AO181" s="254">
        <v>0</v>
      </c>
      <c r="AP181" s="254">
        <v>23261.77</v>
      </c>
      <c r="AQ181" s="254">
        <v>2916.28</v>
      </c>
      <c r="AR181" s="254">
        <v>1507.27</v>
      </c>
      <c r="AS181" s="254">
        <v>11189.8</v>
      </c>
      <c r="AT181" s="254">
        <v>43289.02</v>
      </c>
      <c r="AU181" s="255">
        <f t="shared" si="15"/>
        <v>9313918.0999999996</v>
      </c>
      <c r="AV181" s="133"/>
      <c r="AW181" s="133"/>
    </row>
    <row r="182" spans="1:49" s="134" customFormat="1">
      <c r="A182" s="144" t="s">
        <v>584</v>
      </c>
      <c r="B182" s="6">
        <v>3927.82</v>
      </c>
      <c r="C182" s="6">
        <v>0</v>
      </c>
      <c r="D182" s="6">
        <v>11.14</v>
      </c>
      <c r="E182" s="6">
        <v>42894.239999999998</v>
      </c>
      <c r="F182" s="6">
        <v>32859.279999999999</v>
      </c>
      <c r="G182" s="6">
        <v>30718.11</v>
      </c>
      <c r="H182" s="6">
        <v>0</v>
      </c>
      <c r="I182" s="6">
        <v>127.67</v>
      </c>
      <c r="J182" s="6">
        <v>0</v>
      </c>
      <c r="K182" s="6">
        <v>0</v>
      </c>
      <c r="L182" s="6">
        <v>856216.96</v>
      </c>
      <c r="M182" s="6">
        <v>575824.61</v>
      </c>
      <c r="N182" s="6">
        <v>3716.02</v>
      </c>
      <c r="O182" s="6">
        <v>22.48</v>
      </c>
      <c r="P182" s="6">
        <v>4156.01</v>
      </c>
      <c r="Q182" s="6">
        <v>277.49</v>
      </c>
      <c r="R182" s="6">
        <v>574094.48</v>
      </c>
      <c r="S182" s="6">
        <v>2323308.94</v>
      </c>
      <c r="T182" s="6">
        <v>26657.22</v>
      </c>
      <c r="U182" s="6">
        <v>0</v>
      </c>
      <c r="V182" s="6">
        <v>139779.97</v>
      </c>
      <c r="W182" s="6">
        <v>0</v>
      </c>
      <c r="X182" s="6">
        <v>0</v>
      </c>
      <c r="Y182" s="6">
        <v>2813.16</v>
      </c>
      <c r="Z182" s="6">
        <v>0</v>
      </c>
      <c r="AA182" s="6">
        <v>1346729.92</v>
      </c>
      <c r="AB182" s="6">
        <v>32377.57</v>
      </c>
      <c r="AC182" s="6">
        <v>70183.41</v>
      </c>
      <c r="AD182" s="6">
        <v>65165.55</v>
      </c>
      <c r="AE182" s="6">
        <v>328997.73</v>
      </c>
      <c r="AF182" s="6">
        <v>1569749.65</v>
      </c>
      <c r="AG182" s="6">
        <v>262165.43</v>
      </c>
      <c r="AH182" s="6">
        <v>0</v>
      </c>
      <c r="AI182" s="6">
        <v>0</v>
      </c>
      <c r="AJ182" s="6">
        <v>48.85</v>
      </c>
      <c r="AK182" s="6">
        <v>68319.990000000005</v>
      </c>
      <c r="AL182" s="6">
        <v>79578.77</v>
      </c>
      <c r="AM182" s="6">
        <v>128511.05</v>
      </c>
      <c r="AN182" s="6">
        <v>67156.78</v>
      </c>
      <c r="AO182" s="6">
        <v>0</v>
      </c>
      <c r="AP182" s="6">
        <v>14081.52</v>
      </c>
      <c r="AQ182" s="6">
        <v>22314.5</v>
      </c>
      <c r="AR182" s="6">
        <v>1466.07</v>
      </c>
      <c r="AS182" s="6">
        <v>13924.02</v>
      </c>
      <c r="AT182" s="6">
        <v>114686.69</v>
      </c>
      <c r="AU182" s="252">
        <f>SUM(B182:AT182)</f>
        <v>8802863.0999999978</v>
      </c>
      <c r="AV182" s="133"/>
      <c r="AW182" s="133"/>
    </row>
    <row r="183" spans="1:49" s="134" customFormat="1">
      <c r="A183" s="144" t="s">
        <v>586</v>
      </c>
      <c r="B183" s="254">
        <v>23585.72</v>
      </c>
      <c r="C183" s="254">
        <v>134.26</v>
      </c>
      <c r="D183" s="254">
        <v>147.86000000000001</v>
      </c>
      <c r="E183" s="254">
        <v>95.78</v>
      </c>
      <c r="F183" s="254">
        <v>34309.56</v>
      </c>
      <c r="G183" s="254">
        <v>268171.87</v>
      </c>
      <c r="H183" s="254">
        <v>8132.71</v>
      </c>
      <c r="I183" s="254">
        <v>0</v>
      </c>
      <c r="J183" s="254">
        <v>0</v>
      </c>
      <c r="K183" s="254">
        <v>0</v>
      </c>
      <c r="L183" s="254">
        <v>734268.86</v>
      </c>
      <c r="M183" s="254">
        <v>533609.67000000004</v>
      </c>
      <c r="N183" s="254">
        <v>0</v>
      </c>
      <c r="O183" s="254">
        <v>3625.71</v>
      </c>
      <c r="P183" s="254">
        <v>16296.54</v>
      </c>
      <c r="Q183" s="254">
        <v>11302.08</v>
      </c>
      <c r="R183" s="254">
        <v>582308.67000000004</v>
      </c>
      <c r="S183" s="254">
        <v>2008975.84</v>
      </c>
      <c r="T183" s="254">
        <v>57464.32</v>
      </c>
      <c r="U183" s="254">
        <v>0</v>
      </c>
      <c r="V183" s="254">
        <v>182366.14</v>
      </c>
      <c r="W183" s="254">
        <v>0</v>
      </c>
      <c r="X183" s="254">
        <v>0</v>
      </c>
      <c r="Y183" s="254">
        <v>11569.11</v>
      </c>
      <c r="Z183" s="254">
        <v>0</v>
      </c>
      <c r="AA183" s="254">
        <v>3450389.38</v>
      </c>
      <c r="AB183" s="254">
        <v>22666.01</v>
      </c>
      <c r="AC183" s="254">
        <v>186342.24</v>
      </c>
      <c r="AD183" s="254">
        <v>101651.08</v>
      </c>
      <c r="AE183" s="254">
        <v>347133.78</v>
      </c>
      <c r="AF183" s="254">
        <v>2803137.56</v>
      </c>
      <c r="AG183" s="254">
        <v>337554.49</v>
      </c>
      <c r="AH183" s="254">
        <v>0</v>
      </c>
      <c r="AI183" s="254">
        <v>0</v>
      </c>
      <c r="AJ183" s="254">
        <v>17214.37</v>
      </c>
      <c r="AK183" s="254">
        <v>736.44</v>
      </c>
      <c r="AL183" s="254">
        <v>39889</v>
      </c>
      <c r="AM183" s="254">
        <v>132367.13</v>
      </c>
      <c r="AN183" s="254">
        <v>126023.88</v>
      </c>
      <c r="AO183" s="254">
        <v>0</v>
      </c>
      <c r="AP183" s="254">
        <v>30434.71</v>
      </c>
      <c r="AQ183" s="254">
        <v>36384.730000000003</v>
      </c>
      <c r="AR183" s="254">
        <v>245.8</v>
      </c>
      <c r="AS183" s="254">
        <v>15375.53</v>
      </c>
      <c r="AT183" s="254">
        <v>145497.94</v>
      </c>
      <c r="AU183" s="255">
        <f>SUM(B183:AT183)</f>
        <v>12269408.770000001</v>
      </c>
      <c r="AV183" s="133"/>
      <c r="AW183" s="133"/>
    </row>
    <row r="184" spans="1:49" s="134" customFormat="1" ht="15" thickBot="1">
      <c r="A184" s="144" t="s">
        <v>588</v>
      </c>
      <c r="B184" s="6">
        <v>36229.06</v>
      </c>
      <c r="C184" s="6">
        <v>13.54</v>
      </c>
      <c r="D184" s="6">
        <v>0</v>
      </c>
      <c r="E184" s="6">
        <v>0</v>
      </c>
      <c r="F184" s="6">
        <v>10172.6</v>
      </c>
      <c r="G184" s="6">
        <v>15921.73</v>
      </c>
      <c r="H184" s="6">
        <v>0</v>
      </c>
      <c r="I184" s="6">
        <v>0</v>
      </c>
      <c r="J184" s="6">
        <v>0</v>
      </c>
      <c r="K184" s="6">
        <v>0</v>
      </c>
      <c r="L184" s="6">
        <v>631662.24</v>
      </c>
      <c r="M184" s="6">
        <v>442470.02</v>
      </c>
      <c r="N184" s="6">
        <v>0</v>
      </c>
      <c r="O184" s="6">
        <v>0</v>
      </c>
      <c r="P184" s="6">
        <v>8737.14</v>
      </c>
      <c r="Q184" s="6">
        <v>0</v>
      </c>
      <c r="R184" s="6">
        <v>507480.49</v>
      </c>
      <c r="S184" s="6">
        <v>2319114.9900000002</v>
      </c>
      <c r="T184" s="6">
        <v>62931.39</v>
      </c>
      <c r="U184" s="6">
        <v>0</v>
      </c>
      <c r="V184" s="6">
        <v>212081.05</v>
      </c>
      <c r="W184" s="6">
        <v>0</v>
      </c>
      <c r="X184" s="6">
        <v>0</v>
      </c>
      <c r="Y184" s="6">
        <v>59670.22</v>
      </c>
      <c r="Z184" s="6">
        <v>0</v>
      </c>
      <c r="AA184" s="6">
        <v>3099664.49</v>
      </c>
      <c r="AB184" s="6">
        <v>62952.3</v>
      </c>
      <c r="AC184" s="6">
        <v>363074.39</v>
      </c>
      <c r="AD184" s="6">
        <v>113551.61</v>
      </c>
      <c r="AE184" s="6">
        <v>341664.47</v>
      </c>
      <c r="AF184" s="6">
        <v>2804412.42</v>
      </c>
      <c r="AG184" s="6">
        <v>314546.58</v>
      </c>
      <c r="AH184" s="6">
        <v>0</v>
      </c>
      <c r="AI184" s="6">
        <v>0</v>
      </c>
      <c r="AJ184" s="6">
        <v>17525</v>
      </c>
      <c r="AK184" s="6">
        <v>90391.13</v>
      </c>
      <c r="AL184" s="6">
        <v>65527.17</v>
      </c>
      <c r="AM184" s="6">
        <v>161730.56</v>
      </c>
      <c r="AN184" s="6">
        <v>84054.66</v>
      </c>
      <c r="AO184" s="6">
        <v>0</v>
      </c>
      <c r="AP184" s="6">
        <v>23083.38</v>
      </c>
      <c r="AQ184" s="6">
        <v>29402.74</v>
      </c>
      <c r="AR184" s="6">
        <v>0</v>
      </c>
      <c r="AS184" s="6">
        <v>12639.81</v>
      </c>
      <c r="AT184" s="6">
        <v>73292.27</v>
      </c>
      <c r="AU184" s="252">
        <f>SUM(B184:AT184)</f>
        <v>11963997.450000001</v>
      </c>
      <c r="AV184" s="133"/>
      <c r="AW184" s="133"/>
    </row>
    <row r="185" spans="1:49" s="134" customFormat="1" ht="15" thickTop="1">
      <c r="A185" s="145"/>
      <c r="B185" s="206">
        <f>+SUM(B173:B184)</f>
        <v>207163.86000000002</v>
      </c>
      <c r="C185" s="206">
        <f t="shared" ref="C185:AU185" si="16">+SUM(C173:C184)</f>
        <v>4385.6899999999996</v>
      </c>
      <c r="D185" s="206">
        <f t="shared" si="16"/>
        <v>159</v>
      </c>
      <c r="E185" s="206">
        <f t="shared" si="16"/>
        <v>586916.85</v>
      </c>
      <c r="F185" s="206">
        <f t="shared" si="16"/>
        <v>234010.83</v>
      </c>
      <c r="G185" s="206">
        <f t="shared" si="16"/>
        <v>1379170.9700000002</v>
      </c>
      <c r="H185" s="206">
        <f t="shared" si="16"/>
        <v>69889.7</v>
      </c>
      <c r="I185" s="206">
        <f t="shared" si="16"/>
        <v>191.1</v>
      </c>
      <c r="J185" s="206">
        <f t="shared" si="16"/>
        <v>0</v>
      </c>
      <c r="K185" s="206">
        <f t="shared" si="16"/>
        <v>0</v>
      </c>
      <c r="L185" s="206">
        <f t="shared" si="16"/>
        <v>10473683.9</v>
      </c>
      <c r="M185" s="206">
        <f t="shared" si="16"/>
        <v>6265285.4500000011</v>
      </c>
      <c r="N185" s="206">
        <f t="shared" si="16"/>
        <v>6236.08</v>
      </c>
      <c r="O185" s="206">
        <f t="shared" si="16"/>
        <v>13411.96</v>
      </c>
      <c r="P185" s="206">
        <f t="shared" si="16"/>
        <v>84176.86</v>
      </c>
      <c r="Q185" s="206">
        <f t="shared" si="16"/>
        <v>107366.46</v>
      </c>
      <c r="R185" s="206">
        <f t="shared" si="16"/>
        <v>6467004.8300000001</v>
      </c>
      <c r="S185" s="206">
        <f t="shared" si="16"/>
        <v>19628610.399999999</v>
      </c>
      <c r="T185" s="206">
        <f t="shared" si="16"/>
        <v>486963.31</v>
      </c>
      <c r="U185" s="206">
        <f t="shared" si="16"/>
        <v>0</v>
      </c>
      <c r="V185" s="206">
        <f t="shared" si="16"/>
        <v>2175589.7799999998</v>
      </c>
      <c r="W185" s="206">
        <f t="shared" si="16"/>
        <v>0</v>
      </c>
      <c r="X185" s="206">
        <f t="shared" si="16"/>
        <v>96680.82</v>
      </c>
      <c r="Y185" s="206">
        <f t="shared" si="16"/>
        <v>502522.56000000006</v>
      </c>
      <c r="Z185" s="206">
        <f t="shared" si="16"/>
        <v>302.01</v>
      </c>
      <c r="AA185" s="206">
        <f t="shared" si="16"/>
        <v>17107619.82</v>
      </c>
      <c r="AB185" s="206">
        <f t="shared" si="16"/>
        <v>729075.30999999994</v>
      </c>
      <c r="AC185" s="206">
        <f t="shared" si="16"/>
        <v>3928602.94</v>
      </c>
      <c r="AD185" s="206">
        <f t="shared" si="16"/>
        <v>1761183.5899999999</v>
      </c>
      <c r="AE185" s="206">
        <f t="shared" si="16"/>
        <v>4260831.1499999994</v>
      </c>
      <c r="AF185" s="206">
        <f t="shared" si="16"/>
        <v>22043534.119999997</v>
      </c>
      <c r="AG185" s="206">
        <f t="shared" si="16"/>
        <v>3474326.8900000006</v>
      </c>
      <c r="AH185" s="206">
        <f t="shared" si="16"/>
        <v>0</v>
      </c>
      <c r="AI185" s="206">
        <f t="shared" si="16"/>
        <v>24670.239999999998</v>
      </c>
      <c r="AJ185" s="206">
        <f t="shared" si="16"/>
        <v>57283.839999999997</v>
      </c>
      <c r="AK185" s="206">
        <f t="shared" si="16"/>
        <v>1659502.8900000001</v>
      </c>
      <c r="AL185" s="206">
        <f t="shared" si="16"/>
        <v>1100026.72</v>
      </c>
      <c r="AM185" s="206">
        <f t="shared" si="16"/>
        <v>1864097.12</v>
      </c>
      <c r="AN185" s="206">
        <f t="shared" si="16"/>
        <v>1044050.13</v>
      </c>
      <c r="AO185" s="206">
        <f t="shared" si="16"/>
        <v>0</v>
      </c>
      <c r="AP185" s="206">
        <f t="shared" si="16"/>
        <v>312829.26999999996</v>
      </c>
      <c r="AQ185" s="206">
        <f t="shared" si="16"/>
        <v>146714.79999999999</v>
      </c>
      <c r="AR185" s="206">
        <f t="shared" si="16"/>
        <v>30778.409999999996</v>
      </c>
      <c r="AS185" s="206">
        <f t="shared" si="16"/>
        <v>103831.56</v>
      </c>
      <c r="AT185" s="206">
        <f t="shared" si="16"/>
        <v>1212527.29</v>
      </c>
      <c r="AU185" s="206">
        <f t="shared" si="16"/>
        <v>109651208.50999998</v>
      </c>
      <c r="AV185" s="133"/>
      <c r="AW185" s="133"/>
    </row>
    <row r="186" spans="1:49" s="134" customFormat="1">
      <c r="A186" s="144" t="s">
        <v>607</v>
      </c>
      <c r="B186" s="6">
        <v>22106.42</v>
      </c>
      <c r="C186" s="6">
        <v>0</v>
      </c>
      <c r="D186" s="6">
        <v>0</v>
      </c>
      <c r="E186" s="6">
        <v>93657.7</v>
      </c>
      <c r="F186" s="6">
        <v>5449</v>
      </c>
      <c r="G186" s="6">
        <v>51786.03</v>
      </c>
      <c r="H186" s="6">
        <v>302</v>
      </c>
      <c r="I186" s="6">
        <v>0</v>
      </c>
      <c r="J186" s="6">
        <v>0</v>
      </c>
      <c r="K186" s="6">
        <v>0</v>
      </c>
      <c r="L186" s="6">
        <v>778172.49</v>
      </c>
      <c r="M186" s="6">
        <v>405348.59</v>
      </c>
      <c r="N186" s="6">
        <v>0</v>
      </c>
      <c r="O186" s="6">
        <v>0</v>
      </c>
      <c r="P186" s="6">
        <v>691.83</v>
      </c>
      <c r="Q186" s="6">
        <v>35.33</v>
      </c>
      <c r="R186" s="6">
        <v>540315.99</v>
      </c>
      <c r="S186" s="6">
        <v>2746199.73</v>
      </c>
      <c r="T186" s="6">
        <v>43439.06</v>
      </c>
      <c r="U186" s="6">
        <v>0</v>
      </c>
      <c r="V186" s="6">
        <v>216375.8</v>
      </c>
      <c r="W186" s="6">
        <v>0</v>
      </c>
      <c r="X186" s="6">
        <v>5667.45</v>
      </c>
      <c r="Y186" s="6">
        <v>111150.79</v>
      </c>
      <c r="Z186" s="6">
        <v>350.99</v>
      </c>
      <c r="AA186" s="6">
        <v>870060.77</v>
      </c>
      <c r="AB186" s="6">
        <v>66437.679999999993</v>
      </c>
      <c r="AC186" s="6">
        <v>443132.8</v>
      </c>
      <c r="AD186" s="6">
        <v>185014.47</v>
      </c>
      <c r="AE186" s="6">
        <v>368368.92</v>
      </c>
      <c r="AF186" s="6">
        <v>1715835.16</v>
      </c>
      <c r="AG186" s="6">
        <v>203229.23</v>
      </c>
      <c r="AH186" s="6">
        <v>3023.77</v>
      </c>
      <c r="AI186" s="6">
        <v>0</v>
      </c>
      <c r="AJ186" s="6">
        <v>8280</v>
      </c>
      <c r="AK186" s="6">
        <v>161174</v>
      </c>
      <c r="AL186" s="6">
        <v>75434.539999999994</v>
      </c>
      <c r="AM186" s="6">
        <v>159460.42000000001</v>
      </c>
      <c r="AN186" s="6">
        <v>47289.68</v>
      </c>
      <c r="AO186" s="6">
        <v>0</v>
      </c>
      <c r="AP186" s="6">
        <v>14188.08</v>
      </c>
      <c r="AQ186" s="6">
        <v>20532.29</v>
      </c>
      <c r="AR186" s="6">
        <v>0</v>
      </c>
      <c r="AS186" s="6">
        <v>10698.14</v>
      </c>
      <c r="AT186" s="6">
        <v>69437.440000000002</v>
      </c>
      <c r="AU186" s="252">
        <f t="shared" ref="AU186:AU191" si="17">SUM(B186:AT186)</f>
        <v>9442646.589999998</v>
      </c>
      <c r="AV186" s="133"/>
      <c r="AW186" s="133"/>
    </row>
    <row r="187" spans="1:49" s="134" customFormat="1">
      <c r="A187" s="144" t="s">
        <v>609</v>
      </c>
      <c r="B187" s="254">
        <v>29558.03</v>
      </c>
      <c r="C187" s="254">
        <v>10052.6</v>
      </c>
      <c r="D187" s="254">
        <v>0</v>
      </c>
      <c r="E187" s="254">
        <v>49892.11</v>
      </c>
      <c r="F187" s="254">
        <v>16855.2</v>
      </c>
      <c r="G187" s="254">
        <v>94494.84</v>
      </c>
      <c r="H187" s="254">
        <v>6925.92</v>
      </c>
      <c r="I187" s="254">
        <v>0</v>
      </c>
      <c r="J187" s="254">
        <v>0</v>
      </c>
      <c r="K187" s="254">
        <v>0</v>
      </c>
      <c r="L187" s="254">
        <v>641337.94999999995</v>
      </c>
      <c r="M187" s="254">
        <v>429099.51</v>
      </c>
      <c r="N187" s="254">
        <v>0</v>
      </c>
      <c r="O187" s="254">
        <v>0</v>
      </c>
      <c r="P187" s="254">
        <v>8881.16</v>
      </c>
      <c r="Q187" s="254">
        <v>7453.01</v>
      </c>
      <c r="R187" s="254">
        <v>535076.87</v>
      </c>
      <c r="S187" s="254">
        <v>2260806.12</v>
      </c>
      <c r="T187" s="254">
        <v>21936.13</v>
      </c>
      <c r="U187" s="254">
        <v>0</v>
      </c>
      <c r="V187" s="254">
        <v>185440.37</v>
      </c>
      <c r="W187" s="254">
        <v>0</v>
      </c>
      <c r="X187" s="254">
        <v>4479.46</v>
      </c>
      <c r="Y187" s="254">
        <v>85410.83</v>
      </c>
      <c r="Z187" s="254">
        <v>6439.27</v>
      </c>
      <c r="AA187" s="254">
        <v>541806.07999999996</v>
      </c>
      <c r="AB187" s="254">
        <v>9919.41</v>
      </c>
      <c r="AC187" s="254">
        <v>431768.03</v>
      </c>
      <c r="AD187" s="254">
        <v>185159.1</v>
      </c>
      <c r="AE187" s="254">
        <v>337826.83</v>
      </c>
      <c r="AF187" s="254">
        <v>1743002.16</v>
      </c>
      <c r="AG187" s="254">
        <v>202795.73</v>
      </c>
      <c r="AH187" s="254">
        <v>0</v>
      </c>
      <c r="AI187" s="254">
        <v>0</v>
      </c>
      <c r="AJ187" s="254">
        <v>1210.22</v>
      </c>
      <c r="AK187" s="254">
        <v>288841.87</v>
      </c>
      <c r="AL187" s="254">
        <v>149208.62</v>
      </c>
      <c r="AM187" s="254">
        <v>141277.26999999999</v>
      </c>
      <c r="AN187" s="254">
        <v>38119</v>
      </c>
      <c r="AO187" s="254">
        <v>0</v>
      </c>
      <c r="AP187" s="254">
        <v>18653.12</v>
      </c>
      <c r="AQ187" s="254">
        <v>14438.45</v>
      </c>
      <c r="AR187" s="254">
        <v>0</v>
      </c>
      <c r="AS187" s="254">
        <v>5299.6</v>
      </c>
      <c r="AT187" s="254">
        <v>72391.789999999994</v>
      </c>
      <c r="AU187" s="255">
        <f t="shared" si="17"/>
        <v>8575856.6599999964</v>
      </c>
      <c r="AV187" s="133"/>
      <c r="AW187" s="133"/>
    </row>
    <row r="188" spans="1:49" s="134" customFormat="1">
      <c r="A188" s="144" t="s">
        <v>612</v>
      </c>
      <c r="B188" s="6">
        <v>66939.47</v>
      </c>
      <c r="C188" s="6">
        <v>0</v>
      </c>
      <c r="D188" s="6">
        <v>0</v>
      </c>
      <c r="E188" s="6">
        <v>0</v>
      </c>
      <c r="F188" s="6">
        <v>30457.69</v>
      </c>
      <c r="G188" s="6">
        <v>82340.460000000006</v>
      </c>
      <c r="H188" s="6">
        <v>17762.16</v>
      </c>
      <c r="I188" s="6">
        <v>5.97</v>
      </c>
      <c r="J188" s="6">
        <v>0</v>
      </c>
      <c r="K188" s="6">
        <v>0</v>
      </c>
      <c r="L188" s="6">
        <v>719045.56</v>
      </c>
      <c r="M188" s="6">
        <v>512278.49</v>
      </c>
      <c r="N188" s="6">
        <v>0</v>
      </c>
      <c r="O188" s="6">
        <v>6409.59</v>
      </c>
      <c r="P188" s="6">
        <v>11273.28</v>
      </c>
      <c r="Q188" s="6">
        <v>2897.91</v>
      </c>
      <c r="R188" s="6">
        <v>599321.84</v>
      </c>
      <c r="S188" s="6">
        <v>2201565.7000000002</v>
      </c>
      <c r="T188" s="6">
        <v>4360.55</v>
      </c>
      <c r="U188" s="6">
        <v>0</v>
      </c>
      <c r="V188" s="6">
        <v>226292.07</v>
      </c>
      <c r="W188" s="6">
        <v>0</v>
      </c>
      <c r="X188" s="6">
        <v>6774.84</v>
      </c>
      <c r="Y188" s="6">
        <v>43492.07</v>
      </c>
      <c r="Z188" s="6">
        <v>2513.94</v>
      </c>
      <c r="AA188" s="6">
        <v>1269988.33</v>
      </c>
      <c r="AB188" s="6">
        <v>29413.13</v>
      </c>
      <c r="AC188" s="6">
        <v>522632.81</v>
      </c>
      <c r="AD188" s="6">
        <v>225687.66</v>
      </c>
      <c r="AE188" s="6">
        <v>343345.11</v>
      </c>
      <c r="AF188" s="6">
        <v>2452367.0299999998</v>
      </c>
      <c r="AG188" s="6">
        <v>395288.21</v>
      </c>
      <c r="AH188" s="6">
        <v>0</v>
      </c>
      <c r="AI188" s="6">
        <v>0</v>
      </c>
      <c r="AJ188" s="6">
        <v>0</v>
      </c>
      <c r="AK188" s="6">
        <v>176913.23</v>
      </c>
      <c r="AL188" s="6">
        <v>184453.03</v>
      </c>
      <c r="AM188" s="6">
        <v>160894.14000000001</v>
      </c>
      <c r="AN188" s="6">
        <v>81298.679999999993</v>
      </c>
      <c r="AO188" s="6">
        <v>0</v>
      </c>
      <c r="AP188" s="6">
        <v>5759.28</v>
      </c>
      <c r="AQ188" s="6">
        <v>15698.7</v>
      </c>
      <c r="AR188" s="6">
        <v>0</v>
      </c>
      <c r="AS188" s="6">
        <v>1120.3599999999999</v>
      </c>
      <c r="AT188" s="6">
        <v>54271.82</v>
      </c>
      <c r="AU188" s="252">
        <f t="shared" si="17"/>
        <v>10452863.109999999</v>
      </c>
      <c r="AV188" s="133"/>
      <c r="AW188" s="133"/>
    </row>
    <row r="189" spans="1:49" s="134" customFormat="1">
      <c r="A189" s="144" t="s">
        <v>614</v>
      </c>
      <c r="B189" s="254">
        <v>28146.27</v>
      </c>
      <c r="C189" s="254">
        <v>0</v>
      </c>
      <c r="D189" s="254">
        <v>3134.62</v>
      </c>
      <c r="E189" s="254">
        <v>33050.629999999997</v>
      </c>
      <c r="F189" s="254">
        <v>4970.22</v>
      </c>
      <c r="G189" s="254">
        <v>169337.18</v>
      </c>
      <c r="H189" s="254">
        <v>971.33</v>
      </c>
      <c r="I189" s="254">
        <v>0</v>
      </c>
      <c r="J189" s="254">
        <v>0</v>
      </c>
      <c r="K189" s="254">
        <v>0</v>
      </c>
      <c r="L189" s="254">
        <v>708338.05</v>
      </c>
      <c r="M189" s="254">
        <v>489799.3</v>
      </c>
      <c r="N189" s="254">
        <v>26.93</v>
      </c>
      <c r="O189" s="254">
        <v>60.68</v>
      </c>
      <c r="P189" s="254">
        <v>14404.99</v>
      </c>
      <c r="Q189" s="254">
        <v>3818.6</v>
      </c>
      <c r="R189" s="254">
        <v>508586.47</v>
      </c>
      <c r="S189" s="254">
        <v>1227658.32</v>
      </c>
      <c r="T189" s="254">
        <v>1069.1099999999999</v>
      </c>
      <c r="U189" s="254">
        <v>0</v>
      </c>
      <c r="V189" s="254">
        <v>195651.74</v>
      </c>
      <c r="W189" s="254">
        <v>0</v>
      </c>
      <c r="X189" s="254">
        <v>40995.61</v>
      </c>
      <c r="Y189" s="254">
        <v>50019.59</v>
      </c>
      <c r="Z189" s="254">
        <v>1827.87</v>
      </c>
      <c r="AA189" s="254">
        <v>1222621.3999999999</v>
      </c>
      <c r="AB189" s="254">
        <v>60059.47</v>
      </c>
      <c r="AC189" s="254">
        <v>554124.86</v>
      </c>
      <c r="AD189" s="254">
        <v>196766.43</v>
      </c>
      <c r="AE189" s="254">
        <v>243402.16</v>
      </c>
      <c r="AF189" s="254">
        <v>2112150.6800000002</v>
      </c>
      <c r="AG189" s="254">
        <v>603205.16</v>
      </c>
      <c r="AH189" s="254">
        <v>0</v>
      </c>
      <c r="AI189" s="254">
        <v>0</v>
      </c>
      <c r="AJ189" s="254">
        <v>0</v>
      </c>
      <c r="AK189" s="254">
        <v>33621.78</v>
      </c>
      <c r="AL189" s="254">
        <v>100289.33</v>
      </c>
      <c r="AM189" s="254">
        <v>162595.6</v>
      </c>
      <c r="AN189" s="254">
        <v>169138.23</v>
      </c>
      <c r="AO189" s="254">
        <v>0</v>
      </c>
      <c r="AP189" s="254">
        <v>23921.18</v>
      </c>
      <c r="AQ189" s="254">
        <v>9729.6299999999992</v>
      </c>
      <c r="AR189" s="254">
        <v>0</v>
      </c>
      <c r="AS189" s="254">
        <v>972.51</v>
      </c>
      <c r="AT189" s="254">
        <v>62065.19</v>
      </c>
      <c r="AU189" s="255">
        <f t="shared" si="17"/>
        <v>9036531.1199999992</v>
      </c>
      <c r="AV189" s="133"/>
      <c r="AW189" s="133"/>
    </row>
    <row r="190" spans="1:49" s="134" customFormat="1">
      <c r="A190" s="144" t="s">
        <v>616</v>
      </c>
      <c r="B190" s="6">
        <v>32519.05</v>
      </c>
      <c r="C190" s="6">
        <v>0</v>
      </c>
      <c r="D190" s="6">
        <v>2572.0700000000002</v>
      </c>
      <c r="E190" s="6">
        <v>228141.02</v>
      </c>
      <c r="F190" s="6">
        <v>101.14</v>
      </c>
      <c r="G190" s="6">
        <v>195923.05</v>
      </c>
      <c r="H190" s="6">
        <v>8382.65</v>
      </c>
      <c r="I190" s="6">
        <v>0</v>
      </c>
      <c r="J190" s="6">
        <v>0</v>
      </c>
      <c r="K190" s="6">
        <v>0</v>
      </c>
      <c r="L190" s="6">
        <v>925710.35</v>
      </c>
      <c r="M190" s="6">
        <v>526976.69999999995</v>
      </c>
      <c r="N190" s="6">
        <v>0</v>
      </c>
      <c r="O190" s="6">
        <v>4031.63</v>
      </c>
      <c r="P190" s="6">
        <v>62.79</v>
      </c>
      <c r="Q190" s="6">
        <v>3765.37</v>
      </c>
      <c r="R190" s="6">
        <v>600909.29</v>
      </c>
      <c r="S190" s="6">
        <v>875354.09</v>
      </c>
      <c r="T190" s="6">
        <v>3963.2</v>
      </c>
      <c r="U190" s="6">
        <v>0</v>
      </c>
      <c r="V190" s="6">
        <v>192840.81</v>
      </c>
      <c r="W190" s="6">
        <v>0</v>
      </c>
      <c r="X190" s="6">
        <v>12364.59</v>
      </c>
      <c r="Y190" s="6">
        <v>27895.89</v>
      </c>
      <c r="Z190" s="6">
        <v>572.29</v>
      </c>
      <c r="AA190" s="6">
        <v>1105231.3799999999</v>
      </c>
      <c r="AB190" s="6">
        <v>77474.05</v>
      </c>
      <c r="AC190" s="6">
        <v>418107.38</v>
      </c>
      <c r="AD190" s="6">
        <v>97653.39</v>
      </c>
      <c r="AE190" s="6">
        <v>276711.03000000003</v>
      </c>
      <c r="AF190" s="6">
        <v>1583358.76</v>
      </c>
      <c r="AG190" s="6">
        <v>322736</v>
      </c>
      <c r="AH190" s="6">
        <v>0</v>
      </c>
      <c r="AI190" s="6">
        <v>0</v>
      </c>
      <c r="AJ190" s="6">
        <v>0</v>
      </c>
      <c r="AK190" s="6">
        <v>17184.66</v>
      </c>
      <c r="AL190" s="6">
        <v>149958.13</v>
      </c>
      <c r="AM190" s="6">
        <v>198002.09</v>
      </c>
      <c r="AN190" s="6">
        <v>19713.400000000001</v>
      </c>
      <c r="AO190" s="6">
        <v>0</v>
      </c>
      <c r="AP190" s="6">
        <v>21703.43</v>
      </c>
      <c r="AQ190" s="6">
        <v>9122.0300000000007</v>
      </c>
      <c r="AR190" s="6">
        <v>491.6</v>
      </c>
      <c r="AS190" s="6">
        <v>3967.74</v>
      </c>
      <c r="AT190" s="6">
        <v>166110.19</v>
      </c>
      <c r="AU190" s="252">
        <f t="shared" si="17"/>
        <v>8109611.2400000002</v>
      </c>
      <c r="AV190" s="133"/>
      <c r="AW190" s="133"/>
    </row>
    <row r="191" spans="1:49" s="134" customFormat="1">
      <c r="A191" s="144" t="s">
        <v>619</v>
      </c>
      <c r="B191" s="254">
        <v>16689.53</v>
      </c>
      <c r="C191" s="254">
        <v>0</v>
      </c>
      <c r="D191" s="254">
        <v>0</v>
      </c>
      <c r="E191" s="254">
        <v>27800.36</v>
      </c>
      <c r="F191" s="254">
        <v>5740.02</v>
      </c>
      <c r="G191" s="254">
        <v>65258.83</v>
      </c>
      <c r="H191" s="254">
        <v>6598.9</v>
      </c>
      <c r="I191" s="254">
        <v>0</v>
      </c>
      <c r="J191" s="254">
        <v>0</v>
      </c>
      <c r="K191" s="254">
        <v>0</v>
      </c>
      <c r="L191" s="254">
        <v>904117.81</v>
      </c>
      <c r="M191" s="254">
        <v>539361.72</v>
      </c>
      <c r="N191" s="254">
        <v>995.68</v>
      </c>
      <c r="O191" s="254">
        <v>990.12</v>
      </c>
      <c r="P191" s="254">
        <v>4444.83</v>
      </c>
      <c r="Q191" s="254">
        <v>54514.22</v>
      </c>
      <c r="R191" s="254">
        <v>526412.04</v>
      </c>
      <c r="S191" s="254">
        <v>1033734.15</v>
      </c>
      <c r="T191" s="254">
        <v>9306.7800000000007</v>
      </c>
      <c r="U191" s="254">
        <v>0</v>
      </c>
      <c r="V191" s="254">
        <v>146495.85</v>
      </c>
      <c r="W191" s="254">
        <v>0</v>
      </c>
      <c r="X191" s="254">
        <v>0</v>
      </c>
      <c r="Y191" s="254">
        <v>20473.509999999998</v>
      </c>
      <c r="Z191" s="254">
        <v>716.56</v>
      </c>
      <c r="AA191" s="254">
        <v>764067.4</v>
      </c>
      <c r="AB191" s="254">
        <v>53179.49</v>
      </c>
      <c r="AC191" s="254">
        <v>229868.93</v>
      </c>
      <c r="AD191" s="254">
        <v>86123.7</v>
      </c>
      <c r="AE191" s="254">
        <v>256853.76000000001</v>
      </c>
      <c r="AF191" s="254">
        <v>1330373.42</v>
      </c>
      <c r="AG191" s="254">
        <v>70344.009999999995</v>
      </c>
      <c r="AH191" s="254">
        <v>0</v>
      </c>
      <c r="AI191" s="254">
        <v>0</v>
      </c>
      <c r="AJ191" s="254">
        <v>0</v>
      </c>
      <c r="AK191" s="254">
        <v>25782.29</v>
      </c>
      <c r="AL191" s="254">
        <v>22577.8</v>
      </c>
      <c r="AM191" s="254">
        <v>205117.81</v>
      </c>
      <c r="AN191" s="254">
        <v>71976.19</v>
      </c>
      <c r="AO191" s="254">
        <v>0</v>
      </c>
      <c r="AP191" s="254">
        <v>11927.72</v>
      </c>
      <c r="AQ191" s="254">
        <v>5891.2</v>
      </c>
      <c r="AR191" s="254">
        <v>9161.6</v>
      </c>
      <c r="AS191" s="254">
        <v>11283.24</v>
      </c>
      <c r="AT191" s="254">
        <v>38816.33</v>
      </c>
      <c r="AU191" s="255">
        <f t="shared" si="17"/>
        <v>6556995.7999999989</v>
      </c>
      <c r="AV191" s="133"/>
      <c r="AW191" s="133"/>
    </row>
    <row r="192" spans="1:49" ht="18">
      <c r="A192" s="70" t="s">
        <v>182</v>
      </c>
      <c r="B192" s="71"/>
      <c r="C192" s="71"/>
      <c r="D192" s="71"/>
      <c r="E192" s="71"/>
    </row>
    <row r="193" spans="1:5" ht="18">
      <c r="A193" s="195" t="s">
        <v>622</v>
      </c>
      <c r="B193" s="71"/>
      <c r="C193" s="71"/>
      <c r="D193" s="71"/>
      <c r="E193" s="71"/>
    </row>
  </sheetData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193"/>
  <sheetViews>
    <sheetView zoomScaleNormal="100" workbookViewId="0">
      <pane ySplit="3" topLeftCell="A152" activePane="bottomLeft" state="frozen"/>
      <selection activeCell="A78" sqref="A78"/>
      <selection pane="bottomLeft" activeCell="V191" sqref="V191"/>
    </sheetView>
  </sheetViews>
  <sheetFormatPr baseColWidth="10" defaultRowHeight="14.4"/>
  <cols>
    <col min="1" max="1" width="13.109375" customWidth="1"/>
    <col min="2" max="2" width="14.5546875" customWidth="1"/>
    <col min="3" max="3" width="14" customWidth="1"/>
    <col min="4" max="4" width="13.6640625" customWidth="1"/>
    <col min="5" max="5" width="13.44140625" customWidth="1"/>
    <col min="6" max="6" width="13.33203125" customWidth="1"/>
    <col min="7" max="7" width="12.5546875" customWidth="1"/>
    <col min="8" max="8" width="15" customWidth="1"/>
    <col min="9" max="9" width="15.88671875" customWidth="1"/>
    <col min="10" max="10" width="11.33203125" customWidth="1"/>
    <col min="11" max="11" width="18.5546875" customWidth="1"/>
    <col min="12" max="12" width="13.5546875" customWidth="1"/>
    <col min="13" max="13" width="12.44140625" customWidth="1"/>
    <col min="14" max="14" width="14.6640625" customWidth="1"/>
    <col min="15" max="15" width="13" customWidth="1"/>
    <col min="16" max="17" width="12.44140625" customWidth="1"/>
    <col min="18" max="18" width="13.5546875" customWidth="1"/>
    <col min="19" max="20" width="11.5546875" customWidth="1"/>
    <col min="21" max="21" width="12.88671875" customWidth="1"/>
    <col min="22" max="22" width="14.5546875" customWidth="1"/>
  </cols>
  <sheetData>
    <row r="1" spans="1:22" ht="54" customHeight="1">
      <c r="A1" s="297" t="s">
        <v>598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>
      <c r="A2" s="132" t="s">
        <v>109</v>
      </c>
      <c r="B2" s="156" t="s">
        <v>366</v>
      </c>
      <c r="C2" s="156" t="s">
        <v>367</v>
      </c>
      <c r="D2" s="156" t="s">
        <v>368</v>
      </c>
      <c r="E2" s="156" t="s">
        <v>369</v>
      </c>
      <c r="F2" s="156" t="s">
        <v>370</v>
      </c>
      <c r="G2" s="156" t="s">
        <v>371</v>
      </c>
      <c r="H2" s="156" t="s">
        <v>372</v>
      </c>
      <c r="I2" s="156" t="s">
        <v>431</v>
      </c>
      <c r="J2" s="186" t="s">
        <v>374</v>
      </c>
      <c r="K2" s="156" t="s">
        <v>375</v>
      </c>
      <c r="L2" s="156" t="s">
        <v>561</v>
      </c>
      <c r="M2" s="156" t="s">
        <v>376</v>
      </c>
      <c r="N2" s="156" t="s">
        <v>377</v>
      </c>
      <c r="O2" s="156" t="s">
        <v>378</v>
      </c>
      <c r="P2" s="156" t="s">
        <v>379</v>
      </c>
      <c r="Q2" s="156" t="s">
        <v>380</v>
      </c>
      <c r="R2" s="156" t="s">
        <v>381</v>
      </c>
      <c r="S2" s="156" t="s">
        <v>382</v>
      </c>
      <c r="T2" s="156" t="s">
        <v>383</v>
      </c>
      <c r="U2" s="156" t="s">
        <v>384</v>
      </c>
      <c r="V2" s="157" t="s">
        <v>108</v>
      </c>
    </row>
    <row r="3" spans="1:22" s="25" customFormat="1">
      <c r="A3" s="51" t="s">
        <v>110</v>
      </c>
      <c r="B3" s="46" t="s">
        <v>152</v>
      </c>
      <c r="C3" s="46" t="s">
        <v>153</v>
      </c>
      <c r="D3" s="46" t="s">
        <v>154</v>
      </c>
      <c r="E3" s="46" t="s">
        <v>155</v>
      </c>
      <c r="F3" s="46" t="s">
        <v>156</v>
      </c>
      <c r="G3" s="46" t="s">
        <v>157</v>
      </c>
      <c r="H3" s="46" t="s">
        <v>158</v>
      </c>
      <c r="I3" s="46" t="s">
        <v>159</v>
      </c>
      <c r="J3" s="185" t="s">
        <v>98</v>
      </c>
      <c r="K3" s="46" t="s">
        <v>160</v>
      </c>
      <c r="L3" s="46" t="s">
        <v>79</v>
      </c>
      <c r="M3" s="46" t="s">
        <v>161</v>
      </c>
      <c r="N3" s="125" t="s">
        <v>79</v>
      </c>
      <c r="O3" s="46" t="s">
        <v>162</v>
      </c>
      <c r="P3" s="46" t="s">
        <v>161</v>
      </c>
      <c r="Q3" s="46" t="s">
        <v>79</v>
      </c>
      <c r="R3" s="46" t="s">
        <v>163</v>
      </c>
      <c r="S3" s="46" t="s">
        <v>164</v>
      </c>
      <c r="T3" s="46" t="s">
        <v>165</v>
      </c>
      <c r="U3" s="46" t="s">
        <v>79</v>
      </c>
      <c r="V3" s="47"/>
    </row>
    <row r="4" spans="1:22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>
      <c r="A16" s="51"/>
      <c r="B16" s="142">
        <f t="shared" ref="B16:V16" si="0">SUM(B4:B15)</f>
        <v>2178759.1800000002</v>
      </c>
      <c r="C16" s="142">
        <f t="shared" si="0"/>
        <v>5354307.3400000008</v>
      </c>
      <c r="D16" s="142">
        <f t="shared" si="0"/>
        <v>2873.5</v>
      </c>
      <c r="E16" s="142">
        <f t="shared" si="0"/>
        <v>923153.20000000007</v>
      </c>
      <c r="F16" s="142">
        <f t="shared" si="0"/>
        <v>191035.43999999997</v>
      </c>
      <c r="G16" s="142">
        <f t="shared" si="0"/>
        <v>0</v>
      </c>
      <c r="H16" s="142">
        <f t="shared" si="0"/>
        <v>4958961.1000000006</v>
      </c>
      <c r="I16" s="142">
        <f t="shared" si="0"/>
        <v>5238718.33</v>
      </c>
      <c r="J16" s="142">
        <f t="shared" si="0"/>
        <v>1402.5</v>
      </c>
      <c r="K16" s="142">
        <f t="shared" si="0"/>
        <v>801004.69</v>
      </c>
      <c r="L16" s="142">
        <f t="shared" si="0"/>
        <v>665650.00000000012</v>
      </c>
      <c r="M16" s="142">
        <f t="shared" si="0"/>
        <v>0</v>
      </c>
      <c r="N16" s="142">
        <f t="shared" si="0"/>
        <v>299319.90999999997</v>
      </c>
      <c r="O16" s="142">
        <f t="shared" si="0"/>
        <v>1242501.25</v>
      </c>
      <c r="P16" s="142">
        <f t="shared" si="0"/>
        <v>2861101.3499999996</v>
      </c>
      <c r="Q16" s="142">
        <f t="shared" si="0"/>
        <v>166046.18</v>
      </c>
      <c r="R16" s="142">
        <f t="shared" si="0"/>
        <v>12063471.150000002</v>
      </c>
      <c r="S16" s="142">
        <f t="shared" si="0"/>
        <v>266.3</v>
      </c>
      <c r="T16" s="142">
        <f t="shared" si="0"/>
        <v>467018.96</v>
      </c>
      <c r="U16" s="142">
        <f t="shared" si="0"/>
        <v>7762351.79</v>
      </c>
      <c r="V16" s="62">
        <f t="shared" si="0"/>
        <v>45177942.170000002</v>
      </c>
    </row>
    <row r="17" spans="1:22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>
      <c r="A18" s="51" t="s">
        <v>13</v>
      </c>
      <c r="B18" s="231">
        <v>193356.6</v>
      </c>
      <c r="C18" s="231">
        <v>496436.09</v>
      </c>
      <c r="D18" s="231">
        <v>0</v>
      </c>
      <c r="E18" s="231">
        <v>81347.72</v>
      </c>
      <c r="F18" s="231">
        <v>33835.35</v>
      </c>
      <c r="G18" s="231">
        <v>0</v>
      </c>
      <c r="H18" s="231">
        <v>541477.87</v>
      </c>
      <c r="I18" s="231">
        <v>469650.17</v>
      </c>
      <c r="J18" s="231">
        <v>0</v>
      </c>
      <c r="K18" s="231">
        <v>97612.27</v>
      </c>
      <c r="L18" s="231">
        <v>62211.199999999997</v>
      </c>
      <c r="M18" s="231">
        <v>0</v>
      </c>
      <c r="N18" s="231">
        <v>58223.8</v>
      </c>
      <c r="O18" s="231">
        <v>123316.03</v>
      </c>
      <c r="P18" s="231">
        <v>156489.21</v>
      </c>
      <c r="Q18" s="231">
        <v>9317.25</v>
      </c>
      <c r="R18" s="231">
        <v>831894.9</v>
      </c>
      <c r="S18" s="231">
        <v>5</v>
      </c>
      <c r="T18" s="231">
        <v>576.27</v>
      </c>
      <c r="U18" s="231">
        <v>679724.82</v>
      </c>
      <c r="V18" s="232">
        <v>3835474.55</v>
      </c>
    </row>
    <row r="19" spans="1:22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>
      <c r="A20" s="51" t="s">
        <v>15</v>
      </c>
      <c r="B20" s="231">
        <v>265461</v>
      </c>
      <c r="C20" s="231">
        <v>535278.73</v>
      </c>
      <c r="D20" s="231">
        <v>0</v>
      </c>
      <c r="E20" s="231">
        <v>78446.81</v>
      </c>
      <c r="F20" s="231">
        <v>2321.5500000000002</v>
      </c>
      <c r="G20" s="231">
        <v>0</v>
      </c>
      <c r="H20" s="231">
        <v>632490.5</v>
      </c>
      <c r="I20" s="231">
        <v>258761.2</v>
      </c>
      <c r="J20" s="231">
        <v>0</v>
      </c>
      <c r="K20" s="231">
        <v>91896.06</v>
      </c>
      <c r="L20" s="231">
        <v>49261.42</v>
      </c>
      <c r="M20" s="231">
        <v>0</v>
      </c>
      <c r="N20" s="231">
        <v>38296.15</v>
      </c>
      <c r="O20" s="231">
        <v>189097.91</v>
      </c>
      <c r="P20" s="231">
        <v>145404.76</v>
      </c>
      <c r="Q20" s="231">
        <v>14729.79</v>
      </c>
      <c r="R20" s="231">
        <v>834072.54</v>
      </c>
      <c r="S20" s="231">
        <v>12.92</v>
      </c>
      <c r="T20" s="231">
        <v>449.09</v>
      </c>
      <c r="U20" s="231">
        <v>498896.01</v>
      </c>
      <c r="V20" s="232">
        <v>3634876.44</v>
      </c>
    </row>
    <row r="21" spans="1:22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>
      <c r="A22" s="51" t="s">
        <v>17</v>
      </c>
      <c r="B22" s="231">
        <v>118299.45</v>
      </c>
      <c r="C22" s="231">
        <v>477047.22</v>
      </c>
      <c r="D22" s="231">
        <v>0</v>
      </c>
      <c r="E22" s="231">
        <v>25924.639999999999</v>
      </c>
      <c r="F22" s="231">
        <v>22975.8</v>
      </c>
      <c r="G22" s="231">
        <v>0</v>
      </c>
      <c r="H22" s="231">
        <v>567095.37</v>
      </c>
      <c r="I22" s="231">
        <v>287180.48</v>
      </c>
      <c r="J22" s="231">
        <v>3</v>
      </c>
      <c r="K22" s="231">
        <v>82140.62</v>
      </c>
      <c r="L22" s="231">
        <v>57097.78</v>
      </c>
      <c r="M22" s="231">
        <v>0</v>
      </c>
      <c r="N22" s="231">
        <v>44399.14</v>
      </c>
      <c r="O22" s="231">
        <v>146944.64000000001</v>
      </c>
      <c r="P22" s="231">
        <v>321886.92</v>
      </c>
      <c r="Q22" s="231">
        <v>5995.42</v>
      </c>
      <c r="R22" s="231">
        <v>916181.14</v>
      </c>
      <c r="S22" s="231">
        <v>123</v>
      </c>
      <c r="T22" s="231">
        <v>7359.57</v>
      </c>
      <c r="U22" s="231">
        <v>769202.88</v>
      </c>
      <c r="V22" s="232">
        <v>3849857.07</v>
      </c>
    </row>
    <row r="23" spans="1:22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>
      <c r="A24" s="51" t="s">
        <v>19</v>
      </c>
      <c r="B24" s="231">
        <v>214314.67</v>
      </c>
      <c r="C24" s="231">
        <v>386284.66</v>
      </c>
      <c r="D24" s="231">
        <v>0</v>
      </c>
      <c r="E24" s="231">
        <v>51761.89</v>
      </c>
      <c r="F24" s="231">
        <v>9690.4500000000007</v>
      </c>
      <c r="G24" s="231">
        <v>0</v>
      </c>
      <c r="H24" s="231">
        <v>394714.14</v>
      </c>
      <c r="I24" s="231">
        <v>369914</v>
      </c>
      <c r="J24" s="231">
        <v>9.66</v>
      </c>
      <c r="K24" s="231">
        <v>154460.22</v>
      </c>
      <c r="L24" s="231">
        <v>46151.27</v>
      </c>
      <c r="M24" s="231">
        <v>0</v>
      </c>
      <c r="N24" s="231">
        <v>24956.720000000001</v>
      </c>
      <c r="O24" s="231">
        <v>60834.43</v>
      </c>
      <c r="P24" s="231">
        <v>403053.53</v>
      </c>
      <c r="Q24" s="231">
        <v>6832.21</v>
      </c>
      <c r="R24" s="231">
        <v>1054119.72</v>
      </c>
      <c r="S24" s="231">
        <v>124.54</v>
      </c>
      <c r="T24" s="231">
        <v>104669.05</v>
      </c>
      <c r="U24" s="231">
        <v>752792.46</v>
      </c>
      <c r="V24" s="232">
        <v>4034683.62</v>
      </c>
    </row>
    <row r="25" spans="1:22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>
      <c r="A26" s="51" t="s">
        <v>21</v>
      </c>
      <c r="B26" s="231">
        <v>245641.88</v>
      </c>
      <c r="C26" s="231">
        <v>473041.25</v>
      </c>
      <c r="D26" s="231">
        <v>0</v>
      </c>
      <c r="E26" s="231">
        <v>103393.34</v>
      </c>
      <c r="F26" s="231">
        <v>14245.26</v>
      </c>
      <c r="G26" s="231">
        <v>0</v>
      </c>
      <c r="H26" s="231">
        <v>289590.28999999998</v>
      </c>
      <c r="I26" s="231">
        <v>238639.76</v>
      </c>
      <c r="J26" s="231">
        <v>17.079999999999998</v>
      </c>
      <c r="K26" s="231">
        <v>113623.08</v>
      </c>
      <c r="L26" s="231">
        <v>52880.22</v>
      </c>
      <c r="M26" s="231">
        <v>0</v>
      </c>
      <c r="N26" s="231">
        <v>8449.6</v>
      </c>
      <c r="O26" s="231">
        <v>110620.77</v>
      </c>
      <c r="P26" s="231">
        <v>353186.64</v>
      </c>
      <c r="Q26" s="231">
        <v>25382.07</v>
      </c>
      <c r="R26" s="231">
        <v>1146807.94</v>
      </c>
      <c r="S26" s="231">
        <v>120</v>
      </c>
      <c r="T26" s="231">
        <v>1074.3499999999999</v>
      </c>
      <c r="U26" s="231">
        <v>862353.85</v>
      </c>
      <c r="V26" s="232">
        <v>4039067.38</v>
      </c>
    </row>
    <row r="27" spans="1:22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>
      <c r="A28" s="51" t="s">
        <v>23</v>
      </c>
      <c r="B28" s="231">
        <v>184600.59</v>
      </c>
      <c r="C28" s="231">
        <v>528251.69999999995</v>
      </c>
      <c r="D28" s="231">
        <v>0</v>
      </c>
      <c r="E28" s="231">
        <v>27649.59</v>
      </c>
      <c r="F28" s="231">
        <v>19069.05</v>
      </c>
      <c r="G28" s="231">
        <v>0</v>
      </c>
      <c r="H28" s="231">
        <v>236548.4</v>
      </c>
      <c r="I28" s="231">
        <v>349613.64</v>
      </c>
      <c r="J28" s="231">
        <v>49.88</v>
      </c>
      <c r="K28" s="231">
        <v>105858.3</v>
      </c>
      <c r="L28" s="231">
        <v>67122.039999999994</v>
      </c>
      <c r="M28" s="231">
        <v>0</v>
      </c>
      <c r="N28" s="231">
        <v>40697.040000000001</v>
      </c>
      <c r="O28" s="231">
        <v>129104.27</v>
      </c>
      <c r="P28" s="231">
        <v>334115.96999999997</v>
      </c>
      <c r="Q28" s="231">
        <v>16283.24</v>
      </c>
      <c r="R28" s="231">
        <v>1041519.9</v>
      </c>
      <c r="S28" s="231">
        <v>158</v>
      </c>
      <c r="T28" s="231">
        <v>20049.419999999998</v>
      </c>
      <c r="U28" s="231">
        <v>877122.2</v>
      </c>
      <c r="V28" s="232">
        <v>3977813.23</v>
      </c>
    </row>
    <row r="29" spans="1:22">
      <c r="A29" s="51"/>
      <c r="B29" s="142">
        <f t="shared" ref="B29:V29" si="1">SUM(B17:B28)</f>
        <v>2197866.2699999996</v>
      </c>
      <c r="C29" s="142">
        <f t="shared" si="1"/>
        <v>5700320.3500000006</v>
      </c>
      <c r="D29" s="142">
        <f t="shared" si="1"/>
        <v>0</v>
      </c>
      <c r="E29" s="142">
        <f t="shared" si="1"/>
        <v>922665.75999999989</v>
      </c>
      <c r="F29" s="142">
        <f t="shared" si="1"/>
        <v>209014.41</v>
      </c>
      <c r="G29" s="142">
        <f t="shared" si="1"/>
        <v>0</v>
      </c>
      <c r="H29" s="142">
        <f t="shared" si="1"/>
        <v>5714595.9600000009</v>
      </c>
      <c r="I29" s="142">
        <f t="shared" si="1"/>
        <v>3583256.94</v>
      </c>
      <c r="J29" s="142">
        <f t="shared" si="1"/>
        <v>122.18</v>
      </c>
      <c r="K29" s="142">
        <f t="shared" si="1"/>
        <v>1032443.14</v>
      </c>
      <c r="L29" s="142">
        <f t="shared" si="1"/>
        <v>720950.22</v>
      </c>
      <c r="M29" s="142">
        <f t="shared" si="1"/>
        <v>0</v>
      </c>
      <c r="N29" s="142">
        <f t="shared" si="1"/>
        <v>415752.65999999992</v>
      </c>
      <c r="O29" s="142">
        <f t="shared" si="1"/>
        <v>1273731.8600000001</v>
      </c>
      <c r="P29" s="142">
        <f t="shared" si="1"/>
        <v>3446625.6000000006</v>
      </c>
      <c r="Q29" s="142">
        <f t="shared" si="1"/>
        <v>165064.29</v>
      </c>
      <c r="R29" s="142">
        <f t="shared" si="1"/>
        <v>12109600.149999999</v>
      </c>
      <c r="S29" s="142">
        <f t="shared" si="1"/>
        <v>770.69</v>
      </c>
      <c r="T29" s="142">
        <f t="shared" si="1"/>
        <v>271823.86</v>
      </c>
      <c r="U29" s="142">
        <f t="shared" si="1"/>
        <v>8934369.0599999987</v>
      </c>
      <c r="V29" s="62">
        <f t="shared" si="1"/>
        <v>46698973.400000006</v>
      </c>
    </row>
    <row r="30" spans="1:22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>
      <c r="A42" s="51"/>
      <c r="B42" s="142">
        <f t="shared" ref="B42:V42" si="2">SUM(B30:B41)</f>
        <v>2485220.12</v>
      </c>
      <c r="C42" s="142">
        <f t="shared" si="2"/>
        <v>5399369.7000000002</v>
      </c>
      <c r="D42" s="142">
        <f t="shared" si="2"/>
        <v>495</v>
      </c>
      <c r="E42" s="142">
        <f t="shared" si="2"/>
        <v>903964.29</v>
      </c>
      <c r="F42" s="142">
        <f t="shared" si="2"/>
        <v>195645.18000000005</v>
      </c>
      <c r="G42" s="142">
        <f t="shared" si="2"/>
        <v>0</v>
      </c>
      <c r="H42" s="142">
        <f t="shared" si="2"/>
        <v>4123120.81</v>
      </c>
      <c r="I42" s="142">
        <f t="shared" si="2"/>
        <v>3105140.0800000005</v>
      </c>
      <c r="J42" s="142">
        <f t="shared" si="2"/>
        <v>955.27</v>
      </c>
      <c r="K42" s="142">
        <f t="shared" si="2"/>
        <v>1212039.93</v>
      </c>
      <c r="L42" s="142">
        <f t="shared" si="2"/>
        <v>801246.4</v>
      </c>
      <c r="M42" s="142">
        <f t="shared" si="2"/>
        <v>0</v>
      </c>
      <c r="N42" s="142">
        <f t="shared" si="2"/>
        <v>355550.19000000006</v>
      </c>
      <c r="O42" s="142">
        <f t="shared" si="2"/>
        <v>1312541.8599999999</v>
      </c>
      <c r="P42" s="142">
        <f t="shared" si="2"/>
        <v>4309495.2700000005</v>
      </c>
      <c r="Q42" s="142">
        <f t="shared" si="2"/>
        <v>209610.56</v>
      </c>
      <c r="R42" s="142">
        <f t="shared" si="2"/>
        <v>12263436.6</v>
      </c>
      <c r="S42" s="142">
        <f t="shared" si="2"/>
        <v>2197.2500000000005</v>
      </c>
      <c r="T42" s="142">
        <f t="shared" si="2"/>
        <v>310358.5</v>
      </c>
      <c r="U42" s="142">
        <f t="shared" si="2"/>
        <v>9752996.6600000001</v>
      </c>
      <c r="V42" s="62">
        <f t="shared" si="2"/>
        <v>46743383.670000002</v>
      </c>
    </row>
    <row r="43" spans="1:22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>
      <c r="A44" s="51" t="s">
        <v>37</v>
      </c>
      <c r="B44" s="231">
        <v>187213.2</v>
      </c>
      <c r="C44" s="231">
        <v>544450.79</v>
      </c>
      <c r="D44" s="231">
        <v>0</v>
      </c>
      <c r="E44" s="231">
        <v>59348.55</v>
      </c>
      <c r="F44" s="231">
        <v>19715.13</v>
      </c>
      <c r="G44" s="231">
        <v>0</v>
      </c>
      <c r="H44" s="231">
        <v>266441.15000000002</v>
      </c>
      <c r="I44" s="231">
        <v>209190.6</v>
      </c>
      <c r="J44" s="231">
        <v>1.1000000000000001</v>
      </c>
      <c r="K44" s="231">
        <v>42810.400000000001</v>
      </c>
      <c r="L44" s="231">
        <v>59899.6</v>
      </c>
      <c r="M44" s="231">
        <v>0</v>
      </c>
      <c r="N44" s="231">
        <v>71322.8</v>
      </c>
      <c r="O44" s="231">
        <v>74524.240000000005</v>
      </c>
      <c r="P44" s="231">
        <v>401944.34</v>
      </c>
      <c r="Q44" s="231">
        <v>15882.71</v>
      </c>
      <c r="R44" s="231">
        <v>1078388.3899999999</v>
      </c>
      <c r="S44" s="231">
        <v>0</v>
      </c>
      <c r="T44" s="231">
        <v>94298.96</v>
      </c>
      <c r="U44" s="231">
        <v>733991.87</v>
      </c>
      <c r="V44" s="232">
        <v>3859423.83</v>
      </c>
    </row>
    <row r="45" spans="1:22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>
      <c r="A46" s="51" t="s">
        <v>39</v>
      </c>
      <c r="B46" s="231">
        <v>197881.8</v>
      </c>
      <c r="C46" s="231">
        <v>383763.11</v>
      </c>
      <c r="D46" s="231">
        <v>0</v>
      </c>
      <c r="E46" s="231">
        <v>31851.91</v>
      </c>
      <c r="F46" s="231">
        <v>21610.05</v>
      </c>
      <c r="G46" s="231">
        <v>0</v>
      </c>
      <c r="H46" s="231">
        <v>297284.42</v>
      </c>
      <c r="I46" s="231">
        <v>446013.64</v>
      </c>
      <c r="J46" s="231">
        <v>16.78</v>
      </c>
      <c r="K46" s="231">
        <v>60502.77</v>
      </c>
      <c r="L46" s="231">
        <v>66764.19</v>
      </c>
      <c r="M46" s="231">
        <v>0</v>
      </c>
      <c r="N46" s="231">
        <v>24390.06</v>
      </c>
      <c r="O46" s="231">
        <v>57078.83</v>
      </c>
      <c r="P46" s="231">
        <v>398600.02</v>
      </c>
      <c r="Q46" s="231">
        <v>14062.57</v>
      </c>
      <c r="R46" s="231">
        <v>972195.6</v>
      </c>
      <c r="S46" s="231">
        <v>94</v>
      </c>
      <c r="T46" s="231">
        <v>26819.64</v>
      </c>
      <c r="U46" s="231">
        <v>710887.13</v>
      </c>
      <c r="V46" s="232">
        <v>3709816.52</v>
      </c>
    </row>
    <row r="47" spans="1:22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>
      <c r="A48" s="51" t="s">
        <v>41</v>
      </c>
      <c r="B48" s="231">
        <v>141347.32999999999</v>
      </c>
      <c r="C48" s="231">
        <v>327614.71999999997</v>
      </c>
      <c r="D48" s="231">
        <v>0</v>
      </c>
      <c r="E48" s="231">
        <v>8971.59</v>
      </c>
      <c r="F48" s="231">
        <v>12527.34</v>
      </c>
      <c r="G48" s="231">
        <v>0</v>
      </c>
      <c r="H48" s="231">
        <v>263262.58</v>
      </c>
      <c r="I48" s="231">
        <v>276654.2</v>
      </c>
      <c r="J48" s="231">
        <v>23.79</v>
      </c>
      <c r="K48" s="231">
        <v>81143.100000000006</v>
      </c>
      <c r="L48" s="231">
        <v>61649.04</v>
      </c>
      <c r="M48" s="231">
        <v>0</v>
      </c>
      <c r="N48" s="231">
        <v>53657.88</v>
      </c>
      <c r="O48" s="231">
        <v>59475.88</v>
      </c>
      <c r="P48" s="231">
        <v>349214.25</v>
      </c>
      <c r="Q48" s="231">
        <v>16675.099999999999</v>
      </c>
      <c r="R48" s="231">
        <v>1007496.93</v>
      </c>
      <c r="S48" s="231">
        <v>114.67</v>
      </c>
      <c r="T48" s="231">
        <v>21612.43</v>
      </c>
      <c r="U48" s="231">
        <v>721567.37</v>
      </c>
      <c r="V48" s="53">
        <v>3403008.2</v>
      </c>
    </row>
    <row r="49" spans="1:22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>
      <c r="A50" s="51" t="s">
        <v>43</v>
      </c>
      <c r="B50" s="231">
        <v>277615.78999999998</v>
      </c>
      <c r="C50" s="231">
        <v>454278.05</v>
      </c>
      <c r="D50" s="231">
        <v>0</v>
      </c>
      <c r="E50" s="231">
        <v>91476.479999999996</v>
      </c>
      <c r="F50" s="231">
        <v>35312.699999999997</v>
      </c>
      <c r="G50" s="231">
        <v>0</v>
      </c>
      <c r="H50" s="231">
        <v>214199.42</v>
      </c>
      <c r="I50" s="231">
        <v>409514.6</v>
      </c>
      <c r="J50" s="231">
        <v>25.08</v>
      </c>
      <c r="K50" s="231">
        <v>180280.41</v>
      </c>
      <c r="L50" s="231">
        <v>71697.7</v>
      </c>
      <c r="M50" s="231">
        <v>0</v>
      </c>
      <c r="N50" s="231">
        <v>25014.21</v>
      </c>
      <c r="O50" s="231">
        <v>67955.78</v>
      </c>
      <c r="P50" s="231">
        <v>640094.36</v>
      </c>
      <c r="Q50" s="231">
        <v>22642.33</v>
      </c>
      <c r="R50" s="231">
        <v>1050651.1299999999</v>
      </c>
      <c r="S50" s="231">
        <v>508.31</v>
      </c>
      <c r="T50" s="231">
        <v>66779.94</v>
      </c>
      <c r="U50" s="231">
        <v>778405.05</v>
      </c>
      <c r="V50" s="232">
        <v>4386451.34</v>
      </c>
    </row>
    <row r="51" spans="1:22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>
      <c r="A52" s="51" t="s">
        <v>45</v>
      </c>
      <c r="B52" s="231">
        <v>258906.3</v>
      </c>
      <c r="C52" s="231">
        <v>630632.49</v>
      </c>
      <c r="D52" s="231">
        <v>0</v>
      </c>
      <c r="E52" s="231">
        <v>71222.02</v>
      </c>
      <c r="F52" s="231">
        <v>18655.93</v>
      </c>
      <c r="G52" s="231">
        <v>0</v>
      </c>
      <c r="H52" s="231">
        <v>235597.74</v>
      </c>
      <c r="I52" s="231">
        <v>356474.8</v>
      </c>
      <c r="J52" s="231">
        <v>11.58</v>
      </c>
      <c r="K52" s="231">
        <v>186987.68</v>
      </c>
      <c r="L52" s="231">
        <v>65105.73</v>
      </c>
      <c r="M52" s="231">
        <v>0</v>
      </c>
      <c r="N52" s="231">
        <v>292934.51</v>
      </c>
      <c r="O52" s="231">
        <v>127173.9</v>
      </c>
      <c r="P52" s="231">
        <v>544958.75</v>
      </c>
      <c r="Q52" s="231">
        <v>11206.74</v>
      </c>
      <c r="R52" s="231">
        <v>918001.69</v>
      </c>
      <c r="S52" s="231">
        <v>316.32</v>
      </c>
      <c r="T52" s="231">
        <v>33307.910000000003</v>
      </c>
      <c r="U52" s="231">
        <v>813168.74</v>
      </c>
      <c r="V52" s="232">
        <v>4564662.83</v>
      </c>
    </row>
    <row r="53" spans="1:22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>
      <c r="A54" s="51" t="s">
        <v>47</v>
      </c>
      <c r="B54" s="231">
        <v>200741.46</v>
      </c>
      <c r="C54" s="231">
        <v>600573.84</v>
      </c>
      <c r="D54" s="231">
        <v>0</v>
      </c>
      <c r="E54" s="231">
        <v>92892.45</v>
      </c>
      <c r="F54" s="231">
        <v>17416.349999999999</v>
      </c>
      <c r="G54" s="231">
        <v>0</v>
      </c>
      <c r="H54" s="231">
        <v>162995.26999999999</v>
      </c>
      <c r="I54" s="231">
        <v>431305.6</v>
      </c>
      <c r="J54" s="231">
        <v>0</v>
      </c>
      <c r="K54" s="231">
        <v>97037.79</v>
      </c>
      <c r="L54" s="231">
        <v>50802.75</v>
      </c>
      <c r="M54" s="231">
        <v>0</v>
      </c>
      <c r="N54" s="231">
        <v>948893.42</v>
      </c>
      <c r="O54" s="231">
        <v>17493.54</v>
      </c>
      <c r="P54" s="231">
        <v>440856.83</v>
      </c>
      <c r="Q54" s="231">
        <v>16369.63</v>
      </c>
      <c r="R54" s="231">
        <v>204826.54</v>
      </c>
      <c r="S54" s="231">
        <v>1139.75</v>
      </c>
      <c r="T54" s="231">
        <v>22778.1</v>
      </c>
      <c r="U54" s="231">
        <v>1125596.8999999999</v>
      </c>
      <c r="V54" s="232">
        <v>4431720.22</v>
      </c>
    </row>
    <row r="55" spans="1:22">
      <c r="A55" s="51"/>
      <c r="B55" s="142">
        <f t="shared" ref="B55:V55" si="3">SUM(B43:B54)</f>
        <v>2567130.9099999997</v>
      </c>
      <c r="C55" s="142">
        <f t="shared" si="3"/>
        <v>5784392.5700000003</v>
      </c>
      <c r="D55" s="142">
        <f t="shared" si="3"/>
        <v>0</v>
      </c>
      <c r="E55" s="142">
        <f t="shared" si="3"/>
        <v>987056.2</v>
      </c>
      <c r="F55" s="142">
        <f t="shared" si="3"/>
        <v>233759.78</v>
      </c>
      <c r="G55" s="142">
        <f t="shared" si="3"/>
        <v>0</v>
      </c>
      <c r="H55" s="142">
        <f t="shared" si="3"/>
        <v>3125937.1699999995</v>
      </c>
      <c r="I55" s="142">
        <f t="shared" si="3"/>
        <v>4304787.6899999995</v>
      </c>
      <c r="J55" s="142">
        <f t="shared" si="3"/>
        <v>261.66000000000003</v>
      </c>
      <c r="K55" s="142">
        <f t="shared" si="3"/>
        <v>1167152.73</v>
      </c>
      <c r="L55" s="142">
        <f t="shared" si="3"/>
        <v>759613.54999999993</v>
      </c>
      <c r="M55" s="142">
        <f t="shared" si="3"/>
        <v>0</v>
      </c>
      <c r="N55" s="142">
        <f t="shared" si="3"/>
        <v>2671327.33</v>
      </c>
      <c r="O55" s="142">
        <f t="shared" si="3"/>
        <v>1129981.19</v>
      </c>
      <c r="P55" s="142">
        <f t="shared" si="3"/>
        <v>5867802.5700000003</v>
      </c>
      <c r="Q55" s="142">
        <f t="shared" si="3"/>
        <v>176054.07</v>
      </c>
      <c r="R55" s="142">
        <f t="shared" si="3"/>
        <v>10862716.169999996</v>
      </c>
      <c r="S55" s="142">
        <f t="shared" si="3"/>
        <v>4548.93</v>
      </c>
      <c r="T55" s="142">
        <f t="shared" si="3"/>
        <v>342854.23</v>
      </c>
      <c r="U55" s="142">
        <f t="shared" si="3"/>
        <v>9670260.9600000009</v>
      </c>
      <c r="V55" s="62">
        <f t="shared" si="3"/>
        <v>49655637.710000001</v>
      </c>
    </row>
    <row r="56" spans="1:22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>
      <c r="A68" s="51"/>
      <c r="B68" s="142">
        <f t="shared" ref="B68:V68" si="4">SUM(B56:B67)</f>
        <v>2549970.09</v>
      </c>
      <c r="C68" s="142">
        <f t="shared" si="4"/>
        <v>6172029.4799999995</v>
      </c>
      <c r="D68" s="142">
        <f t="shared" si="4"/>
        <v>0</v>
      </c>
      <c r="E68" s="142">
        <f t="shared" si="4"/>
        <v>880190.39999999991</v>
      </c>
      <c r="F68" s="142">
        <f t="shared" si="4"/>
        <v>235881</v>
      </c>
      <c r="G68" s="142">
        <f t="shared" si="4"/>
        <v>2.9</v>
      </c>
      <c r="H68" s="142">
        <f t="shared" si="4"/>
        <v>3094770.17</v>
      </c>
      <c r="I68" s="142">
        <f t="shared" si="4"/>
        <v>3834071.9400000004</v>
      </c>
      <c r="J68" s="142">
        <f t="shared" si="4"/>
        <v>177.59</v>
      </c>
      <c r="K68" s="142">
        <f t="shared" si="4"/>
        <v>1456416.4200000002</v>
      </c>
      <c r="L68" s="142">
        <f t="shared" si="4"/>
        <v>770314.59</v>
      </c>
      <c r="M68" s="142">
        <f t="shared" si="4"/>
        <v>3596878</v>
      </c>
      <c r="N68" s="142">
        <f t="shared" si="4"/>
        <v>13122047.380000001</v>
      </c>
      <c r="O68" s="142">
        <f t="shared" si="4"/>
        <v>1111574.1600000001</v>
      </c>
      <c r="P68" s="142">
        <f t="shared" si="4"/>
        <v>1935369.46</v>
      </c>
      <c r="Q68" s="142">
        <f t="shared" si="4"/>
        <v>193511.43</v>
      </c>
      <c r="R68" s="142">
        <f t="shared" si="4"/>
        <v>3946682.1100000003</v>
      </c>
      <c r="S68" s="142">
        <f t="shared" si="4"/>
        <v>4590.08</v>
      </c>
      <c r="T68" s="142">
        <f t="shared" si="4"/>
        <v>323424.92000000004</v>
      </c>
      <c r="U68" s="142">
        <f t="shared" si="4"/>
        <v>10078638.989999998</v>
      </c>
      <c r="V68" s="62">
        <f t="shared" si="4"/>
        <v>53306541.109999992</v>
      </c>
    </row>
    <row r="69" spans="1:22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>
      <c r="A70" s="51" t="s">
        <v>61</v>
      </c>
      <c r="B70" s="231">
        <v>257012.75</v>
      </c>
      <c r="C70" s="231">
        <v>618681.88</v>
      </c>
      <c r="D70" s="231">
        <v>0</v>
      </c>
      <c r="E70" s="231">
        <v>109874.51</v>
      </c>
      <c r="F70" s="231">
        <v>25881.54</v>
      </c>
      <c r="G70" s="231">
        <v>0</v>
      </c>
      <c r="H70" s="231">
        <v>259625.53</v>
      </c>
      <c r="I70" s="231">
        <v>182958.22</v>
      </c>
      <c r="J70" s="231">
        <v>6.28</v>
      </c>
      <c r="K70" s="231">
        <v>127378.2</v>
      </c>
      <c r="L70" s="231">
        <v>55527.83</v>
      </c>
      <c r="M70" s="231">
        <v>367861.67</v>
      </c>
      <c r="N70" s="231">
        <v>909342.74</v>
      </c>
      <c r="O70" s="231">
        <v>105760.1</v>
      </c>
      <c r="P70" s="231">
        <v>5541.56</v>
      </c>
      <c r="Q70" s="231">
        <v>8120.81</v>
      </c>
      <c r="R70" s="231">
        <v>397592.22</v>
      </c>
      <c r="S70" s="231">
        <v>485.43</v>
      </c>
      <c r="T70" s="231">
        <v>974.14</v>
      </c>
      <c r="U70" s="231">
        <v>1023232.76</v>
      </c>
      <c r="V70" s="232">
        <v>4455858.17</v>
      </c>
    </row>
    <row r="71" spans="1:22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>
      <c r="A72" s="51" t="s">
        <v>63</v>
      </c>
      <c r="B72" s="231">
        <v>59657.18</v>
      </c>
      <c r="C72" s="231">
        <v>299000.03000000003</v>
      </c>
      <c r="D72" s="231">
        <v>0</v>
      </c>
      <c r="E72" s="231">
        <v>39411.75</v>
      </c>
      <c r="F72" s="231">
        <v>34</v>
      </c>
      <c r="G72" s="231">
        <v>0</v>
      </c>
      <c r="H72" s="231">
        <v>195235.69</v>
      </c>
      <c r="I72" s="231">
        <v>44664</v>
      </c>
      <c r="J72" s="231">
        <v>0</v>
      </c>
      <c r="K72" s="231">
        <v>96751.28</v>
      </c>
      <c r="L72" s="231">
        <v>69192.27</v>
      </c>
      <c r="M72" s="231">
        <v>253422.48</v>
      </c>
      <c r="N72" s="231">
        <v>750609.03</v>
      </c>
      <c r="O72" s="231">
        <v>95928</v>
      </c>
      <c r="P72" s="231">
        <v>9412.24</v>
      </c>
      <c r="Q72" s="231">
        <v>10743.59</v>
      </c>
      <c r="R72" s="231">
        <v>458900.38</v>
      </c>
      <c r="S72" s="231">
        <v>658.21</v>
      </c>
      <c r="T72" s="231">
        <v>64350.6</v>
      </c>
      <c r="U72" s="231">
        <v>790032.27</v>
      </c>
      <c r="V72" s="232">
        <v>3238003</v>
      </c>
    </row>
    <row r="73" spans="1:22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>
      <c r="A74" s="51" t="s">
        <v>65</v>
      </c>
      <c r="B74" s="231">
        <v>231103.25</v>
      </c>
      <c r="C74" s="231">
        <v>624562.86</v>
      </c>
      <c r="D74" s="231">
        <v>0</v>
      </c>
      <c r="E74" s="231">
        <v>155604.70000000001</v>
      </c>
      <c r="F74" s="231">
        <v>41270.79</v>
      </c>
      <c r="G74" s="231">
        <v>0</v>
      </c>
      <c r="H74" s="231">
        <v>231419.4</v>
      </c>
      <c r="I74" s="231">
        <v>312258.59999999998</v>
      </c>
      <c r="J74" s="231">
        <v>38.82</v>
      </c>
      <c r="K74" s="231">
        <v>58947.59</v>
      </c>
      <c r="L74" s="231">
        <v>93470.76</v>
      </c>
      <c r="M74" s="231">
        <v>203367.79</v>
      </c>
      <c r="N74" s="231">
        <v>366358.62</v>
      </c>
      <c r="O74" s="231">
        <v>111750.33</v>
      </c>
      <c r="P74" s="231">
        <v>11537.73</v>
      </c>
      <c r="Q74" s="231">
        <v>8217.6299999999992</v>
      </c>
      <c r="R74" s="231">
        <v>797955.35</v>
      </c>
      <c r="S74" s="231">
        <v>1026.8699999999999</v>
      </c>
      <c r="T74" s="231">
        <v>21963.02</v>
      </c>
      <c r="U74" s="231">
        <v>1075974.03</v>
      </c>
      <c r="V74" s="232">
        <v>4346828.1399999997</v>
      </c>
    </row>
    <row r="75" spans="1:22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>
      <c r="A76" s="51" t="s">
        <v>67</v>
      </c>
      <c r="B76" s="231">
        <v>163636.99</v>
      </c>
      <c r="C76" s="231">
        <v>523538.84</v>
      </c>
      <c r="D76" s="231">
        <v>0</v>
      </c>
      <c r="E76" s="231">
        <v>246766.15</v>
      </c>
      <c r="F76" s="231">
        <v>26737.99</v>
      </c>
      <c r="G76" s="231">
        <v>0</v>
      </c>
      <c r="H76" s="231">
        <v>126815.7</v>
      </c>
      <c r="I76" s="231">
        <v>462605.2</v>
      </c>
      <c r="J76" s="231">
        <v>0</v>
      </c>
      <c r="K76" s="231">
        <v>174288.82</v>
      </c>
      <c r="L76" s="231">
        <v>83991.53</v>
      </c>
      <c r="M76" s="231">
        <v>625435.66</v>
      </c>
      <c r="N76" s="231">
        <v>341416.3</v>
      </c>
      <c r="O76" s="231">
        <v>68316.570000000007</v>
      </c>
      <c r="P76" s="231">
        <v>62084.18</v>
      </c>
      <c r="Q76" s="231">
        <v>8616.92</v>
      </c>
      <c r="R76" s="231">
        <v>894183</v>
      </c>
      <c r="S76" s="231">
        <v>875.81</v>
      </c>
      <c r="T76" s="231">
        <v>54570</v>
      </c>
      <c r="U76" s="231">
        <v>1066075.1299999999</v>
      </c>
      <c r="V76" s="232">
        <v>4929954.79</v>
      </c>
    </row>
    <row r="77" spans="1:22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>
      <c r="A78" s="51" t="s">
        <v>69</v>
      </c>
      <c r="B78" s="231">
        <v>325572.71999999997</v>
      </c>
      <c r="C78" s="231">
        <v>681073.15</v>
      </c>
      <c r="D78" s="231">
        <v>0</v>
      </c>
      <c r="E78" s="231">
        <v>57141.69</v>
      </c>
      <c r="F78" s="231">
        <v>17839.509999999998</v>
      </c>
      <c r="G78" s="231">
        <v>0</v>
      </c>
      <c r="H78" s="231">
        <v>177496.95</v>
      </c>
      <c r="I78" s="231">
        <v>5072</v>
      </c>
      <c r="J78" s="231">
        <v>13.07</v>
      </c>
      <c r="K78" s="231">
        <v>245896.13</v>
      </c>
      <c r="L78" s="231">
        <v>75567.820000000007</v>
      </c>
      <c r="M78" s="231">
        <v>518923.85</v>
      </c>
      <c r="N78" s="231">
        <v>345147.44</v>
      </c>
      <c r="O78" s="231">
        <v>88958.41</v>
      </c>
      <c r="P78" s="231">
        <v>9904.2099999999991</v>
      </c>
      <c r="Q78" s="231">
        <v>19184.11</v>
      </c>
      <c r="R78" s="231">
        <v>715186.11</v>
      </c>
      <c r="S78" s="231">
        <v>0</v>
      </c>
      <c r="T78" s="231">
        <v>27494.639999999999</v>
      </c>
      <c r="U78" s="231">
        <v>1065493.1499999999</v>
      </c>
      <c r="V78" s="232">
        <v>4375964.96</v>
      </c>
    </row>
    <row r="79" spans="1:22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>
      <c r="A80" s="45" t="s">
        <v>71</v>
      </c>
      <c r="B80" s="213">
        <v>166093.62</v>
      </c>
      <c r="C80" s="213">
        <v>549105.78</v>
      </c>
      <c r="D80" s="213" t="s">
        <v>186</v>
      </c>
      <c r="E80" s="213">
        <v>165785.85999999999</v>
      </c>
      <c r="F80" s="213">
        <v>6265.96</v>
      </c>
      <c r="G80" s="213">
        <v>0</v>
      </c>
      <c r="H80" s="213">
        <v>83962.67</v>
      </c>
      <c r="I80" s="213">
        <v>198644.88</v>
      </c>
      <c r="J80" s="42">
        <v>0</v>
      </c>
      <c r="K80" s="213">
        <v>127242.89</v>
      </c>
      <c r="L80" s="213">
        <v>79646.94</v>
      </c>
      <c r="M80" s="213">
        <v>410304.07</v>
      </c>
      <c r="N80" s="213">
        <v>434722.99</v>
      </c>
      <c r="O80" s="213">
        <v>109645.21</v>
      </c>
      <c r="P80" s="213">
        <v>81931.460000000006</v>
      </c>
      <c r="Q80" s="213">
        <v>20778.330000000002</v>
      </c>
      <c r="R80" s="213">
        <v>977665.61</v>
      </c>
      <c r="S80" s="213">
        <v>468.55</v>
      </c>
      <c r="T80" s="213">
        <v>21016.9</v>
      </c>
      <c r="U80" s="213">
        <v>800004</v>
      </c>
      <c r="V80" s="233">
        <v>4233285.72</v>
      </c>
    </row>
    <row r="81" spans="1:22">
      <c r="A81" s="51"/>
      <c r="B81" s="142">
        <f t="shared" ref="B81:V81" si="5">SUM(B69:B80)</f>
        <v>2722356.98</v>
      </c>
      <c r="C81" s="142">
        <f t="shared" si="5"/>
        <v>7047220.3100000005</v>
      </c>
      <c r="D81" s="142">
        <f t="shared" si="5"/>
        <v>0</v>
      </c>
      <c r="E81" s="142">
        <f t="shared" si="5"/>
        <v>1211714.1800000002</v>
      </c>
      <c r="F81" s="142">
        <f t="shared" si="5"/>
        <v>224746.62000000002</v>
      </c>
      <c r="G81" s="142">
        <f t="shared" si="5"/>
        <v>0</v>
      </c>
      <c r="H81" s="142">
        <f t="shared" si="5"/>
        <v>2424945.0199999996</v>
      </c>
      <c r="I81" s="142">
        <f t="shared" si="5"/>
        <v>2613653.5299999993</v>
      </c>
      <c r="J81" s="142">
        <f t="shared" si="5"/>
        <v>72.77000000000001</v>
      </c>
      <c r="K81" s="142">
        <f t="shared" si="5"/>
        <v>1702929.09</v>
      </c>
      <c r="L81" s="142">
        <f t="shared" si="5"/>
        <v>924429.13000000012</v>
      </c>
      <c r="M81" s="142">
        <f t="shared" si="5"/>
        <v>4765286.9000000004</v>
      </c>
      <c r="N81" s="142">
        <f t="shared" si="5"/>
        <v>6792047.0600000005</v>
      </c>
      <c r="O81" s="142">
        <f t="shared" si="5"/>
        <v>1092262.0000000002</v>
      </c>
      <c r="P81" s="142">
        <f t="shared" si="5"/>
        <v>253112.31</v>
      </c>
      <c r="Q81" s="142">
        <f t="shared" si="5"/>
        <v>131851.32999999999</v>
      </c>
      <c r="R81" s="142">
        <f t="shared" si="5"/>
        <v>8234476.9100000001</v>
      </c>
      <c r="S81" s="142">
        <f t="shared" si="5"/>
        <v>5285.2000000000007</v>
      </c>
      <c r="T81" s="142">
        <f t="shared" si="5"/>
        <v>277215.34000000003</v>
      </c>
      <c r="U81" s="142">
        <f t="shared" si="5"/>
        <v>12059421.23</v>
      </c>
      <c r="V81" s="62">
        <f t="shared" si="5"/>
        <v>52483025.909999996</v>
      </c>
    </row>
    <row r="82" spans="1:22">
      <c r="A82" s="48" t="s">
        <v>190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>
      <c r="A83" s="48" t="s">
        <v>192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0">
        <v>4420691.3099999996</v>
      </c>
    </row>
    <row r="84" spans="1:22">
      <c r="A84" s="48" t="s">
        <v>193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>
      <c r="A85" s="48" t="s">
        <v>197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>
      <c r="A86" s="48" t="s">
        <v>198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>
      <c r="A87" s="48" t="s">
        <v>199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4">
        <v>5029555.04</v>
      </c>
    </row>
    <row r="88" spans="1:22">
      <c r="A88" s="48" t="s">
        <v>200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>
      <c r="A89" s="48" t="s">
        <v>201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>
      <c r="A90" s="48" t="s">
        <v>202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>
      <c r="A91" s="48" t="s">
        <v>203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>
      <c r="A92" s="48" t="s">
        <v>204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>
      <c r="A93" s="48" t="s">
        <v>205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>
      <c r="A95" s="48" t="s">
        <v>206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>
        <v>1207293.31</v>
      </c>
      <c r="S95" s="49">
        <v>472.78</v>
      </c>
      <c r="T95" s="49">
        <v>262.48</v>
      </c>
      <c r="U95" s="49">
        <v>1353874.66</v>
      </c>
      <c r="V95" s="50">
        <v>5479802.9900000002</v>
      </c>
    </row>
    <row r="96" spans="1:22">
      <c r="A96" s="48" t="s">
        <v>215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81">
        <v>1073130.8899999999</v>
      </c>
      <c r="S96" s="37">
        <v>0</v>
      </c>
      <c r="T96" s="37">
        <v>20645.580000000002</v>
      </c>
      <c r="U96" s="81">
        <v>1204028.3</v>
      </c>
      <c r="V96" s="106">
        <v>5397185.2999999998</v>
      </c>
    </row>
    <row r="97" spans="1:22">
      <c r="A97" s="48" t="s">
        <v>224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>
      <c r="A98" s="48" t="s">
        <v>227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>
      <c r="A99" s="48" t="s">
        <v>228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>
      <c r="A100" s="48" t="s">
        <v>229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>
      <c r="A101" s="48" t="s">
        <v>231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>
      <c r="A102" s="48" t="s">
        <v>233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>
      <c r="A103" s="48" t="s">
        <v>236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>
      <c r="A104" s="48" t="s">
        <v>239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>
      <c r="A105" s="48" t="s">
        <v>242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>
      <c r="A106" s="48" t="s">
        <v>246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15453124.009999998</v>
      </c>
      <c r="S107" s="92">
        <f t="shared" si="7"/>
        <v>5667.43</v>
      </c>
      <c r="T107" s="92">
        <f t="shared" si="7"/>
        <v>228851.00999999998</v>
      </c>
      <c r="U107" s="92">
        <f t="shared" si="7"/>
        <v>15539960.470000003</v>
      </c>
      <c r="V107" s="62">
        <f t="shared" si="7"/>
        <v>66794053.149999999</v>
      </c>
    </row>
    <row r="108" spans="1:22" s="133" customFormat="1">
      <c r="A108" s="140" t="s">
        <v>252</v>
      </c>
      <c r="B108" s="137">
        <v>207619.93</v>
      </c>
      <c r="C108" s="137">
        <v>562140.97</v>
      </c>
      <c r="D108" s="137">
        <v>0</v>
      </c>
      <c r="E108" s="137">
        <v>9961.5499999999993</v>
      </c>
      <c r="F108" s="137">
        <v>20314.41</v>
      </c>
      <c r="G108" s="137">
        <v>0</v>
      </c>
      <c r="H108" s="137">
        <v>61883.54</v>
      </c>
      <c r="I108" s="137">
        <v>490314.16</v>
      </c>
      <c r="J108" s="137">
        <v>0</v>
      </c>
      <c r="K108" s="137">
        <v>153505.29</v>
      </c>
      <c r="L108" s="137">
        <v>120750.31</v>
      </c>
      <c r="M108" s="137">
        <v>503811.66</v>
      </c>
      <c r="N108" s="137">
        <v>292076.73</v>
      </c>
      <c r="O108" s="137">
        <v>80130.570000000007</v>
      </c>
      <c r="P108" s="137">
        <v>27395.119999999999</v>
      </c>
      <c r="Q108" s="137">
        <v>21408.46</v>
      </c>
      <c r="R108" s="137">
        <v>1402184.07</v>
      </c>
      <c r="S108" s="137">
        <v>20.3</v>
      </c>
      <c r="T108" s="137">
        <v>156.1</v>
      </c>
      <c r="U108" s="137">
        <v>1359467.65</v>
      </c>
      <c r="V108" s="107">
        <f>SUM(Tabla7[[#This Row],[ 0401100000]:[ 0406909000]])</f>
        <v>5313140.82</v>
      </c>
    </row>
    <row r="109" spans="1:22" s="133" customFormat="1">
      <c r="A109" s="140" t="s">
        <v>304</v>
      </c>
      <c r="B109" s="137">
        <v>231037.24</v>
      </c>
      <c r="C109" s="137">
        <v>578071.81000000006</v>
      </c>
      <c r="D109" s="137">
        <v>0</v>
      </c>
      <c r="E109" s="137">
        <v>68045.14</v>
      </c>
      <c r="F109" s="137">
        <v>11650.28</v>
      </c>
      <c r="G109" s="137">
        <v>0</v>
      </c>
      <c r="H109" s="137">
        <v>114319.36</v>
      </c>
      <c r="I109" s="137">
        <v>516126.07</v>
      </c>
      <c r="J109" s="137">
        <v>0</v>
      </c>
      <c r="K109" s="137">
        <v>165725.54</v>
      </c>
      <c r="L109" s="137">
        <v>121091.43</v>
      </c>
      <c r="M109" s="137">
        <v>397429.27</v>
      </c>
      <c r="N109" s="137">
        <v>201021.18</v>
      </c>
      <c r="O109" s="137">
        <v>39738.15</v>
      </c>
      <c r="P109" s="137">
        <v>36169.370000000003</v>
      </c>
      <c r="Q109" s="137">
        <v>21350.5</v>
      </c>
      <c r="R109" s="137">
        <v>1460396.54</v>
      </c>
      <c r="S109" s="137">
        <v>462.87</v>
      </c>
      <c r="T109" s="137">
        <v>267.38</v>
      </c>
      <c r="U109" s="137">
        <v>1306309.6499999999</v>
      </c>
      <c r="V109" s="107">
        <f>SUM(Tabla7[[#This Row],[ 0401100000]:[ 0406909000]])</f>
        <v>5269211.78</v>
      </c>
    </row>
    <row r="110" spans="1:22" s="133" customFormat="1">
      <c r="A110" s="140" t="s">
        <v>364</v>
      </c>
      <c r="B110" s="137">
        <v>226622.45</v>
      </c>
      <c r="C110" s="137">
        <v>508235.4</v>
      </c>
      <c r="D110" s="137">
        <v>0</v>
      </c>
      <c r="E110" s="137">
        <v>123962.01</v>
      </c>
      <c r="F110" s="137">
        <v>12160.44</v>
      </c>
      <c r="G110" s="137">
        <v>0</v>
      </c>
      <c r="H110" s="137">
        <v>223913.56</v>
      </c>
      <c r="I110" s="137">
        <v>253537.76</v>
      </c>
      <c r="J110" s="137">
        <v>0</v>
      </c>
      <c r="K110" s="137">
        <v>219818.65</v>
      </c>
      <c r="L110" s="137">
        <v>133427.42000000001</v>
      </c>
      <c r="M110" s="137">
        <v>448581.79</v>
      </c>
      <c r="N110" s="137">
        <v>168127.44</v>
      </c>
      <c r="O110" s="137">
        <v>90006.34</v>
      </c>
      <c r="P110" s="137">
        <v>50971.05</v>
      </c>
      <c r="Q110" s="137">
        <v>14986.46</v>
      </c>
      <c r="R110" s="137">
        <v>1669685.42</v>
      </c>
      <c r="S110" s="137">
        <v>241.66</v>
      </c>
      <c r="T110" s="137">
        <v>20671.669999999998</v>
      </c>
      <c r="U110" s="81">
        <v>1467837.38</v>
      </c>
      <c r="V110" s="107">
        <f>SUM(Tabla7[[#This Row],[ 0401100000]:[ 0406909000]])</f>
        <v>5632786.8999999994</v>
      </c>
    </row>
    <row r="111" spans="1:22" s="133" customFormat="1">
      <c r="A111" s="140" t="s">
        <v>398</v>
      </c>
      <c r="B111" s="137">
        <v>175708.92</v>
      </c>
      <c r="C111" s="137">
        <v>621671.27</v>
      </c>
      <c r="D111" s="137">
        <v>0</v>
      </c>
      <c r="E111" s="137">
        <v>89788.4</v>
      </c>
      <c r="F111" s="137">
        <v>22010.19</v>
      </c>
      <c r="G111" s="137">
        <v>0</v>
      </c>
      <c r="H111" s="137">
        <v>144856.76</v>
      </c>
      <c r="I111" s="137">
        <v>461998.24</v>
      </c>
      <c r="J111" s="137">
        <v>0</v>
      </c>
      <c r="K111" s="137">
        <v>121627.13</v>
      </c>
      <c r="L111" s="137">
        <v>115481.75</v>
      </c>
      <c r="M111" s="137">
        <v>389177.04</v>
      </c>
      <c r="N111" s="137">
        <v>106431.17</v>
      </c>
      <c r="O111" s="137">
        <v>18027.77</v>
      </c>
      <c r="P111" s="137">
        <v>67558.23</v>
      </c>
      <c r="Q111" s="137">
        <v>17793.16</v>
      </c>
      <c r="R111" s="137">
        <v>1778164.06</v>
      </c>
      <c r="S111" s="137">
        <v>186.27</v>
      </c>
      <c r="T111" s="137">
        <v>22015.42</v>
      </c>
      <c r="U111" s="137">
        <v>1362639.25</v>
      </c>
      <c r="V111" s="107">
        <f>SUM(Tabla7[[#This Row],[ 0401100000]:[ 0406909000]])</f>
        <v>5515135.0300000003</v>
      </c>
    </row>
    <row r="112" spans="1:22" s="133" customFormat="1">
      <c r="A112" s="140" t="s">
        <v>400</v>
      </c>
      <c r="B112" s="137">
        <v>167444.54</v>
      </c>
      <c r="C112" s="137">
        <v>541091.76</v>
      </c>
      <c r="D112" s="137">
        <v>0</v>
      </c>
      <c r="E112" s="137">
        <v>138628.96</v>
      </c>
      <c r="F112" s="137">
        <v>11836.87</v>
      </c>
      <c r="G112" s="137">
        <v>0</v>
      </c>
      <c r="H112" s="137">
        <v>190387.71</v>
      </c>
      <c r="I112" s="137">
        <v>251053.76</v>
      </c>
      <c r="J112" s="137">
        <v>0</v>
      </c>
      <c r="K112" s="137">
        <v>142177.49</v>
      </c>
      <c r="L112" s="137">
        <v>102738.86</v>
      </c>
      <c r="M112" s="137">
        <v>463485.57</v>
      </c>
      <c r="N112" s="137">
        <v>115406.2</v>
      </c>
      <c r="O112" s="137">
        <v>20216.32</v>
      </c>
      <c r="P112" s="137">
        <v>56814.77</v>
      </c>
      <c r="Q112" s="137">
        <v>21256.799999999999</v>
      </c>
      <c r="R112" s="137">
        <v>4231468.92</v>
      </c>
      <c r="S112" s="137">
        <v>1044.0999999999999</v>
      </c>
      <c r="T112" s="137">
        <v>76849.75</v>
      </c>
      <c r="U112" s="137">
        <v>1545164.46</v>
      </c>
      <c r="V112" s="107">
        <f>SUM(Tabla7[[#This Row],[ 0401100000]:[ 0406909000]])</f>
        <v>8077066.8399999989</v>
      </c>
    </row>
    <row r="113" spans="1:22" s="133" customFormat="1">
      <c r="A113" s="140" t="s">
        <v>402</v>
      </c>
      <c r="B113" s="137">
        <v>349119.09</v>
      </c>
      <c r="C113" s="137">
        <v>938058.69</v>
      </c>
      <c r="D113" s="137">
        <v>0</v>
      </c>
      <c r="E113" s="137">
        <v>200987.16</v>
      </c>
      <c r="F113" s="137">
        <v>41004.07</v>
      </c>
      <c r="G113" s="137">
        <v>0</v>
      </c>
      <c r="H113" s="137">
        <v>206435.13</v>
      </c>
      <c r="I113" s="137">
        <v>0</v>
      </c>
      <c r="J113" s="137">
        <v>0</v>
      </c>
      <c r="K113" s="137">
        <v>178191.5</v>
      </c>
      <c r="L113" s="137">
        <v>106131.95</v>
      </c>
      <c r="M113" s="137">
        <v>440326.52</v>
      </c>
      <c r="N113" s="137">
        <v>57903.360000000001</v>
      </c>
      <c r="O113" s="137">
        <v>20200</v>
      </c>
      <c r="P113" s="137">
        <v>62210.76</v>
      </c>
      <c r="Q113" s="137">
        <v>22308.65</v>
      </c>
      <c r="R113" s="137">
        <v>2064052.6</v>
      </c>
      <c r="S113" s="137">
        <v>638.01</v>
      </c>
      <c r="T113" s="137">
        <v>20809.66</v>
      </c>
      <c r="U113" s="137">
        <v>1622297.65</v>
      </c>
      <c r="V113" s="107">
        <f>SUM(Tabla7[[#This Row],[ 0401100000]:[ 0406909000]])</f>
        <v>6330674.8000000007</v>
      </c>
    </row>
    <row r="114" spans="1:22" s="133" customFormat="1">
      <c r="A114" s="140" t="s">
        <v>404</v>
      </c>
      <c r="B114" s="137">
        <v>329481.62</v>
      </c>
      <c r="C114" s="137">
        <v>792471.27</v>
      </c>
      <c r="D114" s="137">
        <v>0</v>
      </c>
      <c r="E114" s="137">
        <v>89948.93</v>
      </c>
      <c r="F114" s="137">
        <v>31443.94</v>
      </c>
      <c r="G114" s="137">
        <v>0</v>
      </c>
      <c r="H114" s="137">
        <v>180152.76</v>
      </c>
      <c r="I114" s="137">
        <v>236141.6</v>
      </c>
      <c r="J114" s="137">
        <v>0</v>
      </c>
      <c r="K114" s="137">
        <v>186481.66</v>
      </c>
      <c r="L114" s="137">
        <v>107151.21</v>
      </c>
      <c r="M114" s="137">
        <v>564126.06000000006</v>
      </c>
      <c r="N114" s="137">
        <v>54245.54</v>
      </c>
      <c r="O114" s="137">
        <v>30259.19</v>
      </c>
      <c r="P114" s="137">
        <v>70260.19</v>
      </c>
      <c r="Q114" s="137">
        <v>16183.46</v>
      </c>
      <c r="R114" s="137">
        <v>2052933.21</v>
      </c>
      <c r="S114" s="137">
        <v>0</v>
      </c>
      <c r="T114" s="137">
        <v>21753.37</v>
      </c>
      <c r="U114" s="137">
        <v>1244655.6299999999</v>
      </c>
      <c r="V114" s="107">
        <f>SUM(Tabla7[[#This Row],[ 0401100000]:[ 0406909000]])</f>
        <v>6007689.6399999997</v>
      </c>
    </row>
    <row r="115" spans="1:22" s="133" customFormat="1">
      <c r="A115" s="140" t="s">
        <v>406</v>
      </c>
      <c r="B115" s="137">
        <v>232648.19</v>
      </c>
      <c r="C115" s="137">
        <v>677867.02</v>
      </c>
      <c r="D115" s="137">
        <v>0</v>
      </c>
      <c r="E115" s="137">
        <v>96057.34</v>
      </c>
      <c r="F115" s="137">
        <v>24004.26</v>
      </c>
      <c r="G115" s="137">
        <v>0</v>
      </c>
      <c r="H115" s="137">
        <v>173273.21</v>
      </c>
      <c r="I115" s="137">
        <v>53792</v>
      </c>
      <c r="J115" s="137">
        <v>0</v>
      </c>
      <c r="K115" s="137">
        <v>241913.33</v>
      </c>
      <c r="L115" s="137">
        <v>135674.76</v>
      </c>
      <c r="M115" s="137">
        <v>595289.97</v>
      </c>
      <c r="N115" s="137">
        <v>48443.34</v>
      </c>
      <c r="O115" s="137">
        <v>50393.919999999998</v>
      </c>
      <c r="P115" s="137">
        <v>44550.21</v>
      </c>
      <c r="Q115" s="137">
        <v>26511.69</v>
      </c>
      <c r="R115" s="137">
        <v>1614626.13</v>
      </c>
      <c r="S115" s="137">
        <v>102.35</v>
      </c>
      <c r="T115" s="137">
        <v>1590.15</v>
      </c>
      <c r="U115" s="137">
        <v>723668.15</v>
      </c>
      <c r="V115" s="107">
        <f>SUM(Tabla7[[#This Row],[ 0401100000]:[ 0406909000]])</f>
        <v>4740406.0199999996</v>
      </c>
    </row>
    <row r="116" spans="1:22" s="133" customFormat="1">
      <c r="A116" s="140" t="s">
        <v>414</v>
      </c>
      <c r="B116" s="137">
        <v>267391.84000000003</v>
      </c>
      <c r="C116" s="137">
        <v>935032.26</v>
      </c>
      <c r="D116" s="137">
        <v>0</v>
      </c>
      <c r="E116" s="137">
        <v>86002.86</v>
      </c>
      <c r="F116" s="137">
        <v>33012.69</v>
      </c>
      <c r="G116" s="137">
        <v>0</v>
      </c>
      <c r="H116" s="137">
        <v>248313.44</v>
      </c>
      <c r="I116" s="137">
        <v>0</v>
      </c>
      <c r="J116" s="137">
        <v>0</v>
      </c>
      <c r="K116" s="137">
        <v>222445.19</v>
      </c>
      <c r="L116" s="137">
        <v>121765.48</v>
      </c>
      <c r="M116" s="137">
        <v>558824.67000000004</v>
      </c>
      <c r="N116" s="137">
        <v>37464.400000000001</v>
      </c>
      <c r="O116" s="137">
        <v>20265.28</v>
      </c>
      <c r="P116" s="137">
        <v>31002.57</v>
      </c>
      <c r="Q116" s="137">
        <v>16663.810000000001</v>
      </c>
      <c r="R116" s="137">
        <v>2046152.02</v>
      </c>
      <c r="S116" s="137">
        <v>90.45</v>
      </c>
      <c r="T116" s="137">
        <v>12584.05</v>
      </c>
      <c r="U116" s="137">
        <v>676456.26</v>
      </c>
      <c r="V116" s="107">
        <f>SUM(Tabla7[[#This Row],[ 0401100000]:[ 0406909000]])</f>
        <v>5313467.2699999996</v>
      </c>
    </row>
    <row r="117" spans="1:22" s="133" customFormat="1">
      <c r="A117" s="140" t="s">
        <v>416</v>
      </c>
      <c r="B117" s="137">
        <v>212769.55</v>
      </c>
      <c r="C117" s="137">
        <v>721650.71</v>
      </c>
      <c r="D117" s="137">
        <v>0</v>
      </c>
      <c r="E117" s="137">
        <v>229203.45</v>
      </c>
      <c r="F117" s="137">
        <v>18893.88</v>
      </c>
      <c r="G117" s="137">
        <v>0</v>
      </c>
      <c r="H117" s="137">
        <v>206644.12</v>
      </c>
      <c r="I117" s="137">
        <v>315693.40000000002</v>
      </c>
      <c r="J117" s="137">
        <v>1</v>
      </c>
      <c r="K117" s="137">
        <v>186634.69</v>
      </c>
      <c r="L117" s="137">
        <v>111240.15</v>
      </c>
      <c r="M117" s="137">
        <v>506278.49</v>
      </c>
      <c r="N117" s="137">
        <v>35175.22</v>
      </c>
      <c r="O117" s="137">
        <v>30242.880000000001</v>
      </c>
      <c r="P117" s="137">
        <v>47054.68</v>
      </c>
      <c r="Q117" s="137">
        <v>21391.78</v>
      </c>
      <c r="R117" s="137">
        <v>2126882.4700000002</v>
      </c>
      <c r="S117" s="137">
        <v>54</v>
      </c>
      <c r="T117" s="137">
        <v>1535.11</v>
      </c>
      <c r="U117" s="137">
        <v>804436.82</v>
      </c>
      <c r="V117" s="107">
        <f>SUM(Tabla7[[#This Row],[ 0401100000]:[ 0406909000]])</f>
        <v>5575782.4000000004</v>
      </c>
    </row>
    <row r="118" spans="1:22" s="133" customFormat="1">
      <c r="A118" s="140" t="s">
        <v>418</v>
      </c>
      <c r="B118" s="137">
        <v>280226.33</v>
      </c>
      <c r="C118" s="137">
        <v>823593.16</v>
      </c>
      <c r="D118" s="137">
        <v>0</v>
      </c>
      <c r="E118" s="137">
        <v>188583.66</v>
      </c>
      <c r="F118" s="137">
        <v>19354.330000000002</v>
      </c>
      <c r="G118" s="137">
        <v>0</v>
      </c>
      <c r="H118" s="137">
        <v>260168.1</v>
      </c>
      <c r="I118" s="137">
        <v>485684.1</v>
      </c>
      <c r="J118" s="137">
        <v>0</v>
      </c>
      <c r="K118" s="137">
        <v>199980.36</v>
      </c>
      <c r="L118" s="137">
        <v>137023.87</v>
      </c>
      <c r="M118" s="137">
        <v>437979.08</v>
      </c>
      <c r="N118" s="137">
        <v>59366.44</v>
      </c>
      <c r="O118" s="137">
        <v>40334.720000000001</v>
      </c>
      <c r="P118" s="137">
        <v>38827.14</v>
      </c>
      <c r="Q118" s="137">
        <v>25622.83</v>
      </c>
      <c r="R118" s="137">
        <v>1500487.63</v>
      </c>
      <c r="S118" s="137">
        <v>418.05</v>
      </c>
      <c r="T118" s="137">
        <v>37827.339999999997</v>
      </c>
      <c r="U118" s="137">
        <v>920186.86</v>
      </c>
      <c r="V118" s="107">
        <f>SUM(Tabla7[[#This Row],[ 0401100000]:[ 0406909000]])</f>
        <v>5455664</v>
      </c>
    </row>
    <row r="119" spans="1:22" s="133" customFormat="1">
      <c r="A119" s="140" t="s">
        <v>420</v>
      </c>
      <c r="B119" s="137">
        <v>273327.40000000002</v>
      </c>
      <c r="C119" s="137">
        <v>820481.11</v>
      </c>
      <c r="D119" s="137">
        <v>0</v>
      </c>
      <c r="E119" s="137">
        <v>147149.01999999999</v>
      </c>
      <c r="F119" s="137">
        <v>36808.68</v>
      </c>
      <c r="G119" s="137">
        <v>0</v>
      </c>
      <c r="H119" s="137">
        <v>253344.73</v>
      </c>
      <c r="I119" s="137">
        <v>267296</v>
      </c>
      <c r="J119" s="137">
        <v>0</v>
      </c>
      <c r="K119" s="137">
        <v>137447.70000000001</v>
      </c>
      <c r="L119" s="137">
        <v>143233.87</v>
      </c>
      <c r="M119" s="137">
        <v>395465.02</v>
      </c>
      <c r="N119" s="137">
        <v>63430.66</v>
      </c>
      <c r="O119" s="137">
        <v>30226.560000000001</v>
      </c>
      <c r="P119" s="137">
        <v>45931.33</v>
      </c>
      <c r="Q119" s="137">
        <v>21102.55</v>
      </c>
      <c r="R119" s="137">
        <v>1854785.46</v>
      </c>
      <c r="S119" s="137">
        <v>855.18</v>
      </c>
      <c r="T119" s="137">
        <v>44264.21</v>
      </c>
      <c r="U119" s="137">
        <v>1314250.4099999999</v>
      </c>
      <c r="V119" s="107">
        <v>5849399.8899999997</v>
      </c>
    </row>
    <row r="120" spans="1:22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23801818.529999997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14347370.169999998</v>
      </c>
      <c r="V120" s="122">
        <f t="shared" si="8"/>
        <v>69080425.389999986</v>
      </c>
    </row>
    <row r="121" spans="1:22">
      <c r="A121" s="140" t="s">
        <v>423</v>
      </c>
      <c r="B121" s="137">
        <v>306924.59000000003</v>
      </c>
      <c r="C121" s="137">
        <v>656696.9</v>
      </c>
      <c r="D121" s="137">
        <v>0</v>
      </c>
      <c r="E121" s="137">
        <v>137532.14000000001</v>
      </c>
      <c r="F121" s="137">
        <v>19754.189999999999</v>
      </c>
      <c r="G121" s="137">
        <v>0</v>
      </c>
      <c r="H121" s="137">
        <v>72327.44</v>
      </c>
      <c r="I121" s="137">
        <v>335020</v>
      </c>
      <c r="J121" s="137">
        <v>1.88</v>
      </c>
      <c r="K121" s="137">
        <v>125128.99</v>
      </c>
      <c r="L121" s="137">
        <v>122869.71</v>
      </c>
      <c r="M121" s="137">
        <v>458289.21</v>
      </c>
      <c r="N121" s="137">
        <v>39059.910000000003</v>
      </c>
      <c r="O121" s="137">
        <v>50589.74</v>
      </c>
      <c r="P121" s="137">
        <v>24684.639999999999</v>
      </c>
      <c r="Q121" s="137">
        <v>8985.61</v>
      </c>
      <c r="R121" s="81">
        <v>2581118.4</v>
      </c>
      <c r="S121" s="137">
        <v>229.02</v>
      </c>
      <c r="T121" s="137">
        <v>3711.6</v>
      </c>
      <c r="U121" s="137">
        <v>465770.95</v>
      </c>
      <c r="V121" s="107">
        <v>5408694.9199999999</v>
      </c>
    </row>
    <row r="122" spans="1:22" s="133" customFormat="1">
      <c r="A122" s="140" t="s">
        <v>427</v>
      </c>
      <c r="B122" s="137">
        <v>149736.64000000001</v>
      </c>
      <c r="C122" s="137">
        <v>568759.06000000006</v>
      </c>
      <c r="D122" s="137">
        <v>0</v>
      </c>
      <c r="E122" s="137">
        <v>291652.27</v>
      </c>
      <c r="F122" s="137">
        <v>3286.42</v>
      </c>
      <c r="G122" s="137">
        <v>0</v>
      </c>
      <c r="H122" s="137">
        <v>194905.7</v>
      </c>
      <c r="I122" s="137">
        <v>240946.55</v>
      </c>
      <c r="J122" s="137">
        <v>0</v>
      </c>
      <c r="K122" s="137">
        <v>127103.44</v>
      </c>
      <c r="L122" s="137">
        <v>146243.63</v>
      </c>
      <c r="M122" s="137">
        <v>416620.79</v>
      </c>
      <c r="N122" s="137">
        <v>45008.58</v>
      </c>
      <c r="O122" s="137">
        <v>20232.740000000002</v>
      </c>
      <c r="P122" s="137">
        <v>63980.27</v>
      </c>
      <c r="Q122" s="137">
        <v>15672.02</v>
      </c>
      <c r="R122" s="81">
        <v>1884838.03</v>
      </c>
      <c r="S122" s="137">
        <v>37.83</v>
      </c>
      <c r="T122" s="137">
        <v>2143.04</v>
      </c>
      <c r="U122" s="137">
        <v>684232.55</v>
      </c>
      <c r="V122" s="106">
        <v>4855399.5599999996</v>
      </c>
    </row>
    <row r="123" spans="1:22" s="133" customFormat="1">
      <c r="A123" s="140" t="s">
        <v>430</v>
      </c>
      <c r="B123" s="137">
        <v>167787.73</v>
      </c>
      <c r="C123" s="137">
        <v>589431.31999999995</v>
      </c>
      <c r="D123" s="137">
        <v>0</v>
      </c>
      <c r="E123" s="137">
        <v>268498.21000000002</v>
      </c>
      <c r="F123" s="137">
        <v>15814.49</v>
      </c>
      <c r="G123" s="137">
        <v>0</v>
      </c>
      <c r="H123" s="137">
        <v>169014.71</v>
      </c>
      <c r="I123" s="137">
        <v>510048</v>
      </c>
      <c r="J123" s="137">
        <v>0</v>
      </c>
      <c r="K123" s="137">
        <v>198435.52</v>
      </c>
      <c r="L123" s="137">
        <v>148042.44</v>
      </c>
      <c r="M123" s="137">
        <v>507632.85</v>
      </c>
      <c r="N123" s="137">
        <v>63104.91</v>
      </c>
      <c r="O123" s="137">
        <v>70463.360000000001</v>
      </c>
      <c r="P123" s="137">
        <v>30113.06</v>
      </c>
      <c r="Q123" s="137">
        <v>18310.580000000002</v>
      </c>
      <c r="R123" s="81">
        <v>1722354</v>
      </c>
      <c r="S123" s="137">
        <v>318.05</v>
      </c>
      <c r="T123" s="137">
        <v>397.94</v>
      </c>
      <c r="U123" s="137">
        <v>943637.42</v>
      </c>
      <c r="V123" s="107">
        <v>5423404.5899999999</v>
      </c>
    </row>
    <row r="124" spans="1:22" s="133" customFormat="1">
      <c r="A124" s="140" t="s">
        <v>440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>
        <v>1656133.63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3" customFormat="1">
      <c r="A125" s="140" t="s">
        <v>444</v>
      </c>
      <c r="B125" s="137">
        <v>173119.37</v>
      </c>
      <c r="C125" s="137">
        <v>594593.43999999994</v>
      </c>
      <c r="D125" s="137">
        <v>0</v>
      </c>
      <c r="E125" s="137">
        <v>279592.84999999998</v>
      </c>
      <c r="F125" s="137">
        <v>7153.69</v>
      </c>
      <c r="G125" s="137">
        <v>0</v>
      </c>
      <c r="H125" s="137">
        <v>153540.73000000001</v>
      </c>
      <c r="I125" s="137">
        <v>978002.72</v>
      </c>
      <c r="J125" s="137">
        <v>0</v>
      </c>
      <c r="K125" s="137">
        <v>148213.26999999999</v>
      </c>
      <c r="L125" s="137">
        <v>127810.76</v>
      </c>
      <c r="M125" s="137">
        <v>256903.3</v>
      </c>
      <c r="N125" s="137">
        <v>31759.9</v>
      </c>
      <c r="O125" s="137">
        <v>20183.689999999999</v>
      </c>
      <c r="P125" s="137">
        <v>83618.17</v>
      </c>
      <c r="Q125" s="137">
        <v>33000.769999999997</v>
      </c>
      <c r="R125" s="81">
        <v>1720906.21</v>
      </c>
      <c r="S125" s="137">
        <v>1367.91</v>
      </c>
      <c r="T125" s="137">
        <v>10226.549999999999</v>
      </c>
      <c r="U125" s="137">
        <v>942345.48</v>
      </c>
      <c r="V125" s="106">
        <v>5562338.8099999996</v>
      </c>
    </row>
    <row r="126" spans="1:22" s="133" customFormat="1">
      <c r="A126" s="140" t="s">
        <v>448</v>
      </c>
      <c r="B126" s="137">
        <v>283101.56</v>
      </c>
      <c r="C126" s="137">
        <v>590760.01</v>
      </c>
      <c r="D126" s="137">
        <v>7.1</v>
      </c>
      <c r="E126" s="137">
        <v>76942.64</v>
      </c>
      <c r="F126" s="137">
        <v>25389.65</v>
      </c>
      <c r="G126" s="137">
        <v>0</v>
      </c>
      <c r="H126" s="137">
        <v>138103.57</v>
      </c>
      <c r="I126" s="137">
        <v>572365.68000000005</v>
      </c>
      <c r="J126" s="137">
        <v>0</v>
      </c>
      <c r="K126" s="137">
        <v>129468.09</v>
      </c>
      <c r="L126" s="137">
        <v>135006.81</v>
      </c>
      <c r="M126" s="137">
        <v>460446.99</v>
      </c>
      <c r="N126" s="137">
        <v>58658.91</v>
      </c>
      <c r="O126" s="137">
        <v>40374.699999999997</v>
      </c>
      <c r="P126" s="137">
        <v>41975.07</v>
      </c>
      <c r="Q126" s="137">
        <v>37414.51</v>
      </c>
      <c r="R126" s="137">
        <v>952457.49</v>
      </c>
      <c r="S126" s="137">
        <v>43.86</v>
      </c>
      <c r="T126" s="137">
        <v>54962.25</v>
      </c>
      <c r="U126" s="137">
        <v>729615.3</v>
      </c>
      <c r="V126" s="106">
        <v>4327094.1900000004</v>
      </c>
    </row>
    <row r="127" spans="1:22" s="133" customFormat="1">
      <c r="A127" s="140" t="s">
        <v>449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3" customFormat="1">
      <c r="A128" s="140" t="s">
        <v>452</v>
      </c>
      <c r="B128" s="137">
        <v>196615.95</v>
      </c>
      <c r="C128" s="137">
        <v>760298.22</v>
      </c>
      <c r="D128" s="137">
        <v>0</v>
      </c>
      <c r="E128" s="137">
        <v>313491.48</v>
      </c>
      <c r="F128" s="137">
        <v>14775.66</v>
      </c>
      <c r="G128" s="137">
        <v>0</v>
      </c>
      <c r="H128" s="137">
        <v>117383.36</v>
      </c>
      <c r="I128" s="137">
        <v>111527.38</v>
      </c>
      <c r="J128" s="137">
        <v>0</v>
      </c>
      <c r="K128" s="137">
        <v>259471.26</v>
      </c>
      <c r="L128" s="137">
        <v>166498.68</v>
      </c>
      <c r="M128" s="137">
        <v>776654.05</v>
      </c>
      <c r="N128" s="137">
        <v>65468.95</v>
      </c>
      <c r="O128" s="137">
        <v>50387.8</v>
      </c>
      <c r="P128" s="137">
        <v>77767.06</v>
      </c>
      <c r="Q128" s="137">
        <v>28791.34</v>
      </c>
      <c r="R128" s="81">
        <v>1590181.24</v>
      </c>
      <c r="S128" s="137">
        <v>183.89</v>
      </c>
      <c r="T128" s="137">
        <v>78818.59</v>
      </c>
      <c r="U128" s="137">
        <v>737994.06</v>
      </c>
      <c r="V128" s="106">
        <v>5346308.97</v>
      </c>
    </row>
    <row r="129" spans="1:22" s="133" customFormat="1">
      <c r="A129" s="140" t="s">
        <v>455</v>
      </c>
      <c r="B129" s="137">
        <v>204297.77</v>
      </c>
      <c r="C129" s="137">
        <v>852003.17</v>
      </c>
      <c r="D129" s="137">
        <v>0</v>
      </c>
      <c r="E129" s="137">
        <v>141961.17000000001</v>
      </c>
      <c r="F129" s="137">
        <v>11314.69</v>
      </c>
      <c r="G129" s="137">
        <v>0</v>
      </c>
      <c r="H129" s="137">
        <v>126231.46</v>
      </c>
      <c r="I129" s="137">
        <v>14196</v>
      </c>
      <c r="J129" s="137">
        <v>0</v>
      </c>
      <c r="K129" s="137">
        <v>242703.63</v>
      </c>
      <c r="L129" s="137">
        <v>139300.14000000001</v>
      </c>
      <c r="M129" s="137">
        <v>652977.44999999995</v>
      </c>
      <c r="N129" s="137">
        <v>43320.01</v>
      </c>
      <c r="O129" s="137">
        <v>20490.919999999998</v>
      </c>
      <c r="P129" s="137">
        <v>17524.02</v>
      </c>
      <c r="Q129" s="137">
        <v>23519.67</v>
      </c>
      <c r="R129" s="81">
        <v>1575767.45</v>
      </c>
      <c r="S129" s="137">
        <v>0</v>
      </c>
      <c r="T129" s="137">
        <v>16125.72</v>
      </c>
      <c r="U129" s="137">
        <v>896392.62</v>
      </c>
      <c r="V129" s="106">
        <v>4978125.8899999997</v>
      </c>
    </row>
    <row r="130" spans="1:22" s="133" customFormat="1">
      <c r="A130" s="140" t="s">
        <v>458</v>
      </c>
      <c r="B130" s="137">
        <v>282256.05</v>
      </c>
      <c r="C130" s="137">
        <v>987083.9</v>
      </c>
      <c r="D130" s="137">
        <v>0</v>
      </c>
      <c r="E130" s="137">
        <v>182022.05</v>
      </c>
      <c r="F130" s="137">
        <v>35618.42</v>
      </c>
      <c r="G130" s="137">
        <v>0</v>
      </c>
      <c r="H130" s="137">
        <v>150492.66</v>
      </c>
      <c r="I130" s="137">
        <v>596758.89</v>
      </c>
      <c r="J130" s="137">
        <v>0</v>
      </c>
      <c r="K130" s="137">
        <v>229781.99</v>
      </c>
      <c r="L130" s="137">
        <v>138641.65</v>
      </c>
      <c r="M130" s="137">
        <v>588303.81999999995</v>
      </c>
      <c r="N130" s="137">
        <v>67197.259999999995</v>
      </c>
      <c r="O130" s="137">
        <v>30308.74</v>
      </c>
      <c r="P130" s="137">
        <v>28569.759999999998</v>
      </c>
      <c r="Q130" s="137">
        <v>12783.04</v>
      </c>
      <c r="R130" s="81">
        <v>1457396.19</v>
      </c>
      <c r="S130" s="137">
        <v>164.81</v>
      </c>
      <c r="T130" s="137">
        <v>1615.68</v>
      </c>
      <c r="U130" s="137">
        <v>987379.1</v>
      </c>
      <c r="V130" s="106">
        <v>5776374.0099999998</v>
      </c>
    </row>
    <row r="131" spans="1:22" s="133" customFormat="1">
      <c r="A131" s="140" t="s">
        <v>461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3" customFormat="1">
      <c r="A132" s="140" t="s">
        <v>466</v>
      </c>
      <c r="B132" s="137">
        <v>307200.13</v>
      </c>
      <c r="C132" s="137">
        <v>827890.89</v>
      </c>
      <c r="D132" s="137">
        <v>0</v>
      </c>
      <c r="E132" s="137">
        <v>134814.20000000001</v>
      </c>
      <c r="F132" s="137">
        <v>28775.32</v>
      </c>
      <c r="G132" s="137">
        <v>0</v>
      </c>
      <c r="H132" s="137">
        <v>143607.92000000001</v>
      </c>
      <c r="I132" s="133">
        <v>605659.04</v>
      </c>
      <c r="J132" s="137">
        <v>0</v>
      </c>
      <c r="K132" s="137">
        <v>207263.81</v>
      </c>
      <c r="L132" s="137">
        <v>119302.75</v>
      </c>
      <c r="M132" s="137">
        <v>447260.45</v>
      </c>
      <c r="N132" s="137">
        <v>59094.2</v>
      </c>
      <c r="O132" s="133">
        <v>51114.720000000001</v>
      </c>
      <c r="P132" s="137">
        <v>105990.49</v>
      </c>
      <c r="Q132" s="137">
        <v>26242.73</v>
      </c>
      <c r="R132" s="81">
        <v>2133811.9</v>
      </c>
      <c r="S132" s="137">
        <v>183.23</v>
      </c>
      <c r="T132" s="137">
        <v>29960.37</v>
      </c>
      <c r="U132" s="137">
        <v>951975.99</v>
      </c>
      <c r="V132" s="106">
        <v>6180148.1399999997</v>
      </c>
    </row>
    <row r="133" spans="1:22" s="133" customFormat="1">
      <c r="A133" s="140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20755873.439999998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3" customFormat="1">
      <c r="A134" s="211" t="s">
        <v>471</v>
      </c>
      <c r="B134" s="216">
        <v>158049.88</v>
      </c>
      <c r="C134" s="216">
        <v>647681.28000000003</v>
      </c>
      <c r="D134" s="216">
        <v>0</v>
      </c>
      <c r="E134" s="216">
        <v>103613.98</v>
      </c>
      <c r="F134" s="216">
        <v>20828.82</v>
      </c>
      <c r="G134" s="216">
        <v>0</v>
      </c>
      <c r="H134" s="216">
        <v>116077.54</v>
      </c>
      <c r="I134" s="216">
        <v>176537.34</v>
      </c>
      <c r="J134" s="216">
        <v>0</v>
      </c>
      <c r="K134" s="216">
        <v>166357.39000000001</v>
      </c>
      <c r="L134" s="216">
        <v>150339.57</v>
      </c>
      <c r="M134" s="216">
        <v>484399.78</v>
      </c>
      <c r="N134" s="216">
        <v>56013.24</v>
      </c>
      <c r="O134" s="216">
        <v>70414.2</v>
      </c>
      <c r="P134" s="216">
        <v>38866.39</v>
      </c>
      <c r="Q134" s="216">
        <v>14481.87</v>
      </c>
      <c r="R134" s="217">
        <v>2095138.03</v>
      </c>
      <c r="S134" s="216">
        <v>240.06</v>
      </c>
      <c r="T134" s="216">
        <v>1924.24</v>
      </c>
      <c r="U134" s="216">
        <v>831999.92</v>
      </c>
      <c r="V134" s="218">
        <v>5132963.53</v>
      </c>
    </row>
    <row r="135" spans="1:22" s="133" customFormat="1">
      <c r="A135" s="211" t="s">
        <v>473</v>
      </c>
      <c r="B135" s="192">
        <v>222861.76</v>
      </c>
      <c r="C135" s="192">
        <v>691948.82</v>
      </c>
      <c r="D135" s="192">
        <v>0</v>
      </c>
      <c r="E135" s="192">
        <v>45795.96</v>
      </c>
      <c r="F135" s="192">
        <v>13559.47</v>
      </c>
      <c r="G135" s="192">
        <v>0</v>
      </c>
      <c r="H135" s="192">
        <v>124079.78</v>
      </c>
      <c r="I135" s="192">
        <v>1266470.52</v>
      </c>
      <c r="J135" s="192">
        <v>0</v>
      </c>
      <c r="K135" s="192">
        <v>136724.57</v>
      </c>
      <c r="L135" s="192">
        <v>172120.56</v>
      </c>
      <c r="M135" s="192">
        <v>366285.29</v>
      </c>
      <c r="N135" s="192">
        <v>56626</v>
      </c>
      <c r="O135" s="192">
        <v>417.74</v>
      </c>
      <c r="P135" s="192">
        <v>18940.09</v>
      </c>
      <c r="Q135" s="192">
        <v>12608.85</v>
      </c>
      <c r="R135" s="192">
        <v>1532021.21</v>
      </c>
      <c r="S135" s="192">
        <v>499.46</v>
      </c>
      <c r="T135" s="192">
        <v>1822.18</v>
      </c>
      <c r="U135" s="192">
        <v>784225.54</v>
      </c>
      <c r="V135" s="193">
        <v>5447007.7999999998</v>
      </c>
    </row>
    <row r="136" spans="1:22" s="133" customFormat="1">
      <c r="A136" s="211" t="s">
        <v>475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3" customFormat="1">
      <c r="A137" s="211" t="s">
        <v>477</v>
      </c>
      <c r="B137" s="192">
        <v>270052.02</v>
      </c>
      <c r="C137" s="192">
        <v>910131.96</v>
      </c>
      <c r="D137" s="192">
        <v>0</v>
      </c>
      <c r="E137" s="192">
        <v>367960.72</v>
      </c>
      <c r="F137" s="192">
        <v>16672.07</v>
      </c>
      <c r="G137" s="192">
        <v>0</v>
      </c>
      <c r="H137" s="192">
        <v>152723.10999999999</v>
      </c>
      <c r="I137" s="192">
        <v>819555.5</v>
      </c>
      <c r="J137" s="192">
        <v>0</v>
      </c>
      <c r="K137" s="192">
        <v>70157.33</v>
      </c>
      <c r="L137" s="192">
        <v>139822.66</v>
      </c>
      <c r="M137" s="192">
        <v>365409.12</v>
      </c>
      <c r="N137" s="192">
        <v>60753.99</v>
      </c>
      <c r="O137" s="192">
        <v>71551.539999999994</v>
      </c>
      <c r="P137" s="192">
        <v>66099.740000000005</v>
      </c>
      <c r="Q137" s="192">
        <v>10293.23</v>
      </c>
      <c r="R137" s="192">
        <v>1724199.44</v>
      </c>
      <c r="S137" s="192">
        <v>0</v>
      </c>
      <c r="T137" s="192">
        <v>1178.07</v>
      </c>
      <c r="U137" s="192">
        <v>714387.94</v>
      </c>
      <c r="V137" s="193">
        <v>5760948.4400000004</v>
      </c>
    </row>
    <row r="138" spans="1:22" s="133" customFormat="1">
      <c r="A138" s="211" t="s">
        <v>479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3" customFormat="1">
      <c r="A139" s="211" t="s">
        <v>481</v>
      </c>
      <c r="B139" s="192">
        <v>256728.18</v>
      </c>
      <c r="C139" s="192">
        <v>1056110.6299999999</v>
      </c>
      <c r="D139" s="192">
        <v>0</v>
      </c>
      <c r="E139" s="192">
        <v>209465.01</v>
      </c>
      <c r="F139" s="192">
        <v>22109.200000000001</v>
      </c>
      <c r="G139" s="192">
        <v>0</v>
      </c>
      <c r="H139" s="192">
        <v>208869.84</v>
      </c>
      <c r="I139" s="192">
        <v>598067.69999999995</v>
      </c>
      <c r="J139" s="192">
        <v>0</v>
      </c>
      <c r="K139" s="192">
        <v>253771.57</v>
      </c>
      <c r="L139" s="192">
        <v>146722.69</v>
      </c>
      <c r="M139" s="192">
        <v>955965.27</v>
      </c>
      <c r="N139" s="192">
        <v>115936.11</v>
      </c>
      <c r="O139" s="192">
        <v>50412.959999999999</v>
      </c>
      <c r="P139" s="192">
        <v>43120.17</v>
      </c>
      <c r="Q139" s="192">
        <v>18585.349999999999</v>
      </c>
      <c r="R139" s="192">
        <v>1857464.28</v>
      </c>
      <c r="S139" s="192">
        <v>478.09</v>
      </c>
      <c r="T139" s="192">
        <v>75101.05</v>
      </c>
      <c r="U139" s="192">
        <v>630087.5</v>
      </c>
      <c r="V139" s="193">
        <v>6498995.5999999996</v>
      </c>
    </row>
    <row r="140" spans="1:22" s="133" customFormat="1">
      <c r="A140" s="211" t="s">
        <v>483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3" customFormat="1">
      <c r="A141" s="211" t="s">
        <v>486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2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2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2">
        <v>2103377.12</v>
      </c>
      <c r="S141" s="74">
        <v>548.71</v>
      </c>
      <c r="T141" s="74">
        <v>1664.99</v>
      </c>
      <c r="U141" s="192">
        <v>1104325.55</v>
      </c>
      <c r="V141" s="193">
        <v>6956934.8399999999</v>
      </c>
    </row>
    <row r="142" spans="1:22" s="133" customFormat="1">
      <c r="A142" s="211" t="s">
        <v>489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3" customFormat="1">
      <c r="A143" s="211" t="s">
        <v>492</v>
      </c>
      <c r="B143" s="192">
        <v>231902.36</v>
      </c>
      <c r="C143" s="192">
        <v>1158288.02</v>
      </c>
      <c r="D143" s="192">
        <v>0</v>
      </c>
      <c r="E143" s="192">
        <v>390274.55</v>
      </c>
      <c r="F143" s="192">
        <v>20534.669999999998</v>
      </c>
      <c r="G143" s="192">
        <v>0</v>
      </c>
      <c r="H143" s="192">
        <v>169703.76</v>
      </c>
      <c r="I143" s="192">
        <v>47757.7</v>
      </c>
      <c r="J143" s="192">
        <v>0</v>
      </c>
      <c r="K143" s="192">
        <v>496636.11</v>
      </c>
      <c r="L143" s="192">
        <v>143972.07999999999</v>
      </c>
      <c r="M143" s="192">
        <v>1506780.66</v>
      </c>
      <c r="N143" s="192">
        <v>96013.75</v>
      </c>
      <c r="O143" s="192">
        <v>52113.32</v>
      </c>
      <c r="P143" s="192">
        <v>68067.78</v>
      </c>
      <c r="Q143" s="192">
        <v>21052.67</v>
      </c>
      <c r="R143" s="192">
        <v>1995815.14</v>
      </c>
      <c r="S143" s="192">
        <v>980.99</v>
      </c>
      <c r="T143" s="192">
        <v>10950.53</v>
      </c>
      <c r="U143" s="192">
        <v>803918.06</v>
      </c>
      <c r="V143" s="193">
        <v>7214762.1500000004</v>
      </c>
    </row>
    <row r="144" spans="1:22" s="133" customFormat="1">
      <c r="A144" s="211" t="s">
        <v>495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3" customFormat="1" ht="15" thickBot="1">
      <c r="A145" s="211" t="s">
        <v>497</v>
      </c>
      <c r="B145" s="192">
        <v>250170.73</v>
      </c>
      <c r="C145" s="192">
        <v>728578.52</v>
      </c>
      <c r="D145" s="192">
        <v>0</v>
      </c>
      <c r="E145" s="192">
        <v>25628.91</v>
      </c>
      <c r="F145" s="192">
        <v>22191.07</v>
      </c>
      <c r="G145" s="192">
        <v>0</v>
      </c>
      <c r="H145" s="192">
        <v>158160.54</v>
      </c>
      <c r="I145" s="192">
        <v>28418.55</v>
      </c>
      <c r="J145" s="192">
        <v>0</v>
      </c>
      <c r="K145" s="192">
        <v>276949.55</v>
      </c>
      <c r="L145" s="192">
        <v>162345.71</v>
      </c>
      <c r="M145" s="192">
        <v>1067516.02</v>
      </c>
      <c r="N145" s="192">
        <v>77327.3</v>
      </c>
      <c r="O145" s="192">
        <v>40419.199999999997</v>
      </c>
      <c r="P145" s="192">
        <v>44975.45</v>
      </c>
      <c r="Q145" s="192">
        <v>29379.43</v>
      </c>
      <c r="R145" s="192">
        <v>2124585.38</v>
      </c>
      <c r="S145" s="192">
        <v>359.46</v>
      </c>
      <c r="T145" s="192">
        <v>49704.3</v>
      </c>
      <c r="U145" s="192">
        <v>1110636.51</v>
      </c>
      <c r="V145" s="193">
        <v>6197346.6299999999</v>
      </c>
    </row>
    <row r="146" spans="1:22" s="133" customFormat="1" ht="15" thickTop="1">
      <c r="A146" s="149"/>
      <c r="B146" s="242">
        <f>+SUM(B134:B145)</f>
        <v>3080681.06</v>
      </c>
      <c r="C146" s="242">
        <f t="shared" ref="C146:V146" si="10">+SUM(C134:C145)</f>
        <v>11183449.17</v>
      </c>
      <c r="D146" s="242">
        <f t="shared" si="10"/>
        <v>0</v>
      </c>
      <c r="E146" s="242">
        <f t="shared" si="10"/>
        <v>3226820.65</v>
      </c>
      <c r="F146" s="242">
        <f t="shared" si="10"/>
        <v>276498</v>
      </c>
      <c r="G146" s="242">
        <f t="shared" si="10"/>
        <v>0</v>
      </c>
      <c r="H146" s="242">
        <f t="shared" si="10"/>
        <v>2096953.2900000003</v>
      </c>
      <c r="I146" s="242">
        <f t="shared" si="10"/>
        <v>6767896.5600000005</v>
      </c>
      <c r="J146" s="242">
        <f t="shared" si="10"/>
        <v>22.15</v>
      </c>
      <c r="K146" s="242">
        <f t="shared" si="10"/>
        <v>3163671.09</v>
      </c>
      <c r="L146" s="242">
        <f t="shared" si="10"/>
        <v>1874482.8300000003</v>
      </c>
      <c r="M146" s="242">
        <f t="shared" si="10"/>
        <v>11115722.829999998</v>
      </c>
      <c r="N146" s="242">
        <f t="shared" si="10"/>
        <v>1072726.6299999999</v>
      </c>
      <c r="O146" s="242">
        <f t="shared" si="10"/>
        <v>498975.62000000011</v>
      </c>
      <c r="P146" s="242">
        <f t="shared" si="10"/>
        <v>746557.67999999982</v>
      </c>
      <c r="Q146" s="242">
        <f t="shared" si="10"/>
        <v>231512.31</v>
      </c>
      <c r="R146" s="242">
        <f t="shared" si="10"/>
        <v>24095315.880000003</v>
      </c>
      <c r="S146" s="242">
        <f t="shared" si="10"/>
        <v>6820.99</v>
      </c>
      <c r="T146" s="242">
        <f t="shared" si="10"/>
        <v>306418.45999999996</v>
      </c>
      <c r="U146" s="242">
        <f t="shared" si="10"/>
        <v>11173731.16</v>
      </c>
      <c r="V146" s="242">
        <f t="shared" si="10"/>
        <v>80918256.359999999</v>
      </c>
    </row>
    <row r="147" spans="1:22" s="133" customFormat="1">
      <c r="A147" s="211" t="s">
        <v>499</v>
      </c>
      <c r="B147" s="137">
        <v>256531.09</v>
      </c>
      <c r="C147" s="137">
        <v>913508.9</v>
      </c>
      <c r="D147" s="137">
        <v>0</v>
      </c>
      <c r="E147" s="137">
        <v>126024.64</v>
      </c>
      <c r="F147" s="137">
        <v>16241.27</v>
      </c>
      <c r="G147" s="137">
        <v>0</v>
      </c>
      <c r="H147" s="137">
        <v>152401.26</v>
      </c>
      <c r="I147" s="137">
        <v>85176</v>
      </c>
      <c r="J147" s="137">
        <v>0</v>
      </c>
      <c r="K147" s="137">
        <v>273478.15999999997</v>
      </c>
      <c r="L147" s="137">
        <v>135300.70000000001</v>
      </c>
      <c r="M147" s="81">
        <v>1010174.75</v>
      </c>
      <c r="N147" s="137">
        <v>77752.7</v>
      </c>
      <c r="O147" s="137">
        <v>30508.31</v>
      </c>
      <c r="P147" s="137">
        <v>67061.03</v>
      </c>
      <c r="Q147" s="137">
        <v>22038.720000000001</v>
      </c>
      <c r="R147" s="81">
        <v>2069365.85</v>
      </c>
      <c r="S147" s="137">
        <v>718.26</v>
      </c>
      <c r="T147" s="137">
        <v>2481.96</v>
      </c>
      <c r="U147" s="81">
        <v>1049016.57</v>
      </c>
      <c r="V147" s="106">
        <v>6287780.1699999999</v>
      </c>
    </row>
    <row r="148" spans="1:22" s="133" customFormat="1">
      <c r="A148" s="211" t="s">
        <v>502</v>
      </c>
      <c r="B148" s="192">
        <v>159607.79999999999</v>
      </c>
      <c r="C148" s="192">
        <v>731079.89</v>
      </c>
      <c r="D148" s="192">
        <v>0</v>
      </c>
      <c r="E148" s="192">
        <v>284364.43</v>
      </c>
      <c r="F148" s="192">
        <v>17922.97</v>
      </c>
      <c r="G148" s="192">
        <v>0</v>
      </c>
      <c r="H148" s="192">
        <v>214849.17</v>
      </c>
      <c r="I148" s="192">
        <v>548562.69999999995</v>
      </c>
      <c r="J148" s="192">
        <v>0</v>
      </c>
      <c r="K148" s="192">
        <v>310414.26</v>
      </c>
      <c r="L148" s="192">
        <v>176958.12</v>
      </c>
      <c r="M148" s="192">
        <v>1006603.71</v>
      </c>
      <c r="N148" s="192">
        <v>91419.57</v>
      </c>
      <c r="O148" s="192">
        <v>31177.17</v>
      </c>
      <c r="P148" s="192">
        <v>95914.1</v>
      </c>
      <c r="Q148" s="192">
        <v>14394.01</v>
      </c>
      <c r="R148" s="192">
        <v>2227932.83</v>
      </c>
      <c r="S148" s="192">
        <v>0</v>
      </c>
      <c r="T148" s="192">
        <v>42457.55</v>
      </c>
      <c r="U148" s="192">
        <v>980562.76</v>
      </c>
      <c r="V148" s="193">
        <v>6934221.04</v>
      </c>
    </row>
    <row r="149" spans="1:22" s="133" customFormat="1">
      <c r="A149" s="211" t="s">
        <v>503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3" customFormat="1">
      <c r="A150" s="211" t="s">
        <v>506</v>
      </c>
      <c r="B150" s="192">
        <v>407353.88</v>
      </c>
      <c r="C150" s="192">
        <v>1714257.65</v>
      </c>
      <c r="D150" s="192">
        <v>0</v>
      </c>
      <c r="E150" s="192">
        <v>367289.27</v>
      </c>
      <c r="F150" s="192">
        <v>48532.13</v>
      </c>
      <c r="G150" s="192">
        <v>0</v>
      </c>
      <c r="H150" s="192">
        <v>322156.57</v>
      </c>
      <c r="I150" s="192">
        <v>789115.1</v>
      </c>
      <c r="J150" s="192">
        <v>0.02</v>
      </c>
      <c r="K150" s="192">
        <v>251690.69</v>
      </c>
      <c r="L150" s="192">
        <v>143963.34</v>
      </c>
      <c r="M150" s="192">
        <v>1003908.58</v>
      </c>
      <c r="N150" s="192">
        <v>105441.3</v>
      </c>
      <c r="O150" s="192">
        <v>52620.46</v>
      </c>
      <c r="P150" s="192">
        <v>168438.46</v>
      </c>
      <c r="Q150" s="192">
        <v>12849.98</v>
      </c>
      <c r="R150" s="192">
        <v>1140149.93</v>
      </c>
      <c r="S150" s="192">
        <v>32.93</v>
      </c>
      <c r="T150" s="192">
        <v>76045.55</v>
      </c>
      <c r="U150" s="192">
        <v>1534082.38</v>
      </c>
      <c r="V150" s="193">
        <v>8137928.2199999997</v>
      </c>
    </row>
    <row r="151" spans="1:22" s="133" customFormat="1">
      <c r="A151" s="211" t="s">
        <v>512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>
        <v>1389378.19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3" customFormat="1">
      <c r="A152" s="211" t="s">
        <v>513</v>
      </c>
      <c r="B152" s="192">
        <v>761294.98</v>
      </c>
      <c r="C152" s="192">
        <v>1768847.49</v>
      </c>
      <c r="D152" s="192">
        <v>0</v>
      </c>
      <c r="E152" s="192">
        <v>215260.18</v>
      </c>
      <c r="F152" s="192">
        <v>64594.41</v>
      </c>
      <c r="G152" s="192">
        <v>0</v>
      </c>
      <c r="H152" s="192">
        <v>753344.77</v>
      </c>
      <c r="I152" s="192">
        <v>1247974.8</v>
      </c>
      <c r="J152" s="192">
        <v>0</v>
      </c>
      <c r="K152" s="192">
        <v>258175.96</v>
      </c>
      <c r="L152" s="192">
        <v>155979</v>
      </c>
      <c r="M152" s="192">
        <v>1154569.1000000001</v>
      </c>
      <c r="N152" s="192">
        <v>122554.65</v>
      </c>
      <c r="O152" s="192">
        <v>50546.61</v>
      </c>
      <c r="P152" s="192">
        <v>72033.460000000006</v>
      </c>
      <c r="Q152" s="192">
        <v>16626.560000000001</v>
      </c>
      <c r="R152" s="192">
        <v>2174298.52</v>
      </c>
      <c r="S152" s="192">
        <v>88</v>
      </c>
      <c r="T152" s="192">
        <v>22779.81</v>
      </c>
      <c r="U152" s="192">
        <v>1146746.57</v>
      </c>
      <c r="V152" s="193">
        <v>9985714.8699999992</v>
      </c>
    </row>
    <row r="153" spans="1:22" s="133" customFormat="1">
      <c r="A153" s="211" t="s">
        <v>514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3" customFormat="1">
      <c r="A154" s="211" t="s">
        <v>518</v>
      </c>
      <c r="B154" s="192">
        <v>351193.38</v>
      </c>
      <c r="C154" s="192">
        <v>929305.63</v>
      </c>
      <c r="D154" s="192">
        <v>0</v>
      </c>
      <c r="E154" s="192">
        <v>111880.74</v>
      </c>
      <c r="F154" s="192">
        <v>21702.73</v>
      </c>
      <c r="G154" s="192">
        <v>0</v>
      </c>
      <c r="H154" s="192">
        <v>68153.34</v>
      </c>
      <c r="I154" s="192">
        <v>491894.4</v>
      </c>
      <c r="J154" s="192">
        <v>0</v>
      </c>
      <c r="K154" s="192">
        <v>436898.09</v>
      </c>
      <c r="L154" s="192">
        <v>141388.53</v>
      </c>
      <c r="M154" s="192">
        <v>1269977.69</v>
      </c>
      <c r="N154" s="192">
        <v>127041.04</v>
      </c>
      <c r="O154" s="192">
        <v>20322.23</v>
      </c>
      <c r="P154" s="192">
        <v>132931.42000000001</v>
      </c>
      <c r="Q154" s="192">
        <v>17134.259999999998</v>
      </c>
      <c r="R154" s="192">
        <v>2019982.9</v>
      </c>
      <c r="S154" s="192">
        <v>52.22</v>
      </c>
      <c r="T154" s="192">
        <v>40529.17</v>
      </c>
      <c r="U154" s="192">
        <v>1336359.08</v>
      </c>
      <c r="V154" s="193">
        <v>7516746.8499999996</v>
      </c>
    </row>
    <row r="155" spans="1:22" s="133" customFormat="1">
      <c r="A155" s="211" t="s">
        <v>519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3" customFormat="1">
      <c r="A156" s="211" t="s">
        <v>520</v>
      </c>
      <c r="B156" s="192">
        <v>325992.5</v>
      </c>
      <c r="C156" s="192">
        <v>1022695.67</v>
      </c>
      <c r="D156" s="192">
        <v>0</v>
      </c>
      <c r="E156" s="192">
        <v>224512.9</v>
      </c>
      <c r="F156" s="192">
        <v>51148.19</v>
      </c>
      <c r="G156" s="192">
        <v>0</v>
      </c>
      <c r="H156" s="192">
        <v>153060.54999999999</v>
      </c>
      <c r="I156" s="192">
        <v>1358909.5</v>
      </c>
      <c r="J156" s="192">
        <v>0</v>
      </c>
      <c r="K156" s="192">
        <v>533228.89</v>
      </c>
      <c r="L156" s="192">
        <v>184151.62</v>
      </c>
      <c r="M156" s="192">
        <v>1211595.74</v>
      </c>
      <c r="N156" s="192">
        <v>117260.94</v>
      </c>
      <c r="O156" s="192">
        <v>76367.98</v>
      </c>
      <c r="P156" s="192">
        <v>118342.56</v>
      </c>
      <c r="Q156" s="192">
        <v>20198.91</v>
      </c>
      <c r="R156" s="192">
        <v>2260788.7599999998</v>
      </c>
      <c r="S156" s="192">
        <v>463.84</v>
      </c>
      <c r="T156" s="192">
        <v>3267.69</v>
      </c>
      <c r="U156" s="192">
        <v>1388897.8</v>
      </c>
      <c r="V156" s="193">
        <v>9050884.0399999991</v>
      </c>
    </row>
    <row r="157" spans="1:22" s="133" customFormat="1">
      <c r="A157" s="211" t="s">
        <v>524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4">
        <v>7448394.2599999998</v>
      </c>
    </row>
    <row r="158" spans="1:22" s="133" customFormat="1" ht="15" thickBot="1">
      <c r="A158" s="211" t="s">
        <v>526</v>
      </c>
      <c r="B158" s="192">
        <v>414603.35</v>
      </c>
      <c r="C158" s="192">
        <v>1223592.47</v>
      </c>
      <c r="D158" s="192">
        <v>0</v>
      </c>
      <c r="E158" s="192">
        <v>131770.5</v>
      </c>
      <c r="F158" s="192">
        <v>34382.33</v>
      </c>
      <c r="G158" s="192">
        <v>0</v>
      </c>
      <c r="H158" s="192">
        <v>242852.66</v>
      </c>
      <c r="I158" s="192">
        <v>365713.9</v>
      </c>
      <c r="J158" s="192">
        <v>7302.91</v>
      </c>
      <c r="K158" s="192">
        <v>360475.94</v>
      </c>
      <c r="L158" s="192">
        <v>169425.48</v>
      </c>
      <c r="M158" s="192">
        <v>1049660.79</v>
      </c>
      <c r="N158" s="192">
        <v>104728.9</v>
      </c>
      <c r="O158" s="192">
        <v>52319.92</v>
      </c>
      <c r="P158" s="192">
        <v>182030.37</v>
      </c>
      <c r="Q158" s="192">
        <v>15808.51</v>
      </c>
      <c r="R158" s="192">
        <v>2361931.87</v>
      </c>
      <c r="S158" s="192">
        <v>747.87</v>
      </c>
      <c r="T158" s="192">
        <v>59720.99</v>
      </c>
      <c r="U158" s="192">
        <v>1333542.97</v>
      </c>
      <c r="V158" s="193">
        <v>8110611.7300000004</v>
      </c>
    </row>
    <row r="159" spans="1:22" s="133" customFormat="1" ht="15" thickTop="1">
      <c r="A159" s="149"/>
      <c r="B159" s="242">
        <f>+SUM(B147:B158)</f>
        <v>4400558.8999999994</v>
      </c>
      <c r="C159" s="242">
        <f t="shared" ref="C159:V159" si="11">+SUM(C147:C158)</f>
        <v>14922593.24</v>
      </c>
      <c r="D159" s="242">
        <f t="shared" si="11"/>
        <v>0</v>
      </c>
      <c r="E159" s="242">
        <f t="shared" si="11"/>
        <v>2743549.39</v>
      </c>
      <c r="F159" s="242">
        <f t="shared" si="11"/>
        <v>376765.85</v>
      </c>
      <c r="G159" s="242">
        <f t="shared" si="11"/>
        <v>0</v>
      </c>
      <c r="H159" s="242">
        <f t="shared" si="11"/>
        <v>3342832.4</v>
      </c>
      <c r="I159" s="242">
        <f t="shared" si="11"/>
        <v>5814649.6000000006</v>
      </c>
      <c r="J159" s="242">
        <f t="shared" si="11"/>
        <v>7303.7</v>
      </c>
      <c r="K159" s="242">
        <f t="shared" si="11"/>
        <v>4009510.62</v>
      </c>
      <c r="L159" s="242">
        <f t="shared" si="11"/>
        <v>1833251.6800000002</v>
      </c>
      <c r="M159" s="242">
        <f t="shared" si="11"/>
        <v>13278657.800000001</v>
      </c>
      <c r="N159" s="242">
        <f t="shared" si="11"/>
        <v>1341598.29</v>
      </c>
      <c r="O159" s="242">
        <f t="shared" si="11"/>
        <v>467923.89999999991</v>
      </c>
      <c r="P159" s="242">
        <f t="shared" si="11"/>
        <v>1546904.6400000001</v>
      </c>
      <c r="Q159" s="242">
        <f t="shared" si="11"/>
        <v>224074.49000000002</v>
      </c>
      <c r="R159" s="242">
        <f t="shared" si="11"/>
        <v>24714003.929999996</v>
      </c>
      <c r="S159" s="242">
        <f t="shared" si="11"/>
        <v>4987.1699999999992</v>
      </c>
      <c r="T159" s="242">
        <f t="shared" si="11"/>
        <v>375277.73</v>
      </c>
      <c r="U159" s="242">
        <f t="shared" si="11"/>
        <v>15464135.270000001</v>
      </c>
      <c r="V159" s="242">
        <f t="shared" si="11"/>
        <v>94868578.599999994</v>
      </c>
    </row>
    <row r="160" spans="1:22" s="133" customFormat="1">
      <c r="A160" s="211" t="s">
        <v>529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52">
        <v>8366723.4100000001</v>
      </c>
    </row>
    <row r="161" spans="1:22" s="133" customFormat="1">
      <c r="A161" s="211" t="s">
        <v>532</v>
      </c>
      <c r="B161" s="256">
        <v>448371.27</v>
      </c>
      <c r="C161" s="256">
        <v>1625404.23</v>
      </c>
      <c r="D161" s="256">
        <v>9.58</v>
      </c>
      <c r="E161" s="256">
        <v>322241.49</v>
      </c>
      <c r="F161" s="256">
        <v>103310.92</v>
      </c>
      <c r="G161" s="256">
        <v>1.7</v>
      </c>
      <c r="H161" s="256">
        <v>187164</v>
      </c>
      <c r="I161" s="256">
        <v>471797.1</v>
      </c>
      <c r="J161" s="256">
        <v>0</v>
      </c>
      <c r="K161" s="256">
        <v>246096.31</v>
      </c>
      <c r="L161" s="256">
        <v>220631.08</v>
      </c>
      <c r="M161" s="256">
        <v>1046466.31</v>
      </c>
      <c r="N161" s="256">
        <v>110405.28</v>
      </c>
      <c r="O161" s="256">
        <v>32701.93</v>
      </c>
      <c r="P161" s="256">
        <v>140937.21</v>
      </c>
      <c r="Q161" s="256">
        <v>24465.69</v>
      </c>
      <c r="R161" s="256">
        <v>2220582.06</v>
      </c>
      <c r="S161" s="256">
        <v>5.47</v>
      </c>
      <c r="T161" s="256">
        <v>52974.85</v>
      </c>
      <c r="U161" s="256">
        <v>1301578.2</v>
      </c>
      <c r="V161" s="257">
        <v>8555144.6799999997</v>
      </c>
    </row>
    <row r="162" spans="1:22" s="133" customFormat="1">
      <c r="A162" s="211" t="s">
        <v>534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52">
        <v>9430064.4700000007</v>
      </c>
    </row>
    <row r="163" spans="1:22" s="133" customFormat="1">
      <c r="A163" s="211" t="s">
        <v>536</v>
      </c>
      <c r="B163" s="256">
        <v>415806.56</v>
      </c>
      <c r="C163" s="256">
        <v>1605882.04</v>
      </c>
      <c r="D163" s="256">
        <v>0</v>
      </c>
      <c r="E163" s="256">
        <v>320019.40000000002</v>
      </c>
      <c r="F163" s="256">
        <v>63608.19</v>
      </c>
      <c r="G163" s="256">
        <v>0</v>
      </c>
      <c r="H163" s="256">
        <v>154053.53</v>
      </c>
      <c r="I163" s="256">
        <v>0</v>
      </c>
      <c r="J163" s="256">
        <v>6.7</v>
      </c>
      <c r="K163" s="256">
        <v>232168.24</v>
      </c>
      <c r="L163" s="256">
        <v>169143.97</v>
      </c>
      <c r="M163" s="256">
        <v>1536656.26</v>
      </c>
      <c r="N163" s="256">
        <v>142189.59</v>
      </c>
      <c r="O163" s="256">
        <v>41029.32</v>
      </c>
      <c r="P163" s="256">
        <v>173546.7</v>
      </c>
      <c r="Q163" s="256">
        <v>25248.53</v>
      </c>
      <c r="R163" s="256">
        <v>2555186.62</v>
      </c>
      <c r="S163" s="256">
        <v>1516.61</v>
      </c>
      <c r="T163" s="256">
        <v>96465.47</v>
      </c>
      <c r="U163" s="256">
        <v>1391391.83</v>
      </c>
      <c r="V163" s="257">
        <v>8923919.5600000005</v>
      </c>
    </row>
    <row r="164" spans="1:22" s="133" customFormat="1">
      <c r="A164" s="211" t="s">
        <v>539</v>
      </c>
      <c r="B164" s="6">
        <v>458987.16</v>
      </c>
      <c r="C164" s="6">
        <v>1190080.17</v>
      </c>
      <c r="D164" s="6">
        <v>0</v>
      </c>
      <c r="E164" s="6">
        <v>263312.65000000002</v>
      </c>
      <c r="F164" s="6">
        <v>59667.69</v>
      </c>
      <c r="G164" s="6">
        <v>0</v>
      </c>
      <c r="H164" s="6">
        <v>144711.64000000001</v>
      </c>
      <c r="I164" s="6">
        <v>48266.400000000001</v>
      </c>
      <c r="J164" s="6">
        <v>0</v>
      </c>
      <c r="K164" s="6">
        <v>220572.82</v>
      </c>
      <c r="L164" s="6">
        <v>164800.03</v>
      </c>
      <c r="M164" s="6">
        <v>1421444.91</v>
      </c>
      <c r="N164" s="6">
        <v>101125.89</v>
      </c>
      <c r="O164" s="6">
        <v>50824.5</v>
      </c>
      <c r="P164" s="6">
        <v>104867.28</v>
      </c>
      <c r="Q164" s="6">
        <v>13182.88</v>
      </c>
      <c r="R164" s="6">
        <v>2501284.25</v>
      </c>
      <c r="S164" s="6">
        <v>15.71</v>
      </c>
      <c r="T164" s="6">
        <v>5663.21</v>
      </c>
      <c r="U164" s="6">
        <v>1201199.97</v>
      </c>
      <c r="V164" s="252">
        <v>7950007.1600000001</v>
      </c>
    </row>
    <row r="165" spans="1:22" s="133" customFormat="1">
      <c r="A165" s="211" t="s">
        <v>541</v>
      </c>
      <c r="B165" s="256">
        <v>482423.54</v>
      </c>
      <c r="C165" s="256">
        <v>1439791.24</v>
      </c>
      <c r="D165" s="256">
        <v>0</v>
      </c>
      <c r="E165" s="256">
        <v>162896.91</v>
      </c>
      <c r="F165" s="256">
        <v>53628.94</v>
      </c>
      <c r="G165" s="256">
        <v>0</v>
      </c>
      <c r="H165" s="256">
        <v>157406.42000000001</v>
      </c>
      <c r="I165" s="256">
        <v>349084.8</v>
      </c>
      <c r="J165" s="256">
        <v>0</v>
      </c>
      <c r="K165" s="256">
        <v>387760.72</v>
      </c>
      <c r="L165" s="256">
        <v>164821.23000000001</v>
      </c>
      <c r="M165" s="256">
        <v>1455337.47</v>
      </c>
      <c r="N165" s="256">
        <v>125325.16</v>
      </c>
      <c r="O165" s="256">
        <v>63094</v>
      </c>
      <c r="P165" s="256">
        <v>175994.38</v>
      </c>
      <c r="Q165" s="256">
        <v>22030.39</v>
      </c>
      <c r="R165" s="256">
        <v>2676950.54</v>
      </c>
      <c r="S165" s="256">
        <v>1313.77</v>
      </c>
      <c r="T165" s="256">
        <v>19830.189999999999</v>
      </c>
      <c r="U165" s="256">
        <v>1051022.8999999999</v>
      </c>
      <c r="V165" s="257">
        <v>8788712.5999999996</v>
      </c>
    </row>
    <row r="166" spans="1:22" s="133" customFormat="1">
      <c r="A166" s="211" t="s">
        <v>544</v>
      </c>
      <c r="B166" s="256">
        <v>473277.3</v>
      </c>
      <c r="C166" s="256">
        <v>1580017.92</v>
      </c>
      <c r="D166" s="256">
        <v>0</v>
      </c>
      <c r="E166" s="256">
        <v>405023.04</v>
      </c>
      <c r="F166" s="256">
        <v>35596.949999999997</v>
      </c>
      <c r="G166" s="256">
        <v>0</v>
      </c>
      <c r="H166" s="256">
        <v>138980.12</v>
      </c>
      <c r="I166" s="256">
        <v>403216.4</v>
      </c>
      <c r="J166" s="256">
        <v>0</v>
      </c>
      <c r="K166" s="256">
        <v>408108.55</v>
      </c>
      <c r="L166" s="256">
        <v>180414.66</v>
      </c>
      <c r="M166" s="256">
        <v>1747051.84</v>
      </c>
      <c r="N166" s="256">
        <v>136235.64000000001</v>
      </c>
      <c r="O166" s="256">
        <v>61044.84</v>
      </c>
      <c r="P166" s="256">
        <v>203330.11</v>
      </c>
      <c r="Q166" s="256">
        <v>16870.439999999999</v>
      </c>
      <c r="R166" s="256">
        <v>2706726.8</v>
      </c>
      <c r="S166" s="256">
        <v>1837.74</v>
      </c>
      <c r="T166" s="256">
        <v>2045.19</v>
      </c>
      <c r="U166" s="256">
        <v>1159317.6399999999</v>
      </c>
      <c r="V166" s="257">
        <v>9659095.1799999997</v>
      </c>
    </row>
    <row r="167" spans="1:22" s="133" customFormat="1">
      <c r="A167" s="211" t="s">
        <v>545</v>
      </c>
      <c r="B167" s="6">
        <v>573792.84</v>
      </c>
      <c r="C167" s="6">
        <v>1857252.11</v>
      </c>
      <c r="D167" s="6">
        <v>0</v>
      </c>
      <c r="E167" s="6">
        <v>389787.15</v>
      </c>
      <c r="F167" s="6">
        <v>50312.56</v>
      </c>
      <c r="G167" s="6">
        <v>0</v>
      </c>
      <c r="H167" s="6">
        <v>106940</v>
      </c>
      <c r="I167" s="6">
        <v>303122</v>
      </c>
      <c r="J167" s="6">
        <v>0</v>
      </c>
      <c r="K167" s="6">
        <v>551233.31999999995</v>
      </c>
      <c r="L167" s="6">
        <v>168840.19</v>
      </c>
      <c r="M167" s="6">
        <v>1725583.86</v>
      </c>
      <c r="N167" s="6">
        <v>156662.56</v>
      </c>
      <c r="O167" s="6">
        <v>42011.85</v>
      </c>
      <c r="P167" s="6">
        <v>172035.54</v>
      </c>
      <c r="Q167" s="6">
        <v>36096.43</v>
      </c>
      <c r="R167" s="6">
        <v>2592625.13</v>
      </c>
      <c r="S167" s="6">
        <v>162.16</v>
      </c>
      <c r="T167" s="6">
        <v>68737.98</v>
      </c>
      <c r="U167" s="6">
        <v>911160.31</v>
      </c>
      <c r="V167" s="252">
        <v>9706355.9900000002</v>
      </c>
    </row>
    <row r="168" spans="1:22" s="133" customFormat="1">
      <c r="A168" s="211" t="s">
        <v>547</v>
      </c>
      <c r="B168" s="256">
        <v>493114.88</v>
      </c>
      <c r="C168" s="256">
        <v>1434231.08</v>
      </c>
      <c r="D168" s="256">
        <v>0</v>
      </c>
      <c r="E168" s="256">
        <v>532294.68000000005</v>
      </c>
      <c r="F168" s="256">
        <v>34638.959999999999</v>
      </c>
      <c r="G168" s="256">
        <v>0</v>
      </c>
      <c r="H168" s="256">
        <v>106528.84</v>
      </c>
      <c r="I168" s="256">
        <v>14196</v>
      </c>
      <c r="J168" s="256">
        <v>0</v>
      </c>
      <c r="K168" s="256">
        <v>549559.42000000004</v>
      </c>
      <c r="L168" s="256">
        <v>192757.99</v>
      </c>
      <c r="M168" s="256">
        <v>1629998.53</v>
      </c>
      <c r="N168" s="256">
        <v>112241.73</v>
      </c>
      <c r="O168" s="256">
        <v>22533.08</v>
      </c>
      <c r="P168" s="256">
        <v>131467.06</v>
      </c>
      <c r="Q168" s="256">
        <v>16099</v>
      </c>
      <c r="R168" s="256">
        <v>2480697.2799999998</v>
      </c>
      <c r="S168" s="256">
        <v>4.68</v>
      </c>
      <c r="T168" s="256">
        <v>1205.6099999999999</v>
      </c>
      <c r="U168" s="256">
        <v>643978.62</v>
      </c>
      <c r="V168" s="257">
        <v>8395547.4399999995</v>
      </c>
    </row>
    <row r="169" spans="1:22" s="133" customFormat="1">
      <c r="A169" s="211" t="s">
        <v>550</v>
      </c>
      <c r="B169" s="6">
        <v>408784.38</v>
      </c>
      <c r="C169" s="6">
        <v>1798819</v>
      </c>
      <c r="D169" s="6">
        <v>0</v>
      </c>
      <c r="E169" s="6">
        <v>322216.45</v>
      </c>
      <c r="F169" s="6">
        <v>26599.54</v>
      </c>
      <c r="G169" s="6">
        <v>0</v>
      </c>
      <c r="H169" s="6">
        <v>175917.3</v>
      </c>
      <c r="I169" s="6">
        <v>0</v>
      </c>
      <c r="J169" s="6">
        <v>0</v>
      </c>
      <c r="K169" s="6">
        <v>577133.82999999996</v>
      </c>
      <c r="L169" s="6">
        <v>189747.67</v>
      </c>
      <c r="M169" s="6">
        <v>1605297.9</v>
      </c>
      <c r="N169" s="6">
        <v>179252.8</v>
      </c>
      <c r="O169" s="6">
        <v>10299.02</v>
      </c>
      <c r="P169" s="6">
        <v>139580.68</v>
      </c>
      <c r="Q169" s="6">
        <v>21097.02</v>
      </c>
      <c r="R169" s="6">
        <v>2854582.02</v>
      </c>
      <c r="S169" s="6">
        <v>134.82</v>
      </c>
      <c r="T169" s="6">
        <v>21585.07</v>
      </c>
      <c r="U169" s="6">
        <v>871415.05</v>
      </c>
      <c r="V169" s="252">
        <v>9202462.5500000007</v>
      </c>
    </row>
    <row r="170" spans="1:22" s="133" customFormat="1">
      <c r="A170" s="211" t="s">
        <v>554</v>
      </c>
      <c r="B170" s="256">
        <v>521153.72</v>
      </c>
      <c r="C170" s="256">
        <v>1719062.45</v>
      </c>
      <c r="D170" s="256">
        <v>0</v>
      </c>
      <c r="E170" s="256">
        <v>164845.4</v>
      </c>
      <c r="F170" s="256">
        <v>36732.980000000003</v>
      </c>
      <c r="G170" s="256">
        <v>0</v>
      </c>
      <c r="H170" s="256">
        <v>203483.92</v>
      </c>
      <c r="I170" s="256">
        <v>590628.19999999995</v>
      </c>
      <c r="J170" s="256">
        <v>0</v>
      </c>
      <c r="K170" s="256">
        <v>376163.61</v>
      </c>
      <c r="L170" s="256">
        <v>173095.74</v>
      </c>
      <c r="M170" s="256">
        <v>1347104.27</v>
      </c>
      <c r="N170" s="256">
        <v>186968.32000000001</v>
      </c>
      <c r="O170" s="256">
        <v>40667.29</v>
      </c>
      <c r="P170" s="256">
        <v>222448.55</v>
      </c>
      <c r="Q170" s="256">
        <v>18405.14</v>
      </c>
      <c r="R170" s="256">
        <v>2370149.0299999998</v>
      </c>
      <c r="S170" s="256">
        <v>2099.4299999999998</v>
      </c>
      <c r="T170" s="256">
        <v>57373.39</v>
      </c>
      <c r="U170" s="256">
        <v>656463.97</v>
      </c>
      <c r="V170" s="257">
        <v>8686845.4100000001</v>
      </c>
    </row>
    <row r="171" spans="1:22" s="133" customFormat="1" ht="15" thickBot="1">
      <c r="A171" s="211" t="s">
        <v>556</v>
      </c>
      <c r="B171" s="6">
        <v>431979.63</v>
      </c>
      <c r="C171" s="6">
        <v>1847396</v>
      </c>
      <c r="D171" s="6">
        <v>0</v>
      </c>
      <c r="E171" s="6">
        <v>512307.11</v>
      </c>
      <c r="F171" s="6">
        <v>325093.77</v>
      </c>
      <c r="G171" s="6">
        <v>0</v>
      </c>
      <c r="H171" s="6">
        <v>185696.18</v>
      </c>
      <c r="I171" s="6">
        <v>0</v>
      </c>
      <c r="J171" s="6">
        <v>1.51</v>
      </c>
      <c r="K171" s="6">
        <v>418251.05</v>
      </c>
      <c r="L171" s="6">
        <v>182433.66</v>
      </c>
      <c r="M171" s="6">
        <v>1271848.25</v>
      </c>
      <c r="N171" s="6">
        <v>150864.17000000001</v>
      </c>
      <c r="O171" s="6">
        <v>51500.31</v>
      </c>
      <c r="P171" s="6">
        <v>236066.77</v>
      </c>
      <c r="Q171" s="6">
        <v>26933.32</v>
      </c>
      <c r="R171" s="6">
        <v>2317404.2200000002</v>
      </c>
      <c r="S171" s="6">
        <v>2737.14</v>
      </c>
      <c r="T171" s="6">
        <v>102968.59</v>
      </c>
      <c r="U171" s="6">
        <v>578200.65</v>
      </c>
      <c r="V171" s="252">
        <v>8641682.3300000001</v>
      </c>
    </row>
    <row r="172" spans="1:22" s="133" customFormat="1" ht="15" thickTop="1">
      <c r="A172" s="149"/>
      <c r="B172" s="242">
        <f>+SUM(B160:B171)</f>
        <v>5664367.5199999996</v>
      </c>
      <c r="C172" s="242">
        <f t="shared" ref="C172:V172" si="12">+SUM(C160:C171)</f>
        <v>19297529.349999998</v>
      </c>
      <c r="D172" s="242">
        <f t="shared" si="12"/>
        <v>9.58</v>
      </c>
      <c r="E172" s="242">
        <f t="shared" si="12"/>
        <v>3788110.2800000003</v>
      </c>
      <c r="F172" s="242">
        <f t="shared" si="12"/>
        <v>1324135.22</v>
      </c>
      <c r="G172" s="242">
        <f t="shared" si="12"/>
        <v>1.7</v>
      </c>
      <c r="H172" s="242">
        <f t="shared" si="12"/>
        <v>1941686.1500000001</v>
      </c>
      <c r="I172" s="242">
        <f t="shared" si="12"/>
        <v>2670599.7999999998</v>
      </c>
      <c r="J172" s="242">
        <f t="shared" si="12"/>
        <v>8.2100000000000009</v>
      </c>
      <c r="K172" s="242">
        <f t="shared" si="12"/>
        <v>4484476.3899999997</v>
      </c>
      <c r="L172" s="242">
        <f t="shared" si="12"/>
        <v>2164151.9699999997</v>
      </c>
      <c r="M172" s="242">
        <f t="shared" si="12"/>
        <v>17378696.909999996</v>
      </c>
      <c r="N172" s="242">
        <f t="shared" si="12"/>
        <v>1665841.84</v>
      </c>
      <c r="O172" s="242">
        <f t="shared" si="12"/>
        <v>486622.36</v>
      </c>
      <c r="P172" s="242">
        <f t="shared" si="12"/>
        <v>1952233.1400000001</v>
      </c>
      <c r="Q172" s="242">
        <f t="shared" si="12"/>
        <v>254577.14</v>
      </c>
      <c r="R172" s="242">
        <f t="shared" si="12"/>
        <v>30336224.219999999</v>
      </c>
      <c r="S172" s="242">
        <f t="shared" si="12"/>
        <v>11369.009999999998</v>
      </c>
      <c r="T172" s="242">
        <f t="shared" si="12"/>
        <v>450423.1</v>
      </c>
      <c r="U172" s="242">
        <f t="shared" si="12"/>
        <v>12435496.890000002</v>
      </c>
      <c r="V172" s="242">
        <f t="shared" si="12"/>
        <v>106306560.77999999</v>
      </c>
    </row>
    <row r="173" spans="1:22" s="133" customFormat="1">
      <c r="A173" s="211" t="s">
        <v>558</v>
      </c>
      <c r="B173" s="256">
        <v>542601.31999999995</v>
      </c>
      <c r="C173" s="256">
        <v>1891432.66</v>
      </c>
      <c r="D173" s="256">
        <v>0</v>
      </c>
      <c r="E173" s="256">
        <v>488773.49</v>
      </c>
      <c r="F173" s="256">
        <v>33861.879999999997</v>
      </c>
      <c r="G173" s="256">
        <v>0</v>
      </c>
      <c r="H173" s="256">
        <v>147689.81</v>
      </c>
      <c r="I173" s="256">
        <v>384293.6</v>
      </c>
      <c r="J173" s="256">
        <v>0</v>
      </c>
      <c r="K173" s="256">
        <v>360153.81</v>
      </c>
      <c r="L173" s="256">
        <v>179894.6</v>
      </c>
      <c r="M173" s="256">
        <v>1254071.4099999999</v>
      </c>
      <c r="N173" s="256">
        <v>186885.62</v>
      </c>
      <c r="O173" s="256">
        <v>10325.049999999999</v>
      </c>
      <c r="P173" s="256">
        <v>159660.67000000001</v>
      </c>
      <c r="Q173" s="256">
        <v>19171.759999999998</v>
      </c>
      <c r="R173" s="256">
        <v>2387266.15</v>
      </c>
      <c r="S173" s="256">
        <v>92.92</v>
      </c>
      <c r="T173" s="256">
        <v>60209.58</v>
      </c>
      <c r="U173" s="256">
        <v>778446.42</v>
      </c>
      <c r="V173" s="257">
        <v>8704936.1500000004</v>
      </c>
    </row>
    <row r="174" spans="1:22" s="133" customFormat="1">
      <c r="A174" s="211" t="s">
        <v>560</v>
      </c>
      <c r="B174" s="6">
        <v>409356.32</v>
      </c>
      <c r="C174" s="6">
        <v>2256448.75</v>
      </c>
      <c r="D174" s="6">
        <v>0</v>
      </c>
      <c r="E174" s="6">
        <v>108496</v>
      </c>
      <c r="F174" s="6">
        <v>56106.400000000001</v>
      </c>
      <c r="G174" s="6">
        <v>0</v>
      </c>
      <c r="H174" s="6">
        <v>134078.09</v>
      </c>
      <c r="I174" s="6">
        <v>550538</v>
      </c>
      <c r="J174" s="6">
        <v>0</v>
      </c>
      <c r="K174" s="6">
        <v>317263.55</v>
      </c>
      <c r="L174" s="6">
        <v>201188.48000000001</v>
      </c>
      <c r="M174" s="6">
        <v>1136832.69</v>
      </c>
      <c r="N174" s="6">
        <v>97071.26</v>
      </c>
      <c r="O174" s="6">
        <v>22847.46</v>
      </c>
      <c r="P174" s="6">
        <v>187195.46</v>
      </c>
      <c r="Q174" s="6">
        <v>13258.88</v>
      </c>
      <c r="R174" s="6">
        <v>1787301.66</v>
      </c>
      <c r="S174" s="6">
        <v>0</v>
      </c>
      <c r="T174" s="6">
        <v>20562.509999999998</v>
      </c>
      <c r="U174" s="6">
        <v>642615.14</v>
      </c>
      <c r="V174" s="252">
        <v>7941160.6500000004</v>
      </c>
    </row>
    <row r="175" spans="1:22" s="133" customFormat="1">
      <c r="A175" s="211" t="s">
        <v>563</v>
      </c>
      <c r="B175" s="256">
        <v>680376.71</v>
      </c>
      <c r="C175" s="256">
        <v>1891097.86</v>
      </c>
      <c r="D175" s="256">
        <v>0</v>
      </c>
      <c r="E175" s="256">
        <v>545376.31999999995</v>
      </c>
      <c r="F175" s="256">
        <v>88508.85</v>
      </c>
      <c r="G175" s="256">
        <v>0</v>
      </c>
      <c r="H175" s="256">
        <v>154554.22</v>
      </c>
      <c r="I175" s="256">
        <v>224055</v>
      </c>
      <c r="J175" s="256">
        <v>0</v>
      </c>
      <c r="K175" s="256">
        <v>306882.26</v>
      </c>
      <c r="L175" s="256">
        <v>192458.01</v>
      </c>
      <c r="M175" s="256">
        <v>1405305.99</v>
      </c>
      <c r="N175" s="256">
        <v>131064.82</v>
      </c>
      <c r="O175" s="256">
        <v>50482.93</v>
      </c>
      <c r="P175" s="256">
        <v>251277.57</v>
      </c>
      <c r="Q175" s="256">
        <v>32668.17</v>
      </c>
      <c r="R175" s="256">
        <v>2315582.64</v>
      </c>
      <c r="S175" s="256">
        <v>0</v>
      </c>
      <c r="T175" s="256">
        <v>1628.17</v>
      </c>
      <c r="U175" s="256">
        <v>631871.06000000006</v>
      </c>
      <c r="V175" s="257">
        <v>8903190.5800000001</v>
      </c>
    </row>
    <row r="176" spans="1:22" s="133" customFormat="1">
      <c r="A176" s="211" t="s">
        <v>565</v>
      </c>
      <c r="B176" s="6">
        <v>281160.3</v>
      </c>
      <c r="C176" s="6">
        <v>1176537.58</v>
      </c>
      <c r="D176" s="6">
        <v>0</v>
      </c>
      <c r="E176" s="6">
        <v>552381.57999999996</v>
      </c>
      <c r="F176" s="6">
        <v>28509.35</v>
      </c>
      <c r="G176" s="6">
        <v>0</v>
      </c>
      <c r="H176" s="6">
        <v>57849.06</v>
      </c>
      <c r="I176" s="6">
        <v>364314.4</v>
      </c>
      <c r="J176" s="6">
        <v>0</v>
      </c>
      <c r="K176" s="6">
        <v>391269.86</v>
      </c>
      <c r="L176" s="6">
        <v>165314.85999999999</v>
      </c>
      <c r="M176" s="6">
        <v>1344369.69</v>
      </c>
      <c r="N176" s="6">
        <v>166534.41</v>
      </c>
      <c r="O176" s="6">
        <v>20957.39</v>
      </c>
      <c r="P176" s="6">
        <v>177311.1</v>
      </c>
      <c r="Q176" s="6">
        <v>14617.29</v>
      </c>
      <c r="R176" s="6">
        <v>2049630.09</v>
      </c>
      <c r="S176" s="6">
        <v>32.06</v>
      </c>
      <c r="T176" s="6">
        <v>37337.550000000003</v>
      </c>
      <c r="U176" s="6">
        <v>630000.62</v>
      </c>
      <c r="V176" s="252">
        <v>7458127.1900000004</v>
      </c>
    </row>
    <row r="177" spans="1:22" s="133" customFormat="1">
      <c r="A177" s="211" t="s">
        <v>568</v>
      </c>
      <c r="B177" s="256">
        <v>830332.3</v>
      </c>
      <c r="C177" s="256">
        <v>2277085.2000000002</v>
      </c>
      <c r="D177" s="256">
        <v>0</v>
      </c>
      <c r="E177" s="256">
        <v>567285.32999999996</v>
      </c>
      <c r="F177" s="256">
        <v>74851.899999999994</v>
      </c>
      <c r="G177" s="256">
        <v>0</v>
      </c>
      <c r="H177" s="256">
        <v>214189.04</v>
      </c>
      <c r="I177" s="256">
        <v>216514.4</v>
      </c>
      <c r="J177" s="256">
        <v>2.4</v>
      </c>
      <c r="K177" s="256">
        <v>368914.93</v>
      </c>
      <c r="L177" s="256">
        <v>200799.23</v>
      </c>
      <c r="M177" s="256">
        <v>1250820.51</v>
      </c>
      <c r="N177" s="256">
        <v>186870.79</v>
      </c>
      <c r="O177" s="256">
        <v>291.77999999999997</v>
      </c>
      <c r="P177" s="256">
        <v>235300.87</v>
      </c>
      <c r="Q177" s="256">
        <v>22035.88</v>
      </c>
      <c r="R177" s="256">
        <v>2279753.94</v>
      </c>
      <c r="S177" s="256">
        <v>0</v>
      </c>
      <c r="T177" s="256">
        <v>64201.919999999998</v>
      </c>
      <c r="U177" s="256">
        <v>611230.61</v>
      </c>
      <c r="V177" s="257">
        <v>9400481.0299999993</v>
      </c>
    </row>
    <row r="178" spans="1:22" s="133" customFormat="1">
      <c r="A178" s="211" t="s">
        <v>572</v>
      </c>
      <c r="B178" s="6">
        <v>492729.84</v>
      </c>
      <c r="C178" s="6">
        <v>2086315.67</v>
      </c>
      <c r="D178" s="6">
        <v>0</v>
      </c>
      <c r="E178" s="6">
        <v>207292.82</v>
      </c>
      <c r="F178" s="6">
        <v>51337.53</v>
      </c>
      <c r="G178" s="6">
        <v>0</v>
      </c>
      <c r="H178" s="6">
        <v>231925.22</v>
      </c>
      <c r="I178" s="6">
        <v>396390</v>
      </c>
      <c r="J178" s="6">
        <v>0</v>
      </c>
      <c r="K178" s="6">
        <v>559322.94999999995</v>
      </c>
      <c r="L178" s="6">
        <v>180978.45</v>
      </c>
      <c r="M178" s="6">
        <v>1610245.72</v>
      </c>
      <c r="N178" s="6">
        <v>131565.68</v>
      </c>
      <c r="O178" s="6">
        <v>26446.59</v>
      </c>
      <c r="P178" s="6">
        <v>184637.57</v>
      </c>
      <c r="Q178" s="6">
        <v>23057.31</v>
      </c>
      <c r="R178" s="6">
        <v>2752188.45</v>
      </c>
      <c r="S178" s="6">
        <v>2016.74</v>
      </c>
      <c r="T178" s="6">
        <v>25489.03</v>
      </c>
      <c r="U178" s="6">
        <v>821100.15</v>
      </c>
      <c r="V178" s="252">
        <v>9783039.7200000007</v>
      </c>
    </row>
    <row r="179" spans="1:22" s="133" customFormat="1">
      <c r="A179" s="211" t="s">
        <v>574</v>
      </c>
      <c r="B179" s="256">
        <v>544860</v>
      </c>
      <c r="C179" s="256">
        <v>1578588.03</v>
      </c>
      <c r="D179" s="256">
        <v>0</v>
      </c>
      <c r="E179" s="256">
        <v>286680.71999999997</v>
      </c>
      <c r="F179" s="256">
        <v>39060.67</v>
      </c>
      <c r="G179" s="256">
        <v>0</v>
      </c>
      <c r="H179" s="256">
        <v>163669.9</v>
      </c>
      <c r="I179" s="256">
        <v>494727.7</v>
      </c>
      <c r="J179" s="256">
        <v>0</v>
      </c>
      <c r="K179" s="256">
        <v>677937.91</v>
      </c>
      <c r="L179" s="256">
        <v>191085.21</v>
      </c>
      <c r="M179" s="256">
        <v>1797653.69</v>
      </c>
      <c r="N179" s="256">
        <v>215209.1</v>
      </c>
      <c r="O179" s="256">
        <v>61696.33</v>
      </c>
      <c r="P179" s="256">
        <v>231010.07</v>
      </c>
      <c r="Q179" s="256">
        <v>25211.61</v>
      </c>
      <c r="R179" s="256">
        <v>3073617.45</v>
      </c>
      <c r="S179" s="256">
        <v>293.95</v>
      </c>
      <c r="T179" s="256">
        <v>54211.91</v>
      </c>
      <c r="U179" s="256">
        <v>693033.27</v>
      </c>
      <c r="V179" s="257">
        <v>10128547.52</v>
      </c>
    </row>
    <row r="180" spans="1:22" s="133" customFormat="1">
      <c r="A180" s="211" t="s">
        <v>579</v>
      </c>
      <c r="B180" s="6">
        <v>823857.31</v>
      </c>
      <c r="C180" s="6">
        <v>2239394.83</v>
      </c>
      <c r="D180" s="6">
        <v>0</v>
      </c>
      <c r="E180" s="6">
        <v>632211.35</v>
      </c>
      <c r="F180" s="6">
        <v>29222.32</v>
      </c>
      <c r="G180" s="6">
        <v>0</v>
      </c>
      <c r="H180" s="6">
        <v>132181.95000000001</v>
      </c>
      <c r="I180" s="6">
        <v>469356.7</v>
      </c>
      <c r="J180" s="6">
        <v>0</v>
      </c>
      <c r="K180" s="6">
        <v>677233.81</v>
      </c>
      <c r="L180" s="6">
        <v>220336.27</v>
      </c>
      <c r="M180" s="6">
        <v>1611444.92</v>
      </c>
      <c r="N180" s="6">
        <v>163560.85</v>
      </c>
      <c r="O180" s="6">
        <v>126222.96</v>
      </c>
      <c r="P180" s="6">
        <v>178432.41</v>
      </c>
      <c r="Q180" s="6">
        <v>23889.759999999998</v>
      </c>
      <c r="R180" s="6">
        <v>2725784.62</v>
      </c>
      <c r="S180" s="6">
        <v>2983.94</v>
      </c>
      <c r="T180" s="6">
        <v>77263.649999999994</v>
      </c>
      <c r="U180" s="6">
        <v>903711.57</v>
      </c>
      <c r="V180" s="252">
        <v>11037089.220000001</v>
      </c>
    </row>
    <row r="181" spans="1:22" s="133" customFormat="1">
      <c r="A181" s="211" t="s">
        <v>582</v>
      </c>
      <c r="B181" s="256">
        <v>519591.18</v>
      </c>
      <c r="C181" s="256">
        <v>1772412.05</v>
      </c>
      <c r="D181" s="256">
        <v>0</v>
      </c>
      <c r="E181" s="256">
        <v>246259.4</v>
      </c>
      <c r="F181" s="256">
        <v>40945.53</v>
      </c>
      <c r="G181" s="256">
        <v>0</v>
      </c>
      <c r="H181" s="256">
        <v>143554.68</v>
      </c>
      <c r="I181" s="256">
        <v>534834.30000000005</v>
      </c>
      <c r="J181" s="256">
        <v>0</v>
      </c>
      <c r="K181" s="256">
        <v>628700.12</v>
      </c>
      <c r="L181" s="256">
        <v>160050.78</v>
      </c>
      <c r="M181" s="256">
        <v>1571995.5</v>
      </c>
      <c r="N181" s="256">
        <v>198296.19</v>
      </c>
      <c r="O181" s="256">
        <v>35413.08</v>
      </c>
      <c r="P181" s="256">
        <v>182187.18</v>
      </c>
      <c r="Q181" s="256">
        <v>13514.07</v>
      </c>
      <c r="R181" s="256">
        <v>2624550.14</v>
      </c>
      <c r="S181" s="256">
        <v>74.489999999999995</v>
      </c>
      <c r="T181" s="256">
        <v>25687.78</v>
      </c>
      <c r="U181" s="256">
        <v>894954.35</v>
      </c>
      <c r="V181" s="257">
        <v>9593020.8200000003</v>
      </c>
    </row>
    <row r="182" spans="1:22" s="133" customFormat="1">
      <c r="A182" s="211" t="s">
        <v>584</v>
      </c>
      <c r="B182" s="6">
        <v>631540.82999999996</v>
      </c>
      <c r="C182" s="6">
        <v>2222060.67</v>
      </c>
      <c r="D182" s="6">
        <v>0</v>
      </c>
      <c r="E182" s="6">
        <v>245926.67</v>
      </c>
      <c r="F182" s="6">
        <v>36804.870000000003</v>
      </c>
      <c r="G182" s="6">
        <v>0</v>
      </c>
      <c r="H182" s="6">
        <v>153256.73000000001</v>
      </c>
      <c r="I182" s="6">
        <v>563581.19999999995</v>
      </c>
      <c r="J182" s="6">
        <v>0</v>
      </c>
      <c r="K182" s="6">
        <v>578123.76</v>
      </c>
      <c r="L182" s="6">
        <v>199414.76</v>
      </c>
      <c r="M182" s="6">
        <v>1384527.86</v>
      </c>
      <c r="N182" s="6">
        <v>183957.13</v>
      </c>
      <c r="O182" s="6">
        <v>80771</v>
      </c>
      <c r="P182" s="6">
        <v>124667.29</v>
      </c>
      <c r="Q182" s="6">
        <v>21844.82</v>
      </c>
      <c r="R182" s="6">
        <v>2432447.1</v>
      </c>
      <c r="S182" s="6">
        <v>1130.96</v>
      </c>
      <c r="T182" s="6">
        <v>43215.47</v>
      </c>
      <c r="U182" s="6">
        <v>1027503.47</v>
      </c>
      <c r="V182" s="252">
        <v>9930774.5899999999</v>
      </c>
    </row>
    <row r="183" spans="1:22" s="133" customFormat="1">
      <c r="A183" s="211" t="s">
        <v>586</v>
      </c>
      <c r="B183" s="256">
        <v>540450.44999999995</v>
      </c>
      <c r="C183" s="256">
        <v>1640432.3</v>
      </c>
      <c r="D183" s="256">
        <v>0</v>
      </c>
      <c r="E183" s="256">
        <v>242380.43</v>
      </c>
      <c r="F183" s="256">
        <v>29892.639999999999</v>
      </c>
      <c r="G183" s="256">
        <v>0</v>
      </c>
      <c r="H183" s="256">
        <v>164497.25</v>
      </c>
      <c r="I183" s="256">
        <v>386741</v>
      </c>
      <c r="J183" s="256">
        <v>5</v>
      </c>
      <c r="K183" s="256">
        <v>562129.69999999995</v>
      </c>
      <c r="L183" s="256">
        <v>193117.93</v>
      </c>
      <c r="M183" s="256">
        <v>1250183.79</v>
      </c>
      <c r="N183" s="256">
        <v>189415.92</v>
      </c>
      <c r="O183" s="256">
        <v>217514.72</v>
      </c>
      <c r="P183" s="256">
        <v>167634.15</v>
      </c>
      <c r="Q183" s="256">
        <v>39364.15</v>
      </c>
      <c r="R183" s="256">
        <v>2662547.5699999998</v>
      </c>
      <c r="S183" s="256">
        <v>69</v>
      </c>
      <c r="T183" s="256">
        <v>57580.7</v>
      </c>
      <c r="U183" s="256">
        <v>909124.49</v>
      </c>
      <c r="V183" s="257">
        <v>9253081.1899999995</v>
      </c>
    </row>
    <row r="184" spans="1:22" s="133" customFormat="1" ht="15" thickBot="1">
      <c r="A184" s="211" t="s">
        <v>588</v>
      </c>
      <c r="B184" s="6">
        <v>306025.12</v>
      </c>
      <c r="C184" s="6">
        <v>1459065.2</v>
      </c>
      <c r="D184" s="6">
        <v>11.3</v>
      </c>
      <c r="E184" s="6">
        <v>454478.81</v>
      </c>
      <c r="F184" s="6">
        <v>17633.36</v>
      </c>
      <c r="G184" s="6">
        <v>0</v>
      </c>
      <c r="H184" s="6">
        <v>90274.37</v>
      </c>
      <c r="I184" s="6">
        <v>488545.2</v>
      </c>
      <c r="J184" s="6">
        <v>0</v>
      </c>
      <c r="K184" s="6">
        <v>359440.39</v>
      </c>
      <c r="L184" s="6">
        <v>162376.35999999999</v>
      </c>
      <c r="M184" s="6">
        <v>646753.96</v>
      </c>
      <c r="N184" s="6">
        <v>109379.82</v>
      </c>
      <c r="O184" s="6">
        <v>60825.38</v>
      </c>
      <c r="P184" s="6">
        <v>212184.93</v>
      </c>
      <c r="Q184" s="6">
        <v>20252.259999999998</v>
      </c>
      <c r="R184" s="6">
        <v>2373743.8199999998</v>
      </c>
      <c r="S184" s="6">
        <v>18.88</v>
      </c>
      <c r="T184" s="6">
        <v>56667.09</v>
      </c>
      <c r="U184" s="6">
        <v>966661.84</v>
      </c>
      <c r="V184" s="252">
        <v>7784338.0899999999</v>
      </c>
    </row>
    <row r="185" spans="1:22" s="133" customFormat="1" ht="15" thickTop="1">
      <c r="A185" s="149"/>
      <c r="B185" s="242">
        <f>+SUM(B173:B184)</f>
        <v>6602881.6799999997</v>
      </c>
      <c r="C185" s="242">
        <f t="shared" ref="C185:V185" si="13">+SUM(C173:C184)</f>
        <v>22490870.799999997</v>
      </c>
      <c r="D185" s="242">
        <f t="shared" si="13"/>
        <v>11.3</v>
      </c>
      <c r="E185" s="242">
        <f t="shared" si="13"/>
        <v>4577542.92</v>
      </c>
      <c r="F185" s="242">
        <f t="shared" si="13"/>
        <v>526735.30000000005</v>
      </c>
      <c r="G185" s="242">
        <f t="shared" si="13"/>
        <v>0</v>
      </c>
      <c r="H185" s="242">
        <f t="shared" si="13"/>
        <v>1787720.3199999998</v>
      </c>
      <c r="I185" s="242">
        <f t="shared" si="13"/>
        <v>5073891.5000000009</v>
      </c>
      <c r="J185" s="242">
        <f t="shared" si="13"/>
        <v>7.4</v>
      </c>
      <c r="K185" s="242">
        <f t="shared" si="13"/>
        <v>5787373.0499999998</v>
      </c>
      <c r="L185" s="242">
        <f t="shared" si="13"/>
        <v>2247014.94</v>
      </c>
      <c r="M185" s="242">
        <f t="shared" si="13"/>
        <v>16264205.73</v>
      </c>
      <c r="N185" s="242">
        <f t="shared" si="13"/>
        <v>1959811.59</v>
      </c>
      <c r="O185" s="242">
        <f t="shared" si="13"/>
        <v>713794.67</v>
      </c>
      <c r="P185" s="242">
        <f t="shared" si="13"/>
        <v>2291499.27</v>
      </c>
      <c r="Q185" s="242">
        <f t="shared" si="13"/>
        <v>268885.96000000002</v>
      </c>
      <c r="R185" s="242">
        <f t="shared" si="13"/>
        <v>29464413.630000003</v>
      </c>
      <c r="S185" s="242">
        <f t="shared" si="13"/>
        <v>6712.94</v>
      </c>
      <c r="T185" s="242">
        <f t="shared" si="13"/>
        <v>524055.36</v>
      </c>
      <c r="U185" s="242">
        <f t="shared" si="13"/>
        <v>9510252.9899999984</v>
      </c>
      <c r="V185" s="242">
        <f t="shared" si="13"/>
        <v>109917786.75</v>
      </c>
    </row>
    <row r="186" spans="1:22" s="133" customFormat="1">
      <c r="A186" s="211" t="s">
        <v>607</v>
      </c>
      <c r="B186" s="6">
        <v>362277.68</v>
      </c>
      <c r="C186" s="6">
        <v>1434382.98</v>
      </c>
      <c r="D186" s="6">
        <v>0</v>
      </c>
      <c r="E186" s="6">
        <v>494318.57</v>
      </c>
      <c r="F186" s="6">
        <v>24792.560000000001</v>
      </c>
      <c r="G186" s="6">
        <v>0</v>
      </c>
      <c r="H186" s="6">
        <v>32067.87</v>
      </c>
      <c r="I186" s="6">
        <v>482856.45</v>
      </c>
      <c r="J186" s="6">
        <v>0</v>
      </c>
      <c r="K186" s="6">
        <v>269309.59000000003</v>
      </c>
      <c r="L186" s="6">
        <v>177682.52</v>
      </c>
      <c r="M186" s="6">
        <v>684259.63</v>
      </c>
      <c r="N186" s="6">
        <v>117829.3</v>
      </c>
      <c r="O186" s="6">
        <v>123149.71</v>
      </c>
      <c r="P186" s="6">
        <v>214523.69</v>
      </c>
      <c r="Q186" s="6">
        <v>25009.13</v>
      </c>
      <c r="R186" s="6">
        <v>2519618.25</v>
      </c>
      <c r="S186" s="6">
        <v>20.87</v>
      </c>
      <c r="T186" s="6">
        <v>20866.080000000002</v>
      </c>
      <c r="U186" s="6">
        <v>874312.91</v>
      </c>
      <c r="V186" s="252">
        <v>7857277.79</v>
      </c>
    </row>
    <row r="187" spans="1:22" s="133" customFormat="1">
      <c r="A187" s="211" t="s">
        <v>609</v>
      </c>
      <c r="B187" s="256">
        <v>307679.81</v>
      </c>
      <c r="C187" s="256">
        <v>1143633.1399999999</v>
      </c>
      <c r="D187" s="256">
        <v>11.64</v>
      </c>
      <c r="E187" s="256">
        <v>438745.27</v>
      </c>
      <c r="F187" s="256">
        <v>9264.57</v>
      </c>
      <c r="G187" s="256">
        <v>0</v>
      </c>
      <c r="H187" s="256">
        <v>49732.99</v>
      </c>
      <c r="I187" s="256">
        <v>676483.2</v>
      </c>
      <c r="J187" s="256">
        <v>0</v>
      </c>
      <c r="K187" s="256">
        <v>238780.83</v>
      </c>
      <c r="L187" s="256">
        <v>191442.66</v>
      </c>
      <c r="M187" s="256">
        <v>637646.43000000005</v>
      </c>
      <c r="N187" s="256">
        <v>117384.26</v>
      </c>
      <c r="O187" s="256">
        <v>129.49</v>
      </c>
      <c r="P187" s="256">
        <v>116822.65</v>
      </c>
      <c r="Q187" s="256">
        <v>18797.98</v>
      </c>
      <c r="R187" s="256">
        <v>2366424.89</v>
      </c>
      <c r="S187" s="256">
        <v>130.94999999999999</v>
      </c>
      <c r="T187" s="256">
        <v>74585.100000000006</v>
      </c>
      <c r="U187" s="256">
        <v>798047.5</v>
      </c>
      <c r="V187" s="257">
        <v>7185743.3600000003</v>
      </c>
    </row>
    <row r="188" spans="1:22" s="133" customFormat="1">
      <c r="A188" s="211" t="s">
        <v>612</v>
      </c>
      <c r="B188" s="6">
        <v>408668.79</v>
      </c>
      <c r="C188" s="6">
        <v>1616052.28</v>
      </c>
      <c r="D188" s="6">
        <v>0</v>
      </c>
      <c r="E188" s="6">
        <v>395539.25</v>
      </c>
      <c r="F188" s="6">
        <v>4743.05</v>
      </c>
      <c r="G188" s="6">
        <v>0</v>
      </c>
      <c r="H188" s="6">
        <v>116485.66</v>
      </c>
      <c r="I188" s="6">
        <v>498076.8</v>
      </c>
      <c r="J188" s="6">
        <v>0</v>
      </c>
      <c r="K188" s="6">
        <v>277967.74</v>
      </c>
      <c r="L188" s="6">
        <v>207786.71</v>
      </c>
      <c r="M188" s="6">
        <v>813069.82</v>
      </c>
      <c r="N188" s="6">
        <v>118082.8</v>
      </c>
      <c r="O188" s="6">
        <v>85022.35</v>
      </c>
      <c r="P188" s="6">
        <v>129415.14</v>
      </c>
      <c r="Q188" s="6">
        <v>32935.93</v>
      </c>
      <c r="R188" s="6">
        <v>2594896.5099999998</v>
      </c>
      <c r="S188" s="6">
        <v>0</v>
      </c>
      <c r="T188" s="6">
        <v>1638.36</v>
      </c>
      <c r="U188" s="6">
        <v>1126247.69</v>
      </c>
      <c r="V188" s="252">
        <v>8426628.8800000008</v>
      </c>
    </row>
    <row r="189" spans="1:22" s="133" customFormat="1">
      <c r="A189" s="211" t="s">
        <v>614</v>
      </c>
      <c r="B189" s="256">
        <v>281517.81</v>
      </c>
      <c r="C189" s="256">
        <v>909589.97</v>
      </c>
      <c r="D189" s="256">
        <v>0</v>
      </c>
      <c r="E189" s="256">
        <v>277635.28000000003</v>
      </c>
      <c r="F189" s="256">
        <v>18605.84</v>
      </c>
      <c r="G189" s="256">
        <v>0</v>
      </c>
      <c r="H189" s="256">
        <v>95396.31</v>
      </c>
      <c r="I189" s="256">
        <v>710219.55</v>
      </c>
      <c r="J189" s="256">
        <v>0</v>
      </c>
      <c r="K189" s="256">
        <v>230526.13</v>
      </c>
      <c r="L189" s="256">
        <v>169704.43</v>
      </c>
      <c r="M189" s="256">
        <v>723702.24</v>
      </c>
      <c r="N189" s="256">
        <v>108668.57</v>
      </c>
      <c r="O189" s="256">
        <v>48.56</v>
      </c>
      <c r="P189" s="256">
        <v>139021</v>
      </c>
      <c r="Q189" s="256">
        <v>25679.7</v>
      </c>
      <c r="R189" s="256">
        <v>2573306.2000000002</v>
      </c>
      <c r="S189" s="256">
        <v>1772.69</v>
      </c>
      <c r="T189" s="256">
        <v>46082.48</v>
      </c>
      <c r="U189" s="256">
        <v>1098433.68</v>
      </c>
      <c r="V189" s="257">
        <v>7409910.4400000004</v>
      </c>
    </row>
    <row r="190" spans="1:22" s="133" customFormat="1">
      <c r="A190" s="211" t="s">
        <v>616</v>
      </c>
      <c r="B190" s="6">
        <v>369361.2</v>
      </c>
      <c r="C190" s="6">
        <v>1306151.5900000001</v>
      </c>
      <c r="D190" s="6">
        <v>91.93</v>
      </c>
      <c r="E190" s="6">
        <v>636636.73</v>
      </c>
      <c r="F190" s="6">
        <v>26203.42</v>
      </c>
      <c r="G190" s="6">
        <v>0</v>
      </c>
      <c r="H190" s="6">
        <v>51979.56</v>
      </c>
      <c r="I190" s="6">
        <v>719806.3</v>
      </c>
      <c r="J190" s="6">
        <v>2.88</v>
      </c>
      <c r="K190" s="6">
        <v>185530.23</v>
      </c>
      <c r="L190" s="6">
        <v>210133.87</v>
      </c>
      <c r="M190" s="6">
        <v>560954.5</v>
      </c>
      <c r="N190" s="6">
        <v>110638.55</v>
      </c>
      <c r="O190" s="6">
        <v>145.68</v>
      </c>
      <c r="P190" s="6">
        <v>46104.67</v>
      </c>
      <c r="Q190" s="6">
        <v>17389.14</v>
      </c>
      <c r="R190" s="6">
        <v>2133425.5299999998</v>
      </c>
      <c r="S190" s="6">
        <v>0</v>
      </c>
      <c r="T190" s="6">
        <v>1601.74</v>
      </c>
      <c r="U190" s="6">
        <v>897516.07</v>
      </c>
      <c r="V190" s="252">
        <v>7273673.5899999999</v>
      </c>
    </row>
    <row r="191" spans="1:22" s="133" customFormat="1">
      <c r="A191" s="211" t="s">
        <v>619</v>
      </c>
      <c r="B191" s="256">
        <v>328818.96999999997</v>
      </c>
      <c r="C191" s="256">
        <v>1127959.01</v>
      </c>
      <c r="D191" s="256">
        <v>606.07000000000005</v>
      </c>
      <c r="E191" s="256">
        <v>302867.39</v>
      </c>
      <c r="F191" s="256">
        <v>18455.5</v>
      </c>
      <c r="G191" s="256">
        <v>0</v>
      </c>
      <c r="H191" s="256">
        <v>114766.73</v>
      </c>
      <c r="I191" s="256">
        <v>673831</v>
      </c>
      <c r="J191" s="256">
        <v>0</v>
      </c>
      <c r="K191" s="256">
        <v>221792.03</v>
      </c>
      <c r="L191" s="256">
        <v>167929.18</v>
      </c>
      <c r="M191" s="256">
        <v>679303.91</v>
      </c>
      <c r="N191" s="256">
        <v>97348.66</v>
      </c>
      <c r="O191" s="256">
        <v>40339.99</v>
      </c>
      <c r="P191" s="256">
        <v>232992.81</v>
      </c>
      <c r="Q191" s="256">
        <v>20943.009999999998</v>
      </c>
      <c r="R191" s="256">
        <v>2151758.35</v>
      </c>
      <c r="S191" s="256">
        <v>1659.63</v>
      </c>
      <c r="T191" s="256">
        <v>129920.04</v>
      </c>
      <c r="U191" s="256">
        <v>934632.86</v>
      </c>
      <c r="V191" s="257">
        <v>7245925.1399999997</v>
      </c>
    </row>
    <row r="192" spans="1:22" ht="23.25" customHeight="1">
      <c r="A192" s="70" t="s">
        <v>182</v>
      </c>
      <c r="B192" s="67"/>
      <c r="C192" s="67"/>
      <c r="D192" s="67"/>
      <c r="E192" s="67"/>
    </row>
    <row r="193" spans="1:1" ht="18.75" customHeight="1">
      <c r="A193" s="195" t="s">
        <v>622</v>
      </c>
    </row>
  </sheetData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193"/>
  <sheetViews>
    <sheetView workbookViewId="0">
      <pane ySplit="3" topLeftCell="A145" activePane="bottomLeft" state="frozen"/>
      <selection activeCell="E81" sqref="E81"/>
      <selection pane="bottomLeft" activeCell="A191" sqref="A191"/>
    </sheetView>
  </sheetViews>
  <sheetFormatPr baseColWidth="10" defaultRowHeight="14.4"/>
  <cols>
    <col min="1" max="1" width="13.109375" customWidth="1"/>
    <col min="2" max="2" width="16.44140625" customWidth="1"/>
    <col min="3" max="3" width="12.109375" customWidth="1"/>
    <col min="4" max="4" width="11.5546875" customWidth="1"/>
    <col min="5" max="5" width="12.5546875" customWidth="1"/>
    <col min="6" max="6" width="12.6640625" customWidth="1"/>
    <col min="7" max="7" width="12" customWidth="1"/>
    <col min="8" max="8" width="13.5546875" customWidth="1"/>
    <col min="9" max="9" width="12.6640625" customWidth="1"/>
    <col min="10" max="10" width="12.88671875" customWidth="1"/>
    <col min="11" max="11" width="15" customWidth="1"/>
    <col min="12" max="12" width="11.5546875" customWidth="1"/>
    <col min="13" max="13" width="15.33203125" customWidth="1"/>
    <col min="14" max="14" width="15.5546875" customWidth="1"/>
    <col min="15" max="15" width="13.44140625" customWidth="1"/>
    <col min="16" max="16" width="13.5546875" customWidth="1"/>
    <col min="17" max="17" width="14.44140625" customWidth="1"/>
    <col min="18" max="19" width="15.6640625" customWidth="1"/>
    <col min="20" max="20" width="13.33203125" customWidth="1"/>
    <col min="21" max="21" width="12.44140625" customWidth="1"/>
    <col min="22" max="22" width="13.88671875" customWidth="1"/>
    <col min="24" max="24" width="14.109375" bestFit="1" customWidth="1"/>
  </cols>
  <sheetData>
    <row r="1" spans="1:22" ht="50.25" customHeight="1">
      <c r="A1" s="298" t="s">
        <v>599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</row>
    <row r="2" spans="1:22">
      <c r="A2" s="146" t="s">
        <v>109</v>
      </c>
      <c r="B2" s="164" t="s">
        <v>366</v>
      </c>
      <c r="C2" s="147" t="s">
        <v>367</v>
      </c>
      <c r="D2" s="147" t="s">
        <v>368</v>
      </c>
      <c r="E2" s="147" t="s">
        <v>369</v>
      </c>
      <c r="F2" s="147" t="s">
        <v>370</v>
      </c>
      <c r="G2" s="147" t="s">
        <v>371</v>
      </c>
      <c r="H2" s="147" t="s">
        <v>372</v>
      </c>
      <c r="I2" s="147" t="s">
        <v>373</v>
      </c>
      <c r="J2" s="147" t="s">
        <v>374</v>
      </c>
      <c r="K2" s="165" t="s">
        <v>375</v>
      </c>
      <c r="L2" s="147" t="s">
        <v>561</v>
      </c>
      <c r="M2" s="147" t="s">
        <v>376</v>
      </c>
      <c r="N2" s="147" t="s">
        <v>377</v>
      </c>
      <c r="O2" s="147" t="s">
        <v>378</v>
      </c>
      <c r="P2" s="147" t="s">
        <v>379</v>
      </c>
      <c r="Q2" s="147" t="s">
        <v>380</v>
      </c>
      <c r="R2" s="147" t="s">
        <v>381</v>
      </c>
      <c r="S2" s="147" t="s">
        <v>382</v>
      </c>
      <c r="T2" s="147" t="s">
        <v>383</v>
      </c>
      <c r="U2" s="147" t="s">
        <v>384</v>
      </c>
      <c r="V2" s="170" t="s">
        <v>108</v>
      </c>
    </row>
    <row r="3" spans="1:22" s="25" customFormat="1">
      <c r="A3" s="59" t="s">
        <v>110</v>
      </c>
      <c r="B3" s="54" t="s">
        <v>152</v>
      </c>
      <c r="C3" s="54" t="s">
        <v>153</v>
      </c>
      <c r="D3" s="54" t="s">
        <v>154</v>
      </c>
      <c r="E3" s="54" t="s">
        <v>155</v>
      </c>
      <c r="F3" s="54" t="s">
        <v>156</v>
      </c>
      <c r="G3" s="54" t="s">
        <v>157</v>
      </c>
      <c r="H3" s="54" t="s">
        <v>158</v>
      </c>
      <c r="I3" s="54" t="s">
        <v>159</v>
      </c>
      <c r="J3" s="54" t="s">
        <v>98</v>
      </c>
      <c r="K3" s="54" t="s">
        <v>160</v>
      </c>
      <c r="L3" s="54" t="s">
        <v>79</v>
      </c>
      <c r="M3" s="54" t="s">
        <v>161</v>
      </c>
      <c r="N3" s="161" t="s">
        <v>79</v>
      </c>
      <c r="O3" s="54" t="s">
        <v>162</v>
      </c>
      <c r="P3" s="54" t="s">
        <v>161</v>
      </c>
      <c r="Q3" s="161" t="s">
        <v>79</v>
      </c>
      <c r="R3" s="54" t="s">
        <v>163</v>
      </c>
      <c r="S3" s="54" t="s">
        <v>164</v>
      </c>
      <c r="T3" s="54" t="s">
        <v>165</v>
      </c>
      <c r="U3" s="161" t="s">
        <v>79</v>
      </c>
      <c r="V3" s="55"/>
    </row>
    <row r="4" spans="1:22">
      <c r="A4" s="56" t="s">
        <v>0</v>
      </c>
      <c r="B4" s="57">
        <v>120698.14</v>
      </c>
      <c r="C4" s="57">
        <v>289805.67</v>
      </c>
      <c r="D4" s="160">
        <v>0</v>
      </c>
      <c r="E4" s="57">
        <v>171791.76</v>
      </c>
      <c r="F4" s="57">
        <v>4231.66</v>
      </c>
      <c r="G4" s="160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>
      <c r="A18" s="59" t="s">
        <v>13</v>
      </c>
      <c r="B18" s="226">
        <v>160386.76999999999</v>
      </c>
      <c r="C18" s="226">
        <v>402467.11</v>
      </c>
      <c r="D18" s="226">
        <v>0</v>
      </c>
      <c r="E18" s="226">
        <v>299129.46999999997</v>
      </c>
      <c r="F18" s="226">
        <v>199930.17</v>
      </c>
      <c r="G18" s="226">
        <v>0</v>
      </c>
      <c r="H18" s="226">
        <v>2065807.92</v>
      </c>
      <c r="I18" s="226">
        <v>1655580.33</v>
      </c>
      <c r="J18" s="226">
        <v>0</v>
      </c>
      <c r="K18" s="226">
        <v>193773.57</v>
      </c>
      <c r="L18" s="226">
        <v>108008.03</v>
      </c>
      <c r="M18" s="226">
        <v>0</v>
      </c>
      <c r="N18" s="226">
        <v>124208.71</v>
      </c>
      <c r="O18" s="226">
        <v>806851.13</v>
      </c>
      <c r="P18" s="226">
        <v>640927.76</v>
      </c>
      <c r="Q18" s="226">
        <v>49119.839999999997</v>
      </c>
      <c r="R18" s="226">
        <v>2117516.54</v>
      </c>
      <c r="S18" s="226">
        <v>107.71</v>
      </c>
      <c r="T18" s="226">
        <v>5002.72</v>
      </c>
      <c r="U18" s="226">
        <v>1977743.31</v>
      </c>
      <c r="V18" s="227">
        <v>10806561.09</v>
      </c>
    </row>
    <row r="19" spans="1:22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>
      <c r="A20" s="59" t="s">
        <v>15</v>
      </c>
      <c r="B20" s="226">
        <v>209760.53</v>
      </c>
      <c r="C20" s="226">
        <v>429209.27</v>
      </c>
      <c r="D20" s="226">
        <v>0</v>
      </c>
      <c r="E20" s="226">
        <v>229382.49</v>
      </c>
      <c r="F20" s="226">
        <v>14965.88</v>
      </c>
      <c r="G20" s="226">
        <v>0</v>
      </c>
      <c r="H20" s="226">
        <v>2573218.61</v>
      </c>
      <c r="I20" s="226">
        <v>999934.66</v>
      </c>
      <c r="J20" s="226">
        <v>0</v>
      </c>
      <c r="K20" s="226">
        <v>180287.66</v>
      </c>
      <c r="L20" s="226">
        <v>80892.98</v>
      </c>
      <c r="M20" s="226">
        <v>0</v>
      </c>
      <c r="N20" s="226">
        <v>75578.53</v>
      </c>
      <c r="O20" s="226">
        <v>1129959.71</v>
      </c>
      <c r="P20" s="226">
        <v>597323.18000000005</v>
      </c>
      <c r="Q20" s="226">
        <v>84970.19</v>
      </c>
      <c r="R20" s="226">
        <v>2098541.89</v>
      </c>
      <c r="S20" s="226">
        <v>29.33</v>
      </c>
      <c r="T20" s="226">
        <v>4001.33</v>
      </c>
      <c r="U20" s="226">
        <v>1467515.98</v>
      </c>
      <c r="V20" s="227">
        <v>10175572.220000001</v>
      </c>
    </row>
    <row r="21" spans="1:22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>
      <c r="A22" s="59" t="s">
        <v>17</v>
      </c>
      <c r="B22" s="226">
        <v>88316.23</v>
      </c>
      <c r="C22" s="226">
        <v>353332.82</v>
      </c>
      <c r="D22" s="226">
        <v>0</v>
      </c>
      <c r="E22" s="226">
        <v>98266.42</v>
      </c>
      <c r="F22" s="226">
        <v>143369.84</v>
      </c>
      <c r="G22" s="226">
        <v>0</v>
      </c>
      <c r="H22" s="226">
        <v>2420596.7200000002</v>
      </c>
      <c r="I22" s="226">
        <v>1021382.13</v>
      </c>
      <c r="J22" s="226">
        <v>6.53</v>
      </c>
      <c r="K22" s="226">
        <v>167906.3</v>
      </c>
      <c r="L22" s="226">
        <v>94592.86</v>
      </c>
      <c r="M22" s="226">
        <v>0</v>
      </c>
      <c r="N22" s="226">
        <v>63755.98</v>
      </c>
      <c r="O22" s="226">
        <v>999428.9</v>
      </c>
      <c r="P22" s="226">
        <v>1298020.47</v>
      </c>
      <c r="Q22" s="226">
        <v>35462.730000000003</v>
      </c>
      <c r="R22" s="226">
        <v>2299211.13</v>
      </c>
      <c r="S22" s="226">
        <v>1104.03</v>
      </c>
      <c r="T22" s="226">
        <v>26093.03</v>
      </c>
      <c r="U22" s="226">
        <v>2190341.89</v>
      </c>
      <c r="V22" s="227">
        <v>11301188.01</v>
      </c>
    </row>
    <row r="23" spans="1:22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>
      <c r="A24" s="59" t="s">
        <v>19</v>
      </c>
      <c r="B24" s="226">
        <v>159077.69</v>
      </c>
      <c r="C24" s="226">
        <v>306798.87</v>
      </c>
      <c r="D24" s="226">
        <v>0</v>
      </c>
      <c r="E24" s="226">
        <v>144666.1</v>
      </c>
      <c r="F24" s="226">
        <v>61178.78</v>
      </c>
      <c r="G24" s="226">
        <v>0</v>
      </c>
      <c r="H24" s="226">
        <v>1810713.35</v>
      </c>
      <c r="I24" s="226">
        <v>1343947.44</v>
      </c>
      <c r="J24" s="226">
        <v>40.42</v>
      </c>
      <c r="K24" s="226">
        <v>301757.64</v>
      </c>
      <c r="L24" s="226">
        <v>79473.22</v>
      </c>
      <c r="M24" s="226">
        <v>0</v>
      </c>
      <c r="N24" s="226">
        <v>40483.160000000003</v>
      </c>
      <c r="O24" s="226">
        <v>255985.23</v>
      </c>
      <c r="P24" s="226">
        <v>1510347.01</v>
      </c>
      <c r="Q24" s="226">
        <v>40403.99</v>
      </c>
      <c r="R24" s="226">
        <v>2489945.23</v>
      </c>
      <c r="S24" s="226">
        <v>1169.8599999999999</v>
      </c>
      <c r="T24" s="226">
        <v>428404.34</v>
      </c>
      <c r="U24" s="226">
        <v>2181273.2999999998</v>
      </c>
      <c r="V24" s="227">
        <v>11155665.630000001</v>
      </c>
    </row>
    <row r="25" spans="1:22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>
      <c r="A26" s="59" t="s">
        <v>21</v>
      </c>
      <c r="B26" s="226">
        <v>198548.4</v>
      </c>
      <c r="C26" s="226">
        <v>378729.57</v>
      </c>
      <c r="D26" s="226">
        <v>0</v>
      </c>
      <c r="E26" s="226">
        <v>322496.49</v>
      </c>
      <c r="F26" s="226">
        <v>90665.19</v>
      </c>
      <c r="G26" s="226">
        <v>0</v>
      </c>
      <c r="H26" s="226">
        <v>1307058.78</v>
      </c>
      <c r="I26" s="226">
        <v>850224.9</v>
      </c>
      <c r="J26" s="226">
        <v>55.32</v>
      </c>
      <c r="K26" s="226">
        <v>218911.21</v>
      </c>
      <c r="L26" s="226">
        <v>85186.85</v>
      </c>
      <c r="M26" s="226">
        <v>0</v>
      </c>
      <c r="N26" s="226">
        <v>25407.99</v>
      </c>
      <c r="O26" s="226">
        <v>580914.32999999996</v>
      </c>
      <c r="P26" s="226">
        <v>1308281.6200000001</v>
      </c>
      <c r="Q26" s="226">
        <v>130473.83</v>
      </c>
      <c r="R26" s="226">
        <v>2644421.65</v>
      </c>
      <c r="S26" s="226">
        <v>1121.95</v>
      </c>
      <c r="T26" s="226">
        <v>8069.67</v>
      </c>
      <c r="U26" s="226">
        <v>2504560.67</v>
      </c>
      <c r="V26" s="227">
        <v>10655128.42</v>
      </c>
    </row>
    <row r="27" spans="1:22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>
      <c r="A28" s="59" t="s">
        <v>23</v>
      </c>
      <c r="B28" s="226">
        <v>147667.76</v>
      </c>
      <c r="C28" s="226">
        <v>428405.93</v>
      </c>
      <c r="D28" s="226">
        <v>0</v>
      </c>
      <c r="E28" s="226">
        <v>101172.37</v>
      </c>
      <c r="F28" s="226">
        <v>121436.03</v>
      </c>
      <c r="G28" s="226">
        <v>0</v>
      </c>
      <c r="H28" s="226">
        <v>1002720.08</v>
      </c>
      <c r="I28" s="226">
        <v>1226234.03</v>
      </c>
      <c r="J28" s="226">
        <v>193.75</v>
      </c>
      <c r="K28" s="226">
        <v>208968.91</v>
      </c>
      <c r="L28" s="226">
        <v>112045.32</v>
      </c>
      <c r="M28" s="226">
        <v>0</v>
      </c>
      <c r="N28" s="226">
        <v>65704.89</v>
      </c>
      <c r="O28" s="226">
        <v>652023.85</v>
      </c>
      <c r="P28" s="226">
        <v>1236018.25</v>
      </c>
      <c r="Q28" s="226">
        <v>92395.96</v>
      </c>
      <c r="R28" s="226">
        <v>2623814.5</v>
      </c>
      <c r="S28" s="226">
        <v>2640.06</v>
      </c>
      <c r="T28" s="226">
        <v>85244.79</v>
      </c>
      <c r="U28" s="226">
        <v>2566657.7799999998</v>
      </c>
      <c r="V28" s="227">
        <v>10673344.26</v>
      </c>
    </row>
    <row r="29" spans="1:22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>
      <c r="A44" s="59" t="s">
        <v>37</v>
      </c>
      <c r="B44" s="226">
        <v>163076.51999999999</v>
      </c>
      <c r="C44" s="226">
        <v>472736.05</v>
      </c>
      <c r="D44" s="226">
        <v>0</v>
      </c>
      <c r="E44" s="226">
        <v>233805.43</v>
      </c>
      <c r="F44" s="226">
        <v>129494.09</v>
      </c>
      <c r="G44" s="226">
        <v>0</v>
      </c>
      <c r="H44" s="226">
        <v>1262646.1499999999</v>
      </c>
      <c r="I44" s="226">
        <v>818646.39</v>
      </c>
      <c r="J44" s="226">
        <v>5.05</v>
      </c>
      <c r="K44" s="226">
        <v>91314.25</v>
      </c>
      <c r="L44" s="226">
        <v>106887.03</v>
      </c>
      <c r="M44" s="226">
        <v>0</v>
      </c>
      <c r="N44" s="226">
        <v>149609.47</v>
      </c>
      <c r="O44" s="226">
        <v>370578.41</v>
      </c>
      <c r="P44" s="226">
        <v>1765325.59</v>
      </c>
      <c r="Q44" s="226">
        <v>92296.46</v>
      </c>
      <c r="R44" s="226">
        <v>2947957.94</v>
      </c>
      <c r="S44" s="226">
        <v>0</v>
      </c>
      <c r="T44" s="226">
        <v>366876.96</v>
      </c>
      <c r="U44" s="226">
        <v>2071215.5</v>
      </c>
      <c r="V44" s="227">
        <v>11042471.289999999</v>
      </c>
    </row>
    <row r="45" spans="1:22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>
      <c r="A46" s="59" t="s">
        <v>39</v>
      </c>
      <c r="B46" s="226">
        <v>174623.79</v>
      </c>
      <c r="C46" s="226">
        <v>335839.14</v>
      </c>
      <c r="D46" s="226">
        <v>0</v>
      </c>
      <c r="E46" s="226">
        <v>143466.04999999999</v>
      </c>
      <c r="F46" s="226">
        <v>142917.85999999999</v>
      </c>
      <c r="G46" s="226">
        <v>0</v>
      </c>
      <c r="H46" s="226">
        <v>1505707.45</v>
      </c>
      <c r="I46" s="226">
        <v>1730029.82</v>
      </c>
      <c r="J46" s="226">
        <v>67.27</v>
      </c>
      <c r="K46" s="226">
        <v>128370.61</v>
      </c>
      <c r="L46" s="226">
        <v>115625.66</v>
      </c>
      <c r="M46" s="226">
        <v>0</v>
      </c>
      <c r="N46" s="226">
        <v>37284.410000000003</v>
      </c>
      <c r="O46" s="226">
        <v>320222.33</v>
      </c>
      <c r="P46" s="226">
        <v>1729759</v>
      </c>
      <c r="Q46" s="226">
        <v>80050.990000000005</v>
      </c>
      <c r="R46" s="226">
        <v>2684604.8</v>
      </c>
      <c r="S46" s="226">
        <v>932.97</v>
      </c>
      <c r="T46" s="226">
        <v>116022.44</v>
      </c>
      <c r="U46" s="226">
        <v>2188174.02</v>
      </c>
      <c r="V46" s="227">
        <v>11433698.609999999</v>
      </c>
    </row>
    <row r="47" spans="1:22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>
      <c r="A48" s="59" t="s">
        <v>41</v>
      </c>
      <c r="B48" s="226">
        <v>124228.46</v>
      </c>
      <c r="C48" s="226">
        <v>292184.2</v>
      </c>
      <c r="D48" s="226">
        <v>0</v>
      </c>
      <c r="E48" s="226">
        <v>57076.21</v>
      </c>
      <c r="F48" s="226">
        <v>80906.559999999998</v>
      </c>
      <c r="G48" s="226">
        <v>0</v>
      </c>
      <c r="H48" s="226">
        <v>1297467.24</v>
      </c>
      <c r="I48" s="226">
        <v>1087446.76</v>
      </c>
      <c r="J48" s="226">
        <v>35.96</v>
      </c>
      <c r="K48" s="226">
        <v>168328.61</v>
      </c>
      <c r="L48" s="226">
        <v>108219.37</v>
      </c>
      <c r="M48" s="226">
        <v>0</v>
      </c>
      <c r="N48" s="226">
        <v>82580.09</v>
      </c>
      <c r="O48" s="226">
        <v>402266.22</v>
      </c>
      <c r="P48" s="226">
        <v>1505174.91</v>
      </c>
      <c r="Q48" s="226">
        <v>84595.29</v>
      </c>
      <c r="R48" s="226">
        <v>2622980.39</v>
      </c>
      <c r="S48" s="226">
        <v>1079.31</v>
      </c>
      <c r="T48" s="226">
        <v>81433.38</v>
      </c>
      <c r="U48" s="226">
        <v>2061230.86</v>
      </c>
      <c r="V48" s="227">
        <v>10057233.82</v>
      </c>
    </row>
    <row r="49" spans="1:22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>
      <c r="A50" s="59" t="s">
        <v>43</v>
      </c>
      <c r="B50" s="229">
        <v>237683.92</v>
      </c>
      <c r="C50" s="229">
        <v>397327.88</v>
      </c>
      <c r="D50" s="229">
        <v>0</v>
      </c>
      <c r="E50" s="229">
        <v>308898.92</v>
      </c>
      <c r="F50" s="229">
        <v>207768.24</v>
      </c>
      <c r="G50" s="229">
        <v>0</v>
      </c>
      <c r="H50" s="229">
        <v>1042830.15</v>
      </c>
      <c r="I50" s="229">
        <v>1402843.54</v>
      </c>
      <c r="J50" s="229">
        <v>24.26</v>
      </c>
      <c r="K50" s="229">
        <v>374448.52</v>
      </c>
      <c r="L50" s="229">
        <v>127937.79</v>
      </c>
      <c r="M50" s="229">
        <v>0</v>
      </c>
      <c r="N50" s="229">
        <v>36361.629999999997</v>
      </c>
      <c r="O50" s="229">
        <v>384626.71</v>
      </c>
      <c r="P50" s="229">
        <v>2624244.83</v>
      </c>
      <c r="Q50" s="229">
        <v>129261.88</v>
      </c>
      <c r="R50" s="229">
        <v>2689120.5</v>
      </c>
      <c r="S50" s="229">
        <v>4512.18</v>
      </c>
      <c r="T50" s="229">
        <v>258969.8</v>
      </c>
      <c r="U50" s="229">
        <v>2252228.0499999998</v>
      </c>
      <c r="V50" s="230">
        <v>12479088.800000001</v>
      </c>
    </row>
    <row r="51" spans="1:22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28">
        <v>11268394.060000001</v>
      </c>
    </row>
    <row r="52" spans="1:22">
      <c r="A52" s="59" t="s">
        <v>45</v>
      </c>
      <c r="B52" s="226">
        <v>224867.71</v>
      </c>
      <c r="C52" s="226">
        <v>553995.91</v>
      </c>
      <c r="D52" s="226">
        <v>0</v>
      </c>
      <c r="E52" s="226">
        <v>242560.24</v>
      </c>
      <c r="F52" s="226">
        <v>120394.53</v>
      </c>
      <c r="G52" s="226">
        <v>0</v>
      </c>
      <c r="H52" s="226">
        <v>1117957.6599999999</v>
      </c>
      <c r="I52" s="226">
        <v>1212429.82</v>
      </c>
      <c r="J52" s="226">
        <v>26.46</v>
      </c>
      <c r="K52" s="226">
        <v>388736.98</v>
      </c>
      <c r="L52" s="226">
        <v>115975.12</v>
      </c>
      <c r="M52" s="226">
        <v>0</v>
      </c>
      <c r="N52" s="226">
        <v>750067.22</v>
      </c>
      <c r="O52" s="226">
        <v>778531</v>
      </c>
      <c r="P52" s="226">
        <v>2163901.9500000002</v>
      </c>
      <c r="Q52" s="226">
        <v>69362.679999999993</v>
      </c>
      <c r="R52" s="226">
        <v>2348257.75</v>
      </c>
      <c r="S52" s="226">
        <v>2182.38</v>
      </c>
      <c r="T52" s="226">
        <v>141200.29999999999</v>
      </c>
      <c r="U52" s="226">
        <v>2373062.2999999998</v>
      </c>
      <c r="V52" s="227">
        <v>12603510.01</v>
      </c>
    </row>
    <row r="53" spans="1:22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>
      <c r="A54" s="59" t="s">
        <v>47</v>
      </c>
      <c r="B54" s="226">
        <v>180934.36</v>
      </c>
      <c r="C54" s="226">
        <v>529435.80000000005</v>
      </c>
      <c r="D54" s="226">
        <v>0</v>
      </c>
      <c r="E54" s="226">
        <v>389735.04</v>
      </c>
      <c r="F54" s="226">
        <v>110638.67</v>
      </c>
      <c r="G54" s="226">
        <v>0</v>
      </c>
      <c r="H54" s="226">
        <v>791344.9</v>
      </c>
      <c r="I54" s="226">
        <v>1523342.93</v>
      </c>
      <c r="J54" s="226">
        <v>0</v>
      </c>
      <c r="K54" s="226">
        <v>203426.78</v>
      </c>
      <c r="L54" s="226">
        <v>90709.5</v>
      </c>
      <c r="M54" s="226">
        <v>0</v>
      </c>
      <c r="N54" s="226">
        <v>2460948.19</v>
      </c>
      <c r="O54" s="226">
        <v>67896.98</v>
      </c>
      <c r="P54" s="226">
        <v>1749240.52</v>
      </c>
      <c r="Q54" s="226">
        <v>105803.52</v>
      </c>
      <c r="R54" s="226">
        <v>589714.47</v>
      </c>
      <c r="S54" s="226">
        <v>8083.32</v>
      </c>
      <c r="T54" s="226">
        <v>95016.69</v>
      </c>
      <c r="U54" s="226">
        <v>3312630.14</v>
      </c>
      <c r="V54" s="227">
        <v>12208901.810000001</v>
      </c>
    </row>
    <row r="55" spans="1:22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>
      <c r="A70" s="59" t="s">
        <v>61</v>
      </c>
      <c r="B70" s="226">
        <v>234944.26</v>
      </c>
      <c r="C70" s="226">
        <v>560168.69999999995</v>
      </c>
      <c r="D70" s="226">
        <v>0</v>
      </c>
      <c r="E70" s="226">
        <v>530209.41</v>
      </c>
      <c r="F70" s="226">
        <v>181290.98</v>
      </c>
      <c r="G70" s="226">
        <v>0</v>
      </c>
      <c r="H70" s="226">
        <v>1542457.85</v>
      </c>
      <c r="I70" s="226">
        <v>949758.34</v>
      </c>
      <c r="J70" s="226">
        <v>9.02</v>
      </c>
      <c r="K70" s="226">
        <v>280625.61</v>
      </c>
      <c r="L70" s="226">
        <v>99722.47</v>
      </c>
      <c r="M70" s="226">
        <v>1594238.15</v>
      </c>
      <c r="N70" s="226">
        <v>2281335.6800000002</v>
      </c>
      <c r="O70" s="226">
        <v>635061.53</v>
      </c>
      <c r="P70" s="226">
        <v>34666.080000000002</v>
      </c>
      <c r="Q70" s="226">
        <v>62022.96</v>
      </c>
      <c r="R70" s="226">
        <v>1051168.53</v>
      </c>
      <c r="S70" s="226">
        <v>3651.2</v>
      </c>
      <c r="T70" s="226">
        <v>7866.21</v>
      </c>
      <c r="U70" s="226">
        <v>3042178.77</v>
      </c>
      <c r="V70" s="227">
        <v>13091375.75</v>
      </c>
    </row>
    <row r="71" spans="1:22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>
      <c r="A72" s="59" t="s">
        <v>63</v>
      </c>
      <c r="B72" s="226">
        <v>52023.25</v>
      </c>
      <c r="C72" s="226">
        <v>267104.14</v>
      </c>
      <c r="D72" s="226">
        <v>0</v>
      </c>
      <c r="E72" s="226">
        <v>201426.31</v>
      </c>
      <c r="F72" s="226">
        <v>363</v>
      </c>
      <c r="G72" s="226">
        <v>0</v>
      </c>
      <c r="H72" s="226">
        <v>1163384.06</v>
      </c>
      <c r="I72" s="226">
        <v>230809.14</v>
      </c>
      <c r="J72" s="226">
        <v>0</v>
      </c>
      <c r="K72" s="226">
        <v>215119.96</v>
      </c>
      <c r="L72" s="226">
        <v>122166.42</v>
      </c>
      <c r="M72" s="226">
        <v>1109311.79</v>
      </c>
      <c r="N72" s="226">
        <v>1889411.3</v>
      </c>
      <c r="O72" s="226">
        <v>480951.86</v>
      </c>
      <c r="P72" s="226">
        <v>57480.42</v>
      </c>
      <c r="Q72" s="226">
        <v>78966.25</v>
      </c>
      <c r="R72" s="226">
        <v>1304171.1399999999</v>
      </c>
      <c r="S72" s="226">
        <v>5148.21</v>
      </c>
      <c r="T72" s="226">
        <v>304553.32</v>
      </c>
      <c r="U72" s="226">
        <v>2325447.44</v>
      </c>
      <c r="V72" s="227">
        <v>9807838.0099999998</v>
      </c>
    </row>
    <row r="73" spans="1:22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>
      <c r="A74" s="59" t="s">
        <v>65</v>
      </c>
      <c r="B74" s="226">
        <v>204947.42</v>
      </c>
      <c r="C74" s="226">
        <v>549699.31999999995</v>
      </c>
      <c r="D74" s="226">
        <v>0</v>
      </c>
      <c r="E74" s="226">
        <v>682228.27</v>
      </c>
      <c r="F74" s="226">
        <v>297236.81</v>
      </c>
      <c r="G74" s="226">
        <v>0</v>
      </c>
      <c r="H74" s="226">
        <v>1367590.64</v>
      </c>
      <c r="I74" s="226">
        <v>1613725.54</v>
      </c>
      <c r="J74" s="226">
        <v>21.33</v>
      </c>
      <c r="K74" s="226">
        <v>126064.66</v>
      </c>
      <c r="L74" s="226">
        <v>145206.32</v>
      </c>
      <c r="M74" s="226">
        <v>903837.53</v>
      </c>
      <c r="N74" s="226">
        <v>898078.45</v>
      </c>
      <c r="O74" s="226">
        <v>642492.38</v>
      </c>
      <c r="P74" s="226">
        <v>65607.94</v>
      </c>
      <c r="Q74" s="226">
        <v>62536.3</v>
      </c>
      <c r="R74" s="226">
        <v>2143229.4700000002</v>
      </c>
      <c r="S74" s="226">
        <v>8084.33</v>
      </c>
      <c r="T74" s="226">
        <v>100505.26</v>
      </c>
      <c r="U74" s="226">
        <v>3110788.37</v>
      </c>
      <c r="V74" s="227">
        <v>12921880.34</v>
      </c>
    </row>
    <row r="75" spans="1:22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>
      <c r="A76" s="59" t="s">
        <v>67</v>
      </c>
      <c r="B76" s="226">
        <v>143559.42000000001</v>
      </c>
      <c r="C76" s="226">
        <v>454580.56</v>
      </c>
      <c r="D76" s="226">
        <v>0</v>
      </c>
      <c r="E76" s="226">
        <v>1048206.76</v>
      </c>
      <c r="F76" s="226">
        <v>191719.74</v>
      </c>
      <c r="G76" s="226">
        <v>0</v>
      </c>
      <c r="H76" s="226">
        <v>754808.73</v>
      </c>
      <c r="I76" s="226">
        <v>2390797.89</v>
      </c>
      <c r="J76" s="226">
        <v>0</v>
      </c>
      <c r="K76" s="226">
        <v>379808.28</v>
      </c>
      <c r="L76" s="226">
        <v>128025.28</v>
      </c>
      <c r="M76" s="226">
        <v>2856012.66</v>
      </c>
      <c r="N76" s="226">
        <v>848449.36</v>
      </c>
      <c r="O76" s="226">
        <v>404143.7</v>
      </c>
      <c r="P76" s="226">
        <v>287517.36</v>
      </c>
      <c r="Q76" s="226">
        <v>64281.04</v>
      </c>
      <c r="R76" s="226">
        <v>2335352.5099999998</v>
      </c>
      <c r="S76" s="226">
        <v>4081.1</v>
      </c>
      <c r="T76" s="226">
        <v>266262.51</v>
      </c>
      <c r="U76" s="226">
        <v>3066739.1</v>
      </c>
      <c r="V76" s="227">
        <v>15624346</v>
      </c>
    </row>
    <row r="77" spans="1:22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>
      <c r="A78" s="59" t="s">
        <v>69</v>
      </c>
      <c r="B78" s="226">
        <v>292242.53999999998</v>
      </c>
      <c r="C78" s="226">
        <v>605682.30000000005</v>
      </c>
      <c r="D78" s="226">
        <v>0</v>
      </c>
      <c r="E78" s="226">
        <v>249013.95</v>
      </c>
      <c r="F78" s="226">
        <v>129056.08</v>
      </c>
      <c r="G78" s="226">
        <v>0</v>
      </c>
      <c r="H78" s="226">
        <v>1024132.98</v>
      </c>
      <c r="I78" s="226">
        <v>21992.15</v>
      </c>
      <c r="J78" s="226">
        <v>16.97</v>
      </c>
      <c r="K78" s="226">
        <v>498812</v>
      </c>
      <c r="L78" s="226">
        <v>123879.92</v>
      </c>
      <c r="M78" s="226">
        <v>2236251.0299999998</v>
      </c>
      <c r="N78" s="226">
        <v>877943.67</v>
      </c>
      <c r="O78" s="226">
        <v>490451.29</v>
      </c>
      <c r="P78" s="226">
        <v>61483.94</v>
      </c>
      <c r="Q78" s="226">
        <v>158677.76000000001</v>
      </c>
      <c r="R78" s="226">
        <v>1895993.59</v>
      </c>
      <c r="S78" s="226">
        <v>0</v>
      </c>
      <c r="T78" s="226">
        <v>123871.39</v>
      </c>
      <c r="U78" s="226">
        <v>3047764.55</v>
      </c>
      <c r="V78" s="227">
        <v>11837266.109999999</v>
      </c>
    </row>
    <row r="79" spans="1:22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>
      <c r="A80" s="44" t="s">
        <v>71</v>
      </c>
      <c r="B80" s="221">
        <v>157298.78</v>
      </c>
      <c r="C80" s="221">
        <v>490215.5</v>
      </c>
      <c r="D80" s="221">
        <v>0</v>
      </c>
      <c r="E80" s="221">
        <v>515165.74</v>
      </c>
      <c r="F80" s="221">
        <v>44048.45</v>
      </c>
      <c r="G80" s="221">
        <v>0</v>
      </c>
      <c r="H80" s="221">
        <v>479474.26</v>
      </c>
      <c r="I80" s="221">
        <v>647205.98</v>
      </c>
      <c r="J80" s="42">
        <v>0</v>
      </c>
      <c r="K80" s="221">
        <v>255929.72</v>
      </c>
      <c r="L80" s="221">
        <v>130734.79</v>
      </c>
      <c r="M80" s="221">
        <v>1780291.19</v>
      </c>
      <c r="N80" s="221">
        <v>1052717.3799999999</v>
      </c>
      <c r="O80" s="221">
        <v>745187.24</v>
      </c>
      <c r="P80" s="221">
        <v>396220.4</v>
      </c>
      <c r="Q80" s="221">
        <v>175309.93</v>
      </c>
      <c r="R80" s="221">
        <v>2619687.16</v>
      </c>
      <c r="S80" s="221">
        <v>3737.15</v>
      </c>
      <c r="T80" s="221">
        <v>76070.5</v>
      </c>
      <c r="U80" s="221">
        <v>2469639.23</v>
      </c>
      <c r="V80" s="234">
        <v>12038933.4</v>
      </c>
    </row>
    <row r="81" spans="1:22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>
      <c r="A82" s="56" t="s">
        <v>190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>
      <c r="A83" s="56" t="s">
        <v>192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8">
        <v>12782907.91</v>
      </c>
    </row>
    <row r="84" spans="1:22">
      <c r="A84" s="56" t="s">
        <v>193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>
      <c r="A85" s="56" t="s">
        <v>197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>
      <c r="A86" s="56" t="s">
        <v>198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>
      <c r="A87" s="56" t="s">
        <v>199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59">
        <v>13805170.74</v>
      </c>
    </row>
    <row r="88" spans="1:22">
      <c r="A88" s="56" t="s">
        <v>200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>
      <c r="A89" s="56" t="s">
        <v>201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>
      <c r="A90" s="56" t="s">
        <v>202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>
      <c r="A91" s="56" t="s">
        <v>203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>
      <c r="A92" s="56" t="s">
        <v>204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>
      <c r="A93" s="56" t="s">
        <v>205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>
      <c r="A95" s="56" t="s">
        <v>206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3">
        <v>14523413.98</v>
      </c>
    </row>
    <row r="96" spans="1:22">
      <c r="A96" s="56" t="s">
        <v>215</v>
      </c>
      <c r="B96" s="137">
        <v>265016.03000000003</v>
      </c>
      <c r="C96" s="137">
        <v>614390.51</v>
      </c>
      <c r="D96" s="137">
        <v>0</v>
      </c>
      <c r="E96" s="137">
        <v>398640.37</v>
      </c>
      <c r="F96" s="137">
        <v>199597.28</v>
      </c>
      <c r="G96" s="137">
        <v>0</v>
      </c>
      <c r="H96" s="137">
        <v>445323.57</v>
      </c>
      <c r="I96" s="81">
        <v>1881183.67</v>
      </c>
      <c r="J96" s="137">
        <v>242.29</v>
      </c>
      <c r="K96" s="137">
        <v>273854.78999999998</v>
      </c>
      <c r="L96" s="137">
        <v>168624.85</v>
      </c>
      <c r="M96" s="81">
        <v>1412035.34</v>
      </c>
      <c r="N96" s="137">
        <v>951788.04</v>
      </c>
      <c r="O96" s="137">
        <v>388885.62</v>
      </c>
      <c r="P96" s="137">
        <v>111614.12</v>
      </c>
      <c r="Q96" s="137">
        <v>87268.61</v>
      </c>
      <c r="R96" s="81">
        <v>2841412.72</v>
      </c>
      <c r="S96" s="137">
        <v>0</v>
      </c>
      <c r="T96" s="137">
        <v>65200.160000000003</v>
      </c>
      <c r="U96" s="81">
        <v>3405950.69</v>
      </c>
      <c r="V96" s="162">
        <v>13511028.66</v>
      </c>
    </row>
    <row r="97" spans="1:24">
      <c r="A97" s="56" t="s">
        <v>224</v>
      </c>
      <c r="B97" s="137">
        <v>151714.23000000001</v>
      </c>
      <c r="C97" s="137">
        <v>491132.3</v>
      </c>
      <c r="D97" s="137">
        <v>0</v>
      </c>
      <c r="E97" s="137">
        <v>184000.14</v>
      </c>
      <c r="F97" s="137">
        <v>144875.68</v>
      </c>
      <c r="G97" s="137">
        <v>0</v>
      </c>
      <c r="H97" s="137">
        <v>978648.15</v>
      </c>
      <c r="I97" s="81">
        <v>67265.08</v>
      </c>
      <c r="J97" s="137">
        <v>0</v>
      </c>
      <c r="K97" s="137">
        <v>309228.2</v>
      </c>
      <c r="L97" s="137">
        <v>181386.67</v>
      </c>
      <c r="M97" s="81">
        <v>1236197.3500000001</v>
      </c>
      <c r="N97" s="137">
        <v>946689.69</v>
      </c>
      <c r="O97" s="137">
        <v>636551.87</v>
      </c>
      <c r="P97" s="137">
        <v>53344.4</v>
      </c>
      <c r="Q97" s="137">
        <v>215594.05</v>
      </c>
      <c r="R97" s="81">
        <v>3323243.32</v>
      </c>
      <c r="S97" s="137">
        <v>4756.04</v>
      </c>
      <c r="T97" s="137">
        <v>186.25</v>
      </c>
      <c r="U97" s="81">
        <v>3624213.23</v>
      </c>
      <c r="V97" s="162">
        <v>12549026.65</v>
      </c>
    </row>
    <row r="98" spans="1:24">
      <c r="A98" s="56" t="s">
        <v>227</v>
      </c>
      <c r="B98" s="137">
        <v>241100.52</v>
      </c>
      <c r="C98" s="137">
        <v>508567.65</v>
      </c>
      <c r="D98" s="137">
        <v>0</v>
      </c>
      <c r="E98" s="137">
        <v>623986.03</v>
      </c>
      <c r="F98" s="137">
        <v>27496.74</v>
      </c>
      <c r="G98" s="137">
        <v>0</v>
      </c>
      <c r="H98" s="137">
        <v>733050.61</v>
      </c>
      <c r="I98" s="81">
        <v>1724645.47</v>
      </c>
      <c r="J98" s="137">
        <v>0</v>
      </c>
      <c r="K98" s="137">
        <v>308592.06</v>
      </c>
      <c r="L98" s="137">
        <v>161540.48000000001</v>
      </c>
      <c r="M98" s="81">
        <v>1304419.22</v>
      </c>
      <c r="N98" s="137">
        <v>984231.34</v>
      </c>
      <c r="O98" s="137">
        <v>714739.74</v>
      </c>
      <c r="P98" s="137">
        <v>200454.05</v>
      </c>
      <c r="Q98" s="137">
        <v>135369.13</v>
      </c>
      <c r="R98" s="81">
        <v>3149388.32</v>
      </c>
      <c r="S98" s="137">
        <v>4799.43</v>
      </c>
      <c r="T98" s="137">
        <v>1025.3</v>
      </c>
      <c r="U98" s="81">
        <v>3585830.92</v>
      </c>
      <c r="V98" s="162">
        <v>14409237.01</v>
      </c>
    </row>
    <row r="99" spans="1:24">
      <c r="A99" s="56" t="s">
        <v>228</v>
      </c>
      <c r="B99" s="137">
        <v>170020.61</v>
      </c>
      <c r="C99" s="137">
        <v>610743.38</v>
      </c>
      <c r="D99" s="137">
        <v>0</v>
      </c>
      <c r="E99" s="137">
        <v>394120.82</v>
      </c>
      <c r="F99" s="137">
        <v>156402.81</v>
      </c>
      <c r="G99" s="137">
        <v>0</v>
      </c>
      <c r="H99" s="137">
        <v>510807.4</v>
      </c>
      <c r="I99" s="81">
        <v>1066462.33</v>
      </c>
      <c r="J99" s="137">
        <v>0</v>
      </c>
      <c r="K99" s="137">
        <v>252680.15</v>
      </c>
      <c r="L99" s="137">
        <v>152266.96</v>
      </c>
      <c r="M99" s="81">
        <v>1153431.3</v>
      </c>
      <c r="N99" s="81">
        <v>1041627.62</v>
      </c>
      <c r="O99" s="81">
        <v>1048182.61</v>
      </c>
      <c r="P99" s="137">
        <v>120241.79</v>
      </c>
      <c r="Q99" s="137">
        <v>152030.97</v>
      </c>
      <c r="R99" s="81">
        <v>2782828.35</v>
      </c>
      <c r="S99" s="137">
        <v>333.58</v>
      </c>
      <c r="T99" s="137">
        <v>46969.79</v>
      </c>
      <c r="U99" s="81">
        <v>3389827.67</v>
      </c>
      <c r="V99" s="162">
        <v>13048978.140000001</v>
      </c>
    </row>
    <row r="100" spans="1:24">
      <c r="A100" s="56" t="s">
        <v>229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2">
        <v>15967510.6</v>
      </c>
    </row>
    <row r="101" spans="1:24">
      <c r="A101" s="56" t="s">
        <v>231</v>
      </c>
      <c r="B101" s="137">
        <v>330946.46000000002</v>
      </c>
      <c r="C101" s="137">
        <v>859820.18</v>
      </c>
      <c r="D101" s="137">
        <v>0</v>
      </c>
      <c r="E101" s="137">
        <v>337859.47</v>
      </c>
      <c r="F101" s="137">
        <v>293209.17</v>
      </c>
      <c r="G101" s="137">
        <v>0</v>
      </c>
      <c r="H101" s="81">
        <v>1014106.32</v>
      </c>
      <c r="I101" s="137">
        <v>375364.25</v>
      </c>
      <c r="J101" s="137">
        <v>0</v>
      </c>
      <c r="K101" s="137">
        <v>505368.75</v>
      </c>
      <c r="L101" s="137">
        <v>157140.34</v>
      </c>
      <c r="M101" s="81">
        <v>1941860.69</v>
      </c>
      <c r="N101" s="81">
        <v>1058798.44</v>
      </c>
      <c r="O101" s="137">
        <v>515382</v>
      </c>
      <c r="P101" s="137">
        <v>120939.25</v>
      </c>
      <c r="Q101" s="137">
        <v>250218.62</v>
      </c>
      <c r="R101" s="81">
        <v>3689925.08</v>
      </c>
      <c r="S101" s="137">
        <v>2665.87</v>
      </c>
      <c r="T101" s="137">
        <v>114268.19</v>
      </c>
      <c r="U101" s="81">
        <v>4150392.11</v>
      </c>
      <c r="V101" s="162">
        <v>15718265.189999999</v>
      </c>
    </row>
    <row r="102" spans="1:24">
      <c r="A102" s="56" t="s">
        <v>233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2">
        <v>15363071.970000001</v>
      </c>
    </row>
    <row r="103" spans="1:24">
      <c r="A103" s="56" t="s">
        <v>236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2">
        <v>13016153.91</v>
      </c>
    </row>
    <row r="104" spans="1:24">
      <c r="A104" s="56" t="s">
        <v>239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2">
        <v>14992923.220000001</v>
      </c>
    </row>
    <row r="105" spans="1:24">
      <c r="A105" s="56" t="s">
        <v>242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2">
        <v>13710900.75</v>
      </c>
    </row>
    <row r="106" spans="1:24">
      <c r="A106" s="56" t="s">
        <v>246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2">
        <v>14135495.529999999</v>
      </c>
    </row>
    <row r="107" spans="1:24">
      <c r="A107" s="141"/>
      <c r="B107" s="142">
        <f>SUM(B95:B106)</f>
        <v>2593648.4500000007</v>
      </c>
      <c r="C107" s="142">
        <f t="shared" ref="C107:T107" si="7">SUM(C95:C106)</f>
        <v>7395211.9100000001</v>
      </c>
      <c r="D107" s="142">
        <f t="shared" si="7"/>
        <v>0</v>
      </c>
      <c r="E107" s="142">
        <f t="shared" si="7"/>
        <v>3957322.2600000007</v>
      </c>
      <c r="F107" s="142">
        <f t="shared" si="7"/>
        <v>1894986.7899999998</v>
      </c>
      <c r="G107" s="142">
        <f t="shared" si="7"/>
        <v>28.95</v>
      </c>
      <c r="H107" s="142">
        <f t="shared" si="7"/>
        <v>9287227.370000001</v>
      </c>
      <c r="I107" s="142">
        <f t="shared" si="7"/>
        <v>12607410.85</v>
      </c>
      <c r="J107" s="142">
        <f t="shared" si="7"/>
        <v>242.29</v>
      </c>
      <c r="K107" s="142">
        <f t="shared" si="7"/>
        <v>4490092.1100000003</v>
      </c>
      <c r="L107" s="142">
        <f t="shared" si="7"/>
        <v>1928457.3500000003</v>
      </c>
      <c r="M107" s="142">
        <f>SUM(M95:M106)</f>
        <v>21130394.460000001</v>
      </c>
      <c r="N107" s="142">
        <f t="shared" si="7"/>
        <v>9797717.7599999979</v>
      </c>
      <c r="O107" s="142">
        <f t="shared" si="7"/>
        <v>7279083.5699999994</v>
      </c>
      <c r="P107" s="142">
        <f t="shared" si="7"/>
        <v>1799594.15</v>
      </c>
      <c r="Q107" s="142">
        <f t="shared" si="7"/>
        <v>1977272.77</v>
      </c>
      <c r="R107" s="142">
        <f>SUM(R95:R106)</f>
        <v>39369071.399999999</v>
      </c>
      <c r="S107" s="142">
        <f t="shared" si="7"/>
        <v>29001.769999999997</v>
      </c>
      <c r="T107" s="142">
        <f t="shared" si="7"/>
        <v>772259.65</v>
      </c>
      <c r="U107" s="142">
        <f>SUM(U95:U106)</f>
        <v>43714815.020000011</v>
      </c>
      <c r="V107" s="142">
        <f>SUM(V95:V106)</f>
        <v>170946005.60999998</v>
      </c>
      <c r="X107" s="137"/>
    </row>
    <row r="108" spans="1:24">
      <c r="A108" s="141" t="s">
        <v>251</v>
      </c>
      <c r="B108" s="137">
        <v>187649.46</v>
      </c>
      <c r="C108" s="137">
        <v>499558.42</v>
      </c>
      <c r="D108" s="137">
        <v>0</v>
      </c>
      <c r="E108" s="137">
        <v>54353.04</v>
      </c>
      <c r="F108" s="137">
        <v>147955.32</v>
      </c>
      <c r="G108" s="137">
        <v>0</v>
      </c>
      <c r="H108" s="137">
        <v>192286.11</v>
      </c>
      <c r="I108" s="137">
        <v>1578414.93</v>
      </c>
      <c r="J108" s="137">
        <v>0</v>
      </c>
      <c r="K108" s="137">
        <v>337116.93</v>
      </c>
      <c r="L108" s="137">
        <v>174622.48</v>
      </c>
      <c r="M108" s="137">
        <v>1935049.13</v>
      </c>
      <c r="N108" s="137">
        <v>701165.57</v>
      </c>
      <c r="O108" s="137">
        <v>541042.37</v>
      </c>
      <c r="P108" s="137">
        <v>101681.31</v>
      </c>
      <c r="Q108" s="137">
        <v>143539.94</v>
      </c>
      <c r="R108" s="137">
        <v>3507680.81</v>
      </c>
      <c r="S108" s="137">
        <v>337.84</v>
      </c>
      <c r="T108" s="137">
        <v>1205.83</v>
      </c>
      <c r="U108" s="137">
        <v>3779444.42</v>
      </c>
      <c r="V108" s="107">
        <f>SUM(Tabla8[[#This Row],[ 0401100000]:[ 0406909000]])</f>
        <v>13883103.91</v>
      </c>
    </row>
    <row r="109" spans="1:24" s="133" customFormat="1">
      <c r="A109" s="141" t="s">
        <v>253</v>
      </c>
      <c r="B109" s="137">
        <v>216772.18</v>
      </c>
      <c r="C109" s="137">
        <v>509474.05</v>
      </c>
      <c r="D109" s="137">
        <v>0</v>
      </c>
      <c r="E109" s="137">
        <v>209932.2</v>
      </c>
      <c r="F109" s="137">
        <v>84314.06</v>
      </c>
      <c r="G109" s="137">
        <v>0</v>
      </c>
      <c r="H109" s="137">
        <v>412402.63</v>
      </c>
      <c r="I109" s="137">
        <v>1880992.32</v>
      </c>
      <c r="J109" s="137">
        <v>0</v>
      </c>
      <c r="K109" s="137">
        <v>342987.7</v>
      </c>
      <c r="L109" s="137">
        <v>177187.53</v>
      </c>
      <c r="M109" s="137">
        <v>1507046.82</v>
      </c>
      <c r="N109" s="137">
        <v>480610.49</v>
      </c>
      <c r="O109" s="137">
        <v>256860.23</v>
      </c>
      <c r="P109" s="137">
        <v>158637.14000000001</v>
      </c>
      <c r="Q109" s="137">
        <v>153310.68</v>
      </c>
      <c r="R109" s="137">
        <v>3655584.08</v>
      </c>
      <c r="S109" s="137">
        <v>3152.29</v>
      </c>
      <c r="T109" s="137">
        <v>1836.57</v>
      </c>
      <c r="U109" s="137">
        <v>3709274.84</v>
      </c>
      <c r="V109" s="107">
        <f>SUM(Tabla8[[#This Row],[ 0401100000]:[ 0406909000]])</f>
        <v>13760375.809999999</v>
      </c>
      <c r="X109" s="137"/>
    </row>
    <row r="110" spans="1:24" s="133" customFormat="1">
      <c r="A110" s="141" t="s">
        <v>365</v>
      </c>
      <c r="B110" s="81">
        <v>203291.43</v>
      </c>
      <c r="C110" s="81">
        <v>440458.9</v>
      </c>
      <c r="D110" s="137">
        <v>0</v>
      </c>
      <c r="E110" s="81">
        <v>294489.15999999997</v>
      </c>
      <c r="F110" s="81">
        <v>89467.58</v>
      </c>
      <c r="G110" s="137">
        <v>0</v>
      </c>
      <c r="H110" s="81">
        <v>763050.52</v>
      </c>
      <c r="I110" s="81">
        <v>964564.77</v>
      </c>
      <c r="J110" s="137">
        <v>0</v>
      </c>
      <c r="K110" s="137">
        <v>472521.42</v>
      </c>
      <c r="L110" s="137">
        <v>200683.48</v>
      </c>
      <c r="M110" s="81">
        <v>1725374.87</v>
      </c>
      <c r="N110" s="137">
        <v>406268.05</v>
      </c>
      <c r="O110" s="81">
        <v>762476.67</v>
      </c>
      <c r="P110" s="137">
        <v>197597.86</v>
      </c>
      <c r="Q110" s="137">
        <v>102056</v>
      </c>
      <c r="R110" s="81">
        <v>4190436.78</v>
      </c>
      <c r="S110" s="137">
        <v>1574.45</v>
      </c>
      <c r="T110" s="137">
        <v>78749.820000000007</v>
      </c>
      <c r="U110" s="81">
        <v>4183361.24</v>
      </c>
      <c r="V110" s="107">
        <f>SUM(Tabla8[[#This Row],[ 0401100000]:[ 0406909000]])</f>
        <v>15076423</v>
      </c>
      <c r="X110" s="137"/>
    </row>
    <row r="111" spans="1:24" s="133" customFormat="1">
      <c r="A111" s="141" t="s">
        <v>397</v>
      </c>
      <c r="B111" s="81">
        <v>156866.25</v>
      </c>
      <c r="C111" s="81">
        <v>558354.64</v>
      </c>
      <c r="D111" s="137">
        <v>0</v>
      </c>
      <c r="E111" s="81">
        <v>249454.97</v>
      </c>
      <c r="F111" s="81">
        <v>160370.64000000001</v>
      </c>
      <c r="G111" s="137">
        <v>0</v>
      </c>
      <c r="H111" s="81">
        <v>546363.61</v>
      </c>
      <c r="I111" s="81">
        <v>1377522.51</v>
      </c>
      <c r="J111" s="137">
        <v>0</v>
      </c>
      <c r="K111" s="137">
        <v>264006.43</v>
      </c>
      <c r="L111" s="137">
        <v>168339.1</v>
      </c>
      <c r="M111" s="81">
        <v>1559578.66</v>
      </c>
      <c r="N111" s="137">
        <v>248090.47</v>
      </c>
      <c r="O111" s="81">
        <v>108836.65</v>
      </c>
      <c r="P111" s="137">
        <v>277528.34000000003</v>
      </c>
      <c r="Q111" s="137">
        <v>147006.68</v>
      </c>
      <c r="R111" s="81">
        <v>4477102.57</v>
      </c>
      <c r="S111" s="137">
        <v>1996.48</v>
      </c>
      <c r="T111" s="137">
        <v>76115.960000000006</v>
      </c>
      <c r="U111" s="81">
        <v>3901999.07</v>
      </c>
      <c r="V111" s="107">
        <f>SUM(Tabla8[[#This Row],[ 0401100000]:[ 0406909000]])</f>
        <v>14279533.030000001</v>
      </c>
      <c r="X111" s="137"/>
    </row>
    <row r="112" spans="1:24" s="133" customFormat="1">
      <c r="A112" s="141" t="s">
        <v>399</v>
      </c>
      <c r="B112" s="81">
        <v>142167.35999999999</v>
      </c>
      <c r="C112" s="81">
        <v>474926.31</v>
      </c>
      <c r="D112" s="137">
        <v>0</v>
      </c>
      <c r="E112" s="81">
        <v>353076.03</v>
      </c>
      <c r="F112" s="81">
        <v>86004.45</v>
      </c>
      <c r="G112" s="137">
        <v>0</v>
      </c>
      <c r="H112" s="81">
        <v>733251.72</v>
      </c>
      <c r="I112" s="81">
        <v>891848.43</v>
      </c>
      <c r="J112" s="137">
        <v>0</v>
      </c>
      <c r="K112" s="137">
        <v>290214.17</v>
      </c>
      <c r="L112" s="137">
        <v>149440.82999999999</v>
      </c>
      <c r="M112" s="81">
        <v>1734938.51</v>
      </c>
      <c r="N112" s="137">
        <v>271646.05</v>
      </c>
      <c r="O112" s="81">
        <v>173766.19</v>
      </c>
      <c r="P112" s="137">
        <v>213202.43</v>
      </c>
      <c r="Q112" s="137">
        <v>157064.53</v>
      </c>
      <c r="R112" s="81">
        <v>4403547.3</v>
      </c>
      <c r="S112" s="137">
        <v>6525.29</v>
      </c>
      <c r="T112" s="137">
        <v>269241.27</v>
      </c>
      <c r="U112" s="81">
        <v>4384658.13</v>
      </c>
      <c r="V112" s="107">
        <f>SUM(Tabla8[[#This Row],[ 0401100000]:[ 0406909000]])</f>
        <v>14735518.999999996</v>
      </c>
      <c r="X112" s="137"/>
    </row>
    <row r="113" spans="1:24" s="133" customFormat="1">
      <c r="A113" s="141" t="s">
        <v>401</v>
      </c>
      <c r="B113" s="81">
        <v>321224.53999999998</v>
      </c>
      <c r="C113" s="81">
        <v>837260.99</v>
      </c>
      <c r="D113" s="137">
        <v>0</v>
      </c>
      <c r="E113" s="81">
        <v>464909.75</v>
      </c>
      <c r="F113" s="81">
        <v>301866.92</v>
      </c>
      <c r="G113" s="137">
        <v>0</v>
      </c>
      <c r="H113" s="81">
        <v>784891.98</v>
      </c>
      <c r="I113" s="81">
        <v>0</v>
      </c>
      <c r="J113" s="137">
        <v>0</v>
      </c>
      <c r="K113" s="137">
        <v>383755.1</v>
      </c>
      <c r="L113" s="137">
        <v>166697.44</v>
      </c>
      <c r="M113" s="81">
        <v>1713824.47</v>
      </c>
      <c r="N113" s="137">
        <v>136529.28</v>
      </c>
      <c r="O113" s="81">
        <v>173650.1</v>
      </c>
      <c r="P113" s="137">
        <v>207641.9</v>
      </c>
      <c r="Q113" s="137">
        <v>162021.39000000001</v>
      </c>
      <c r="R113" s="81">
        <v>4966356.46</v>
      </c>
      <c r="S113" s="137">
        <v>4802</v>
      </c>
      <c r="T113" s="137">
        <v>78330.48</v>
      </c>
      <c r="U113" s="81">
        <v>4545457.92</v>
      </c>
      <c r="V113" s="107">
        <f>SUM(Tabla8[[#This Row],[ 0401100000]:[ 0406909000]])</f>
        <v>15249220.720000001</v>
      </c>
      <c r="X113" s="137"/>
    </row>
    <row r="114" spans="1:24" s="133" customFormat="1">
      <c r="A114" s="141" t="s">
        <v>403</v>
      </c>
      <c r="B114" s="81">
        <v>300021.43</v>
      </c>
      <c r="C114" s="81">
        <v>688196.06</v>
      </c>
      <c r="D114" s="137">
        <v>0</v>
      </c>
      <c r="E114" s="81">
        <v>256490.82</v>
      </c>
      <c r="F114" s="81">
        <v>230682.91</v>
      </c>
      <c r="G114" s="137">
        <v>0</v>
      </c>
      <c r="H114" s="81">
        <v>771098.82</v>
      </c>
      <c r="I114" s="81">
        <v>633548.43999999994</v>
      </c>
      <c r="J114" s="137">
        <v>0</v>
      </c>
      <c r="K114" s="137">
        <v>398488.47</v>
      </c>
      <c r="L114" s="137">
        <v>165085.94</v>
      </c>
      <c r="M114" s="81">
        <v>2326262.63</v>
      </c>
      <c r="N114" s="137">
        <v>153593.82</v>
      </c>
      <c r="O114" s="81">
        <v>249834.06</v>
      </c>
      <c r="P114" s="137">
        <v>271088.81</v>
      </c>
      <c r="Q114" s="137">
        <v>110070.79</v>
      </c>
      <c r="R114" s="81">
        <v>4718266.37</v>
      </c>
      <c r="S114" s="137">
        <v>0</v>
      </c>
      <c r="T114" s="137">
        <v>62297.919999999998</v>
      </c>
      <c r="U114" s="81">
        <v>3493042.37</v>
      </c>
      <c r="V114" s="107">
        <f>SUM(Tabla8[[#This Row],[ 0401100000]:[ 0406909000]])</f>
        <v>14828069.66</v>
      </c>
      <c r="X114" s="137"/>
    </row>
    <row r="115" spans="1:24" s="133" customFormat="1">
      <c r="A115" s="141" t="s">
        <v>405</v>
      </c>
      <c r="B115" s="81">
        <v>205475.26</v>
      </c>
      <c r="C115" s="81">
        <v>597340.04</v>
      </c>
      <c r="D115" s="137">
        <v>0</v>
      </c>
      <c r="E115" s="81">
        <v>242873.73</v>
      </c>
      <c r="F115" s="81">
        <v>176199.17</v>
      </c>
      <c r="G115" s="137">
        <v>0</v>
      </c>
      <c r="H115" s="81">
        <v>697207.07</v>
      </c>
      <c r="I115" s="81">
        <v>179504.54</v>
      </c>
      <c r="J115" s="137">
        <v>0</v>
      </c>
      <c r="K115" s="137">
        <v>515356.58</v>
      </c>
      <c r="L115" s="137">
        <v>205445.34</v>
      </c>
      <c r="M115" s="81">
        <v>2452063.35</v>
      </c>
      <c r="N115" s="137">
        <v>102384.3</v>
      </c>
      <c r="O115" s="81">
        <v>423229.88</v>
      </c>
      <c r="P115" s="137">
        <v>184955.68</v>
      </c>
      <c r="Q115" s="137">
        <v>190737.22</v>
      </c>
      <c r="R115" s="81">
        <v>3701679.67</v>
      </c>
      <c r="S115" s="137">
        <v>1110.2</v>
      </c>
      <c r="T115" s="137">
        <v>9193.61</v>
      </c>
      <c r="U115" s="81">
        <v>2007833.89</v>
      </c>
      <c r="V115" s="107">
        <f>SUM(Tabla8[[#This Row],[ 0401100000]:[ 0406909000]])</f>
        <v>11892589.529999997</v>
      </c>
      <c r="X115" s="137"/>
    </row>
    <row r="116" spans="1:24" s="133" customFormat="1">
      <c r="A116" s="141" t="s">
        <v>413</v>
      </c>
      <c r="B116" s="81">
        <v>243142.87</v>
      </c>
      <c r="C116" s="81">
        <v>846266.91</v>
      </c>
      <c r="D116" s="137">
        <v>0</v>
      </c>
      <c r="E116" s="81">
        <v>227560.46</v>
      </c>
      <c r="F116" s="81">
        <v>242335.07</v>
      </c>
      <c r="G116" s="137">
        <v>0</v>
      </c>
      <c r="H116" s="81">
        <v>1048283.08</v>
      </c>
      <c r="I116" s="81">
        <v>0</v>
      </c>
      <c r="J116" s="137">
        <v>0</v>
      </c>
      <c r="K116" s="137">
        <v>470721.02</v>
      </c>
      <c r="L116" s="137">
        <v>190381.24</v>
      </c>
      <c r="M116" s="81">
        <v>2302580.37</v>
      </c>
      <c r="N116" s="137">
        <v>100730.01</v>
      </c>
      <c r="O116" s="81">
        <v>174634.39</v>
      </c>
      <c r="P116" s="137">
        <v>128612.45</v>
      </c>
      <c r="Q116" s="137">
        <v>129025.13</v>
      </c>
      <c r="R116" s="81">
        <v>5033214.0999999996</v>
      </c>
      <c r="S116" s="137">
        <v>1243.3699999999999</v>
      </c>
      <c r="T116" s="137">
        <v>47782.96</v>
      </c>
      <c r="U116" s="81">
        <v>1981233.13</v>
      </c>
      <c r="V116" s="107">
        <f>SUM(Tabla8[[#This Row],[ 0401100000]:[ 0406909000]])</f>
        <v>13167746.559999999</v>
      </c>
      <c r="X116" s="137"/>
    </row>
    <row r="117" spans="1:24" s="133" customFormat="1">
      <c r="A117" s="141" t="s">
        <v>415</v>
      </c>
      <c r="B117" s="81">
        <v>192528.55</v>
      </c>
      <c r="C117" s="81">
        <v>641330.05000000005</v>
      </c>
      <c r="D117" s="137">
        <v>0</v>
      </c>
      <c r="E117" s="81">
        <v>513555.38</v>
      </c>
      <c r="F117" s="81">
        <v>137293.96</v>
      </c>
      <c r="G117" s="137">
        <v>0</v>
      </c>
      <c r="H117" s="81">
        <v>965612.21</v>
      </c>
      <c r="I117" s="81">
        <v>1094396.1499999999</v>
      </c>
      <c r="J117" s="137">
        <v>7.06</v>
      </c>
      <c r="K117" s="137">
        <v>412105.05</v>
      </c>
      <c r="L117" s="137">
        <v>162973.51</v>
      </c>
      <c r="M117" s="81">
        <v>2105099.08</v>
      </c>
      <c r="N117" s="137">
        <v>85519.29</v>
      </c>
      <c r="O117" s="81">
        <v>249764.52</v>
      </c>
      <c r="P117" s="137">
        <v>193896.53</v>
      </c>
      <c r="Q117" s="137">
        <v>174408.72</v>
      </c>
      <c r="R117" s="81">
        <v>4774946.5999999996</v>
      </c>
      <c r="S117" s="137">
        <v>539.48</v>
      </c>
      <c r="T117" s="137">
        <v>10357.540000000001</v>
      </c>
      <c r="U117" s="81">
        <v>2430190.41</v>
      </c>
      <c r="V117" s="107">
        <f>SUM(Tabla8[[#This Row],[ 0401100000]:[ 0406909000]])</f>
        <v>14144524.09</v>
      </c>
      <c r="X117" s="137"/>
    </row>
    <row r="118" spans="1:24" s="133" customFormat="1">
      <c r="A118" s="141" t="s">
        <v>417</v>
      </c>
      <c r="B118" s="81">
        <v>253406.23</v>
      </c>
      <c r="C118" s="81">
        <v>723841.33</v>
      </c>
      <c r="D118" s="137">
        <v>0</v>
      </c>
      <c r="E118" s="81">
        <v>459772.47</v>
      </c>
      <c r="F118" s="81">
        <v>143102.15</v>
      </c>
      <c r="G118" s="137">
        <v>0</v>
      </c>
      <c r="H118" s="81">
        <v>1120533.19</v>
      </c>
      <c r="I118" s="81">
        <v>1685619</v>
      </c>
      <c r="J118" s="137">
        <v>0</v>
      </c>
      <c r="K118" s="137">
        <v>425843.20000000001</v>
      </c>
      <c r="L118" s="137">
        <v>206668.2</v>
      </c>
      <c r="M118" s="81">
        <v>1812711.76</v>
      </c>
      <c r="N118" s="137">
        <v>105343.02</v>
      </c>
      <c r="O118" s="81">
        <v>347165.43</v>
      </c>
      <c r="P118" s="137">
        <v>154335.98000000001</v>
      </c>
      <c r="Q118" s="137">
        <v>200057.11</v>
      </c>
      <c r="R118" s="81">
        <v>3864799.99</v>
      </c>
      <c r="S118" s="137">
        <v>3464.86</v>
      </c>
      <c r="T118" s="137">
        <v>156868.67000000001</v>
      </c>
      <c r="U118" s="81">
        <v>2734664.04</v>
      </c>
      <c r="V118" s="107">
        <f>SUM(Tabla8[[#This Row],[ 0401100000]:[ 0406909000]])</f>
        <v>14398196.629999999</v>
      </c>
      <c r="X118" s="137"/>
    </row>
    <row r="119" spans="1:24" s="133" customFormat="1">
      <c r="A119" s="141" t="s">
        <v>419</v>
      </c>
      <c r="B119" s="81">
        <v>252404.41</v>
      </c>
      <c r="C119" s="81">
        <v>731047.97</v>
      </c>
      <c r="D119" s="137">
        <v>0</v>
      </c>
      <c r="E119" s="81">
        <v>345017.64</v>
      </c>
      <c r="F119" s="81">
        <v>271576.90000000002</v>
      </c>
      <c r="G119" s="137">
        <v>0</v>
      </c>
      <c r="H119" s="81">
        <v>1141139.94</v>
      </c>
      <c r="I119" s="81">
        <v>911701.7</v>
      </c>
      <c r="J119" s="137">
        <v>0</v>
      </c>
      <c r="K119" s="137">
        <v>284929.26</v>
      </c>
      <c r="L119" s="137">
        <v>211519.17</v>
      </c>
      <c r="M119" s="81">
        <v>1632571.75</v>
      </c>
      <c r="N119" s="137">
        <v>132380.68</v>
      </c>
      <c r="O119" s="81">
        <v>249556.12</v>
      </c>
      <c r="P119" s="137">
        <v>216736.86</v>
      </c>
      <c r="Q119" s="137">
        <v>163834.07999999999</v>
      </c>
      <c r="R119" s="81">
        <v>4883721.91</v>
      </c>
      <c r="S119" s="137">
        <v>6093.64</v>
      </c>
      <c r="T119" s="137">
        <v>188107.77</v>
      </c>
      <c r="U119" s="81">
        <v>4046161.29</v>
      </c>
      <c r="V119" s="107">
        <v>15668501.09</v>
      </c>
      <c r="X119" s="137"/>
    </row>
    <row r="120" spans="1:24" s="133" customFormat="1">
      <c r="A120" s="145"/>
      <c r="B120" s="142">
        <f>SUBTOTAL(109,B108:B119)</f>
        <v>2674949.9699999997</v>
      </c>
      <c r="C120" s="142">
        <f t="shared" ref="C120:V120" si="8">SUBTOTAL(109,C108:C119)</f>
        <v>7548055.6699999999</v>
      </c>
      <c r="D120" s="142">
        <f t="shared" si="8"/>
        <v>0</v>
      </c>
      <c r="E120" s="142">
        <f t="shared" si="8"/>
        <v>3671485.65</v>
      </c>
      <c r="F120" s="142">
        <f t="shared" si="8"/>
        <v>2071169.13</v>
      </c>
      <c r="G120" s="142">
        <f t="shared" si="8"/>
        <v>0</v>
      </c>
      <c r="H120" s="142">
        <f t="shared" si="8"/>
        <v>9176120.879999999</v>
      </c>
      <c r="I120" s="142">
        <f t="shared" si="8"/>
        <v>11198112.789999997</v>
      </c>
      <c r="J120" s="142">
        <f t="shared" si="8"/>
        <v>7.06</v>
      </c>
      <c r="K120" s="142">
        <f t="shared" si="8"/>
        <v>4598045.3299999991</v>
      </c>
      <c r="L120" s="142">
        <f t="shared" si="8"/>
        <v>2179044.2599999998</v>
      </c>
      <c r="M120" s="142">
        <f t="shared" si="8"/>
        <v>22807101.400000002</v>
      </c>
      <c r="N120" s="142">
        <f t="shared" si="8"/>
        <v>2924261.0299999993</v>
      </c>
      <c r="O120" s="142">
        <f t="shared" si="8"/>
        <v>3710816.6100000003</v>
      </c>
      <c r="P120" s="142">
        <f t="shared" si="8"/>
        <v>2305915.29</v>
      </c>
      <c r="Q120" s="142">
        <f t="shared" si="8"/>
        <v>1833132.2700000005</v>
      </c>
      <c r="R120" s="142">
        <f t="shared" si="8"/>
        <v>52177336.640000001</v>
      </c>
      <c r="S120" s="142">
        <f t="shared" si="8"/>
        <v>30839.899999999998</v>
      </c>
      <c r="T120" s="142">
        <f t="shared" si="8"/>
        <v>980088.4</v>
      </c>
      <c r="U120" s="142">
        <f t="shared" si="8"/>
        <v>41197320.75</v>
      </c>
      <c r="V120" s="142">
        <f t="shared" si="8"/>
        <v>171083803.03</v>
      </c>
    </row>
    <row r="121" spans="1:24">
      <c r="A121" s="174" t="s">
        <v>422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3" customFormat="1">
      <c r="A122" s="174" t="s">
        <v>426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3" customFormat="1">
      <c r="A123" s="174" t="s">
        <v>429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3" customFormat="1">
      <c r="A124" s="174" t="s">
        <v>439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3" customFormat="1">
      <c r="A125" s="174" t="s">
        <v>443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3" customFormat="1">
      <c r="A126" s="174" t="s">
        <v>447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3" customFormat="1">
      <c r="A127" s="174" t="s">
        <v>450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3" customFormat="1">
      <c r="A128" s="174" t="s">
        <v>451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3" customFormat="1">
      <c r="A129" s="174" t="s">
        <v>454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3" customFormat="1">
      <c r="A130" s="174" t="s">
        <v>457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3" customFormat="1">
      <c r="A131" s="174" t="s">
        <v>460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3" customFormat="1">
      <c r="A132" s="174" t="s">
        <v>465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3" customFormat="1">
      <c r="A133" s="141"/>
      <c r="B133" s="142">
        <f>SUBTOTAL(109,B121:B132)</f>
        <v>2589824.83</v>
      </c>
      <c r="C133" s="142">
        <f t="shared" ref="C133:V133" si="9">SUBTOTAL(109,C121:C132)</f>
        <v>7817741.4300000006</v>
      </c>
      <c r="D133" s="142">
        <f t="shared" si="9"/>
        <v>98.85</v>
      </c>
      <c r="E133" s="142">
        <f t="shared" si="9"/>
        <v>5898502.8799999999</v>
      </c>
      <c r="F133" s="142">
        <f t="shared" si="9"/>
        <v>1665920.09</v>
      </c>
      <c r="G133" s="142">
        <f t="shared" si="9"/>
        <v>0</v>
      </c>
      <c r="H133" s="142">
        <f t="shared" si="9"/>
        <v>7680103.6799999997</v>
      </c>
      <c r="I133" s="142">
        <f t="shared" si="9"/>
        <v>16677982.420000004</v>
      </c>
      <c r="J133" s="142">
        <f t="shared" si="9"/>
        <v>3.99</v>
      </c>
      <c r="K133" s="142">
        <f t="shared" si="9"/>
        <v>4687447.1099999994</v>
      </c>
      <c r="L133" s="142">
        <f t="shared" si="9"/>
        <v>2528998.41</v>
      </c>
      <c r="M133" s="142">
        <f t="shared" si="9"/>
        <v>25877076.609999999</v>
      </c>
      <c r="N133" s="142">
        <f t="shared" si="9"/>
        <v>1623001.6300000001</v>
      </c>
      <c r="O133" s="142">
        <f t="shared" si="9"/>
        <v>3860046.38</v>
      </c>
      <c r="P133" s="142">
        <f t="shared" si="9"/>
        <v>2642076.5499999998</v>
      </c>
      <c r="Q133" s="142">
        <f t="shared" si="9"/>
        <v>1734071.9</v>
      </c>
      <c r="R133" s="142">
        <f t="shared" si="9"/>
        <v>50369232.379999995</v>
      </c>
      <c r="S133" s="142">
        <f t="shared" si="9"/>
        <v>35260.450000000004</v>
      </c>
      <c r="T133" s="142">
        <f t="shared" si="9"/>
        <v>1482800.3400000003</v>
      </c>
      <c r="U133" s="142">
        <f t="shared" si="9"/>
        <v>28612705.75</v>
      </c>
      <c r="V133" s="142">
        <f t="shared" si="9"/>
        <v>165782895.67999998</v>
      </c>
    </row>
    <row r="134" spans="1:22" s="133" customFormat="1">
      <c r="A134" s="212" t="s">
        <v>470</v>
      </c>
      <c r="B134" s="217">
        <v>138371.59</v>
      </c>
      <c r="C134" s="217">
        <v>555828.67000000004</v>
      </c>
      <c r="D134" s="217">
        <v>0</v>
      </c>
      <c r="E134" s="217">
        <v>248967.65</v>
      </c>
      <c r="F134" s="217">
        <v>141749.32</v>
      </c>
      <c r="G134" s="217">
        <v>0</v>
      </c>
      <c r="H134" s="217">
        <v>506711.51</v>
      </c>
      <c r="I134" s="217">
        <v>521054.31</v>
      </c>
      <c r="J134" s="217">
        <v>0</v>
      </c>
      <c r="K134" s="217">
        <v>350456.39</v>
      </c>
      <c r="L134" s="217">
        <v>208360.23</v>
      </c>
      <c r="M134" s="217">
        <v>1988169.03</v>
      </c>
      <c r="N134" s="217">
        <v>153703.35</v>
      </c>
      <c r="O134" s="217">
        <v>600749.28</v>
      </c>
      <c r="P134" s="217">
        <v>136654</v>
      </c>
      <c r="Q134" s="217">
        <v>89853.04</v>
      </c>
      <c r="R134" s="217">
        <v>5332481.41</v>
      </c>
      <c r="S134" s="217">
        <v>1474.79</v>
      </c>
      <c r="T134" s="217">
        <v>10702.55</v>
      </c>
      <c r="U134" s="217">
        <v>2467459.0299999998</v>
      </c>
      <c r="V134" s="218">
        <v>13452746.15</v>
      </c>
    </row>
    <row r="135" spans="1:22" s="133" customFormat="1">
      <c r="A135" s="212" t="s">
        <v>472</v>
      </c>
      <c r="B135" s="192">
        <v>206081.36</v>
      </c>
      <c r="C135" s="192">
        <v>617307.9</v>
      </c>
      <c r="D135" s="192">
        <v>0</v>
      </c>
      <c r="E135" s="192">
        <v>132365.54999999999</v>
      </c>
      <c r="F135" s="192">
        <v>93192.51</v>
      </c>
      <c r="G135" s="192">
        <v>0</v>
      </c>
      <c r="H135" s="192">
        <v>513494.93</v>
      </c>
      <c r="I135" s="192">
        <v>3988204.72</v>
      </c>
      <c r="J135" s="192">
        <v>0</v>
      </c>
      <c r="K135" s="192">
        <v>274441.68</v>
      </c>
      <c r="L135" s="192">
        <v>249556.93</v>
      </c>
      <c r="M135" s="192">
        <v>1502827.61</v>
      </c>
      <c r="N135" s="192">
        <v>177504.68</v>
      </c>
      <c r="O135" s="192">
        <v>3205.14</v>
      </c>
      <c r="P135" s="192">
        <v>69532.78</v>
      </c>
      <c r="Q135" s="192">
        <v>81982.3</v>
      </c>
      <c r="R135" s="192">
        <v>3997024.25</v>
      </c>
      <c r="S135" s="192">
        <v>3062.12</v>
      </c>
      <c r="T135" s="192">
        <v>11195.7</v>
      </c>
      <c r="U135" s="192">
        <v>2321563.0499999998</v>
      </c>
      <c r="V135" s="193">
        <v>14242543.210000001</v>
      </c>
    </row>
    <row r="136" spans="1:22" s="133" customFormat="1">
      <c r="A136" s="212" t="s">
        <v>474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3" customFormat="1">
      <c r="A137" s="212" t="s">
        <v>476</v>
      </c>
      <c r="B137" s="192">
        <v>240698.47</v>
      </c>
      <c r="C137" s="192">
        <v>789889.11</v>
      </c>
      <c r="D137" s="192">
        <v>0</v>
      </c>
      <c r="E137" s="192">
        <v>921125.05</v>
      </c>
      <c r="F137" s="192">
        <v>113308.97</v>
      </c>
      <c r="G137" s="192">
        <v>0</v>
      </c>
      <c r="H137" s="192">
        <v>663271.5</v>
      </c>
      <c r="I137" s="192">
        <v>2450352.1</v>
      </c>
      <c r="J137" s="192">
        <v>0</v>
      </c>
      <c r="K137" s="192">
        <v>148765.89000000001</v>
      </c>
      <c r="L137" s="192">
        <v>196742.01</v>
      </c>
      <c r="M137" s="192">
        <v>1509725.49</v>
      </c>
      <c r="N137" s="192">
        <v>140990.15</v>
      </c>
      <c r="O137" s="192">
        <v>605745.31999999995</v>
      </c>
      <c r="P137" s="192">
        <v>257179.58</v>
      </c>
      <c r="Q137" s="192">
        <v>66788.12</v>
      </c>
      <c r="R137" s="192">
        <v>4536623.16</v>
      </c>
      <c r="S137" s="192">
        <v>0</v>
      </c>
      <c r="T137" s="192">
        <v>7209.37</v>
      </c>
      <c r="U137" s="192">
        <v>1983381.52</v>
      </c>
      <c r="V137" s="193">
        <v>14631795.810000001</v>
      </c>
    </row>
    <row r="138" spans="1:22" s="133" customFormat="1">
      <c r="A138" s="212" t="s">
        <v>478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3" customFormat="1">
      <c r="A139" s="212" t="s">
        <v>480</v>
      </c>
      <c r="B139" s="192">
        <v>226635.83</v>
      </c>
      <c r="C139" s="192">
        <v>912125.66</v>
      </c>
      <c r="D139" s="192">
        <v>0</v>
      </c>
      <c r="E139" s="192">
        <v>512425.8</v>
      </c>
      <c r="F139" s="192">
        <v>150872.09</v>
      </c>
      <c r="G139" s="192">
        <v>0</v>
      </c>
      <c r="H139" s="192">
        <v>863856.48</v>
      </c>
      <c r="I139" s="192">
        <v>1876140.95</v>
      </c>
      <c r="J139" s="192">
        <v>0</v>
      </c>
      <c r="K139" s="239">
        <v>557671.06999999995</v>
      </c>
      <c r="L139" s="192">
        <v>207461.02</v>
      </c>
      <c r="M139" s="192">
        <v>3936649.12</v>
      </c>
      <c r="N139" s="239">
        <v>244497.82</v>
      </c>
      <c r="O139" s="192">
        <v>427386.05</v>
      </c>
      <c r="P139" s="239">
        <v>166892.25</v>
      </c>
      <c r="Q139" s="192">
        <v>146426.20000000001</v>
      </c>
      <c r="R139" s="192">
        <v>4850861.8099999996</v>
      </c>
      <c r="S139" s="239">
        <v>3567.03</v>
      </c>
      <c r="T139" s="192">
        <v>320879.75</v>
      </c>
      <c r="U139" s="192">
        <v>1877924.56</v>
      </c>
      <c r="V139" s="193">
        <v>17282273.489999998</v>
      </c>
    </row>
    <row r="140" spans="1:22" s="133" customFormat="1">
      <c r="A140" s="212" t="s">
        <v>482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>
        <v>2395960.9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3" customFormat="1">
      <c r="A141" s="212" t="s">
        <v>485</v>
      </c>
      <c r="B141" s="192">
        <v>193245.51</v>
      </c>
      <c r="C141" s="192">
        <v>708358.48</v>
      </c>
      <c r="D141" s="192">
        <v>0</v>
      </c>
      <c r="E141" s="192">
        <v>704104.44</v>
      </c>
      <c r="F141" s="192">
        <v>187036.12</v>
      </c>
      <c r="G141" s="192">
        <v>0</v>
      </c>
      <c r="H141" s="192">
        <v>656451.98</v>
      </c>
      <c r="I141" s="192">
        <v>229029.1</v>
      </c>
      <c r="J141" s="192">
        <v>0</v>
      </c>
      <c r="K141" s="192">
        <v>984605.82</v>
      </c>
      <c r="L141" s="192">
        <v>193419.63</v>
      </c>
      <c r="M141" s="192">
        <v>5588904.7300000004</v>
      </c>
      <c r="N141" s="192">
        <v>225410.64</v>
      </c>
      <c r="O141" s="192">
        <v>253367.08</v>
      </c>
      <c r="P141" s="192">
        <v>551572.14</v>
      </c>
      <c r="Q141" s="192">
        <v>100126.68</v>
      </c>
      <c r="R141" s="192">
        <v>5378376.7999999998</v>
      </c>
      <c r="S141" s="192">
        <v>3988.45</v>
      </c>
      <c r="T141" s="192">
        <v>11398.96</v>
      </c>
      <c r="U141" s="192">
        <v>3115929.09</v>
      </c>
      <c r="V141" s="193">
        <v>19085325.649999999</v>
      </c>
    </row>
    <row r="142" spans="1:22" s="133" customFormat="1">
      <c r="A142" s="212" t="s">
        <v>488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3" customFormat="1">
      <c r="A143" s="212" t="s">
        <v>491</v>
      </c>
      <c r="B143" s="192">
        <v>205437.4</v>
      </c>
      <c r="C143" s="192">
        <v>991341.8</v>
      </c>
      <c r="D143" s="192">
        <v>0</v>
      </c>
      <c r="E143" s="192" t="s">
        <v>493</v>
      </c>
      <c r="F143" s="192">
        <v>140502.82</v>
      </c>
      <c r="G143" s="192">
        <v>0</v>
      </c>
      <c r="H143" s="192">
        <v>832492</v>
      </c>
      <c r="I143" s="192">
        <v>103730.15</v>
      </c>
      <c r="J143" s="192">
        <v>0</v>
      </c>
      <c r="K143" s="192">
        <v>1137200.51</v>
      </c>
      <c r="L143" s="192">
        <v>216784.92</v>
      </c>
      <c r="M143" s="192">
        <v>6204216.2199999997</v>
      </c>
      <c r="N143" s="192">
        <v>204774.47</v>
      </c>
      <c r="O143" s="192">
        <v>436520.02</v>
      </c>
      <c r="P143" s="192">
        <v>305328</v>
      </c>
      <c r="Q143" s="192">
        <v>169574.38</v>
      </c>
      <c r="R143" s="192">
        <v>5000032.5999999996</v>
      </c>
      <c r="S143" s="192">
        <v>7684.77</v>
      </c>
      <c r="T143" s="192">
        <v>47697.97</v>
      </c>
      <c r="U143" s="192">
        <v>2448686.2400000002</v>
      </c>
      <c r="V143" s="193">
        <v>19477573.359999999</v>
      </c>
    </row>
    <row r="144" spans="1:22" s="133" customFormat="1">
      <c r="A144" s="212" t="s">
        <v>494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3" customFormat="1">
      <c r="A145" s="212" t="s">
        <v>496</v>
      </c>
      <c r="B145" s="192">
        <v>230722.89</v>
      </c>
      <c r="C145" s="192">
        <v>664648.19999999995</v>
      </c>
      <c r="D145" s="192">
        <v>0</v>
      </c>
      <c r="E145" s="192">
        <v>97778.32</v>
      </c>
      <c r="F145" s="192">
        <v>167264.01999999999</v>
      </c>
      <c r="G145" s="192">
        <v>0</v>
      </c>
      <c r="H145" s="192">
        <v>781026.46</v>
      </c>
      <c r="I145" s="192">
        <v>96262.36</v>
      </c>
      <c r="J145" s="192">
        <v>0</v>
      </c>
      <c r="K145" s="192">
        <v>600173.35</v>
      </c>
      <c r="L145" s="192">
        <v>239041.44</v>
      </c>
      <c r="M145" s="192">
        <v>4398795.1500000004</v>
      </c>
      <c r="N145" s="192">
        <v>191247.32</v>
      </c>
      <c r="O145" s="192">
        <v>350687.21</v>
      </c>
      <c r="P145" s="192">
        <v>191335.15</v>
      </c>
      <c r="Q145" s="192">
        <v>224512.37</v>
      </c>
      <c r="R145" s="192">
        <v>5281420.21</v>
      </c>
      <c r="S145" s="192">
        <v>3569.88</v>
      </c>
      <c r="T145" s="192">
        <v>241846.65</v>
      </c>
      <c r="U145" s="192">
        <v>3313621.36</v>
      </c>
      <c r="V145" s="193">
        <v>17073952.34</v>
      </c>
    </row>
    <row r="146" spans="1:22" s="133" customFormat="1">
      <c r="A146" s="145"/>
      <c r="B146" s="241">
        <f>SUBTOTAL(109,B134:B145)</f>
        <v>2757874.92</v>
      </c>
      <c r="C146" s="241">
        <f t="shared" ref="C146:V146" si="10">SUBTOTAL(109,C134:C145)</f>
        <v>9800274.0800000001</v>
      </c>
      <c r="D146" s="241">
        <f t="shared" si="10"/>
        <v>0</v>
      </c>
      <c r="E146" s="241">
        <f t="shared" si="10"/>
        <v>7295161.6400000006</v>
      </c>
      <c r="F146" s="241">
        <f t="shared" si="10"/>
        <v>1912375.89</v>
      </c>
      <c r="G146" s="241">
        <f t="shared" si="10"/>
        <v>0</v>
      </c>
      <c r="H146" s="241">
        <f t="shared" si="10"/>
        <v>9229383.9499999993</v>
      </c>
      <c r="I146" s="241">
        <f t="shared" si="10"/>
        <v>20902327.559999995</v>
      </c>
      <c r="J146" s="241">
        <f t="shared" si="10"/>
        <v>41.34</v>
      </c>
      <c r="K146" s="241">
        <f t="shared" si="10"/>
        <v>6974254.2199999988</v>
      </c>
      <c r="L146" s="241">
        <f t="shared" si="10"/>
        <v>2688887.61</v>
      </c>
      <c r="M146" s="241">
        <f t="shared" si="10"/>
        <v>45747805.939999998</v>
      </c>
      <c r="N146" s="241">
        <f t="shared" si="10"/>
        <v>2479052.7099999995</v>
      </c>
      <c r="O146" s="241">
        <f t="shared" si="10"/>
        <v>4215507.0999999996</v>
      </c>
      <c r="P146" s="241">
        <f t="shared" si="10"/>
        <v>2938853.63</v>
      </c>
      <c r="Q146" s="241">
        <f t="shared" si="10"/>
        <v>1698905.8599999999</v>
      </c>
      <c r="R146" s="241">
        <f t="shared" si="10"/>
        <v>61630027.369999997</v>
      </c>
      <c r="S146" s="241">
        <f t="shared" si="10"/>
        <v>51186.35</v>
      </c>
      <c r="T146" s="241">
        <f t="shared" si="10"/>
        <v>1331316.93</v>
      </c>
      <c r="U146" s="241">
        <f t="shared" si="10"/>
        <v>32747394.75</v>
      </c>
      <c r="V146" s="241">
        <f t="shared" si="10"/>
        <v>215426200.94</v>
      </c>
    </row>
    <row r="147" spans="1:22" s="133" customFormat="1">
      <c r="A147" s="212" t="s">
        <v>498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3" customFormat="1">
      <c r="A148" s="212" t="s">
        <v>500</v>
      </c>
      <c r="B148" s="192">
        <v>145418.68</v>
      </c>
      <c r="C148" s="192">
        <v>649758.65</v>
      </c>
      <c r="D148" s="192">
        <v>0</v>
      </c>
      <c r="E148" s="192">
        <v>863566.34</v>
      </c>
      <c r="F148" s="192">
        <v>134981.47</v>
      </c>
      <c r="G148" s="192">
        <v>0</v>
      </c>
      <c r="H148" s="192">
        <v>1070551.02</v>
      </c>
      <c r="I148" s="192">
        <v>1978816.04</v>
      </c>
      <c r="J148" s="192">
        <v>0</v>
      </c>
      <c r="K148" s="192">
        <v>706518.58</v>
      </c>
      <c r="L148" s="192">
        <v>273255.73</v>
      </c>
      <c r="M148" s="192">
        <v>4176638.76</v>
      </c>
      <c r="N148" s="192">
        <v>202091.07</v>
      </c>
      <c r="O148" s="192">
        <v>258801.74</v>
      </c>
      <c r="P148" s="192">
        <v>425726.24</v>
      </c>
      <c r="Q148" s="192">
        <v>108530.46</v>
      </c>
      <c r="R148" s="192">
        <v>5691738.0300000003</v>
      </c>
      <c r="S148" s="192">
        <v>0</v>
      </c>
      <c r="T148" s="192">
        <v>206480.29</v>
      </c>
      <c r="U148" s="192">
        <v>2866234.08</v>
      </c>
      <c r="V148" s="193">
        <v>19759107.18</v>
      </c>
    </row>
    <row r="149" spans="1:22" s="133" customFormat="1">
      <c r="A149" s="212" t="s">
        <v>501</v>
      </c>
      <c r="B149" s="81">
        <v>365444.25</v>
      </c>
      <c r="C149" s="81" t="s">
        <v>504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3" customFormat="1">
      <c r="A150" s="212" t="s">
        <v>505</v>
      </c>
      <c r="B150" s="192">
        <v>390439.36</v>
      </c>
      <c r="C150" s="192">
        <v>1532370.02</v>
      </c>
      <c r="D150" s="192">
        <v>0</v>
      </c>
      <c r="E150" s="192">
        <v>1113963.78</v>
      </c>
      <c r="F150" s="192">
        <v>364027.59</v>
      </c>
      <c r="G150" s="192">
        <v>0</v>
      </c>
      <c r="H150" s="192">
        <v>1556053.83</v>
      </c>
      <c r="I150" s="192">
        <v>2848726.54</v>
      </c>
      <c r="J150" s="192">
        <v>4.8600000000000003</v>
      </c>
      <c r="K150" s="192">
        <v>561997.84</v>
      </c>
      <c r="L150" s="192">
        <v>208006.38</v>
      </c>
      <c r="M150" s="192">
        <v>4135496.33</v>
      </c>
      <c r="N150" s="192">
        <v>229439.81</v>
      </c>
      <c r="O150" s="192">
        <v>441116.53</v>
      </c>
      <c r="P150" s="192">
        <v>715623.08</v>
      </c>
      <c r="Q150" s="192">
        <v>90840.93</v>
      </c>
      <c r="R150" s="192">
        <v>2829384.73</v>
      </c>
      <c r="S150" s="192">
        <v>467.21</v>
      </c>
      <c r="T150" s="192">
        <v>340232.2</v>
      </c>
      <c r="U150" s="192">
        <v>4323811.05</v>
      </c>
      <c r="V150" s="193">
        <v>21682002.07</v>
      </c>
    </row>
    <row r="151" spans="1:22" s="133" customFormat="1">
      <c r="A151" s="212" t="s">
        <v>509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3" customFormat="1">
      <c r="A152" s="212" t="s">
        <v>510</v>
      </c>
      <c r="B152" s="192">
        <v>702303.25</v>
      </c>
      <c r="C152" s="192" t="s">
        <v>507</v>
      </c>
      <c r="D152" s="192">
        <v>0</v>
      </c>
      <c r="E152" s="192">
        <v>580147.76</v>
      </c>
      <c r="F152" s="192">
        <v>490055.23</v>
      </c>
      <c r="G152" s="192">
        <v>0</v>
      </c>
      <c r="H152" s="192">
        <v>3460217.22</v>
      </c>
      <c r="I152" s="192">
        <v>4148051.53</v>
      </c>
      <c r="J152" s="192">
        <v>0</v>
      </c>
      <c r="K152" s="192">
        <v>562451.81999999995</v>
      </c>
      <c r="L152" s="192">
        <v>235511.7</v>
      </c>
      <c r="M152" s="192">
        <v>4724394.92</v>
      </c>
      <c r="N152" s="192">
        <v>339661.62</v>
      </c>
      <c r="O152" s="192">
        <v>430634.35</v>
      </c>
      <c r="P152" s="192">
        <v>277733.40000000002</v>
      </c>
      <c r="Q152" s="192">
        <v>126133.81</v>
      </c>
      <c r="R152" s="192">
        <v>5306215.8600000003</v>
      </c>
      <c r="S152" s="192">
        <v>710.74</v>
      </c>
      <c r="T152" s="192">
        <v>98261.94</v>
      </c>
      <c r="U152" s="192">
        <v>3198378.46</v>
      </c>
      <c r="V152" s="193">
        <v>26332178.57</v>
      </c>
    </row>
    <row r="153" spans="1:22" s="133" customFormat="1">
      <c r="A153" s="212" t="s">
        <v>511</v>
      </c>
      <c r="B153" s="81">
        <v>338364.33</v>
      </c>
      <c r="C153" s="81" t="s">
        <v>508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3" customFormat="1">
      <c r="A154" s="212" t="s">
        <v>515</v>
      </c>
      <c r="B154" s="192">
        <v>341341.99</v>
      </c>
      <c r="C154" s="192">
        <v>886210.01</v>
      </c>
      <c r="D154" s="192">
        <v>0</v>
      </c>
      <c r="E154" s="192">
        <v>346134.76</v>
      </c>
      <c r="F154" s="192">
        <v>163420.65</v>
      </c>
      <c r="G154" s="192">
        <v>0</v>
      </c>
      <c r="H154" s="192">
        <v>319139.14</v>
      </c>
      <c r="I154" s="192">
        <v>1621643.99</v>
      </c>
      <c r="J154" s="192">
        <v>0</v>
      </c>
      <c r="K154" s="192">
        <v>998746.91</v>
      </c>
      <c r="L154" s="192">
        <v>219560.84</v>
      </c>
      <c r="M154" s="192">
        <v>5230418.95</v>
      </c>
      <c r="N154" s="192">
        <v>302881.34999999998</v>
      </c>
      <c r="O154" s="192">
        <v>176883.89</v>
      </c>
      <c r="P154" s="192">
        <v>583271.31999999995</v>
      </c>
      <c r="Q154" s="192">
        <v>140444.64000000001</v>
      </c>
      <c r="R154" s="192">
        <v>4902855.5199999996</v>
      </c>
      <c r="S154" s="192">
        <v>757.04</v>
      </c>
      <c r="T154" s="192">
        <v>170035.36</v>
      </c>
      <c r="U154" s="192">
        <v>3793259.91</v>
      </c>
      <c r="V154" s="193">
        <v>20197006.27</v>
      </c>
    </row>
    <row r="155" spans="1:22" s="133" customFormat="1">
      <c r="A155" s="212" t="s">
        <v>516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3" customFormat="1">
      <c r="A156" s="212" t="s">
        <v>517</v>
      </c>
      <c r="B156" s="192">
        <v>312354.63</v>
      </c>
      <c r="C156" s="192">
        <v>990616.76</v>
      </c>
      <c r="D156" s="192">
        <v>0</v>
      </c>
      <c r="E156" s="192">
        <v>597620.79</v>
      </c>
      <c r="F156" s="192">
        <v>386093.67</v>
      </c>
      <c r="G156" s="192">
        <v>0</v>
      </c>
      <c r="H156" s="192">
        <v>557268.06999999995</v>
      </c>
      <c r="I156" s="192">
        <v>4221601.09</v>
      </c>
      <c r="J156" s="192">
        <v>0</v>
      </c>
      <c r="K156" s="192">
        <v>1200716.31</v>
      </c>
      <c r="L156" s="192">
        <v>276264.34999999998</v>
      </c>
      <c r="M156" s="192">
        <v>4988028.92</v>
      </c>
      <c r="N156" s="192">
        <v>263925.34999999998</v>
      </c>
      <c r="O156" s="192">
        <v>652414.81000000006</v>
      </c>
      <c r="P156" s="192">
        <v>484418.83</v>
      </c>
      <c r="Q156" s="192">
        <v>174544.95</v>
      </c>
      <c r="R156" s="192">
        <v>5558649.8700000001</v>
      </c>
      <c r="S156" s="192">
        <v>3697.9</v>
      </c>
      <c r="T156" s="192">
        <v>21509.09</v>
      </c>
      <c r="U156" s="192">
        <v>3960588.93</v>
      </c>
      <c r="V156" s="193">
        <v>24650314.32</v>
      </c>
    </row>
    <row r="157" spans="1:22" s="133" customFormat="1">
      <c r="A157" s="212" t="s">
        <v>523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4">
        <v>19358681.300000001</v>
      </c>
    </row>
    <row r="158" spans="1:22" s="133" customFormat="1">
      <c r="A158" s="212" t="s">
        <v>525</v>
      </c>
      <c r="B158" s="192">
        <v>411742.55</v>
      </c>
      <c r="C158" s="192">
        <v>1179260.33</v>
      </c>
      <c r="D158" s="192">
        <v>0</v>
      </c>
      <c r="E158" s="192">
        <v>404687.12</v>
      </c>
      <c r="F158" s="192">
        <v>261778.53</v>
      </c>
      <c r="G158" s="192">
        <v>0</v>
      </c>
      <c r="H158" s="192">
        <v>1215162.6100000001</v>
      </c>
      <c r="I158" s="192">
        <v>1131618.8799999999</v>
      </c>
      <c r="J158" s="192">
        <v>1906.39</v>
      </c>
      <c r="K158" s="192">
        <v>778559.58</v>
      </c>
      <c r="L158" s="192">
        <v>270586.90999999997</v>
      </c>
      <c r="M158" s="192">
        <v>4330504.6100000003</v>
      </c>
      <c r="N158" s="192">
        <v>253703.88</v>
      </c>
      <c r="O158" s="192">
        <v>447113.51</v>
      </c>
      <c r="P158" s="192">
        <v>783243.41</v>
      </c>
      <c r="Q158" s="192">
        <v>118788.02</v>
      </c>
      <c r="R158" s="192">
        <v>6017962.0499999998</v>
      </c>
      <c r="S158" s="192">
        <v>8374.2900000000009</v>
      </c>
      <c r="T158" s="192">
        <v>239527.1</v>
      </c>
      <c r="U158" s="192">
        <v>3935993.03</v>
      </c>
      <c r="V158" s="193">
        <v>21790512.800000001</v>
      </c>
    </row>
    <row r="159" spans="1:22" s="133" customFormat="1">
      <c r="A159" s="145"/>
      <c r="B159" s="241">
        <f>SUBTOTAL(109,B147:B158)</f>
        <v>4223180.92</v>
      </c>
      <c r="C159" s="241">
        <f t="shared" ref="C159:V159" si="11">SUBTOTAL(109,C147:C158)</f>
        <v>9388867.7699999996</v>
      </c>
      <c r="D159" s="241">
        <f t="shared" si="11"/>
        <v>0</v>
      </c>
      <c r="E159" s="241">
        <f t="shared" si="11"/>
        <v>7759097.4500000002</v>
      </c>
      <c r="F159" s="241">
        <f t="shared" si="11"/>
        <v>2800573.38</v>
      </c>
      <c r="G159" s="241">
        <f t="shared" si="11"/>
        <v>0</v>
      </c>
      <c r="H159" s="241">
        <f t="shared" si="11"/>
        <v>15145675.289999999</v>
      </c>
      <c r="I159" s="241">
        <f t="shared" si="11"/>
        <v>19390809.310000002</v>
      </c>
      <c r="J159" s="241">
        <f t="shared" si="11"/>
        <v>1922.3500000000001</v>
      </c>
      <c r="K159" s="241">
        <f t="shared" si="11"/>
        <v>8998751.9100000001</v>
      </c>
      <c r="L159" s="241">
        <f t="shared" si="11"/>
        <v>2805673.75</v>
      </c>
      <c r="M159" s="241">
        <f t="shared" si="11"/>
        <v>54709622.060000002</v>
      </c>
      <c r="N159" s="241">
        <f t="shared" si="11"/>
        <v>3184232.6599999997</v>
      </c>
      <c r="O159" s="241">
        <f t="shared" si="11"/>
        <v>3978525.83</v>
      </c>
      <c r="P159" s="241">
        <f t="shared" si="11"/>
        <v>6231119.0699999994</v>
      </c>
      <c r="Q159" s="241">
        <f t="shared" si="11"/>
        <v>1757817.06</v>
      </c>
      <c r="R159" s="241">
        <f t="shared" si="11"/>
        <v>61325873.239999987</v>
      </c>
      <c r="S159" s="241">
        <f t="shared" si="11"/>
        <v>44298.720000000001</v>
      </c>
      <c r="T159" s="241">
        <f t="shared" si="11"/>
        <v>1625722.8000000003</v>
      </c>
      <c r="U159" s="241">
        <f t="shared" si="11"/>
        <v>44394724.899999999</v>
      </c>
      <c r="V159" s="241">
        <f t="shared" si="11"/>
        <v>252205234.84000003</v>
      </c>
    </row>
    <row r="160" spans="1:22" s="133" customFormat="1">
      <c r="A160" s="212" t="s">
        <v>528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52">
        <v>21297910.190000001</v>
      </c>
    </row>
    <row r="161" spans="1:22" s="133" customFormat="1">
      <c r="A161" s="212" t="s">
        <v>531</v>
      </c>
      <c r="B161" s="256">
        <v>449288.62</v>
      </c>
      <c r="C161" s="256">
        <v>1562739.17</v>
      </c>
      <c r="D161" s="259">
        <v>765.25</v>
      </c>
      <c r="E161" s="256">
        <v>920129.43</v>
      </c>
      <c r="F161" s="256">
        <v>540947.56999999995</v>
      </c>
      <c r="G161" s="259">
        <v>149.58000000000001</v>
      </c>
      <c r="H161" s="256">
        <v>970466.1</v>
      </c>
      <c r="I161" s="256">
        <v>1464206.8</v>
      </c>
      <c r="J161" s="256">
        <v>0</v>
      </c>
      <c r="K161" s="256">
        <v>547599.57999999996</v>
      </c>
      <c r="L161" s="256">
        <v>332324.51</v>
      </c>
      <c r="M161" s="256">
        <v>4320577.8499999996</v>
      </c>
      <c r="N161" s="256">
        <v>278151.21000000002</v>
      </c>
      <c r="O161" s="256">
        <v>268429.65000000002</v>
      </c>
      <c r="P161" s="256">
        <v>599259.75</v>
      </c>
      <c r="Q161" s="256">
        <v>192850.02</v>
      </c>
      <c r="R161" s="256">
        <v>5774907.9299999997</v>
      </c>
      <c r="S161" s="256">
        <v>139.25</v>
      </c>
      <c r="T161" s="256">
        <v>214573.53</v>
      </c>
      <c r="U161" s="256">
        <v>3805720.89</v>
      </c>
      <c r="V161" s="257">
        <v>22243226.690000001</v>
      </c>
    </row>
    <row r="162" spans="1:22" s="133" customFormat="1">
      <c r="A162" s="212" t="s">
        <v>533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52">
        <v>25706142.73</v>
      </c>
    </row>
    <row r="163" spans="1:22" s="133" customFormat="1">
      <c r="A163" s="212" t="s">
        <v>535</v>
      </c>
      <c r="B163" s="256">
        <v>417082.7</v>
      </c>
      <c r="C163" s="256">
        <v>1536863.98</v>
      </c>
      <c r="D163" s="256">
        <v>0</v>
      </c>
      <c r="E163" s="256">
        <v>937522.54</v>
      </c>
      <c r="F163" s="256">
        <v>386481.2</v>
      </c>
      <c r="G163" s="256">
        <v>0</v>
      </c>
      <c r="H163" s="256">
        <v>683286.38</v>
      </c>
      <c r="I163" s="256">
        <v>0</v>
      </c>
      <c r="J163" s="256">
        <v>18.13</v>
      </c>
      <c r="K163" s="256">
        <v>520495.3</v>
      </c>
      <c r="L163" s="256">
        <v>279287.48</v>
      </c>
      <c r="M163" s="256">
        <v>6236665.0199999996</v>
      </c>
      <c r="N163" s="256">
        <v>372884.28</v>
      </c>
      <c r="O163" s="256">
        <v>354160.55</v>
      </c>
      <c r="P163" s="256">
        <v>703246.66</v>
      </c>
      <c r="Q163" s="256">
        <v>206467.71</v>
      </c>
      <c r="R163" s="256">
        <v>6521073.8300000001</v>
      </c>
      <c r="S163" s="256">
        <v>12553.42</v>
      </c>
      <c r="T163" s="256">
        <v>390431.01</v>
      </c>
      <c r="U163" s="256">
        <v>4089120.3</v>
      </c>
      <c r="V163" s="257">
        <v>23647640.489999998</v>
      </c>
    </row>
    <row r="164" spans="1:22" s="133" customFormat="1">
      <c r="A164" s="212" t="s">
        <v>538</v>
      </c>
      <c r="B164" s="6">
        <v>455956.09</v>
      </c>
      <c r="C164" s="6">
        <v>1144875.53</v>
      </c>
      <c r="D164" s="6">
        <v>0</v>
      </c>
      <c r="E164" s="6">
        <v>780889.63</v>
      </c>
      <c r="F164" s="6">
        <v>399523.08</v>
      </c>
      <c r="G164" s="6">
        <v>0</v>
      </c>
      <c r="H164" s="6">
        <v>788252.85</v>
      </c>
      <c r="I164" s="6">
        <v>176115.72</v>
      </c>
      <c r="J164" s="6">
        <v>0</v>
      </c>
      <c r="K164" s="6">
        <v>465371.3</v>
      </c>
      <c r="L164" s="6">
        <v>273785.09000000003</v>
      </c>
      <c r="M164" s="6">
        <v>5860324.7599999998</v>
      </c>
      <c r="N164" s="6">
        <v>289286.98</v>
      </c>
      <c r="O164" s="6">
        <v>431020.5</v>
      </c>
      <c r="P164" s="6">
        <v>445471.64</v>
      </c>
      <c r="Q164" s="6">
        <v>93665.37</v>
      </c>
      <c r="R164" s="6">
        <v>6259538.8399999999</v>
      </c>
      <c r="S164" s="6">
        <v>259.70999999999998</v>
      </c>
      <c r="T164" s="6">
        <v>25828.5</v>
      </c>
      <c r="U164" s="6">
        <v>3566795.36</v>
      </c>
      <c r="V164" s="252">
        <v>21456960.949999999</v>
      </c>
    </row>
    <row r="165" spans="1:22" s="133" customFormat="1">
      <c r="A165" s="212" t="s">
        <v>540</v>
      </c>
      <c r="B165" s="256">
        <v>478981.5</v>
      </c>
      <c r="C165" s="256">
        <v>1356363.5</v>
      </c>
      <c r="D165" s="256">
        <v>0</v>
      </c>
      <c r="E165" s="256">
        <v>501797.43</v>
      </c>
      <c r="F165" s="256">
        <v>411059.37</v>
      </c>
      <c r="G165" s="256">
        <v>0</v>
      </c>
      <c r="H165" s="256">
        <v>867799.3</v>
      </c>
      <c r="I165" s="256">
        <v>1383200.85</v>
      </c>
      <c r="J165" s="256">
        <v>0</v>
      </c>
      <c r="K165" s="256">
        <v>868209.97</v>
      </c>
      <c r="L165" s="256">
        <v>276119.33</v>
      </c>
      <c r="M165" s="256">
        <v>5987584.3099999996</v>
      </c>
      <c r="N165" s="256">
        <v>303197.31</v>
      </c>
      <c r="O165" s="256">
        <v>520632.85</v>
      </c>
      <c r="P165" s="256">
        <v>773869.28</v>
      </c>
      <c r="Q165" s="256">
        <v>156199.48000000001</v>
      </c>
      <c r="R165" s="256">
        <v>6557364.8799999999</v>
      </c>
      <c r="S165" s="256">
        <v>8303.7000000000007</v>
      </c>
      <c r="T165" s="256">
        <v>82600.86</v>
      </c>
      <c r="U165" s="256">
        <v>3152232.76</v>
      </c>
      <c r="V165" s="257">
        <v>23685516.68</v>
      </c>
    </row>
    <row r="166" spans="1:22" s="133" customFormat="1">
      <c r="A166" s="212" t="s">
        <v>542</v>
      </c>
      <c r="B166" s="256">
        <v>471931.67</v>
      </c>
      <c r="C166" s="256">
        <v>1513772.2</v>
      </c>
      <c r="D166" s="256">
        <v>0</v>
      </c>
      <c r="E166" s="256">
        <v>1230824.8700000001</v>
      </c>
      <c r="F166" s="256">
        <v>264610.25</v>
      </c>
      <c r="G166" s="256">
        <v>0</v>
      </c>
      <c r="H166" s="256">
        <v>812929.88</v>
      </c>
      <c r="I166" s="256">
        <v>1617281</v>
      </c>
      <c r="J166" s="256">
        <v>0</v>
      </c>
      <c r="K166" s="256">
        <v>893398.64</v>
      </c>
      <c r="L166" s="256">
        <v>307357</v>
      </c>
      <c r="M166" s="256">
        <v>7127589.6500000004</v>
      </c>
      <c r="N166" s="256">
        <v>354048.39</v>
      </c>
      <c r="O166" s="256">
        <v>529023.35</v>
      </c>
      <c r="P166" s="256">
        <v>812837.25</v>
      </c>
      <c r="Q166" s="256">
        <v>137391.98000000001</v>
      </c>
      <c r="R166" s="256">
        <v>6442953.3499999996</v>
      </c>
      <c r="S166" s="256">
        <v>14659.49</v>
      </c>
      <c r="T166" s="256">
        <v>13248.34</v>
      </c>
      <c r="U166" s="256">
        <v>3486128.38</v>
      </c>
      <c r="V166" s="257">
        <v>26029985.690000001</v>
      </c>
    </row>
    <row r="167" spans="1:22" s="133" customFormat="1">
      <c r="A167" s="212" t="s">
        <v>543</v>
      </c>
      <c r="B167" s="6">
        <v>568208.26</v>
      </c>
      <c r="C167" s="6">
        <v>1775984.86</v>
      </c>
      <c r="D167" s="6">
        <v>0</v>
      </c>
      <c r="E167" s="6">
        <v>1223725.3400000001</v>
      </c>
      <c r="F167" s="6">
        <v>384651.14</v>
      </c>
      <c r="G167" s="6">
        <v>0</v>
      </c>
      <c r="H167" s="6">
        <v>592303.30000000005</v>
      </c>
      <c r="I167" s="6">
        <v>1189649.1000000001</v>
      </c>
      <c r="J167" s="6">
        <v>0</v>
      </c>
      <c r="K167" s="6">
        <v>1247570.1000000001</v>
      </c>
      <c r="L167" s="6">
        <v>297983.88</v>
      </c>
      <c r="M167" s="6">
        <v>7106999.5300000003</v>
      </c>
      <c r="N167" s="6">
        <v>393311.09</v>
      </c>
      <c r="O167" s="6">
        <v>360846.39</v>
      </c>
      <c r="P167" s="6">
        <v>636066.94999999995</v>
      </c>
      <c r="Q167" s="6">
        <v>294606.61</v>
      </c>
      <c r="R167" s="6">
        <v>6135491.0099999998</v>
      </c>
      <c r="S167" s="6">
        <v>1078.5999999999999</v>
      </c>
      <c r="T167" s="6">
        <v>286926.84000000003</v>
      </c>
      <c r="U167" s="6">
        <v>2624402.1800000002</v>
      </c>
      <c r="V167" s="252">
        <v>25119805.18</v>
      </c>
    </row>
    <row r="168" spans="1:22" s="133" customFormat="1">
      <c r="A168" s="212" t="s">
        <v>546</v>
      </c>
      <c r="B168" s="256">
        <v>496607</v>
      </c>
      <c r="C168" s="256">
        <v>1392225.27</v>
      </c>
      <c r="D168" s="256">
        <v>0</v>
      </c>
      <c r="E168" s="256">
        <v>1664758.76</v>
      </c>
      <c r="F168" s="256">
        <v>268214.09000000003</v>
      </c>
      <c r="G168" s="256">
        <v>0</v>
      </c>
      <c r="H168" s="256">
        <v>606671.07999999996</v>
      </c>
      <c r="I168" s="256">
        <v>59864</v>
      </c>
      <c r="J168" s="256">
        <v>0</v>
      </c>
      <c r="K168" s="256">
        <v>1229259.3400000001</v>
      </c>
      <c r="L168" s="256">
        <v>322168.48</v>
      </c>
      <c r="M168" s="256">
        <v>6706235.6399999997</v>
      </c>
      <c r="N168" s="256">
        <v>298573.21000000002</v>
      </c>
      <c r="O168" s="256">
        <v>194649.39</v>
      </c>
      <c r="P168" s="256">
        <v>510231.5</v>
      </c>
      <c r="Q168" s="256">
        <v>114497.56</v>
      </c>
      <c r="R168" s="256">
        <v>5966663.9000000004</v>
      </c>
      <c r="S168" s="256">
        <v>138.32</v>
      </c>
      <c r="T168" s="256">
        <v>6942.68</v>
      </c>
      <c r="U168" s="256">
        <v>1969262.09</v>
      </c>
      <c r="V168" s="257">
        <v>21806962.309999999</v>
      </c>
    </row>
    <row r="169" spans="1:22" s="133" customFormat="1">
      <c r="A169" s="212" t="s">
        <v>549</v>
      </c>
      <c r="B169" s="6">
        <v>415367.5</v>
      </c>
      <c r="C169" s="6">
        <v>1728056.94</v>
      </c>
      <c r="D169" s="6">
        <v>0</v>
      </c>
      <c r="E169" s="6">
        <v>1081640.8700000001</v>
      </c>
      <c r="F169" s="6">
        <v>207874.53</v>
      </c>
      <c r="G169" s="6">
        <v>0</v>
      </c>
      <c r="H169" s="6">
        <v>959959.71</v>
      </c>
      <c r="I169" s="6">
        <v>0</v>
      </c>
      <c r="J169" s="6">
        <v>0</v>
      </c>
      <c r="K169" s="6">
        <v>1309496.6200000001</v>
      </c>
      <c r="L169" s="6">
        <v>326566.63</v>
      </c>
      <c r="M169" s="6">
        <v>6603875.1699999999</v>
      </c>
      <c r="N169" s="6">
        <v>438975.25</v>
      </c>
      <c r="O169" s="6">
        <v>80560.539999999994</v>
      </c>
      <c r="P169" s="6">
        <v>586035.02</v>
      </c>
      <c r="Q169" s="6">
        <v>166994.60999999999</v>
      </c>
      <c r="R169" s="6">
        <v>7022724.8300000001</v>
      </c>
      <c r="S169" s="6">
        <v>2402.48</v>
      </c>
      <c r="T169" s="6">
        <v>94996.5</v>
      </c>
      <c r="U169" s="6">
        <v>2689307.31</v>
      </c>
      <c r="V169" s="252">
        <v>23714834.510000002</v>
      </c>
    </row>
    <row r="170" spans="1:22" s="133" customFormat="1">
      <c r="A170" s="212" t="s">
        <v>553</v>
      </c>
      <c r="B170" s="256">
        <v>512419.37</v>
      </c>
      <c r="C170" s="256">
        <v>1643815.58</v>
      </c>
      <c r="D170" s="256">
        <v>0</v>
      </c>
      <c r="E170" s="256">
        <v>530373.93000000005</v>
      </c>
      <c r="F170" s="256">
        <v>285394.48</v>
      </c>
      <c r="G170" s="256">
        <v>0</v>
      </c>
      <c r="H170" s="256">
        <v>1187610.56</v>
      </c>
      <c r="I170" s="256">
        <v>2370181.14</v>
      </c>
      <c r="J170" s="256">
        <v>0</v>
      </c>
      <c r="K170" s="256">
        <v>822290.52</v>
      </c>
      <c r="L170" s="256">
        <v>295639.17</v>
      </c>
      <c r="M170" s="256">
        <v>5555681.5099999998</v>
      </c>
      <c r="N170" s="256">
        <v>466955.27</v>
      </c>
      <c r="O170" s="256">
        <v>356953.97</v>
      </c>
      <c r="P170" s="256">
        <v>923946.93</v>
      </c>
      <c r="Q170" s="256">
        <v>134487.10999999999</v>
      </c>
      <c r="R170" s="256">
        <v>5998148.4199999999</v>
      </c>
      <c r="S170" s="256">
        <v>15163.85</v>
      </c>
      <c r="T170" s="256">
        <v>248676.06</v>
      </c>
      <c r="U170" s="256">
        <v>2086398.71</v>
      </c>
      <c r="V170" s="257">
        <v>23434136.579999998</v>
      </c>
    </row>
    <row r="171" spans="1:22" s="133" customFormat="1">
      <c r="A171" s="212" t="s">
        <v>555</v>
      </c>
      <c r="B171" s="6">
        <v>441158.44</v>
      </c>
      <c r="C171" s="6">
        <v>1765766.19</v>
      </c>
      <c r="D171" s="6">
        <v>0</v>
      </c>
      <c r="E171" s="6">
        <v>1662071.98</v>
      </c>
      <c r="F171" s="6">
        <v>1496592.1</v>
      </c>
      <c r="G171" s="6">
        <v>0</v>
      </c>
      <c r="H171" s="6">
        <v>1057139.03</v>
      </c>
      <c r="I171" s="6">
        <v>0</v>
      </c>
      <c r="J171" s="6">
        <v>2.36</v>
      </c>
      <c r="K171" s="6">
        <v>927907.88</v>
      </c>
      <c r="L171" s="6">
        <v>312461.57</v>
      </c>
      <c r="M171" s="6">
        <v>5258672.96</v>
      </c>
      <c r="N171" s="6">
        <v>357947.02</v>
      </c>
      <c r="O171" s="6">
        <v>438301.29</v>
      </c>
      <c r="P171" s="6">
        <v>1016961.95</v>
      </c>
      <c r="Q171" s="6">
        <v>228149.18</v>
      </c>
      <c r="R171" s="6">
        <v>5922831.7000000002</v>
      </c>
      <c r="S171" s="6">
        <v>20840.64</v>
      </c>
      <c r="T171" s="6">
        <v>426184.48</v>
      </c>
      <c r="U171" s="6">
        <v>1917831.21</v>
      </c>
      <c r="V171" s="252">
        <v>23250819.98</v>
      </c>
    </row>
    <row r="172" spans="1:22" s="133" customFormat="1">
      <c r="A172" s="145"/>
      <c r="B172" s="241">
        <f>SUBTOTAL(109,B160:B171)</f>
        <v>5623488.7200000007</v>
      </c>
      <c r="C172" s="241">
        <f t="shared" ref="C172:V172" si="12">SUBTOTAL(109,C160:C171)</f>
        <v>18419882.689999998</v>
      </c>
      <c r="D172" s="241">
        <f t="shared" si="12"/>
        <v>765.25</v>
      </c>
      <c r="E172" s="241">
        <f t="shared" si="12"/>
        <v>11714477.809999999</v>
      </c>
      <c r="F172" s="241">
        <f t="shared" si="12"/>
        <v>7115099.129999999</v>
      </c>
      <c r="G172" s="241">
        <f t="shared" si="12"/>
        <v>149.58000000000001</v>
      </c>
      <c r="H172" s="241">
        <f t="shared" si="12"/>
        <v>10524063.219999999</v>
      </c>
      <c r="I172" s="241">
        <f t="shared" si="12"/>
        <v>9791088.9500000011</v>
      </c>
      <c r="J172" s="241">
        <f t="shared" si="12"/>
        <v>20.49</v>
      </c>
      <c r="K172" s="241">
        <f t="shared" si="12"/>
        <v>9968429.540000001</v>
      </c>
      <c r="L172" s="241">
        <f t="shared" si="12"/>
        <v>3587963.4899999998</v>
      </c>
      <c r="M172" s="241">
        <f t="shared" si="12"/>
        <v>71409085.879999995</v>
      </c>
      <c r="N172" s="241">
        <f t="shared" si="12"/>
        <v>4205385.1099999994</v>
      </c>
      <c r="O172" s="241">
        <f t="shared" si="12"/>
        <v>4142066.9300000006</v>
      </c>
      <c r="P172" s="241">
        <f t="shared" si="12"/>
        <v>8054680.4900000012</v>
      </c>
      <c r="Q172" s="241">
        <f t="shared" si="12"/>
        <v>1994166.4099999995</v>
      </c>
      <c r="R172" s="241">
        <f t="shared" si="12"/>
        <v>75734899.969999999</v>
      </c>
      <c r="S172" s="241">
        <f t="shared" si="12"/>
        <v>86028</v>
      </c>
      <c r="T172" s="241">
        <f t="shared" si="12"/>
        <v>1883450.59</v>
      </c>
      <c r="U172" s="241">
        <f t="shared" si="12"/>
        <v>37138749.729999997</v>
      </c>
      <c r="V172" s="241">
        <f t="shared" si="12"/>
        <v>281393941.98000002</v>
      </c>
    </row>
    <row r="173" spans="1:22" s="133" customFormat="1">
      <c r="A173" s="212" t="s">
        <v>557</v>
      </c>
      <c r="B173" s="260">
        <v>545179.94999999995</v>
      </c>
      <c r="C173" s="260">
        <v>1780632.36</v>
      </c>
      <c r="D173" s="260">
        <v>0</v>
      </c>
      <c r="E173" s="260">
        <v>1700151.89</v>
      </c>
      <c r="F173" s="260">
        <v>261340.62</v>
      </c>
      <c r="G173" s="260">
        <v>0</v>
      </c>
      <c r="H173" s="260">
        <v>866340.82</v>
      </c>
      <c r="I173" s="260">
        <v>1564054.76</v>
      </c>
      <c r="J173" s="260">
        <v>0</v>
      </c>
      <c r="K173" s="260">
        <v>815810.49</v>
      </c>
      <c r="L173" s="260">
        <v>305717.90999999997</v>
      </c>
      <c r="M173" s="260">
        <v>5173002.8600000003</v>
      </c>
      <c r="N173" s="260">
        <v>517978.42</v>
      </c>
      <c r="O173" s="260">
        <v>80616.83</v>
      </c>
      <c r="P173" s="260">
        <v>669461.16</v>
      </c>
      <c r="Q173" s="260">
        <v>133302.73000000001</v>
      </c>
      <c r="R173" s="260">
        <v>6335508.6200000001</v>
      </c>
      <c r="S173" s="260">
        <v>1810.58</v>
      </c>
      <c r="T173" s="260">
        <v>250047.88</v>
      </c>
      <c r="U173" s="260">
        <v>2490496.2999999998</v>
      </c>
      <c r="V173" s="261">
        <v>23185736.27</v>
      </c>
    </row>
    <row r="174" spans="1:22" s="133" customFormat="1">
      <c r="A174" s="212" t="s">
        <v>559</v>
      </c>
      <c r="B174" s="6">
        <v>425526.1</v>
      </c>
      <c r="C174" s="6">
        <v>2201771.17</v>
      </c>
      <c r="D174" s="6">
        <v>0</v>
      </c>
      <c r="E174" s="6">
        <v>424291.13</v>
      </c>
      <c r="F174" s="6">
        <v>464393.91</v>
      </c>
      <c r="G174" s="6">
        <v>0</v>
      </c>
      <c r="H174" s="6">
        <v>805442.46</v>
      </c>
      <c r="I174" s="6">
        <v>2141675.71</v>
      </c>
      <c r="J174" s="6">
        <v>0</v>
      </c>
      <c r="K174" s="6">
        <v>687729.84</v>
      </c>
      <c r="L174" s="6">
        <v>350164.13</v>
      </c>
      <c r="M174" s="6">
        <v>5038727.3499999996</v>
      </c>
      <c r="N174" s="6">
        <v>285321.14</v>
      </c>
      <c r="O174" s="6">
        <v>196041.61</v>
      </c>
      <c r="P174" s="6">
        <v>784824.1</v>
      </c>
      <c r="Q174" s="6">
        <v>96187.27</v>
      </c>
      <c r="R174" s="6">
        <v>5028102.78</v>
      </c>
      <c r="S174" s="6">
        <v>0</v>
      </c>
      <c r="T174" s="6">
        <v>91589.97</v>
      </c>
      <c r="U174" s="6">
        <v>2139704.2200000002</v>
      </c>
      <c r="V174" s="252">
        <v>21161492.890000001</v>
      </c>
    </row>
    <row r="175" spans="1:22" s="133" customFormat="1">
      <c r="A175" s="212" t="s">
        <v>562</v>
      </c>
      <c r="B175" s="256">
        <v>714693.19</v>
      </c>
      <c r="C175" s="256">
        <v>1862627.96</v>
      </c>
      <c r="D175" s="256">
        <v>0</v>
      </c>
      <c r="E175" s="256">
        <v>2067091.02</v>
      </c>
      <c r="F175" s="256">
        <v>748037.32</v>
      </c>
      <c r="G175" s="256">
        <v>0</v>
      </c>
      <c r="H175" s="256">
        <v>894385.91</v>
      </c>
      <c r="I175" s="256">
        <v>852787.18</v>
      </c>
      <c r="J175" s="256">
        <v>0</v>
      </c>
      <c r="K175" s="256">
        <v>667619.9</v>
      </c>
      <c r="L175" s="256">
        <v>343867.89</v>
      </c>
      <c r="M175" s="256">
        <v>6361715.04</v>
      </c>
      <c r="N175" s="256">
        <v>339029.85</v>
      </c>
      <c r="O175" s="256">
        <v>442669.24</v>
      </c>
      <c r="P175" s="256">
        <v>1100473.3700000001</v>
      </c>
      <c r="Q175" s="256">
        <v>255421.56</v>
      </c>
      <c r="R175" s="256">
        <v>6437505.0199999996</v>
      </c>
      <c r="S175" s="256">
        <v>0</v>
      </c>
      <c r="T175" s="256">
        <v>8939.64</v>
      </c>
      <c r="U175" s="256">
        <v>2035158.72</v>
      </c>
      <c r="V175" s="257">
        <v>25132022.809999999</v>
      </c>
    </row>
    <row r="176" spans="1:22" s="133" customFormat="1">
      <c r="A176" s="212" t="s">
        <v>564</v>
      </c>
      <c r="B176" s="6">
        <v>288504.18</v>
      </c>
      <c r="C176" s="6">
        <v>1128434.07</v>
      </c>
      <c r="D176" s="6">
        <v>0</v>
      </c>
      <c r="E176" s="6">
        <v>2310707.5099999998</v>
      </c>
      <c r="F176" s="6">
        <v>233852.06</v>
      </c>
      <c r="G176" s="6">
        <v>0</v>
      </c>
      <c r="H176" s="6">
        <v>339980.59</v>
      </c>
      <c r="I176" s="6">
        <v>1754524</v>
      </c>
      <c r="J176" s="6">
        <v>0</v>
      </c>
      <c r="K176" s="6">
        <v>882305.73</v>
      </c>
      <c r="L176" s="6">
        <v>289323.34999999998</v>
      </c>
      <c r="M176" s="6">
        <v>6338408.4500000002</v>
      </c>
      <c r="N176" s="6">
        <v>399440.87</v>
      </c>
      <c r="O176" s="6">
        <v>190285.13</v>
      </c>
      <c r="P176" s="6">
        <v>793299.81</v>
      </c>
      <c r="Q176" s="6">
        <v>122385.1</v>
      </c>
      <c r="R176" s="6">
        <v>5646565.1699999999</v>
      </c>
      <c r="S176" s="6">
        <v>613.17999999999995</v>
      </c>
      <c r="T176" s="6">
        <v>162362.04999999999</v>
      </c>
      <c r="U176" s="6">
        <v>2007686.77</v>
      </c>
      <c r="V176" s="252">
        <v>22888678.02</v>
      </c>
    </row>
    <row r="177" spans="1:22" s="133" customFormat="1">
      <c r="A177" s="212" t="s">
        <v>567</v>
      </c>
      <c r="B177" s="256">
        <v>878206.66</v>
      </c>
      <c r="C177" s="256">
        <v>2252975.4700000002</v>
      </c>
      <c r="D177" s="256">
        <v>0</v>
      </c>
      <c r="E177" s="256">
        <v>2523257.1800000002</v>
      </c>
      <c r="F177" s="256">
        <v>609636.56000000006</v>
      </c>
      <c r="G177" s="256">
        <v>0</v>
      </c>
      <c r="H177" s="256">
        <v>1264074.1399999999</v>
      </c>
      <c r="I177" s="256">
        <v>1067877.6399999999</v>
      </c>
      <c r="J177" s="256">
        <v>43.58</v>
      </c>
      <c r="K177" s="256">
        <v>825469</v>
      </c>
      <c r="L177" s="256">
        <v>367106.57</v>
      </c>
      <c r="M177" s="256">
        <v>5980818.7000000002</v>
      </c>
      <c r="N177" s="256">
        <v>491398.43</v>
      </c>
      <c r="O177" s="256">
        <v>3320.62</v>
      </c>
      <c r="P177" s="256">
        <v>1081071.96</v>
      </c>
      <c r="Q177" s="256">
        <v>173423.37</v>
      </c>
      <c r="R177" s="256">
        <v>6122822.8200000003</v>
      </c>
      <c r="S177" s="256">
        <v>0</v>
      </c>
      <c r="T177" s="256">
        <v>300529.73</v>
      </c>
      <c r="U177" s="256">
        <v>1999702.45</v>
      </c>
      <c r="V177" s="257">
        <v>25941734.879999999</v>
      </c>
    </row>
    <row r="178" spans="1:22" s="133" customFormat="1">
      <c r="A178" s="212" t="s">
        <v>571</v>
      </c>
      <c r="B178" s="6">
        <v>537858.68999999994</v>
      </c>
      <c r="C178" s="6">
        <v>2152643.7200000002</v>
      </c>
      <c r="D178" s="6">
        <v>0</v>
      </c>
      <c r="E178" s="6">
        <v>929314.91</v>
      </c>
      <c r="F178" s="6">
        <v>423514.42</v>
      </c>
      <c r="G178" s="6">
        <v>0</v>
      </c>
      <c r="H178" s="6">
        <v>1416065.56</v>
      </c>
      <c r="I178" s="6">
        <v>2166480.34</v>
      </c>
      <c r="J178" s="6">
        <v>0</v>
      </c>
      <c r="K178" s="6">
        <v>1352817.22</v>
      </c>
      <c r="L178" s="6">
        <v>346366.48</v>
      </c>
      <c r="M178" s="6">
        <v>7670598.9000000004</v>
      </c>
      <c r="N178" s="6">
        <v>394207.57</v>
      </c>
      <c r="O178" s="6">
        <v>289085.56</v>
      </c>
      <c r="P178" s="6">
        <v>816608.26</v>
      </c>
      <c r="Q178" s="6">
        <v>193931.07</v>
      </c>
      <c r="R178" s="6">
        <v>7349268.3399999999</v>
      </c>
      <c r="S178" s="6">
        <v>18289.060000000001</v>
      </c>
      <c r="T178" s="6">
        <v>132214.47</v>
      </c>
      <c r="U178" s="6">
        <v>2686824.7</v>
      </c>
      <c r="V178" s="252">
        <v>28876089.27</v>
      </c>
    </row>
    <row r="179" spans="1:22" s="133" customFormat="1">
      <c r="A179" s="212" t="s">
        <v>573</v>
      </c>
      <c r="B179" s="256">
        <v>591075.86</v>
      </c>
      <c r="C179" s="256">
        <v>1621717.43</v>
      </c>
      <c r="D179" s="256">
        <v>0</v>
      </c>
      <c r="E179" s="256">
        <v>1285810.47</v>
      </c>
      <c r="F179" s="256">
        <v>327161.13</v>
      </c>
      <c r="G179" s="256">
        <v>0</v>
      </c>
      <c r="H179" s="256">
        <v>1012784.73</v>
      </c>
      <c r="I179" s="256">
        <v>2571506.75</v>
      </c>
      <c r="J179" s="256">
        <v>0</v>
      </c>
      <c r="K179" s="256">
        <v>1748431.45</v>
      </c>
      <c r="L179" s="256">
        <v>367539.04</v>
      </c>
      <c r="M179" s="256">
        <v>8983963.8100000005</v>
      </c>
      <c r="N179" s="256">
        <v>570796.42000000004</v>
      </c>
      <c r="O179" s="256">
        <v>595564.41</v>
      </c>
      <c r="P179" s="256">
        <v>1110747.99</v>
      </c>
      <c r="Q179" s="256">
        <v>207519.22</v>
      </c>
      <c r="R179" s="256">
        <v>8018723.5599999996</v>
      </c>
      <c r="S179" s="256">
        <v>2448.39</v>
      </c>
      <c r="T179" s="256">
        <v>236536.69</v>
      </c>
      <c r="U179" s="256">
        <v>2325322.0099999998</v>
      </c>
      <c r="V179" s="257">
        <v>31577649.359999999</v>
      </c>
    </row>
    <row r="180" spans="1:22" s="133" customFormat="1">
      <c r="A180" s="212" t="s">
        <v>578</v>
      </c>
      <c r="B180" s="6">
        <v>874255.21</v>
      </c>
      <c r="C180" s="6">
        <v>2262759.13</v>
      </c>
      <c r="D180" s="6">
        <v>0</v>
      </c>
      <c r="E180" s="6">
        <v>2814823.49</v>
      </c>
      <c r="F180" s="6">
        <v>244993.11</v>
      </c>
      <c r="G180" s="6">
        <v>0</v>
      </c>
      <c r="H180" s="6">
        <v>835239.79</v>
      </c>
      <c r="I180" s="6">
        <v>2438432.2999999998</v>
      </c>
      <c r="J180" s="6">
        <v>0</v>
      </c>
      <c r="K180" s="6">
        <v>1744255.69</v>
      </c>
      <c r="L180" s="6">
        <v>417060.83</v>
      </c>
      <c r="M180" s="6">
        <v>8073306.7800000003</v>
      </c>
      <c r="N180" s="6">
        <v>473234.73</v>
      </c>
      <c r="O180" s="6">
        <v>1163851.27</v>
      </c>
      <c r="P180" s="6">
        <v>838181.24</v>
      </c>
      <c r="Q180" s="6">
        <v>193416.03</v>
      </c>
      <c r="R180" s="6">
        <v>7304807.4199999999</v>
      </c>
      <c r="S180" s="6">
        <v>27310.51</v>
      </c>
      <c r="T180" s="6">
        <v>356614.64</v>
      </c>
      <c r="U180" s="6">
        <v>3071419.54</v>
      </c>
      <c r="V180" s="252">
        <v>33133961.710000001</v>
      </c>
    </row>
    <row r="181" spans="1:22" s="133" customFormat="1">
      <c r="A181" s="212" t="s">
        <v>581</v>
      </c>
      <c r="B181" s="256">
        <v>567257.18000000005</v>
      </c>
      <c r="C181" s="256">
        <v>1785322.39</v>
      </c>
      <c r="D181" s="256">
        <v>0</v>
      </c>
      <c r="E181" s="256">
        <v>1153414.56</v>
      </c>
      <c r="F181" s="256">
        <v>341125.64</v>
      </c>
      <c r="G181" s="256">
        <v>0</v>
      </c>
      <c r="H181" s="256">
        <v>893147.45</v>
      </c>
      <c r="I181" s="256">
        <v>2422560.12</v>
      </c>
      <c r="J181" s="256">
        <v>0</v>
      </c>
      <c r="K181" s="256">
        <v>1629267.17</v>
      </c>
      <c r="L181" s="256">
        <v>302715.71999999997</v>
      </c>
      <c r="M181" s="256">
        <v>7862586.0099999998</v>
      </c>
      <c r="N181" s="256">
        <v>493313.62</v>
      </c>
      <c r="O181" s="256">
        <v>286497.28000000003</v>
      </c>
      <c r="P181" s="256">
        <v>875426.73</v>
      </c>
      <c r="Q181" s="256">
        <v>115011.19</v>
      </c>
      <c r="R181" s="256">
        <v>7247012.2300000004</v>
      </c>
      <c r="S181" s="256">
        <v>1517.84</v>
      </c>
      <c r="T181" s="256">
        <v>125029.25</v>
      </c>
      <c r="U181" s="256">
        <v>3047042.68</v>
      </c>
      <c r="V181" s="257">
        <v>29148247.059999999</v>
      </c>
    </row>
    <row r="182" spans="1:22" s="133" customFormat="1">
      <c r="A182" s="212" t="s">
        <v>583</v>
      </c>
      <c r="B182" s="6">
        <v>675095.45</v>
      </c>
      <c r="C182" s="6">
        <v>2249263.17</v>
      </c>
      <c r="D182" s="6">
        <v>0</v>
      </c>
      <c r="E182" s="6">
        <v>1079239.97</v>
      </c>
      <c r="F182" s="6">
        <v>307069.36</v>
      </c>
      <c r="G182" s="6">
        <v>0</v>
      </c>
      <c r="H182" s="6">
        <v>950161.43</v>
      </c>
      <c r="I182" s="6">
        <v>2888578.26</v>
      </c>
      <c r="J182" s="6">
        <v>0</v>
      </c>
      <c r="K182" s="6">
        <v>1478909.52</v>
      </c>
      <c r="L182" s="6">
        <v>378134.49</v>
      </c>
      <c r="M182" s="6">
        <v>6944061.3300000001</v>
      </c>
      <c r="N182" s="6">
        <v>526254.74</v>
      </c>
      <c r="O182" s="6">
        <v>846162.14</v>
      </c>
      <c r="P182" s="6">
        <v>647975.75</v>
      </c>
      <c r="Q182" s="6">
        <v>168901.3</v>
      </c>
      <c r="R182" s="6">
        <v>7159163.2800000003</v>
      </c>
      <c r="S182" s="6">
        <v>8890.32</v>
      </c>
      <c r="T182" s="6">
        <v>221317.06</v>
      </c>
      <c r="U182" s="6">
        <v>3403782.01</v>
      </c>
      <c r="V182" s="252">
        <v>29932959.579999998</v>
      </c>
    </row>
    <row r="183" spans="1:22" s="133" customFormat="1">
      <c r="A183" s="212" t="s">
        <v>585</v>
      </c>
      <c r="B183" s="256">
        <v>610288.30000000005</v>
      </c>
      <c r="C183" s="256">
        <v>1700463.86</v>
      </c>
      <c r="D183" s="256">
        <v>0</v>
      </c>
      <c r="E183" s="256">
        <v>1018308.98</v>
      </c>
      <c r="F183" s="256">
        <v>256030.87</v>
      </c>
      <c r="G183" s="256">
        <v>0</v>
      </c>
      <c r="H183" s="256">
        <v>1067039.75</v>
      </c>
      <c r="I183" s="256">
        <v>1703240.59</v>
      </c>
      <c r="J183" s="256">
        <v>16.68</v>
      </c>
      <c r="K183" s="256">
        <v>1436531.66</v>
      </c>
      <c r="L183" s="256">
        <v>377449.76</v>
      </c>
      <c r="M183" s="256">
        <v>6250029.8300000001</v>
      </c>
      <c r="N183" s="256">
        <v>520539.17</v>
      </c>
      <c r="O183" s="256">
        <v>2263501.06</v>
      </c>
      <c r="P183" s="256">
        <v>898794.69</v>
      </c>
      <c r="Q183" s="256">
        <v>325432.67</v>
      </c>
      <c r="R183" s="256">
        <v>7896697.8300000001</v>
      </c>
      <c r="S183" s="256">
        <v>640.14</v>
      </c>
      <c r="T183" s="256">
        <v>276736.40000000002</v>
      </c>
      <c r="U183" s="256">
        <v>3172758.87</v>
      </c>
      <c r="V183" s="257">
        <v>29774501.109999999</v>
      </c>
    </row>
    <row r="184" spans="1:22" s="133" customFormat="1">
      <c r="A184" s="212" t="s">
        <v>587</v>
      </c>
      <c r="B184" s="6">
        <v>343542.35</v>
      </c>
      <c r="C184" s="6">
        <v>1491698.67</v>
      </c>
      <c r="D184" s="294">
        <v>31.65</v>
      </c>
      <c r="E184" s="6">
        <v>1810872.58</v>
      </c>
      <c r="F184" s="6">
        <v>152047.95000000001</v>
      </c>
      <c r="G184" s="6">
        <v>0</v>
      </c>
      <c r="H184" s="6">
        <v>575679.71</v>
      </c>
      <c r="I184" s="6">
        <v>2235161.5</v>
      </c>
      <c r="J184" s="6">
        <v>0</v>
      </c>
      <c r="K184" s="6">
        <v>912932.19</v>
      </c>
      <c r="L184" s="6">
        <v>311987.68</v>
      </c>
      <c r="M184" s="6">
        <v>3382802.21</v>
      </c>
      <c r="N184" s="6">
        <v>339640.5</v>
      </c>
      <c r="O184" s="6">
        <v>580390.51</v>
      </c>
      <c r="P184" s="6">
        <v>1127350.42</v>
      </c>
      <c r="Q184" s="6">
        <v>147199.66</v>
      </c>
      <c r="R184" s="6" t="s">
        <v>591</v>
      </c>
      <c r="S184" s="6">
        <v>222.01</v>
      </c>
      <c r="T184" s="6">
        <v>272493.94</v>
      </c>
      <c r="U184" s="6">
        <v>3491123.22</v>
      </c>
      <c r="V184" s="252">
        <v>24549402.960000001</v>
      </c>
    </row>
    <row r="185" spans="1:22" s="133" customFormat="1">
      <c r="A185" s="145"/>
      <c r="B185" s="241">
        <f>SUBTOTAL(109,B173:B184)</f>
        <v>7051483.1199999992</v>
      </c>
      <c r="C185" s="241">
        <f t="shared" ref="C185:V185" si="13">SUBTOTAL(109,C173:C184)</f>
        <v>22490309.400000006</v>
      </c>
      <c r="D185" s="241">
        <f t="shared" si="13"/>
        <v>31.65</v>
      </c>
      <c r="E185" s="241">
        <f t="shared" si="13"/>
        <v>19117283.690000005</v>
      </c>
      <c r="F185" s="241">
        <f t="shared" si="13"/>
        <v>4369202.95</v>
      </c>
      <c r="G185" s="241">
        <f t="shared" si="13"/>
        <v>0</v>
      </c>
      <c r="H185" s="241">
        <f t="shared" si="13"/>
        <v>10920342.34</v>
      </c>
      <c r="I185" s="241">
        <f t="shared" si="13"/>
        <v>23806879.150000002</v>
      </c>
      <c r="J185" s="241">
        <f t="shared" si="13"/>
        <v>60.26</v>
      </c>
      <c r="K185" s="241">
        <f t="shared" si="13"/>
        <v>14182079.859999999</v>
      </c>
      <c r="L185" s="241">
        <f t="shared" si="13"/>
        <v>4157433.85</v>
      </c>
      <c r="M185" s="241">
        <f t="shared" si="13"/>
        <v>78060021.269999996</v>
      </c>
      <c r="N185" s="241">
        <f t="shared" si="13"/>
        <v>5351155.46</v>
      </c>
      <c r="O185" s="241">
        <f t="shared" si="13"/>
        <v>6937985.6600000001</v>
      </c>
      <c r="P185" s="241">
        <f t="shared" si="13"/>
        <v>10744215.48</v>
      </c>
      <c r="Q185" s="241">
        <f t="shared" si="13"/>
        <v>2132131.17</v>
      </c>
      <c r="R185" s="241">
        <f t="shared" si="13"/>
        <v>74546177.070000008</v>
      </c>
      <c r="S185" s="241">
        <f t="shared" si="13"/>
        <v>61742.03</v>
      </c>
      <c r="T185" s="241">
        <f t="shared" si="13"/>
        <v>2434411.7199999997</v>
      </c>
      <c r="U185" s="241">
        <f t="shared" si="13"/>
        <v>31871021.489999998</v>
      </c>
      <c r="V185" s="241">
        <f t="shared" si="13"/>
        <v>325302475.92000002</v>
      </c>
    </row>
    <row r="186" spans="1:22" s="133" customFormat="1">
      <c r="A186" s="212" t="s">
        <v>606</v>
      </c>
      <c r="B186" s="6">
        <v>385971.09</v>
      </c>
      <c r="C186" s="6">
        <v>1495344.32</v>
      </c>
      <c r="D186" s="6">
        <v>0</v>
      </c>
      <c r="E186" s="6">
        <v>1859358.73</v>
      </c>
      <c r="F186" s="6">
        <v>212847.9</v>
      </c>
      <c r="G186" s="6">
        <v>0</v>
      </c>
      <c r="H186" s="6">
        <v>210353.16</v>
      </c>
      <c r="I186" s="6">
        <v>2361317.09</v>
      </c>
      <c r="J186" s="6">
        <v>0</v>
      </c>
      <c r="K186" s="6">
        <v>708075.66</v>
      </c>
      <c r="L186" s="6">
        <v>351455.28</v>
      </c>
      <c r="M186" s="6">
        <v>3655667.34</v>
      </c>
      <c r="N186" s="6">
        <v>328004.93</v>
      </c>
      <c r="O186" s="6">
        <v>1131048.82</v>
      </c>
      <c r="P186" s="6">
        <v>1236033.51</v>
      </c>
      <c r="Q186" s="6">
        <v>236776.52</v>
      </c>
      <c r="R186" s="6">
        <v>8161346.3499999996</v>
      </c>
      <c r="S186" s="6">
        <v>445.45</v>
      </c>
      <c r="T186" s="6">
        <v>100772.71</v>
      </c>
      <c r="U186" s="6">
        <v>3300777.75</v>
      </c>
      <c r="V186" s="252">
        <v>25735596.609999999</v>
      </c>
    </row>
    <row r="187" spans="1:22" s="133" customFormat="1">
      <c r="A187" s="212" t="s">
        <v>608</v>
      </c>
      <c r="B187" s="256">
        <v>330435.01</v>
      </c>
      <c r="C187" s="256">
        <v>1180736.49</v>
      </c>
      <c r="D187" s="259">
        <v>31.66</v>
      </c>
      <c r="E187" s="256">
        <v>1589467.89</v>
      </c>
      <c r="F187" s="256">
        <v>45830.39</v>
      </c>
      <c r="G187" s="256">
        <v>0</v>
      </c>
      <c r="H187" s="256">
        <v>322170.8</v>
      </c>
      <c r="I187" s="256">
        <v>2870607.62</v>
      </c>
      <c r="J187" s="256">
        <v>0</v>
      </c>
      <c r="K187" s="256">
        <v>632255.9</v>
      </c>
      <c r="L187" s="256">
        <v>381693.16</v>
      </c>
      <c r="M187" s="256">
        <v>3494947.57</v>
      </c>
      <c r="N187" s="256">
        <v>357990.58</v>
      </c>
      <c r="O187" s="256">
        <v>1674.6</v>
      </c>
      <c r="P187" s="256">
        <v>663868.19999999995</v>
      </c>
      <c r="Q187" s="256">
        <v>155663.64000000001</v>
      </c>
      <c r="R187" s="256">
        <v>8028592.5800000001</v>
      </c>
      <c r="S187" s="256">
        <v>1120.22</v>
      </c>
      <c r="T187" s="256">
        <v>358868.39</v>
      </c>
      <c r="U187" s="256">
        <v>3069814.02</v>
      </c>
      <c r="V187" s="257">
        <v>23485768.719999999</v>
      </c>
    </row>
    <row r="188" spans="1:22" s="133" customFormat="1">
      <c r="A188" s="212" t="s">
        <v>611</v>
      </c>
      <c r="B188" s="6">
        <v>462872.31</v>
      </c>
      <c r="C188" s="6">
        <v>1691765.88</v>
      </c>
      <c r="D188" s="294">
        <v>0</v>
      </c>
      <c r="E188" s="6">
        <v>1312673.6399999999</v>
      </c>
      <c r="F188" s="6">
        <v>39811.300000000003</v>
      </c>
      <c r="G188" s="6">
        <v>0</v>
      </c>
      <c r="H188" s="6">
        <v>732548.57</v>
      </c>
      <c r="I188" s="6">
        <v>2158681.52</v>
      </c>
      <c r="J188" s="6">
        <v>0</v>
      </c>
      <c r="K188" s="6">
        <v>723024.66</v>
      </c>
      <c r="L188" s="6">
        <v>431235.29</v>
      </c>
      <c r="M188" s="6">
        <v>4511919.97</v>
      </c>
      <c r="N188" s="6">
        <v>362694.39</v>
      </c>
      <c r="O188" s="6">
        <v>733739.3</v>
      </c>
      <c r="P188" s="6">
        <v>686547.3</v>
      </c>
      <c r="Q188" s="6">
        <v>311045.34000000003</v>
      </c>
      <c r="R188" s="6">
        <v>8770776.9700000007</v>
      </c>
      <c r="S188" s="6">
        <v>0</v>
      </c>
      <c r="T188" s="6">
        <v>11539.64</v>
      </c>
      <c r="U188" s="6">
        <v>4556159.92</v>
      </c>
      <c r="V188" s="252">
        <v>27497036</v>
      </c>
    </row>
    <row r="189" spans="1:22" s="133" customFormat="1">
      <c r="A189" s="212" t="s">
        <v>613</v>
      </c>
      <c r="B189" s="256">
        <v>301617.8</v>
      </c>
      <c r="C189" s="256">
        <v>959686.22</v>
      </c>
      <c r="D189" s="259">
        <v>0</v>
      </c>
      <c r="E189" s="256">
        <v>857426.41</v>
      </c>
      <c r="F189" s="256">
        <v>168600.64</v>
      </c>
      <c r="G189" s="256">
        <v>0</v>
      </c>
      <c r="H189" s="256">
        <v>644003.04</v>
      </c>
      <c r="I189" s="256">
        <v>2845239.59</v>
      </c>
      <c r="J189" s="256">
        <v>0</v>
      </c>
      <c r="K189" s="256">
        <v>596953.25</v>
      </c>
      <c r="L189" s="256">
        <v>359249.85</v>
      </c>
      <c r="M189" s="256">
        <v>4016723.78</v>
      </c>
      <c r="N189" s="256">
        <v>313428.55</v>
      </c>
      <c r="O189" s="256">
        <v>654.33000000000004</v>
      </c>
      <c r="P189" s="256">
        <v>709694.15</v>
      </c>
      <c r="Q189" s="256">
        <v>237676.11</v>
      </c>
      <c r="R189" s="256">
        <v>8607857.6300000008</v>
      </c>
      <c r="S189" s="256">
        <v>15617.21</v>
      </c>
      <c r="T189" s="256">
        <v>231711.45</v>
      </c>
      <c r="U189" s="256">
        <v>4319358.42</v>
      </c>
      <c r="V189" s="257">
        <v>25185498.43</v>
      </c>
    </row>
    <row r="190" spans="1:22" s="133" customFormat="1">
      <c r="A190" s="212" t="s">
        <v>615</v>
      </c>
      <c r="B190" s="6">
        <v>423886.32</v>
      </c>
      <c r="C190" s="6">
        <v>1365596.22</v>
      </c>
      <c r="D190" s="294">
        <v>253.63</v>
      </c>
      <c r="E190" s="6">
        <v>1991465.83</v>
      </c>
      <c r="F190" s="6">
        <v>236971.32</v>
      </c>
      <c r="G190" s="6">
        <v>0</v>
      </c>
      <c r="H190" s="6">
        <v>375776.32</v>
      </c>
      <c r="I190" s="6">
        <v>2663245.16</v>
      </c>
      <c r="J190" s="6">
        <v>249.98</v>
      </c>
      <c r="K190" s="6">
        <v>490545.36</v>
      </c>
      <c r="L190" s="6">
        <v>435694.72</v>
      </c>
      <c r="M190" s="6">
        <v>3109498.91</v>
      </c>
      <c r="N190" s="6">
        <v>380097.93</v>
      </c>
      <c r="O190" s="6">
        <v>1953.28</v>
      </c>
      <c r="P190" s="6">
        <v>252296.32000000001</v>
      </c>
      <c r="Q190" s="6">
        <v>139409.60000000001</v>
      </c>
      <c r="R190" s="6">
        <v>6964892.1799999997</v>
      </c>
      <c r="S190" s="6">
        <v>0</v>
      </c>
      <c r="T190" s="6">
        <v>11157.92</v>
      </c>
      <c r="U190" s="6">
        <v>3592006.88</v>
      </c>
      <c r="V190" s="252">
        <v>22434997.879999999</v>
      </c>
    </row>
    <row r="191" spans="1:22" s="133" customFormat="1">
      <c r="A191" s="212" t="s">
        <v>618</v>
      </c>
      <c r="B191" s="256">
        <v>360320.48</v>
      </c>
      <c r="C191" s="256">
        <v>1192760.18</v>
      </c>
      <c r="D191" s="256">
        <v>1662.56</v>
      </c>
      <c r="E191" s="256">
        <v>916120.6</v>
      </c>
      <c r="F191" s="256">
        <v>169531.37</v>
      </c>
      <c r="G191" s="256">
        <v>0</v>
      </c>
      <c r="H191" s="256">
        <v>794875.34</v>
      </c>
      <c r="I191" s="256">
        <v>2571961.2200000002</v>
      </c>
      <c r="J191" s="256">
        <v>0</v>
      </c>
      <c r="K191" s="256">
        <v>589895.67000000004</v>
      </c>
      <c r="L191" s="256">
        <v>367078.52</v>
      </c>
      <c r="M191" s="256">
        <v>3752454.35</v>
      </c>
      <c r="N191" s="256">
        <v>286223.61</v>
      </c>
      <c r="O191" s="256">
        <v>405254.11</v>
      </c>
      <c r="P191" s="256">
        <v>1117056.3600000001</v>
      </c>
      <c r="Q191" s="256">
        <v>169452.45</v>
      </c>
      <c r="R191" s="256">
        <v>6820448.4299999997</v>
      </c>
      <c r="S191" s="256">
        <v>15152.37</v>
      </c>
      <c r="T191" s="256">
        <v>687267.69</v>
      </c>
      <c r="U191" s="256">
        <v>3711592.35</v>
      </c>
      <c r="V191" s="257">
        <v>23929107.66</v>
      </c>
    </row>
    <row r="192" spans="1:22" s="133" customFormat="1" ht="18">
      <c r="A192" s="66" t="s">
        <v>182</v>
      </c>
    </row>
    <row r="193" spans="1:5" ht="18">
      <c r="A193" s="195" t="s">
        <v>622</v>
      </c>
      <c r="B193" s="67"/>
      <c r="C193" s="67"/>
      <c r="D193" s="67"/>
      <c r="E193" s="67"/>
    </row>
  </sheetData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92"/>
  <sheetViews>
    <sheetView zoomScaleNormal="100" workbookViewId="0">
      <pane ySplit="3" topLeftCell="A149" activePane="bottomLeft" state="frozen"/>
      <selection activeCell="A85" sqref="A85"/>
      <selection pane="bottomLeft" activeCell="A191" sqref="A191"/>
    </sheetView>
  </sheetViews>
  <sheetFormatPr baseColWidth="10" defaultRowHeight="14.4"/>
  <cols>
    <col min="1" max="1" width="12.44140625" customWidth="1"/>
    <col min="2" max="3" width="14.6640625" customWidth="1"/>
    <col min="4" max="4" width="15.5546875" customWidth="1"/>
    <col min="5" max="8" width="14.6640625" customWidth="1"/>
  </cols>
  <sheetData>
    <row r="1" spans="1:12" ht="54" customHeight="1">
      <c r="A1" s="299" t="s">
        <v>600</v>
      </c>
      <c r="B1" s="299"/>
      <c r="C1" s="299"/>
      <c r="D1" s="299"/>
      <c r="E1" s="299"/>
      <c r="F1" s="299"/>
      <c r="G1" s="299"/>
      <c r="H1" s="299"/>
      <c r="I1" s="12"/>
      <c r="J1" s="12"/>
      <c r="K1" s="12"/>
      <c r="L1" s="12"/>
    </row>
    <row r="2" spans="1:12">
      <c r="A2" s="2" t="s">
        <v>109</v>
      </c>
      <c r="B2" s="72" t="s">
        <v>385</v>
      </c>
      <c r="C2" s="72" t="s">
        <v>386</v>
      </c>
      <c r="D2" s="72" t="s">
        <v>387</v>
      </c>
      <c r="E2" s="72" t="s">
        <v>388</v>
      </c>
      <c r="F2" s="72" t="s">
        <v>389</v>
      </c>
      <c r="G2" s="72" t="s">
        <v>390</v>
      </c>
      <c r="H2" s="4" t="s">
        <v>108</v>
      </c>
    </row>
    <row r="3" spans="1:12" s="25" customFormat="1">
      <c r="A3" s="135" t="s">
        <v>110</v>
      </c>
      <c r="B3" s="23" t="s">
        <v>166</v>
      </c>
      <c r="C3" s="23" t="s">
        <v>167</v>
      </c>
      <c r="D3" s="169" t="s">
        <v>168</v>
      </c>
      <c r="E3" s="23" t="s">
        <v>166</v>
      </c>
      <c r="F3" s="23" t="s">
        <v>167</v>
      </c>
      <c r="G3" s="65" t="s">
        <v>168</v>
      </c>
      <c r="H3" s="24"/>
    </row>
    <row r="4" spans="1:12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>
      <c r="A82" s="4" t="s">
        <v>190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>
      <c r="A83" s="4" t="s">
        <v>192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>
      <c r="A84" s="4" t="s">
        <v>193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>
      <c r="A85" s="4" t="s">
        <v>197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>
      <c r="A86" s="4" t="s">
        <v>198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>
      <c r="A87" s="4" t="s">
        <v>199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>
      <c r="A88" s="4" t="s">
        <v>200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>
      <c r="A89" s="4" t="s">
        <v>201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>
      <c r="A90" s="4" t="s">
        <v>202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>
      <c r="A91" s="4" t="s">
        <v>203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>
      <c r="A92" s="4" t="s">
        <v>204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>
      <c r="A93" s="4" t="s">
        <v>205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3" customFormat="1">
      <c r="A94" s="135"/>
      <c r="B94" s="138">
        <f t="shared" ref="B94:H94" si="6">SUBTOTAL(109,B82:B93)</f>
        <v>5056496.6199999992</v>
      </c>
      <c r="C94" s="138">
        <f t="shared" si="6"/>
        <v>20107.169999999998</v>
      </c>
      <c r="D94" s="138">
        <f t="shared" si="6"/>
        <v>7776217.2699999996</v>
      </c>
      <c r="E94" s="138">
        <f t="shared" si="6"/>
        <v>0</v>
      </c>
      <c r="F94" s="138">
        <f t="shared" si="6"/>
        <v>363539.64999999997</v>
      </c>
      <c r="G94" s="138">
        <f t="shared" si="6"/>
        <v>2782246.4299999997</v>
      </c>
      <c r="H94" s="138">
        <f t="shared" si="6"/>
        <v>15998607.139999999</v>
      </c>
    </row>
    <row r="95" spans="1:8">
      <c r="A95" s="93" t="s">
        <v>206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>
      <c r="A96" s="93" t="s">
        <v>215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>
      <c r="A97" s="93" t="s">
        <v>224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>
      <c r="A98" s="93" t="s">
        <v>227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>
      <c r="A99" s="93" t="s">
        <v>228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>
      <c r="A100" s="93" t="s">
        <v>229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>
      <c r="A101" s="93" t="s">
        <v>231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>
      <c r="A102" s="93" t="s">
        <v>233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7">
        <v>167092.70000000001</v>
      </c>
      <c r="H102" s="108">
        <v>1401702.49</v>
      </c>
    </row>
    <row r="103" spans="1:8">
      <c r="A103" s="93" t="s">
        <v>236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>
      <c r="A104" s="93" t="s">
        <v>239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>
      <c r="A105" s="93" t="s">
        <v>242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" thickBot="1">
      <c r="A106" s="93" t="s">
        <v>246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" thickTop="1">
      <c r="A107" s="143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>
      <c r="A108" s="143" t="s">
        <v>251</v>
      </c>
      <c r="B108" s="137">
        <v>445847.19</v>
      </c>
      <c r="C108" s="137">
        <v>4732.8999999999996</v>
      </c>
      <c r="D108" s="137">
        <v>790667.3</v>
      </c>
      <c r="E108" s="137">
        <v>0</v>
      </c>
      <c r="F108" s="137">
        <v>42243.88</v>
      </c>
      <c r="G108" s="137">
        <v>247017.57</v>
      </c>
      <c r="H108" s="137">
        <f>SUM(Tabla9[[#This Row],[ 0201100000]:[ 0202300000]])</f>
        <v>1530508.84</v>
      </c>
    </row>
    <row r="109" spans="1:8" s="133" customFormat="1">
      <c r="A109" s="143" t="s">
        <v>253</v>
      </c>
      <c r="B109" s="137">
        <v>460155.6</v>
      </c>
      <c r="C109" s="137">
        <v>6017.53</v>
      </c>
      <c r="D109" s="137">
        <v>719968.97</v>
      </c>
      <c r="E109" s="137">
        <v>0</v>
      </c>
      <c r="F109" s="137">
        <v>63813.22</v>
      </c>
      <c r="G109" s="137">
        <v>204727.8</v>
      </c>
      <c r="H109" s="137">
        <f>SUM(Tabla9[[#This Row],[ 0201100000]:[ 0202300000]])</f>
        <v>1454683.12</v>
      </c>
    </row>
    <row r="110" spans="1:8" s="133" customFormat="1">
      <c r="A110" s="143" t="s">
        <v>365</v>
      </c>
      <c r="B110" s="137">
        <v>490680.63</v>
      </c>
      <c r="C110" s="137">
        <v>10924.45</v>
      </c>
      <c r="D110" s="137">
        <v>868318.6</v>
      </c>
      <c r="E110" s="137">
        <v>0</v>
      </c>
      <c r="F110" s="137">
        <v>25491.26</v>
      </c>
      <c r="G110" s="137">
        <v>220738.01</v>
      </c>
      <c r="H110" s="137">
        <f>SUM(Tabla9[[#This Row],[ 0201100000]:[ 0202300000]])</f>
        <v>1616152.95</v>
      </c>
    </row>
    <row r="111" spans="1:8" s="133" customFormat="1">
      <c r="A111" s="143" t="s">
        <v>397</v>
      </c>
      <c r="B111" s="137">
        <v>493834.67</v>
      </c>
      <c r="C111" s="137">
        <v>1947.38</v>
      </c>
      <c r="D111" s="137">
        <v>634673.36</v>
      </c>
      <c r="E111" s="137">
        <v>0</v>
      </c>
      <c r="F111" s="137">
        <v>17175.04</v>
      </c>
      <c r="G111" s="137">
        <v>239261.72</v>
      </c>
      <c r="H111" s="137">
        <f>SUM(Tabla9[[#This Row],[ 0201100000]:[ 0202300000]])</f>
        <v>1386892.17</v>
      </c>
    </row>
    <row r="112" spans="1:8" s="133" customFormat="1">
      <c r="A112" s="143" t="s">
        <v>399</v>
      </c>
      <c r="B112" s="137">
        <v>465922.74</v>
      </c>
      <c r="C112" s="137">
        <v>6360.87</v>
      </c>
      <c r="D112" s="137">
        <v>1026022.82</v>
      </c>
      <c r="E112" s="137">
        <v>0</v>
      </c>
      <c r="F112" s="137">
        <v>41567.22</v>
      </c>
      <c r="G112" s="137">
        <v>242865.35</v>
      </c>
      <c r="H112" s="137">
        <f>SUM(Tabla9[[#This Row],[ 0201100000]:[ 0202300000]])</f>
        <v>1782739</v>
      </c>
    </row>
    <row r="113" spans="1:8" s="133" customFormat="1">
      <c r="A113" s="143" t="s">
        <v>401</v>
      </c>
      <c r="B113" s="137">
        <v>506431.32</v>
      </c>
      <c r="C113" s="137">
        <v>4839.6400000000003</v>
      </c>
      <c r="D113" s="137">
        <v>862591.47</v>
      </c>
      <c r="E113" s="137">
        <v>0</v>
      </c>
      <c r="F113" s="137">
        <v>38182.480000000003</v>
      </c>
      <c r="G113" s="137">
        <v>231847.82</v>
      </c>
      <c r="H113" s="137">
        <f>SUM(Tabla9[[#This Row],[ 0201100000]:[ 0202300000]])</f>
        <v>1643892.73</v>
      </c>
    </row>
    <row r="114" spans="1:8" s="133" customFormat="1">
      <c r="A114" s="143" t="s">
        <v>403</v>
      </c>
      <c r="B114" s="137">
        <v>597145.31999999995</v>
      </c>
      <c r="C114" s="137">
        <v>8057.31</v>
      </c>
      <c r="D114" s="137">
        <v>871453.38</v>
      </c>
      <c r="E114" s="137">
        <v>0</v>
      </c>
      <c r="F114" s="137">
        <v>34320.120000000003</v>
      </c>
      <c r="G114" s="137">
        <v>213409.09</v>
      </c>
      <c r="H114" s="137">
        <f>SUM(Tabla9[[#This Row],[ 0201100000]:[ 0202300000]])</f>
        <v>1724385.2200000002</v>
      </c>
    </row>
    <row r="115" spans="1:8" s="133" customFormat="1">
      <c r="A115" s="143" t="s">
        <v>405</v>
      </c>
      <c r="B115" s="137">
        <v>630990.5</v>
      </c>
      <c r="C115" s="137">
        <v>4463.3500000000004</v>
      </c>
      <c r="D115" s="137">
        <v>885903.08</v>
      </c>
      <c r="E115" s="137">
        <v>0</v>
      </c>
      <c r="F115" s="137">
        <v>56000.6</v>
      </c>
      <c r="G115" s="137">
        <v>207228.09</v>
      </c>
      <c r="H115" s="137">
        <f>SUM(Tabla9[[#This Row],[ 0201100000]:[ 0202300000]])</f>
        <v>1784585.62</v>
      </c>
    </row>
    <row r="116" spans="1:8" s="133" customFormat="1">
      <c r="A116" s="143" t="s">
        <v>413</v>
      </c>
      <c r="B116" s="137">
        <v>473239.99</v>
      </c>
      <c r="C116" s="137">
        <v>6981.74</v>
      </c>
      <c r="D116" s="137">
        <v>856615.32</v>
      </c>
      <c r="E116" s="137">
        <v>0</v>
      </c>
      <c r="F116" s="137">
        <v>24921.759999999998</v>
      </c>
      <c r="G116" s="137">
        <v>177790.91</v>
      </c>
      <c r="H116" s="137">
        <f>SUM(Tabla9[[#This Row],[ 0201100000]:[ 0202300000]])</f>
        <v>1539549.7199999997</v>
      </c>
    </row>
    <row r="117" spans="1:8" s="133" customFormat="1">
      <c r="A117" s="143" t="s">
        <v>415</v>
      </c>
      <c r="B117" s="137">
        <v>646339.99</v>
      </c>
      <c r="C117" s="137">
        <v>11243.15</v>
      </c>
      <c r="D117" s="137">
        <v>971558.25</v>
      </c>
      <c r="E117" s="137">
        <v>0</v>
      </c>
      <c r="F117" s="137">
        <v>66036.070000000007</v>
      </c>
      <c r="G117" s="137">
        <v>296817.2</v>
      </c>
      <c r="H117" s="137">
        <f>SUM(Tabla9[[#This Row],[ 0201100000]:[ 0202300000]])</f>
        <v>1991994.6600000001</v>
      </c>
    </row>
    <row r="118" spans="1:8" s="133" customFormat="1">
      <c r="A118" s="143" t="s">
        <v>417</v>
      </c>
      <c r="B118" s="137">
        <v>510102.03</v>
      </c>
      <c r="C118" s="137">
        <v>13645.9</v>
      </c>
      <c r="D118" s="137">
        <v>977174.65</v>
      </c>
      <c r="E118" s="137">
        <v>0</v>
      </c>
      <c r="F118" s="137">
        <v>141903.79</v>
      </c>
      <c r="G118" s="137">
        <v>264977.5</v>
      </c>
      <c r="H118" s="137">
        <f>SUM(Tabla9[[#This Row],[ 0201100000]:[ 0202300000]])</f>
        <v>1907803.87</v>
      </c>
    </row>
    <row r="119" spans="1:8" s="133" customFormat="1">
      <c r="A119" s="143" t="s">
        <v>419</v>
      </c>
      <c r="B119" s="137">
        <v>335107.53000000003</v>
      </c>
      <c r="C119" s="137">
        <v>11073.61</v>
      </c>
      <c r="D119" s="137">
        <v>1398125.06</v>
      </c>
      <c r="E119" s="137">
        <v>0</v>
      </c>
      <c r="F119" s="137">
        <v>103048.37</v>
      </c>
      <c r="G119" s="137">
        <v>307162.71000000002</v>
      </c>
      <c r="H119" s="137">
        <v>2154517.2799999998</v>
      </c>
    </row>
    <row r="120" spans="1:8" s="133" customFormat="1">
      <c r="A120" s="149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3" customFormat="1">
      <c r="A121" s="140" t="s">
        <v>422</v>
      </c>
      <c r="B121" s="168">
        <v>478650.06</v>
      </c>
      <c r="C121" s="168">
        <v>8713.68</v>
      </c>
      <c r="D121" s="168">
        <v>922357.66</v>
      </c>
      <c r="E121" s="168">
        <v>0</v>
      </c>
      <c r="F121" s="168">
        <v>73602.52</v>
      </c>
      <c r="G121" s="168">
        <v>308588.75</v>
      </c>
      <c r="H121" s="150">
        <v>1791912.67</v>
      </c>
    </row>
    <row r="122" spans="1:8" s="133" customFormat="1">
      <c r="A122" s="140" t="s">
        <v>426</v>
      </c>
      <c r="B122" s="137">
        <v>442275.43</v>
      </c>
      <c r="C122" s="137">
        <v>11831.4</v>
      </c>
      <c r="D122" s="137">
        <v>868251.4</v>
      </c>
      <c r="E122" s="168">
        <v>0</v>
      </c>
      <c r="F122" s="137">
        <v>46983.15</v>
      </c>
      <c r="G122" s="137">
        <v>238467.39</v>
      </c>
      <c r="H122" s="81">
        <v>1607808.77</v>
      </c>
    </row>
    <row r="123" spans="1:8" s="133" customFormat="1">
      <c r="A123" s="140" t="s">
        <v>429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3" customFormat="1">
      <c r="A124" s="140" t="s">
        <v>439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3" customFormat="1">
      <c r="A125" s="140" t="s">
        <v>443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3" customFormat="1">
      <c r="A126" s="140" t="s">
        <v>447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3" customFormat="1">
      <c r="A127" s="140" t="s">
        <v>450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3" customFormat="1">
      <c r="A128" s="140" t="s">
        <v>451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3" customFormat="1">
      <c r="A129" s="140" t="s">
        <v>454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3" customFormat="1">
      <c r="A130" s="140" t="s">
        <v>457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3" customFormat="1">
      <c r="A131" s="140" t="s">
        <v>460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3" customFormat="1">
      <c r="A132" s="140" t="s">
        <v>465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3" customFormat="1">
      <c r="A133" s="149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3" customFormat="1">
      <c r="A134" s="143" t="s">
        <v>470</v>
      </c>
      <c r="B134" s="219">
        <v>448991.93</v>
      </c>
      <c r="C134" s="219">
        <v>4058.4</v>
      </c>
      <c r="D134" s="213">
        <v>1170678.99</v>
      </c>
      <c r="E134" s="219">
        <v>0</v>
      </c>
      <c r="F134" s="219">
        <v>110648.75</v>
      </c>
      <c r="G134" s="219">
        <v>304057.90000000002</v>
      </c>
      <c r="H134" s="220">
        <v>2038435.97</v>
      </c>
    </row>
    <row r="135" spans="1:8" s="133" customFormat="1">
      <c r="A135" s="143" t="s">
        <v>472</v>
      </c>
      <c r="B135" s="192">
        <v>451934.74</v>
      </c>
      <c r="C135" s="192">
        <v>4168.51</v>
      </c>
      <c r="D135" s="192">
        <v>1096656.8500000001</v>
      </c>
      <c r="E135" s="192">
        <v>0</v>
      </c>
      <c r="F135" s="192">
        <v>82142.990000000005</v>
      </c>
      <c r="G135" s="192">
        <v>349261.73</v>
      </c>
      <c r="H135" s="193">
        <v>1984164.82</v>
      </c>
    </row>
    <row r="136" spans="1:8" s="133" customFormat="1">
      <c r="A136" s="143" t="s">
        <v>474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3" customFormat="1">
      <c r="A137" s="143" t="s">
        <v>476</v>
      </c>
      <c r="B137" s="192">
        <v>461878.36</v>
      </c>
      <c r="C137" s="192">
        <v>8634.2999999999993</v>
      </c>
      <c r="D137" s="192">
        <v>1102031.06</v>
      </c>
      <c r="E137" s="192">
        <v>0</v>
      </c>
      <c r="F137" s="192">
        <v>121485.24</v>
      </c>
      <c r="G137" s="192">
        <v>297782.58</v>
      </c>
      <c r="H137" s="193">
        <v>1991811.54</v>
      </c>
    </row>
    <row r="138" spans="1:8" s="133" customFormat="1">
      <c r="A138" s="143" t="s">
        <v>478</v>
      </c>
      <c r="B138" s="137">
        <v>745641.61</v>
      </c>
      <c r="C138" s="137">
        <v>8432.84</v>
      </c>
      <c r="D138" s="81">
        <v>1892154.67</v>
      </c>
      <c r="E138" s="137">
        <v>0</v>
      </c>
      <c r="F138" s="137">
        <v>234413.49</v>
      </c>
      <c r="G138" s="137">
        <v>585104.23</v>
      </c>
      <c r="H138" s="106">
        <v>3465746.84</v>
      </c>
    </row>
    <row r="139" spans="1:8" s="133" customFormat="1">
      <c r="A139" s="143" t="s">
        <v>480</v>
      </c>
      <c r="B139" s="192">
        <v>790951.41</v>
      </c>
      <c r="C139" s="192">
        <v>17927.400000000001</v>
      </c>
      <c r="D139" s="192">
        <v>1524855.93</v>
      </c>
      <c r="E139" s="74">
        <v>0</v>
      </c>
      <c r="F139" s="192">
        <v>114563.68</v>
      </c>
      <c r="G139" s="192">
        <v>587858.76</v>
      </c>
      <c r="H139" s="193">
        <v>3036157.18</v>
      </c>
    </row>
    <row r="140" spans="1:8" s="133" customFormat="1">
      <c r="A140" s="143" t="s">
        <v>482</v>
      </c>
      <c r="B140" s="137">
        <v>763405.89</v>
      </c>
      <c r="C140" s="137">
        <v>13291.67</v>
      </c>
      <c r="D140" s="81">
        <v>2094686.57</v>
      </c>
      <c r="E140" s="137">
        <v>0</v>
      </c>
      <c r="F140" s="137">
        <v>229595.14</v>
      </c>
      <c r="G140" s="137">
        <v>714538.12</v>
      </c>
      <c r="H140" s="106">
        <v>3815517.39</v>
      </c>
    </row>
    <row r="141" spans="1:8" s="133" customFormat="1">
      <c r="A141" s="143" t="s">
        <v>485</v>
      </c>
      <c r="B141" s="192">
        <v>851886.01</v>
      </c>
      <c r="C141" s="192">
        <v>13634.66</v>
      </c>
      <c r="D141" s="192">
        <v>1657714.28</v>
      </c>
      <c r="E141" s="192">
        <v>0</v>
      </c>
      <c r="F141" s="192">
        <v>219432.3</v>
      </c>
      <c r="G141" s="192">
        <v>607890.41</v>
      </c>
      <c r="H141" s="193">
        <v>3350557.66</v>
      </c>
    </row>
    <row r="142" spans="1:8" s="133" customFormat="1">
      <c r="A142" s="143" t="s">
        <v>488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3" customFormat="1">
      <c r="A143" s="143" t="s">
        <v>491</v>
      </c>
      <c r="B143" s="192">
        <v>856071.92</v>
      </c>
      <c r="C143" s="192">
        <v>11839.44</v>
      </c>
      <c r="D143" s="192">
        <v>1742281.38</v>
      </c>
      <c r="E143" s="192">
        <v>0</v>
      </c>
      <c r="F143" s="192">
        <v>302546.27</v>
      </c>
      <c r="G143" s="192">
        <v>840269.19</v>
      </c>
      <c r="H143" s="193">
        <v>3753008.2</v>
      </c>
    </row>
    <row r="144" spans="1:8" s="133" customFormat="1">
      <c r="A144" s="143" t="s">
        <v>494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3" customFormat="1">
      <c r="A145" s="143" t="s">
        <v>496</v>
      </c>
      <c r="B145" s="192">
        <v>844202.9</v>
      </c>
      <c r="C145" s="192">
        <v>8821.2000000000007</v>
      </c>
      <c r="D145" s="192">
        <v>2150850.2599999998</v>
      </c>
      <c r="E145" s="192">
        <v>0</v>
      </c>
      <c r="F145" s="192">
        <v>193165</v>
      </c>
      <c r="G145" s="192">
        <v>663875.71</v>
      </c>
      <c r="H145" s="193">
        <v>3860915.07</v>
      </c>
    </row>
    <row r="146" spans="1:8" s="133" customFormat="1">
      <c r="A146" s="149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3" customFormat="1">
      <c r="A147" s="143" t="s">
        <v>498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3" customFormat="1">
      <c r="A148" s="143" t="s">
        <v>500</v>
      </c>
      <c r="B148" s="192">
        <v>654652.09</v>
      </c>
      <c r="C148" s="192">
        <v>16289.33</v>
      </c>
      <c r="D148" s="192">
        <v>1799065.8</v>
      </c>
      <c r="E148" s="192">
        <v>0</v>
      </c>
      <c r="F148" s="192">
        <v>290235.59000000003</v>
      </c>
      <c r="G148" s="192">
        <v>533417.81999999995</v>
      </c>
      <c r="H148" s="193">
        <v>3293660.63</v>
      </c>
    </row>
    <row r="149" spans="1:8" s="133" customFormat="1">
      <c r="A149" s="143" t="s">
        <v>501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3" customFormat="1">
      <c r="A150" s="143" t="s">
        <v>505</v>
      </c>
      <c r="B150" s="192">
        <v>753793.69</v>
      </c>
      <c r="C150" s="192">
        <v>6894.87</v>
      </c>
      <c r="D150" s="192">
        <v>857164.49</v>
      </c>
      <c r="E150" s="192">
        <v>0</v>
      </c>
      <c r="F150" s="192">
        <v>181190.87</v>
      </c>
      <c r="G150" s="192">
        <v>503745.02</v>
      </c>
      <c r="H150" s="193">
        <v>2302788.94</v>
      </c>
    </row>
    <row r="151" spans="1:8" s="133" customFormat="1">
      <c r="A151" s="143" t="s">
        <v>509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3" customFormat="1">
      <c r="A152" s="143" t="s">
        <v>510</v>
      </c>
      <c r="B152" s="192">
        <v>448480.24</v>
      </c>
      <c r="C152" s="192">
        <v>12260.81</v>
      </c>
      <c r="D152" s="192">
        <v>1227074.29</v>
      </c>
      <c r="E152" s="192">
        <v>0</v>
      </c>
      <c r="F152" s="192">
        <v>261986.78</v>
      </c>
      <c r="G152" s="192">
        <v>697389.97</v>
      </c>
      <c r="H152" s="193">
        <v>2647192.09</v>
      </c>
    </row>
    <row r="153" spans="1:8" s="133" customFormat="1">
      <c r="A153" s="143" t="s">
        <v>511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3" customFormat="1">
      <c r="A154" s="143" t="s">
        <v>515</v>
      </c>
      <c r="B154" s="192">
        <v>525230.97</v>
      </c>
      <c r="C154" s="192">
        <v>10105.69</v>
      </c>
      <c r="D154" s="192">
        <v>1046009.7</v>
      </c>
      <c r="E154" s="192">
        <v>0</v>
      </c>
      <c r="F154" s="192">
        <v>231822.1</v>
      </c>
      <c r="G154" s="192">
        <v>636974.81000000006</v>
      </c>
      <c r="H154" s="193">
        <v>2450143.27</v>
      </c>
    </row>
    <row r="155" spans="1:8" s="133" customFormat="1">
      <c r="A155" s="143" t="s">
        <v>516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3" customFormat="1">
      <c r="A156" s="143" t="s">
        <v>517</v>
      </c>
      <c r="B156" s="192">
        <v>394550.28</v>
      </c>
      <c r="C156" s="192">
        <v>14196.58</v>
      </c>
      <c r="D156" s="192">
        <v>1448962.34</v>
      </c>
      <c r="E156" s="192">
        <v>0</v>
      </c>
      <c r="F156" s="192">
        <v>219808.36</v>
      </c>
      <c r="G156" s="192">
        <v>796773.91</v>
      </c>
      <c r="H156" s="193">
        <v>2874291.47</v>
      </c>
    </row>
    <row r="157" spans="1:8" s="133" customFormat="1">
      <c r="A157" s="143" t="s">
        <v>523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4">
        <v>2389842.09</v>
      </c>
    </row>
    <row r="158" spans="1:8" s="133" customFormat="1">
      <c r="A158" s="143" t="s">
        <v>525</v>
      </c>
      <c r="B158" s="192">
        <v>403484.26</v>
      </c>
      <c r="C158" s="192">
        <v>1649.87</v>
      </c>
      <c r="D158" s="192">
        <v>1417283.6</v>
      </c>
      <c r="E158" s="192">
        <v>0</v>
      </c>
      <c r="F158" s="192">
        <v>267570.68</v>
      </c>
      <c r="G158" s="192">
        <v>680902.22</v>
      </c>
      <c r="H158" s="193">
        <v>2770890.63</v>
      </c>
    </row>
    <row r="159" spans="1:8" s="133" customFormat="1">
      <c r="A159" s="149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3" customFormat="1">
      <c r="A160" s="143" t="s">
        <v>528</v>
      </c>
      <c r="B160" s="253">
        <v>407305.42</v>
      </c>
      <c r="C160" s="253">
        <v>5995.82</v>
      </c>
      <c r="D160" s="253">
        <v>1547180.88</v>
      </c>
      <c r="E160" s="253">
        <v>0</v>
      </c>
      <c r="F160" s="253">
        <v>276083.20000000001</v>
      </c>
      <c r="G160" s="253">
        <v>573631.93999999994</v>
      </c>
      <c r="H160" s="154">
        <v>2810197.26</v>
      </c>
    </row>
    <row r="161" spans="1:8" s="133" customFormat="1">
      <c r="A161" s="143" t="s">
        <v>531</v>
      </c>
      <c r="B161" s="258">
        <v>441775.5</v>
      </c>
      <c r="C161" s="258">
        <v>7782.76</v>
      </c>
      <c r="D161" s="258">
        <v>1549487.35</v>
      </c>
      <c r="E161" s="258">
        <v>0</v>
      </c>
      <c r="F161" s="258">
        <v>325127.44</v>
      </c>
      <c r="G161" s="258">
        <v>441349.77</v>
      </c>
      <c r="H161" s="193">
        <v>2765522.82</v>
      </c>
    </row>
    <row r="162" spans="1:8" s="133" customFormat="1">
      <c r="A162" s="143" t="s">
        <v>533</v>
      </c>
      <c r="B162" s="253">
        <v>445361.58</v>
      </c>
      <c r="C162" s="253">
        <v>23503.919999999998</v>
      </c>
      <c r="D162" s="253">
        <v>1553971.01</v>
      </c>
      <c r="E162" s="253">
        <v>0</v>
      </c>
      <c r="F162" s="253">
        <v>284084.03000000003</v>
      </c>
      <c r="G162" s="253">
        <v>588322.28</v>
      </c>
      <c r="H162" s="154">
        <v>2895242.82</v>
      </c>
    </row>
    <row r="163" spans="1:8" s="133" customFormat="1">
      <c r="A163" s="143" t="s">
        <v>535</v>
      </c>
      <c r="B163" s="258">
        <v>493416.82</v>
      </c>
      <c r="C163" s="258">
        <v>6720.7</v>
      </c>
      <c r="D163" s="258">
        <v>1299662.26</v>
      </c>
      <c r="E163" s="258">
        <v>0</v>
      </c>
      <c r="F163" s="258">
        <v>223137.94</v>
      </c>
      <c r="G163" s="258">
        <v>525063.36</v>
      </c>
      <c r="H163" s="193">
        <v>2548001.08</v>
      </c>
    </row>
    <row r="164" spans="1:8" s="133" customFormat="1">
      <c r="A164" s="143" t="s">
        <v>538</v>
      </c>
      <c r="B164" s="253">
        <v>481122.67</v>
      </c>
      <c r="C164" s="253">
        <v>20201.43</v>
      </c>
      <c r="D164" s="253">
        <v>1693923.82</v>
      </c>
      <c r="E164" s="253">
        <v>0</v>
      </c>
      <c r="F164" s="253">
        <v>355690.62</v>
      </c>
      <c r="G164" s="253">
        <v>798215.83</v>
      </c>
      <c r="H164" s="154">
        <v>3349154.37</v>
      </c>
    </row>
    <row r="165" spans="1:8" s="133" customFormat="1">
      <c r="A165" s="143" t="s">
        <v>540</v>
      </c>
      <c r="B165" s="258">
        <v>532307.6</v>
      </c>
      <c r="C165" s="258">
        <v>6442.77</v>
      </c>
      <c r="D165" s="258">
        <v>1559600</v>
      </c>
      <c r="E165" s="258">
        <v>0</v>
      </c>
      <c r="F165" s="258">
        <v>292680.03000000003</v>
      </c>
      <c r="G165" s="258">
        <v>697509.31</v>
      </c>
      <c r="H165" s="193">
        <v>3088539.71</v>
      </c>
    </row>
    <row r="166" spans="1:8" s="133" customFormat="1">
      <c r="A166" s="143" t="s">
        <v>542</v>
      </c>
      <c r="B166" s="258">
        <v>504426.91</v>
      </c>
      <c r="C166" s="258">
        <v>7518.81</v>
      </c>
      <c r="D166" s="258">
        <v>1850782.52</v>
      </c>
      <c r="E166" s="258">
        <v>0</v>
      </c>
      <c r="F166" s="258">
        <v>288037.7</v>
      </c>
      <c r="G166" s="258">
        <v>673249.58</v>
      </c>
      <c r="H166" s="193">
        <v>3324015.52</v>
      </c>
    </row>
    <row r="167" spans="1:8" s="133" customFormat="1">
      <c r="A167" s="143" t="s">
        <v>543</v>
      </c>
      <c r="B167" s="253">
        <v>446511.54</v>
      </c>
      <c r="C167" s="253">
        <v>10913.71</v>
      </c>
      <c r="D167" s="253">
        <v>1305264.9099999999</v>
      </c>
      <c r="E167" s="253">
        <v>0</v>
      </c>
      <c r="F167" s="253">
        <v>146328.95999999999</v>
      </c>
      <c r="G167" s="253">
        <v>459060.88</v>
      </c>
      <c r="H167" s="154">
        <v>2368080</v>
      </c>
    </row>
    <row r="168" spans="1:8" s="133" customFormat="1">
      <c r="A168" s="143" t="s">
        <v>546</v>
      </c>
      <c r="B168" s="258">
        <v>358247.4</v>
      </c>
      <c r="C168" s="258">
        <v>1919.63</v>
      </c>
      <c r="D168" s="258">
        <v>1485089.05</v>
      </c>
      <c r="E168" s="258">
        <v>0</v>
      </c>
      <c r="F168" s="258">
        <v>270071.26</v>
      </c>
      <c r="G168" s="258">
        <v>611588.55000000005</v>
      </c>
      <c r="H168" s="193">
        <v>2726915.89</v>
      </c>
    </row>
    <row r="169" spans="1:8" s="133" customFormat="1">
      <c r="A169" s="143" t="s">
        <v>549</v>
      </c>
      <c r="B169" s="6">
        <v>376600</v>
      </c>
      <c r="C169" s="6">
        <v>1003.03</v>
      </c>
      <c r="D169" s="6">
        <v>1691383.89</v>
      </c>
      <c r="E169" s="6">
        <v>0</v>
      </c>
      <c r="F169" s="6">
        <v>345983.17</v>
      </c>
      <c r="G169" s="6">
        <v>656542.32999999996</v>
      </c>
      <c r="H169" s="252">
        <v>3071512.42</v>
      </c>
    </row>
    <row r="170" spans="1:8" s="133" customFormat="1">
      <c r="A170" s="143" t="s">
        <v>553</v>
      </c>
      <c r="B170" s="256">
        <v>375482</v>
      </c>
      <c r="C170" s="256">
        <v>4217.3900000000003</v>
      </c>
      <c r="D170" s="256">
        <v>1613701.53</v>
      </c>
      <c r="E170" s="256">
        <v>0</v>
      </c>
      <c r="F170" s="256">
        <v>256582.75</v>
      </c>
      <c r="G170" s="256">
        <v>563636.36</v>
      </c>
      <c r="H170" s="257">
        <v>2813620.03</v>
      </c>
    </row>
    <row r="171" spans="1:8" s="133" customFormat="1">
      <c r="A171" s="143" t="s">
        <v>555</v>
      </c>
      <c r="B171" s="6">
        <v>354253.6</v>
      </c>
      <c r="C171" s="6">
        <v>2517.0700000000002</v>
      </c>
      <c r="D171" s="6">
        <v>1728477.18</v>
      </c>
      <c r="E171" s="6">
        <v>0</v>
      </c>
      <c r="F171" s="6">
        <v>192496.88</v>
      </c>
      <c r="G171" s="6">
        <v>449373.11</v>
      </c>
      <c r="H171" s="252">
        <v>2727117.84</v>
      </c>
    </row>
    <row r="172" spans="1:8" s="133" customFormat="1">
      <c r="A172" s="149"/>
      <c r="B172" s="122">
        <f>+SUM(B160:B171)</f>
        <v>5216811.04</v>
      </c>
      <c r="C172" s="122">
        <f t="shared" ref="C172:H172" si="12">+SUM(C160:C171)</f>
        <v>98737.04</v>
      </c>
      <c r="D172" s="122">
        <f t="shared" si="12"/>
        <v>18878524.400000002</v>
      </c>
      <c r="E172" s="122">
        <f t="shared" si="12"/>
        <v>0</v>
      </c>
      <c r="F172" s="122">
        <f t="shared" si="12"/>
        <v>3256303.9799999995</v>
      </c>
      <c r="G172" s="122">
        <f t="shared" si="12"/>
        <v>7037543.3000000007</v>
      </c>
      <c r="H172" s="122">
        <f t="shared" si="12"/>
        <v>34487919.760000005</v>
      </c>
    </row>
    <row r="173" spans="1:8" s="133" customFormat="1">
      <c r="A173" s="143" t="s">
        <v>557</v>
      </c>
      <c r="B173" s="258">
        <v>286891</v>
      </c>
      <c r="C173" s="258">
        <v>4110.78</v>
      </c>
      <c r="D173" s="258">
        <v>1405450.3</v>
      </c>
      <c r="E173" s="258">
        <v>0</v>
      </c>
      <c r="F173" s="258">
        <v>196952.95999999999</v>
      </c>
      <c r="G173" s="258">
        <v>399770.98</v>
      </c>
      <c r="H173" s="193">
        <v>2293176.02</v>
      </c>
    </row>
    <row r="174" spans="1:8" s="133" customFormat="1">
      <c r="A174" s="143" t="s">
        <v>559</v>
      </c>
      <c r="B174" s="253">
        <v>279647</v>
      </c>
      <c r="C174" s="253">
        <v>3777.72</v>
      </c>
      <c r="D174" s="253">
        <v>1375599.89</v>
      </c>
      <c r="E174" s="253">
        <v>0</v>
      </c>
      <c r="F174" s="253">
        <v>272426.51</v>
      </c>
      <c r="G174" s="253">
        <v>455414.91</v>
      </c>
      <c r="H174" s="154">
        <v>2386866.0299999998</v>
      </c>
    </row>
    <row r="175" spans="1:8" s="133" customFormat="1">
      <c r="A175" s="143" t="s">
        <v>562</v>
      </c>
      <c r="B175" s="258">
        <v>280246.2</v>
      </c>
      <c r="C175" s="258">
        <v>7311.74</v>
      </c>
      <c r="D175" s="258">
        <v>1608643.66</v>
      </c>
      <c r="E175" s="258">
        <v>0</v>
      </c>
      <c r="F175" s="258">
        <v>318941.90000000002</v>
      </c>
      <c r="G175" s="258">
        <v>489477.49</v>
      </c>
      <c r="H175" s="193">
        <v>2704620.99</v>
      </c>
    </row>
    <row r="176" spans="1:8" s="133" customFormat="1">
      <c r="A176" s="143" t="s">
        <v>564</v>
      </c>
      <c r="B176" s="253">
        <v>409659</v>
      </c>
      <c r="C176" s="253">
        <v>6523.73</v>
      </c>
      <c r="D176" s="253">
        <v>1655528.32</v>
      </c>
      <c r="E176" s="253">
        <v>0</v>
      </c>
      <c r="F176" s="253">
        <v>226899.87</v>
      </c>
      <c r="G176" s="253">
        <v>632387.47</v>
      </c>
      <c r="H176" s="154">
        <v>2930998.39</v>
      </c>
    </row>
    <row r="177" spans="1:8" s="133" customFormat="1">
      <c r="A177" s="143" t="s">
        <v>567</v>
      </c>
      <c r="B177" s="258">
        <v>315600.8</v>
      </c>
      <c r="C177" s="258">
        <v>5486.75</v>
      </c>
      <c r="D177" s="258">
        <v>1485606.4</v>
      </c>
      <c r="E177" s="258">
        <v>0</v>
      </c>
      <c r="F177" s="258">
        <v>267891.40999999997</v>
      </c>
      <c r="G177" s="258">
        <v>616479.97</v>
      </c>
      <c r="H177" s="193">
        <v>2691065.33</v>
      </c>
    </row>
    <row r="178" spans="1:8" s="133" customFormat="1">
      <c r="A178" s="143" t="s">
        <v>571</v>
      </c>
      <c r="B178" s="253">
        <v>421248.4</v>
      </c>
      <c r="C178" s="253">
        <v>5399.37</v>
      </c>
      <c r="D178" s="253">
        <v>1448555.45</v>
      </c>
      <c r="E178" s="253">
        <v>0</v>
      </c>
      <c r="F178" s="253">
        <v>271642.53000000003</v>
      </c>
      <c r="G178" s="253">
        <v>747933.15</v>
      </c>
      <c r="H178" s="154">
        <v>2894778.9</v>
      </c>
    </row>
    <row r="179" spans="1:8" s="133" customFormat="1">
      <c r="A179" s="143" t="s">
        <v>573</v>
      </c>
      <c r="B179" s="258">
        <v>381235.4</v>
      </c>
      <c r="C179" s="258">
        <v>4594.87</v>
      </c>
      <c r="D179" s="258">
        <v>1583187.44</v>
      </c>
      <c r="E179" s="258">
        <v>0</v>
      </c>
      <c r="F179" s="258">
        <v>227096.21</v>
      </c>
      <c r="G179" s="258">
        <v>716934.68</v>
      </c>
      <c r="H179" s="193">
        <v>2913048.6</v>
      </c>
    </row>
    <row r="180" spans="1:8" s="133" customFormat="1">
      <c r="A180" s="143" t="s">
        <v>578</v>
      </c>
      <c r="B180" s="253">
        <v>424438.6</v>
      </c>
      <c r="C180" s="253">
        <v>3933.94</v>
      </c>
      <c r="D180" s="253">
        <v>1575523.86</v>
      </c>
      <c r="E180" s="253">
        <v>0</v>
      </c>
      <c r="F180" s="253">
        <v>372666.21</v>
      </c>
      <c r="G180" s="253">
        <v>640275.21</v>
      </c>
      <c r="H180" s="154">
        <v>3016837.82</v>
      </c>
    </row>
    <row r="181" spans="1:8" s="133" customFormat="1">
      <c r="A181" s="143" t="s">
        <v>581</v>
      </c>
      <c r="B181" s="258">
        <v>327576.74</v>
      </c>
      <c r="C181" s="258">
        <v>6465.64</v>
      </c>
      <c r="D181" s="258">
        <v>1118201.8400000001</v>
      </c>
      <c r="E181" s="258">
        <v>0</v>
      </c>
      <c r="F181" s="258">
        <v>117716.81</v>
      </c>
      <c r="G181" s="258">
        <v>527726.32999999996</v>
      </c>
      <c r="H181" s="193">
        <v>2097687.36</v>
      </c>
    </row>
    <row r="182" spans="1:8" s="133" customFormat="1">
      <c r="A182" s="143" t="s">
        <v>583</v>
      </c>
      <c r="B182" s="253">
        <v>384354.8</v>
      </c>
      <c r="C182" s="253">
        <v>7436.48</v>
      </c>
      <c r="D182" s="253">
        <v>1427477.91</v>
      </c>
      <c r="E182" s="253">
        <v>0</v>
      </c>
      <c r="F182" s="253">
        <v>168311.1</v>
      </c>
      <c r="G182" s="253">
        <v>580929.43999999994</v>
      </c>
      <c r="H182" s="154">
        <v>2568509.73</v>
      </c>
    </row>
    <row r="183" spans="1:8" s="133" customFormat="1">
      <c r="A183" s="143" t="s">
        <v>585</v>
      </c>
      <c r="B183" s="258">
        <v>367483.6</v>
      </c>
      <c r="C183" s="258">
        <v>2142.02</v>
      </c>
      <c r="D183" s="258">
        <v>1526504.75</v>
      </c>
      <c r="E183" s="258">
        <v>0</v>
      </c>
      <c r="F183" s="258">
        <v>195442.65</v>
      </c>
      <c r="G183" s="258">
        <v>735134.52</v>
      </c>
      <c r="H183" s="193">
        <v>2826707.54</v>
      </c>
    </row>
    <row r="184" spans="1:8" s="133" customFormat="1">
      <c r="A184" s="143" t="s">
        <v>587</v>
      </c>
      <c r="B184" s="253">
        <v>337397.4</v>
      </c>
      <c r="C184" s="253">
        <v>3050.07</v>
      </c>
      <c r="D184" s="253">
        <v>1725984.62</v>
      </c>
      <c r="E184" s="253">
        <v>0</v>
      </c>
      <c r="F184" s="253">
        <v>346685.56</v>
      </c>
      <c r="G184" s="253">
        <v>693221.15</v>
      </c>
      <c r="H184" s="154">
        <v>3106338.8</v>
      </c>
    </row>
    <row r="185" spans="1:8" s="133" customFormat="1">
      <c r="A185" s="149"/>
      <c r="B185" s="122">
        <f>+SUM(B173:B184)</f>
        <v>4215778.9399999995</v>
      </c>
      <c r="C185" s="122">
        <f t="shared" ref="C185:H185" si="13">+SUM(C173:C184)</f>
        <v>60233.11</v>
      </c>
      <c r="D185" s="122">
        <f t="shared" si="13"/>
        <v>17936264.439999998</v>
      </c>
      <c r="E185" s="122">
        <f t="shared" si="13"/>
        <v>0</v>
      </c>
      <c r="F185" s="122">
        <f t="shared" si="13"/>
        <v>2982673.72</v>
      </c>
      <c r="G185" s="122">
        <f t="shared" si="13"/>
        <v>7235685.2999999989</v>
      </c>
      <c r="H185" s="122">
        <f t="shared" si="13"/>
        <v>32430635.510000002</v>
      </c>
    </row>
    <row r="186" spans="1:8" s="133" customFormat="1">
      <c r="A186" s="143" t="s">
        <v>606</v>
      </c>
      <c r="B186" s="253">
        <v>302063.40000000002</v>
      </c>
      <c r="C186" s="253">
        <v>4420</v>
      </c>
      <c r="D186" s="253">
        <v>1403421.99</v>
      </c>
      <c r="E186" s="253">
        <v>0</v>
      </c>
      <c r="F186" s="253">
        <v>259537.07</v>
      </c>
      <c r="G186" s="253">
        <v>613911.34</v>
      </c>
      <c r="H186" s="154">
        <v>2583353.7999999998</v>
      </c>
    </row>
    <row r="187" spans="1:8">
      <c r="A187" s="143" t="s">
        <v>608</v>
      </c>
      <c r="B187" s="258">
        <v>332439.26</v>
      </c>
      <c r="C187" s="258">
        <v>2570.4899999999998</v>
      </c>
      <c r="D187" s="258">
        <v>1247170.48</v>
      </c>
      <c r="E187" s="295">
        <v>0</v>
      </c>
      <c r="F187" s="258">
        <v>254401.19</v>
      </c>
      <c r="G187" s="258">
        <v>693649.66</v>
      </c>
      <c r="H187" s="193">
        <v>2530231.08</v>
      </c>
    </row>
    <row r="188" spans="1:8" s="133" customFormat="1">
      <c r="A188" s="143" t="s">
        <v>611</v>
      </c>
      <c r="B188" s="253">
        <v>312675.20000000001</v>
      </c>
      <c r="C188" s="253">
        <v>1901.07</v>
      </c>
      <c r="D188" s="253">
        <v>1262579.7</v>
      </c>
      <c r="E188" s="296">
        <v>0</v>
      </c>
      <c r="F188" s="253">
        <v>202925.16</v>
      </c>
      <c r="G188" s="253">
        <v>847118.19</v>
      </c>
      <c r="H188" s="154">
        <v>2627199.3199999998</v>
      </c>
    </row>
    <row r="189" spans="1:8" s="133" customFormat="1">
      <c r="A189" s="143" t="s">
        <v>613</v>
      </c>
      <c r="B189" s="258">
        <v>300710.8</v>
      </c>
      <c r="C189" s="258">
        <v>7181.15</v>
      </c>
      <c r="D189" s="258">
        <v>1617204.06</v>
      </c>
      <c r="E189" s="295">
        <v>0</v>
      </c>
      <c r="F189" s="258">
        <v>217681.56</v>
      </c>
      <c r="G189" s="258">
        <v>626760.16</v>
      </c>
      <c r="H189" s="193">
        <v>2769537.73</v>
      </c>
    </row>
    <row r="190" spans="1:8" s="133" customFormat="1">
      <c r="A190" s="143" t="s">
        <v>615</v>
      </c>
      <c r="B190" s="253">
        <v>355876.39</v>
      </c>
      <c r="C190" s="253">
        <v>14159.78</v>
      </c>
      <c r="D190" s="253">
        <v>1442129.83</v>
      </c>
      <c r="E190" s="296">
        <v>0</v>
      </c>
      <c r="F190" s="253">
        <v>313867.86</v>
      </c>
      <c r="G190" s="253">
        <v>821900.5</v>
      </c>
      <c r="H190" s="154">
        <v>2947934.36</v>
      </c>
    </row>
    <row r="191" spans="1:8" s="133" customFormat="1">
      <c r="A191" s="143" t="s">
        <v>618</v>
      </c>
      <c r="B191" s="258">
        <v>291968.2</v>
      </c>
      <c r="C191" s="258">
        <v>11292.46</v>
      </c>
      <c r="D191" s="258">
        <v>1407975.64</v>
      </c>
      <c r="E191" s="295">
        <v>0</v>
      </c>
      <c r="F191" s="258">
        <v>293389.17</v>
      </c>
      <c r="G191" s="258">
        <v>802466.52</v>
      </c>
      <c r="H191" s="193">
        <v>2807091.99</v>
      </c>
    </row>
    <row r="192" spans="1:8" s="133" customFormat="1" ht="18.600000000000001" customHeight="1">
      <c r="A192" s="195" t="s">
        <v>622</v>
      </c>
      <c r="B192" s="67"/>
      <c r="C192" s="67"/>
      <c r="D192" s="67"/>
      <c r="E192" s="67"/>
    </row>
  </sheetData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93"/>
  <sheetViews>
    <sheetView zoomScaleNormal="100" workbookViewId="0">
      <pane ySplit="3" topLeftCell="A154" activePane="bottomLeft" state="frozen"/>
      <selection activeCell="A85" sqref="A85"/>
      <selection pane="bottomLeft" activeCell="H191" sqref="H191"/>
    </sheetView>
  </sheetViews>
  <sheetFormatPr baseColWidth="10" defaultRowHeight="14.4"/>
  <cols>
    <col min="1" max="1" width="12.44140625" customWidth="1"/>
    <col min="2" max="8" width="14.6640625" customWidth="1"/>
    <col min="11" max="11" width="12.5546875" bestFit="1" customWidth="1"/>
  </cols>
  <sheetData>
    <row r="1" spans="1:11" ht="54" customHeight="1">
      <c r="A1" s="299" t="s">
        <v>601</v>
      </c>
      <c r="B1" s="299"/>
      <c r="C1" s="299"/>
      <c r="D1" s="299"/>
      <c r="E1" s="299"/>
      <c r="F1" s="299"/>
      <c r="G1" s="299"/>
      <c r="H1" s="299"/>
      <c r="I1" s="12"/>
      <c r="J1" s="12"/>
      <c r="K1" s="12"/>
    </row>
    <row r="2" spans="1:11">
      <c r="A2" s="2" t="s">
        <v>109</v>
      </c>
      <c r="B2" s="72" t="s">
        <v>385</v>
      </c>
      <c r="C2" s="72" t="s">
        <v>386</v>
      </c>
      <c r="D2" s="72" t="s">
        <v>387</v>
      </c>
      <c r="E2" s="72" t="s">
        <v>388</v>
      </c>
      <c r="F2" s="72" t="s">
        <v>389</v>
      </c>
      <c r="G2" s="72" t="s">
        <v>390</v>
      </c>
      <c r="H2" s="4" t="s">
        <v>108</v>
      </c>
    </row>
    <row r="3" spans="1:11" s="25" customFormat="1">
      <c r="A3" s="135" t="s">
        <v>110</v>
      </c>
      <c r="B3" s="23" t="s">
        <v>166</v>
      </c>
      <c r="C3" s="23" t="s">
        <v>167</v>
      </c>
      <c r="D3" s="23" t="s">
        <v>168</v>
      </c>
      <c r="E3" s="23" t="s">
        <v>166</v>
      </c>
      <c r="F3" s="23" t="s">
        <v>167</v>
      </c>
      <c r="G3" s="169" t="s">
        <v>168</v>
      </c>
      <c r="H3" s="24"/>
    </row>
    <row r="4" spans="1:11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>
      <c r="A82" s="4" t="s">
        <v>190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>
      <c r="A83" s="4" t="s">
        <v>192</v>
      </c>
      <c r="B83" s="137">
        <v>1344575.77</v>
      </c>
      <c r="C83" s="137">
        <v>881.66</v>
      </c>
      <c r="D83" s="137">
        <v>4279738.03</v>
      </c>
      <c r="E83" s="137">
        <v>0</v>
      </c>
      <c r="F83" s="137">
        <v>206992.89</v>
      </c>
      <c r="G83" s="137">
        <v>824958.52</v>
      </c>
      <c r="H83" s="37">
        <v>6657146.8700000001</v>
      </c>
    </row>
    <row r="84" spans="1:8">
      <c r="A84" s="4" t="s">
        <v>193</v>
      </c>
      <c r="B84" s="137">
        <v>1557865.86</v>
      </c>
      <c r="C84" s="137">
        <v>906.33</v>
      </c>
      <c r="D84" s="137">
        <v>4611851.22</v>
      </c>
      <c r="E84" s="6">
        <v>0</v>
      </c>
      <c r="F84" s="137">
        <v>95598.85</v>
      </c>
      <c r="G84" s="137">
        <v>1006269.52</v>
      </c>
      <c r="H84" s="37">
        <v>7272491.7800000003</v>
      </c>
    </row>
    <row r="85" spans="1:8">
      <c r="A85" s="4" t="s">
        <v>197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>
      <c r="A86" s="4" t="s">
        <v>198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>
      <c r="A87" s="4" t="s">
        <v>199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>
      <c r="A88" s="4" t="s">
        <v>200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>
      <c r="A89" s="4" t="s">
        <v>201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>
      <c r="A90" s="4" t="s">
        <v>202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>
      <c r="A91" s="4" t="s">
        <v>203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>
      <c r="A92" s="4" t="s">
        <v>204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>
      <c r="A93" s="4" t="s">
        <v>205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>
      <c r="A94" s="135"/>
      <c r="B94" s="138">
        <f t="shared" ref="B94:H94" si="6">SUBTOTAL(109,B82:B93)</f>
        <v>21066166.650000002</v>
      </c>
      <c r="C94" s="138">
        <f t="shared" si="6"/>
        <v>17838.21</v>
      </c>
      <c r="D94" s="138">
        <f t="shared" si="6"/>
        <v>51731381.929999985</v>
      </c>
      <c r="E94" s="138">
        <f t="shared" si="6"/>
        <v>0</v>
      </c>
      <c r="F94" s="138">
        <f t="shared" si="6"/>
        <v>1646987.3500000003</v>
      </c>
      <c r="G94" s="138">
        <f t="shared" si="6"/>
        <v>16791588.140000001</v>
      </c>
      <c r="H94" s="138">
        <f t="shared" si="6"/>
        <v>91253962.279999986</v>
      </c>
    </row>
    <row r="95" spans="1:8">
      <c r="A95" s="96" t="s">
        <v>206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>
      <c r="A96" s="96" t="s">
        <v>215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>
      <c r="A97" s="96" t="s">
        <v>224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>
      <c r="A98" s="96" t="s">
        <v>227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>
      <c r="A99" s="96" t="s">
        <v>228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>
      <c r="A100" s="96" t="s">
        <v>229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>
      <c r="A101" s="96" t="s">
        <v>231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>
      <c r="A102" s="96" t="s">
        <v>233</v>
      </c>
      <c r="B102" s="81">
        <v>1789664.65</v>
      </c>
      <c r="C102" s="137">
        <v>9448.7800000000007</v>
      </c>
      <c r="D102" s="81">
        <v>4539739.24</v>
      </c>
      <c r="E102" s="81">
        <v>0</v>
      </c>
      <c r="F102" s="137">
        <v>108507.29</v>
      </c>
      <c r="G102" s="137">
        <v>762061.51</v>
      </c>
      <c r="H102" s="106">
        <v>7209421.4699999997</v>
      </c>
    </row>
    <row r="103" spans="1:8">
      <c r="A103" s="96" t="s">
        <v>236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>
      <c r="A104" s="96" t="s">
        <v>239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>
      <c r="A105" s="96" t="s">
        <v>242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>
      <c r="A106" s="96" t="s">
        <v>246</v>
      </c>
      <c r="B106" s="81">
        <v>1664724.44</v>
      </c>
      <c r="C106" s="81">
        <v>15386.66</v>
      </c>
      <c r="D106" s="81">
        <v>668342.27</v>
      </c>
      <c r="E106" s="81">
        <v>0</v>
      </c>
      <c r="F106" s="137">
        <v>15893.24</v>
      </c>
      <c r="G106" s="81">
        <v>12791.83</v>
      </c>
      <c r="H106" s="106">
        <v>9673357.4399999995</v>
      </c>
    </row>
    <row r="107" spans="1:8">
      <c r="A107" s="144"/>
      <c r="B107" s="138">
        <f>SUBTOTAL(109,B95:B106)</f>
        <v>21071061.830000002</v>
      </c>
      <c r="C107" s="138">
        <f t="shared" ref="C107:H107" si="7">SUBTOTAL(109,C95:C106)</f>
        <v>83332.62000000001</v>
      </c>
      <c r="D107" s="138">
        <f t="shared" si="7"/>
        <v>44773071.890000001</v>
      </c>
      <c r="E107" s="138">
        <f t="shared" si="7"/>
        <v>0</v>
      </c>
      <c r="F107" s="138">
        <f t="shared" si="7"/>
        <v>1368570.02</v>
      </c>
      <c r="G107" s="138">
        <f t="shared" si="7"/>
        <v>13924538.560000001</v>
      </c>
      <c r="H107" s="138">
        <f t="shared" si="7"/>
        <v>88516793.919999987</v>
      </c>
    </row>
    <row r="108" spans="1:8">
      <c r="A108" s="144" t="s">
        <v>251</v>
      </c>
      <c r="B108" s="168">
        <v>1542385.44</v>
      </c>
      <c r="C108" s="168">
        <v>8568.11</v>
      </c>
      <c r="D108" s="168">
        <v>4693389.8499999996</v>
      </c>
      <c r="E108" s="168">
        <v>0</v>
      </c>
      <c r="F108" s="168">
        <v>165577.76999999999</v>
      </c>
      <c r="G108" s="168">
        <v>1180063.79</v>
      </c>
      <c r="H108" s="168">
        <f>SUM(Tabla10[[#This Row],[ 0201100000]:[ 0202300000]])</f>
        <v>7589984.959999999</v>
      </c>
    </row>
    <row r="109" spans="1:8" s="133" customFormat="1">
      <c r="A109" s="144" t="s">
        <v>253</v>
      </c>
      <c r="B109" s="168">
        <v>1614327.14</v>
      </c>
      <c r="C109" s="168">
        <v>12931.36</v>
      </c>
      <c r="D109" s="168">
        <v>4230587.25</v>
      </c>
      <c r="E109" s="168">
        <v>0</v>
      </c>
      <c r="F109" s="168">
        <v>210005.19</v>
      </c>
      <c r="G109" s="168">
        <v>795680.14</v>
      </c>
      <c r="H109" s="168">
        <f>SUM(Tabla10[[#This Row],[ 0201100000]:[ 0202300000]])</f>
        <v>6863531.0800000001</v>
      </c>
    </row>
    <row r="110" spans="1:8" s="133" customFormat="1">
      <c r="A110" s="144" t="s">
        <v>365</v>
      </c>
      <c r="B110" s="168">
        <v>1699858.26</v>
      </c>
      <c r="C110" s="168">
        <v>22888.240000000002</v>
      </c>
      <c r="D110" s="168">
        <v>5177054.83</v>
      </c>
      <c r="E110" s="168">
        <v>0</v>
      </c>
      <c r="F110" s="168">
        <v>84154.92</v>
      </c>
      <c r="G110" s="168">
        <v>857500.2</v>
      </c>
      <c r="H110" s="168">
        <f>SUM(Tabla10[[#This Row],[ 0201100000]:[ 0202300000]])</f>
        <v>7841456.4500000002</v>
      </c>
    </row>
    <row r="111" spans="1:8" s="133" customFormat="1">
      <c r="A111" s="144" t="s">
        <v>397</v>
      </c>
      <c r="B111" s="168">
        <v>1740699.89</v>
      </c>
      <c r="C111" s="168">
        <v>3997.1</v>
      </c>
      <c r="D111" s="168">
        <v>3814082.65</v>
      </c>
      <c r="E111" s="168">
        <v>0</v>
      </c>
      <c r="F111" s="168">
        <v>68011.05</v>
      </c>
      <c r="G111" s="168">
        <v>1075368.27</v>
      </c>
      <c r="H111" s="168">
        <f>SUM(Tabla10[[#This Row],[ 0201100000]:[ 0202300000]])</f>
        <v>6702158.959999999</v>
      </c>
    </row>
    <row r="112" spans="1:8" s="133" customFormat="1">
      <c r="A112" s="144" t="s">
        <v>399</v>
      </c>
      <c r="B112" s="168">
        <v>1639408.6399999999</v>
      </c>
      <c r="C112" s="168">
        <v>13609.13</v>
      </c>
      <c r="D112" s="168">
        <v>5649070.2699999996</v>
      </c>
      <c r="E112" s="168">
        <v>0</v>
      </c>
      <c r="F112" s="168">
        <v>139429.18</v>
      </c>
      <c r="G112" s="168">
        <v>1017395.37</v>
      </c>
      <c r="H112" s="168">
        <f>SUM(Tabla10[[#This Row],[ 0201100000]:[ 0202300000]])</f>
        <v>8458912.589999998</v>
      </c>
    </row>
    <row r="113" spans="1:11" s="133" customFormat="1">
      <c r="A113" s="144" t="s">
        <v>401</v>
      </c>
      <c r="B113" s="168">
        <v>1784917.39</v>
      </c>
      <c r="C113" s="168">
        <v>10302.94</v>
      </c>
      <c r="D113" s="168">
        <v>5257715.28</v>
      </c>
      <c r="E113" s="168">
        <v>0</v>
      </c>
      <c r="F113" s="168">
        <v>141807.29999999999</v>
      </c>
      <c r="G113" s="168">
        <v>1054926.3</v>
      </c>
      <c r="H113" s="168">
        <f>SUM(Tabla10[[#This Row],[ 0201100000]:[ 0202300000]])</f>
        <v>8249669.21</v>
      </c>
    </row>
    <row r="114" spans="1:11" s="133" customFormat="1">
      <c r="A114" s="144" t="s">
        <v>403</v>
      </c>
      <c r="B114" s="168">
        <v>2089351.35</v>
      </c>
      <c r="C114" s="168">
        <v>24398.9</v>
      </c>
      <c r="D114" s="168">
        <v>5082414.21</v>
      </c>
      <c r="E114" s="168">
        <v>0</v>
      </c>
      <c r="F114" s="168">
        <v>85042.37</v>
      </c>
      <c r="G114" s="168">
        <v>970484.66</v>
      </c>
      <c r="H114" s="168">
        <f>SUM(Tabla10[[#This Row],[ 0201100000]:[ 0202300000]])</f>
        <v>8251691.4900000002</v>
      </c>
    </row>
    <row r="115" spans="1:11" s="133" customFormat="1">
      <c r="A115" s="144" t="s">
        <v>405</v>
      </c>
      <c r="B115" s="168">
        <v>2200911.58</v>
      </c>
      <c r="C115" s="168">
        <v>11853.1</v>
      </c>
      <c r="D115" s="168">
        <v>5414159.0899999999</v>
      </c>
      <c r="E115" s="168">
        <v>0</v>
      </c>
      <c r="F115" s="168">
        <v>180332.95</v>
      </c>
      <c r="G115" s="168">
        <v>1020327.37</v>
      </c>
      <c r="H115" s="168">
        <f>SUM(Tabla10[[#This Row],[ 0201100000]:[ 0202300000]])</f>
        <v>8827584.0899999999</v>
      </c>
    </row>
    <row r="116" spans="1:11" s="133" customFormat="1">
      <c r="A116" s="144" t="s">
        <v>413</v>
      </c>
      <c r="B116" s="168">
        <v>1656753.12</v>
      </c>
      <c r="C116" s="168">
        <v>9969.0499999999993</v>
      </c>
      <c r="D116" s="168">
        <v>4913322.5599999996</v>
      </c>
      <c r="E116" s="168">
        <v>0</v>
      </c>
      <c r="F116" s="168">
        <v>87995.56</v>
      </c>
      <c r="G116" s="168">
        <v>840060.59</v>
      </c>
      <c r="H116" s="168">
        <f>SUM(Tabla10[[#This Row],[ 0201100000]:[ 0202300000]])</f>
        <v>7508100.879999999</v>
      </c>
    </row>
    <row r="117" spans="1:11" s="133" customFormat="1">
      <c r="A117" s="144" t="s">
        <v>415</v>
      </c>
      <c r="B117" s="168">
        <v>2275457.92</v>
      </c>
      <c r="C117" s="168">
        <v>22049.09</v>
      </c>
      <c r="D117" s="168">
        <v>5823434</v>
      </c>
      <c r="E117" s="168">
        <v>0</v>
      </c>
      <c r="F117" s="168">
        <v>200192.71</v>
      </c>
      <c r="G117" s="168">
        <v>1191766.04</v>
      </c>
      <c r="H117" s="168">
        <f>SUM(Tabla10[[#This Row],[ 0201100000]:[ 0202300000]])</f>
        <v>9512899.7599999998</v>
      </c>
    </row>
    <row r="118" spans="1:11" s="133" customFormat="1">
      <c r="A118" s="144" t="s">
        <v>417</v>
      </c>
      <c r="B118" s="168">
        <v>1754050.33</v>
      </c>
      <c r="C118" s="168">
        <v>41503.07</v>
      </c>
      <c r="D118" s="168">
        <v>5596091.8600000003</v>
      </c>
      <c r="E118" s="168">
        <v>0</v>
      </c>
      <c r="F118" s="168">
        <v>387202.64</v>
      </c>
      <c r="G118" s="168">
        <v>1165644.25</v>
      </c>
      <c r="H118" s="168">
        <f>SUM(Tabla10[[#This Row],[ 0201100000]:[ 0202300000]])</f>
        <v>8944492.1500000004</v>
      </c>
    </row>
    <row r="119" spans="1:11" s="133" customFormat="1">
      <c r="A119" s="144" t="s">
        <v>419</v>
      </c>
      <c r="B119" s="168">
        <v>1158340.06</v>
      </c>
      <c r="C119" s="168">
        <v>31351</v>
      </c>
      <c r="D119" s="168">
        <v>7904108.3700000001</v>
      </c>
      <c r="E119" s="168">
        <v>0</v>
      </c>
      <c r="F119" s="168">
        <v>262583.67999999999</v>
      </c>
      <c r="G119" s="168">
        <v>1480969.62</v>
      </c>
      <c r="H119" s="168">
        <v>10837352.73</v>
      </c>
    </row>
    <row r="120" spans="1:11">
      <c r="B120" s="171">
        <f>+SUM(B108:B119)</f>
        <v>21156461.119999994</v>
      </c>
      <c r="C120" s="171">
        <f t="shared" ref="C120:H120" si="8">+SUM(C108:C119)</f>
        <v>213421.09000000003</v>
      </c>
      <c r="D120" s="171">
        <f t="shared" si="8"/>
        <v>63555430.219999991</v>
      </c>
      <c r="E120" s="171">
        <f t="shared" si="8"/>
        <v>0</v>
      </c>
      <c r="F120" s="171">
        <f t="shared" si="8"/>
        <v>2012335.32</v>
      </c>
      <c r="G120" s="171">
        <f t="shared" si="8"/>
        <v>12650186.600000001</v>
      </c>
      <c r="H120" s="171">
        <f t="shared" si="8"/>
        <v>99587834.350000009</v>
      </c>
      <c r="K120" s="151"/>
    </row>
    <row r="121" spans="1:11" s="133" customFormat="1">
      <c r="A121" s="144" t="s">
        <v>422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3" customFormat="1">
      <c r="A122" s="144" t="s">
        <v>426</v>
      </c>
      <c r="B122" s="189">
        <v>1533713.53</v>
      </c>
      <c r="C122" s="189">
        <v>30173.52</v>
      </c>
      <c r="D122" s="189">
        <v>4958337.8600000003</v>
      </c>
      <c r="E122" s="189">
        <v>0</v>
      </c>
      <c r="F122" s="189">
        <v>135778.73000000001</v>
      </c>
      <c r="G122" s="189">
        <v>1025894.1</v>
      </c>
      <c r="H122" s="159">
        <v>7683897.7400000002</v>
      </c>
    </row>
    <row r="123" spans="1:11" s="133" customFormat="1">
      <c r="A123" s="144" t="s">
        <v>429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3" customFormat="1">
      <c r="A124" s="144" t="s">
        <v>439</v>
      </c>
      <c r="B124" s="83">
        <v>1978530.78</v>
      </c>
      <c r="C124" s="189">
        <v>16684.93</v>
      </c>
      <c r="D124" s="83">
        <v>5116550.37</v>
      </c>
      <c r="E124" s="189">
        <v>0</v>
      </c>
      <c r="F124" s="189">
        <v>293369.96999999997</v>
      </c>
      <c r="G124" s="83">
        <v>1254895.1100000001</v>
      </c>
      <c r="H124" s="159">
        <v>8660031.1600000001</v>
      </c>
    </row>
    <row r="125" spans="1:11" s="133" customFormat="1">
      <c r="A125" s="144" t="s">
        <v>443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3" customFormat="1">
      <c r="A126" s="144" t="s">
        <v>447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59">
        <v>10548688.41</v>
      </c>
    </row>
    <row r="127" spans="1:11" s="133" customFormat="1">
      <c r="A127" s="144" t="s">
        <v>450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3" customFormat="1">
      <c r="A128" s="144" t="s">
        <v>451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59">
        <v>8947920.5600000005</v>
      </c>
    </row>
    <row r="129" spans="1:8" s="133" customFormat="1">
      <c r="A129" s="144" t="s">
        <v>454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3" customFormat="1">
      <c r="A130" s="144" t="s">
        <v>457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197">
        <v>279998.46000000002</v>
      </c>
      <c r="G130" s="83">
        <v>2231608.36</v>
      </c>
      <c r="H130" s="159">
        <v>9208406.4299999997</v>
      </c>
    </row>
    <row r="131" spans="1:8" s="133" customFormat="1">
      <c r="A131" s="144" t="s">
        <v>460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3" customFormat="1" ht="15" thickBot="1">
      <c r="A132" s="144" t="s">
        <v>465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3" customFormat="1" ht="15" thickTop="1">
      <c r="A133" s="205"/>
      <c r="B133" s="206">
        <f>+SUM(B121:B132)</f>
        <v>19973121.460000001</v>
      </c>
      <c r="C133" s="206">
        <f t="shared" ref="C133:H133" si="9">+SUM(C121:C132)</f>
        <v>310670.49</v>
      </c>
      <c r="D133" s="206">
        <f t="shared" si="9"/>
        <v>70442783.50999999</v>
      </c>
      <c r="E133" s="206">
        <f t="shared" si="9"/>
        <v>0</v>
      </c>
      <c r="F133" s="206">
        <f t="shared" si="9"/>
        <v>3728670.1200000006</v>
      </c>
      <c r="G133" s="206">
        <f t="shared" si="9"/>
        <v>19762732.77</v>
      </c>
      <c r="H133" s="206">
        <f t="shared" si="9"/>
        <v>114217978.34999999</v>
      </c>
    </row>
    <row r="134" spans="1:8" s="133" customFormat="1">
      <c r="A134" s="144" t="s">
        <v>470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3" customFormat="1">
      <c r="A135" s="144" t="s">
        <v>472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59">
        <v>9381962.0099999998</v>
      </c>
    </row>
    <row r="136" spans="1:8" s="133" customFormat="1">
      <c r="A136" s="144" t="s">
        <v>474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3" customFormat="1">
      <c r="A137" s="144" t="s">
        <v>476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59">
        <v>9129431.4299999997</v>
      </c>
    </row>
    <row r="138" spans="1:8" s="133" customFormat="1">
      <c r="A138" s="144" t="s">
        <v>478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3" customFormat="1">
      <c r="A139" s="144" t="s">
        <v>480</v>
      </c>
      <c r="B139" s="83">
        <v>2598943.2799999998</v>
      </c>
      <c r="C139" s="240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59">
        <v>14093615.210000001</v>
      </c>
    </row>
    <row r="140" spans="1:8" s="133" customFormat="1">
      <c r="A140" s="144" t="s">
        <v>482</v>
      </c>
      <c r="B140" s="81">
        <v>2499649.33</v>
      </c>
      <c r="C140" s="137">
        <v>26310.05</v>
      </c>
      <c r="D140" s="137">
        <v>12030919.449999999</v>
      </c>
      <c r="E140" s="137">
        <v>0</v>
      </c>
      <c r="F140" s="137">
        <v>673628.13</v>
      </c>
      <c r="G140" s="81">
        <v>2875101.08</v>
      </c>
      <c r="H140" s="107">
        <v>18105608.039999999</v>
      </c>
    </row>
    <row r="141" spans="1:8" s="133" customFormat="1">
      <c r="A141" s="144" t="s">
        <v>485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59">
        <v>15540593.92</v>
      </c>
    </row>
    <row r="142" spans="1:8" s="133" customFormat="1">
      <c r="A142" s="144" t="s">
        <v>488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3" customFormat="1">
      <c r="A143" s="144" t="s">
        <v>491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59">
        <v>17458363.670000002</v>
      </c>
    </row>
    <row r="144" spans="1:8" s="133" customFormat="1">
      <c r="A144" s="144" t="s">
        <v>494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3" customFormat="1" ht="15" thickBot="1">
      <c r="A145" s="144" t="s">
        <v>496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59">
        <v>18962637.219999999</v>
      </c>
    </row>
    <row r="146" spans="1:8" s="133" customFormat="1" ht="15" thickTop="1">
      <c r="A146" s="145"/>
      <c r="B146" s="206">
        <f>+SUM(B134:B145)</f>
        <v>26806562.969999999</v>
      </c>
      <c r="C146" s="206">
        <f t="shared" ref="C146:H146" si="10">+SUM(C134:C145)</f>
        <v>270160.76</v>
      </c>
      <c r="D146" s="206">
        <f t="shared" si="10"/>
        <v>104876416.56000002</v>
      </c>
      <c r="E146" s="206">
        <f t="shared" si="10"/>
        <v>0</v>
      </c>
      <c r="F146" s="206">
        <f t="shared" si="10"/>
        <v>6076383.4000000004</v>
      </c>
      <c r="G146" s="206">
        <f t="shared" si="10"/>
        <v>31295750.640000001</v>
      </c>
      <c r="H146" s="206">
        <f t="shared" si="10"/>
        <v>169325274.32999998</v>
      </c>
    </row>
    <row r="147" spans="1:8" s="133" customFormat="1">
      <c r="A147" s="144" t="s">
        <v>498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3" customFormat="1">
      <c r="A148" s="144" t="s">
        <v>500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59">
        <v>15588195.5</v>
      </c>
    </row>
    <row r="149" spans="1:8" s="133" customFormat="1">
      <c r="A149" s="144" t="s">
        <v>501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3" customFormat="1">
      <c r="A150" s="144" t="s">
        <v>505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59">
        <v>9958151.7400000002</v>
      </c>
    </row>
    <row r="151" spans="1:8" s="133" customFormat="1">
      <c r="A151" s="144" t="s">
        <v>509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3" customFormat="1">
      <c r="A152" s="144" t="s">
        <v>510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59">
        <v>11891679.99</v>
      </c>
    </row>
    <row r="153" spans="1:8" s="133" customFormat="1">
      <c r="A153" s="144" t="s">
        <v>511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3" customFormat="1">
      <c r="A154" s="144" t="s">
        <v>515</v>
      </c>
      <c r="B154" s="249">
        <v>1765458.9</v>
      </c>
      <c r="C154" s="249">
        <v>32523.75</v>
      </c>
      <c r="D154" s="249">
        <v>5641527.46</v>
      </c>
      <c r="E154" s="249">
        <v>0</v>
      </c>
      <c r="F154" s="249">
        <v>690047.43</v>
      </c>
      <c r="G154" s="249">
        <v>2942703.19</v>
      </c>
      <c r="H154" s="159">
        <v>11072260.73</v>
      </c>
    </row>
    <row r="155" spans="1:8" s="133" customFormat="1">
      <c r="A155" s="144" t="s">
        <v>516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3" customFormat="1">
      <c r="A156" s="144" t="s">
        <v>517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59">
        <v>14158035.109999999</v>
      </c>
    </row>
    <row r="157" spans="1:8" s="133" customFormat="1">
      <c r="A157" s="144" t="s">
        <v>523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4">
        <v>11773153.01</v>
      </c>
    </row>
    <row r="158" spans="1:8" s="133" customFormat="1" ht="15" thickBot="1">
      <c r="A158" s="144" t="s">
        <v>525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59">
        <v>13218363.99</v>
      </c>
    </row>
    <row r="159" spans="1:8" s="133" customFormat="1" ht="15" thickTop="1">
      <c r="A159" s="145"/>
      <c r="B159" s="206">
        <f>+SUM(B147:B158)</f>
        <v>23660326.239999998</v>
      </c>
      <c r="C159" s="206">
        <f t="shared" ref="C159:H159" si="11">+SUM(C147:C158)</f>
        <v>249997.55</v>
      </c>
      <c r="D159" s="206">
        <f t="shared" si="11"/>
        <v>93501816.700000018</v>
      </c>
      <c r="E159" s="206">
        <f t="shared" si="11"/>
        <v>0</v>
      </c>
      <c r="F159" s="206">
        <f t="shared" si="11"/>
        <v>8874444.1400000006</v>
      </c>
      <c r="G159" s="206">
        <f t="shared" si="11"/>
        <v>37409369.420000002</v>
      </c>
      <c r="H159" s="206">
        <f t="shared" si="11"/>
        <v>163695954.05000001</v>
      </c>
    </row>
    <row r="160" spans="1:8" s="133" customFormat="1">
      <c r="A160" s="144" t="s">
        <v>528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52">
        <v>13248840.369999999</v>
      </c>
    </row>
    <row r="161" spans="1:8" s="133" customFormat="1">
      <c r="A161" s="144" t="s">
        <v>531</v>
      </c>
      <c r="B161" s="254">
        <v>1593240.19</v>
      </c>
      <c r="C161" s="254">
        <v>37365.699999999997</v>
      </c>
      <c r="D161" s="254">
        <v>8813497.5700000003</v>
      </c>
      <c r="E161" s="254">
        <v>0</v>
      </c>
      <c r="F161" s="254">
        <v>950192.77</v>
      </c>
      <c r="G161" s="254">
        <v>2087627.21</v>
      </c>
      <c r="H161" s="255">
        <v>13481923.439999999</v>
      </c>
    </row>
    <row r="162" spans="1:8" s="133" customFormat="1">
      <c r="A162" s="144" t="s">
        <v>533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52">
        <v>14572881.859999999</v>
      </c>
    </row>
    <row r="163" spans="1:8" s="133" customFormat="1">
      <c r="A163" s="144" t="s">
        <v>535</v>
      </c>
      <c r="B163" s="254">
        <v>1847825.49</v>
      </c>
      <c r="C163" s="254">
        <v>15232.34</v>
      </c>
      <c r="D163" s="254">
        <v>7405736.1299999999</v>
      </c>
      <c r="E163" s="254">
        <v>0</v>
      </c>
      <c r="F163" s="254">
        <v>709927.16</v>
      </c>
      <c r="G163" s="254">
        <v>2773416.57</v>
      </c>
      <c r="H163" s="255">
        <v>12752137.689999999</v>
      </c>
    </row>
    <row r="164" spans="1:8" s="133" customFormat="1">
      <c r="A164" s="144" t="s">
        <v>538</v>
      </c>
      <c r="B164" s="6">
        <v>1841133.63</v>
      </c>
      <c r="C164" s="6">
        <v>44199.23</v>
      </c>
      <c r="D164" s="6">
        <v>10031786.83</v>
      </c>
      <c r="E164" s="6">
        <v>0</v>
      </c>
      <c r="F164" s="6">
        <v>1067273.45</v>
      </c>
      <c r="G164" s="6">
        <v>4077843.22</v>
      </c>
      <c r="H164" s="252">
        <v>17062236.359999999</v>
      </c>
    </row>
    <row r="165" spans="1:8" s="133" customFormat="1">
      <c r="A165" s="144" t="s">
        <v>540</v>
      </c>
      <c r="B165" s="254">
        <v>2039554</v>
      </c>
      <c r="C165" s="254">
        <v>7404.62</v>
      </c>
      <c r="D165" s="254">
        <v>9508054.5700000003</v>
      </c>
      <c r="E165" s="254">
        <v>0</v>
      </c>
      <c r="F165" s="254">
        <v>885939.58</v>
      </c>
      <c r="G165" s="254">
        <v>3559358.42</v>
      </c>
      <c r="H165" s="255">
        <v>16000311.189999999</v>
      </c>
    </row>
    <row r="166" spans="1:8" s="133" customFormat="1">
      <c r="A166" s="144" t="s">
        <v>542</v>
      </c>
      <c r="B166" s="254">
        <v>1937757.63</v>
      </c>
      <c r="C166" s="254">
        <v>10960.67</v>
      </c>
      <c r="D166" s="254">
        <v>11702751.449999999</v>
      </c>
      <c r="E166" s="254">
        <v>0</v>
      </c>
      <c r="F166" s="254">
        <v>962372.32</v>
      </c>
      <c r="G166" s="254">
        <v>3493807.25</v>
      </c>
      <c r="H166" s="255">
        <v>18107649.32</v>
      </c>
    </row>
    <row r="167" spans="1:8" s="133" customFormat="1">
      <c r="A167" s="144" t="s">
        <v>543</v>
      </c>
      <c r="B167" s="6">
        <v>1713979.03</v>
      </c>
      <c r="C167" s="6">
        <v>21425.22</v>
      </c>
      <c r="D167" s="6">
        <v>7844935.7400000002</v>
      </c>
      <c r="E167" s="6">
        <v>0</v>
      </c>
      <c r="F167" s="6">
        <v>438777.22</v>
      </c>
      <c r="G167" s="6">
        <v>2441460.52</v>
      </c>
      <c r="H167" s="252">
        <v>12460577.73</v>
      </c>
    </row>
    <row r="168" spans="1:8" s="133" customFormat="1">
      <c r="A168" s="144" t="s">
        <v>546</v>
      </c>
      <c r="B168" s="254">
        <v>1414794.28</v>
      </c>
      <c r="C168" s="254">
        <v>6118.7</v>
      </c>
      <c r="D168" s="254">
        <v>9317041.4199999999</v>
      </c>
      <c r="E168" s="254">
        <v>0</v>
      </c>
      <c r="F168" s="254">
        <v>882490.14</v>
      </c>
      <c r="G168" s="254">
        <v>3644663.42</v>
      </c>
      <c r="H168" s="255">
        <v>15265107.960000001</v>
      </c>
    </row>
    <row r="169" spans="1:8" s="133" customFormat="1">
      <c r="A169" s="144" t="s">
        <v>549</v>
      </c>
      <c r="B169" s="6">
        <v>1510471.66</v>
      </c>
      <c r="C169" s="6">
        <v>1954.25</v>
      </c>
      <c r="D169" s="6">
        <v>10551588.529999999</v>
      </c>
      <c r="E169" s="6">
        <v>0</v>
      </c>
      <c r="F169" s="6">
        <v>1090812.21</v>
      </c>
      <c r="G169" s="6">
        <v>3876145.07</v>
      </c>
      <c r="H169" s="252">
        <v>17030971.719999999</v>
      </c>
    </row>
    <row r="170" spans="1:8" s="133" customFormat="1">
      <c r="A170" s="144" t="s">
        <v>553</v>
      </c>
      <c r="B170" s="254">
        <v>1522183.98</v>
      </c>
      <c r="C170" s="254">
        <v>10990.76</v>
      </c>
      <c r="D170" s="254">
        <v>10456699.49</v>
      </c>
      <c r="E170" s="254">
        <v>0</v>
      </c>
      <c r="F170" s="254">
        <v>908026.24</v>
      </c>
      <c r="G170" s="254">
        <v>3693655.23</v>
      </c>
      <c r="H170" s="255">
        <v>16591555.699999999</v>
      </c>
    </row>
    <row r="171" spans="1:8" s="133" customFormat="1" ht="15" thickBot="1">
      <c r="A171" s="144" t="s">
        <v>555</v>
      </c>
      <c r="B171" s="6">
        <v>1458080.07</v>
      </c>
      <c r="C171" s="6">
        <v>9256.9599999999991</v>
      </c>
      <c r="D171" s="6">
        <v>11182347.970000001</v>
      </c>
      <c r="E171" s="6">
        <v>0</v>
      </c>
      <c r="F171" s="6">
        <v>691810.58</v>
      </c>
      <c r="G171" s="6">
        <v>2623822.7000000002</v>
      </c>
      <c r="H171" s="252">
        <v>15965318.279999999</v>
      </c>
    </row>
    <row r="172" spans="1:8" s="133" customFormat="1" ht="15" thickTop="1">
      <c r="A172" s="145"/>
      <c r="B172" s="206">
        <f>+SUM(B160:B171)</f>
        <v>19924662.349999998</v>
      </c>
      <c r="C172" s="206">
        <f t="shared" ref="C172:H172" si="12">+SUM(C160:C171)</f>
        <v>288238.24000000005</v>
      </c>
      <c r="D172" s="206">
        <f t="shared" si="12"/>
        <v>114068428.50999999</v>
      </c>
      <c r="E172" s="206">
        <f t="shared" si="12"/>
        <v>0</v>
      </c>
      <c r="F172" s="206">
        <f t="shared" si="12"/>
        <v>10202955.879999999</v>
      </c>
      <c r="G172" s="206">
        <f t="shared" si="12"/>
        <v>38055226.640000001</v>
      </c>
      <c r="H172" s="206">
        <f t="shared" si="12"/>
        <v>182539511.61999997</v>
      </c>
    </row>
    <row r="173" spans="1:8" s="133" customFormat="1">
      <c r="A173" s="144" t="s">
        <v>557</v>
      </c>
      <c r="B173" s="254">
        <v>1182887.05</v>
      </c>
      <c r="C173" s="254">
        <v>10408.41</v>
      </c>
      <c r="D173" s="254">
        <v>8955049.5800000001</v>
      </c>
      <c r="E173" s="254">
        <v>0</v>
      </c>
      <c r="F173" s="254">
        <v>725003.58</v>
      </c>
      <c r="G173" s="254">
        <v>2309648.61</v>
      </c>
      <c r="H173" s="255">
        <v>13182997.23</v>
      </c>
    </row>
    <row r="174" spans="1:8" s="133" customFormat="1">
      <c r="A174" s="144" t="s">
        <v>559</v>
      </c>
      <c r="B174" s="6">
        <v>1173847.46</v>
      </c>
      <c r="C174" s="6">
        <v>8288.24</v>
      </c>
      <c r="D174" s="6">
        <v>8904364.7100000009</v>
      </c>
      <c r="E174" s="6">
        <v>0</v>
      </c>
      <c r="F174" s="6">
        <v>991783.26</v>
      </c>
      <c r="G174" s="6">
        <v>3078797.35</v>
      </c>
      <c r="H174" s="252">
        <v>14157081.02</v>
      </c>
    </row>
    <row r="175" spans="1:8" s="133" customFormat="1">
      <c r="A175" s="144" t="s">
        <v>562</v>
      </c>
      <c r="B175" s="254">
        <v>1213339.5900000001</v>
      </c>
      <c r="C175" s="254">
        <v>17427.810000000001</v>
      </c>
      <c r="D175" s="254">
        <v>10527539.27</v>
      </c>
      <c r="E175" s="254">
        <v>0</v>
      </c>
      <c r="F175" s="254">
        <v>1307751.71</v>
      </c>
      <c r="G175" s="254">
        <v>3018597.66</v>
      </c>
      <c r="H175" s="255">
        <v>16084656.039999999</v>
      </c>
    </row>
    <row r="176" spans="1:8" s="133" customFormat="1">
      <c r="A176" s="144" t="s">
        <v>564</v>
      </c>
      <c r="B176" s="6">
        <v>1869117.39</v>
      </c>
      <c r="C176" s="6">
        <v>16466.23</v>
      </c>
      <c r="D176" s="6">
        <v>11054622.720000001</v>
      </c>
      <c r="E176" s="6">
        <v>0</v>
      </c>
      <c r="F176" s="6">
        <v>914745.39</v>
      </c>
      <c r="G176" s="6">
        <v>3713879.18</v>
      </c>
      <c r="H176" s="252">
        <v>17568830.91</v>
      </c>
    </row>
    <row r="177" spans="1:8" s="133" customFormat="1">
      <c r="A177" s="144" t="s">
        <v>567</v>
      </c>
      <c r="B177" s="254">
        <v>1468645.9</v>
      </c>
      <c r="C177" s="254">
        <v>10233.219999999999</v>
      </c>
      <c r="D177" s="254">
        <v>10062754.58</v>
      </c>
      <c r="E177" s="254">
        <v>0</v>
      </c>
      <c r="F177" s="254">
        <v>1021088.3</v>
      </c>
      <c r="G177" s="254">
        <v>3957284.18</v>
      </c>
      <c r="H177" s="255">
        <v>16520006.18</v>
      </c>
    </row>
    <row r="178" spans="1:8" s="133" customFormat="1">
      <c r="A178" s="144" t="s">
        <v>571</v>
      </c>
      <c r="B178" s="6">
        <v>2006167.53</v>
      </c>
      <c r="C178" s="6">
        <v>9698.0400000000009</v>
      </c>
      <c r="D178" s="6">
        <v>9493936.2300000004</v>
      </c>
      <c r="E178" s="6">
        <v>0</v>
      </c>
      <c r="F178" s="6">
        <v>1080781.67</v>
      </c>
      <c r="G178" s="6">
        <v>4662005.18</v>
      </c>
      <c r="H178" s="252">
        <v>17252588.649999999</v>
      </c>
    </row>
    <row r="179" spans="1:8" s="133" customFormat="1">
      <c r="A179" s="144" t="s">
        <v>573</v>
      </c>
      <c r="B179" s="254">
        <v>1888301.87</v>
      </c>
      <c r="C179" s="254">
        <v>15617.22</v>
      </c>
      <c r="D179" s="254">
        <v>10758618.58</v>
      </c>
      <c r="E179" s="254">
        <v>0</v>
      </c>
      <c r="F179" s="254">
        <v>922325.68</v>
      </c>
      <c r="G179" s="254">
        <v>4818763.8600000003</v>
      </c>
      <c r="H179" s="255">
        <v>18403627.210000001</v>
      </c>
    </row>
    <row r="180" spans="1:8" s="133" customFormat="1">
      <c r="A180" s="144" t="s">
        <v>578</v>
      </c>
      <c r="B180" s="6">
        <v>2111799.13</v>
      </c>
      <c r="C180" s="6">
        <v>6562.43</v>
      </c>
      <c r="D180" s="6">
        <v>11121495.029999999</v>
      </c>
      <c r="E180" s="6">
        <v>0</v>
      </c>
      <c r="F180" s="6">
        <v>1518466.98</v>
      </c>
      <c r="G180" s="6">
        <v>3883237.09</v>
      </c>
      <c r="H180" s="252">
        <v>18641560.66</v>
      </c>
    </row>
    <row r="181" spans="1:8" s="133" customFormat="1">
      <c r="A181" s="144" t="s">
        <v>581</v>
      </c>
      <c r="B181" s="254">
        <v>1549819.2</v>
      </c>
      <c r="C181" s="254">
        <v>12280.35</v>
      </c>
      <c r="D181" s="254">
        <v>7376112.6699999999</v>
      </c>
      <c r="E181" s="254">
        <v>0</v>
      </c>
      <c r="F181" s="254">
        <v>390995.05</v>
      </c>
      <c r="G181" s="254">
        <v>3291517.45</v>
      </c>
      <c r="H181" s="255">
        <v>12620724.720000001</v>
      </c>
    </row>
    <row r="182" spans="1:8" s="133" customFormat="1">
      <c r="A182" s="144" t="s">
        <v>583</v>
      </c>
      <c r="B182" s="6">
        <v>1735752.3</v>
      </c>
      <c r="C182" s="6">
        <v>18115.88</v>
      </c>
      <c r="D182" s="6">
        <v>10028851.08</v>
      </c>
      <c r="E182" s="6">
        <v>0</v>
      </c>
      <c r="F182" s="6">
        <v>573150.31999999995</v>
      </c>
      <c r="G182" s="6">
        <v>3715649.29</v>
      </c>
      <c r="H182" s="252">
        <v>16071518.869999999</v>
      </c>
    </row>
    <row r="183" spans="1:8" s="133" customFormat="1">
      <c r="A183" s="144" t="s">
        <v>585</v>
      </c>
      <c r="B183" s="254">
        <v>1637506.21</v>
      </c>
      <c r="C183" s="254">
        <v>7691.93</v>
      </c>
      <c r="D183" s="254">
        <v>10737951.689999999</v>
      </c>
      <c r="E183" s="254">
        <v>0</v>
      </c>
      <c r="F183" s="254">
        <v>764860.32</v>
      </c>
      <c r="G183" s="254">
        <v>4872509.34</v>
      </c>
      <c r="H183" s="255">
        <v>18020519.489999998</v>
      </c>
    </row>
    <row r="184" spans="1:8" s="133" customFormat="1" ht="15" thickBot="1">
      <c r="A184" s="144" t="s">
        <v>587</v>
      </c>
      <c r="B184" s="6">
        <v>1523727.97</v>
      </c>
      <c r="C184" s="6">
        <v>14477.18</v>
      </c>
      <c r="D184" s="6">
        <v>11984564.550000001</v>
      </c>
      <c r="E184" s="6">
        <v>0</v>
      </c>
      <c r="F184" s="6">
        <v>1272339.51</v>
      </c>
      <c r="G184" s="6">
        <v>4320479.3600000003</v>
      </c>
      <c r="H184" s="252">
        <v>19115588.57</v>
      </c>
    </row>
    <row r="185" spans="1:8" s="133" customFormat="1" ht="15" thickTop="1">
      <c r="A185" s="145"/>
      <c r="B185" s="206">
        <f>+SUM(B173:B184)</f>
        <v>19360911.599999998</v>
      </c>
      <c r="C185" s="206">
        <f t="shared" ref="C185:H185" si="13">+SUM(C173:C184)</f>
        <v>147266.94</v>
      </c>
      <c r="D185" s="206">
        <f t="shared" si="13"/>
        <v>121005860.69</v>
      </c>
      <c r="E185" s="206">
        <f t="shared" si="13"/>
        <v>0</v>
      </c>
      <c r="F185" s="206">
        <f t="shared" si="13"/>
        <v>11483291.770000001</v>
      </c>
      <c r="G185" s="206">
        <f t="shared" si="13"/>
        <v>45642368.549999997</v>
      </c>
      <c r="H185" s="206">
        <f t="shared" si="13"/>
        <v>197639699.55000001</v>
      </c>
    </row>
    <row r="186" spans="1:8" s="133" customFormat="1">
      <c r="A186" s="144" t="s">
        <v>606</v>
      </c>
      <c r="B186" s="6">
        <v>1398693.38</v>
      </c>
      <c r="C186" s="6">
        <v>14897.02</v>
      </c>
      <c r="D186" s="6">
        <v>9754876.0600000005</v>
      </c>
      <c r="E186" s="6">
        <v>0</v>
      </c>
      <c r="F186" s="6">
        <v>958138.01</v>
      </c>
      <c r="G186" s="6">
        <v>3515953.08</v>
      </c>
      <c r="H186" s="252">
        <v>15642557.550000001</v>
      </c>
    </row>
    <row r="187" spans="1:8" s="133" customFormat="1">
      <c r="A187" s="144" t="s">
        <v>608</v>
      </c>
      <c r="B187" s="254">
        <v>1540043.61</v>
      </c>
      <c r="C187" s="254">
        <v>9228.73</v>
      </c>
      <c r="D187" s="254">
        <v>8903533.4499999993</v>
      </c>
      <c r="E187" s="254">
        <v>0</v>
      </c>
      <c r="F187" s="254">
        <v>1020921.45</v>
      </c>
      <c r="G187" s="254">
        <v>4198317.37</v>
      </c>
      <c r="H187" s="255">
        <v>15672044.609999999</v>
      </c>
    </row>
    <row r="188" spans="1:8" s="133" customFormat="1">
      <c r="A188" s="144" t="s">
        <v>611</v>
      </c>
      <c r="B188" s="6">
        <v>1449155.2</v>
      </c>
      <c r="C188" s="6">
        <v>9695.18</v>
      </c>
      <c r="D188" s="6">
        <v>8915405.4399999995</v>
      </c>
      <c r="E188" s="6">
        <v>0</v>
      </c>
      <c r="F188" s="6">
        <v>792272.33</v>
      </c>
      <c r="G188" s="6">
        <v>5171112.4800000004</v>
      </c>
      <c r="H188" s="252">
        <v>16337640.630000001</v>
      </c>
    </row>
    <row r="189" spans="1:8" s="133" customFormat="1">
      <c r="A189" s="144" t="s">
        <v>613</v>
      </c>
      <c r="B189" s="254">
        <v>1412835.8</v>
      </c>
      <c r="C189" s="254">
        <v>23430.07</v>
      </c>
      <c r="D189" s="254">
        <v>11577246.220000001</v>
      </c>
      <c r="E189" s="254">
        <v>0</v>
      </c>
      <c r="F189" s="254">
        <v>877858.64</v>
      </c>
      <c r="G189" s="254">
        <v>3810014.42</v>
      </c>
      <c r="H189" s="255">
        <v>17701385.149999999</v>
      </c>
    </row>
    <row r="190" spans="1:8" s="133" customFormat="1">
      <c r="A190" s="144" t="s">
        <v>615</v>
      </c>
      <c r="B190" s="6">
        <v>1693164.82</v>
      </c>
      <c r="C190" s="6">
        <v>30550.37</v>
      </c>
      <c r="D190" s="6" t="s">
        <v>617</v>
      </c>
      <c r="E190" s="6">
        <v>0</v>
      </c>
      <c r="F190" s="6">
        <v>1165803.8899999999</v>
      </c>
      <c r="G190" s="6">
        <v>4862904.28</v>
      </c>
      <c r="H190" s="252">
        <v>17842757.640000001</v>
      </c>
    </row>
    <row r="191" spans="1:8" s="133" customFormat="1">
      <c r="A191" s="144" t="s">
        <v>618</v>
      </c>
      <c r="B191" s="254">
        <v>1396883.8</v>
      </c>
      <c r="C191" s="254">
        <v>24695.360000000001</v>
      </c>
      <c r="D191" s="254">
        <v>9935688.6099999994</v>
      </c>
      <c r="E191" s="254">
        <v>0</v>
      </c>
      <c r="F191" s="254">
        <v>1102463.76</v>
      </c>
      <c r="G191" s="254">
        <v>5070534.83</v>
      </c>
      <c r="H191" s="255">
        <v>17530266.359999999</v>
      </c>
    </row>
    <row r="192" spans="1:8" ht="18">
      <c r="A192" s="66" t="s">
        <v>182</v>
      </c>
      <c r="B192" s="67"/>
      <c r="C192" s="67"/>
      <c r="D192" s="67"/>
    </row>
    <row r="193" spans="1:4" ht="18">
      <c r="A193" s="195" t="s">
        <v>622</v>
      </c>
      <c r="B193" s="67"/>
      <c r="C193" s="67"/>
      <c r="D193" s="67"/>
    </row>
  </sheetData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93"/>
  <sheetViews>
    <sheetView zoomScale="110" zoomScaleNormal="110" workbookViewId="0">
      <pane ySplit="3" topLeftCell="A154" activePane="bottomLeft" state="frozen"/>
      <selection activeCell="A85" sqref="A85"/>
      <selection pane="bottomLeft" activeCell="D167" sqref="D167"/>
    </sheetView>
  </sheetViews>
  <sheetFormatPr baseColWidth="10" defaultRowHeight="14.4"/>
  <cols>
    <col min="1" max="1" width="12.44140625" customWidth="1"/>
    <col min="2" max="8" width="14.6640625" customWidth="1"/>
  </cols>
  <sheetData>
    <row r="1" spans="1:11" ht="51" customHeight="1">
      <c r="A1" s="299" t="s">
        <v>602</v>
      </c>
      <c r="B1" s="299"/>
      <c r="C1" s="299"/>
      <c r="D1" s="299"/>
      <c r="E1" s="299"/>
      <c r="F1" s="299"/>
      <c r="G1" s="299"/>
      <c r="H1" s="299"/>
      <c r="I1" s="12"/>
      <c r="J1" s="12"/>
      <c r="K1" s="12"/>
    </row>
    <row r="2" spans="1:11">
      <c r="A2" s="2" t="s">
        <v>109</v>
      </c>
      <c r="B2" s="72" t="s">
        <v>391</v>
      </c>
      <c r="C2" s="72" t="s">
        <v>392</v>
      </c>
      <c r="D2" s="72" t="s">
        <v>393</v>
      </c>
      <c r="E2" s="72" t="s">
        <v>394</v>
      </c>
      <c r="F2" s="72" t="s">
        <v>395</v>
      </c>
      <c r="G2" s="72" t="s">
        <v>396</v>
      </c>
      <c r="H2" s="135" t="s">
        <v>108</v>
      </c>
    </row>
    <row r="3" spans="1:11" s="25" customFormat="1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>
      <c r="A82" s="4" t="s">
        <v>190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>
      <c r="A83" s="4" t="s">
        <v>192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>
      <c r="A84" s="4" t="s">
        <v>193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>
      <c r="A85" s="4" t="s">
        <v>197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>
      <c r="A86" s="4" t="s">
        <v>198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>
      <c r="A87" s="4" t="s">
        <v>199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>
      <c r="A88" s="4" t="s">
        <v>200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>
      <c r="A89" s="4" t="s">
        <v>201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>
      <c r="A90" s="4" t="s">
        <v>202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>
      <c r="A91" s="4" t="s">
        <v>203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>
      <c r="A92" s="4" t="s">
        <v>204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>
      <c r="A93" s="4" t="s">
        <v>205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3" customFormat="1">
      <c r="A94" s="135"/>
      <c r="B94" s="138">
        <f t="shared" ref="B94:E94" si="6">SUBTOTAL(109,B82:B93)</f>
        <v>0</v>
      </c>
      <c r="C94" s="138">
        <f>SUBTOTAL(109,C82:C93)</f>
        <v>3754.3</v>
      </c>
      <c r="D94" s="138">
        <f>SUBTOTAL(109,D82:D93)</f>
        <v>925.21</v>
      </c>
      <c r="E94" s="138">
        <f t="shared" si="6"/>
        <v>0</v>
      </c>
      <c r="F94" s="138">
        <f>SUBTOTAL(109,F82:F93)</f>
        <v>1157088.71</v>
      </c>
      <c r="G94" s="138">
        <f>SUBTOTAL(109,G82:G93)</f>
        <v>2865181.8600000003</v>
      </c>
      <c r="H94" s="138">
        <f>SUBTOTAL(109,H82:H93)</f>
        <v>4026950.08</v>
      </c>
    </row>
    <row r="95" spans="1:8">
      <c r="A95" s="93" t="s">
        <v>206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>
      <c r="A96" s="93" t="s">
        <v>215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>
      <c r="A97" s="93" t="s">
        <v>224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>
      <c r="A98" s="93" t="s">
        <v>227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>
      <c r="A99" s="93" t="s">
        <v>228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>
      <c r="A100" s="93" t="s">
        <v>229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>
      <c r="A101" s="93" t="s">
        <v>231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>
      <c r="A102" s="93" t="s">
        <v>233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>
      <c r="A103" s="93" t="s">
        <v>236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>
      <c r="A104" s="93" t="s">
        <v>239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>
      <c r="A105" s="93" t="s">
        <v>242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" thickBot="1">
      <c r="A106" s="93" t="s">
        <v>246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" thickTop="1">
      <c r="A107" s="119"/>
      <c r="B107" s="138">
        <f>SUBTOTAL(109,B95:B106)</f>
        <v>0</v>
      </c>
      <c r="C107" s="138">
        <f t="shared" ref="C107:E107" si="7">SUBTOTAL(109,C95:C106)</f>
        <v>0</v>
      </c>
      <c r="D107" s="138">
        <f>SUBTOTAL(109,D95:D106)</f>
        <v>95.72</v>
      </c>
      <c r="E107" s="138">
        <f t="shared" si="7"/>
        <v>88.68</v>
      </c>
      <c r="F107" s="138">
        <f>SUBTOTAL(109,F95:F106)</f>
        <v>1681473.0799999998</v>
      </c>
      <c r="G107" s="138">
        <f>SUBTOTAL(109,G95:G106)</f>
        <v>3143344.0900000003</v>
      </c>
      <c r="H107" s="138">
        <f>SUBTOTAL(109,H95:H106)</f>
        <v>4825001.57</v>
      </c>
    </row>
    <row r="108" spans="1:8" s="133" customFormat="1">
      <c r="A108" s="143" t="s">
        <v>251</v>
      </c>
      <c r="B108" s="85">
        <v>0</v>
      </c>
      <c r="C108" s="85">
        <v>0</v>
      </c>
      <c r="D108" s="85">
        <v>0</v>
      </c>
      <c r="E108" s="85">
        <v>0</v>
      </c>
      <c r="F108" s="137">
        <v>84440.1</v>
      </c>
      <c r="G108">
        <v>54656.62</v>
      </c>
      <c r="H108">
        <f>SUM(Tabla11[[#This Row],[ 0203110000]:[ 0203290000]])</f>
        <v>139096.72</v>
      </c>
    </row>
    <row r="109" spans="1:8" s="133" customFormat="1">
      <c r="A109" s="143" t="s">
        <v>253</v>
      </c>
      <c r="B109" s="137">
        <v>0</v>
      </c>
      <c r="C109" s="137">
        <v>0</v>
      </c>
      <c r="D109" s="137">
        <v>0</v>
      </c>
      <c r="E109" s="137">
        <v>0</v>
      </c>
      <c r="F109" s="137">
        <v>183956.67</v>
      </c>
      <c r="G109" s="137">
        <v>329050.31</v>
      </c>
      <c r="H109" s="133">
        <f>SUM(Tabla11[[#This Row],[ 0203110000]:[ 0203290000]])</f>
        <v>513006.98</v>
      </c>
    </row>
    <row r="110" spans="1:8" s="133" customFormat="1">
      <c r="A110" s="143" t="s">
        <v>365</v>
      </c>
      <c r="B110" s="137">
        <v>0</v>
      </c>
      <c r="C110" s="137">
        <v>0</v>
      </c>
      <c r="D110" s="137">
        <v>0</v>
      </c>
      <c r="E110" s="137">
        <v>19956</v>
      </c>
      <c r="F110" s="137">
        <v>223184.61</v>
      </c>
      <c r="G110" s="137">
        <v>191709.2</v>
      </c>
      <c r="H110" s="133">
        <f>SUM(Tabla11[[#This Row],[ 0203110000]:[ 0203290000]])</f>
        <v>434849.81</v>
      </c>
    </row>
    <row r="111" spans="1:8" s="133" customFormat="1">
      <c r="A111" s="143" t="s">
        <v>397</v>
      </c>
      <c r="B111" s="137">
        <v>0</v>
      </c>
      <c r="C111" s="137">
        <v>0</v>
      </c>
      <c r="D111" s="137">
        <v>0</v>
      </c>
      <c r="E111" s="137">
        <v>0</v>
      </c>
      <c r="F111" s="137">
        <v>123576.88</v>
      </c>
      <c r="G111" s="137">
        <v>284300.69</v>
      </c>
      <c r="H111" s="133">
        <f>SUM(Tabla11[[#This Row],[ 0203110000]:[ 0203290000]])</f>
        <v>407877.57</v>
      </c>
    </row>
    <row r="112" spans="1:8" s="133" customFormat="1">
      <c r="A112" s="143" t="s">
        <v>399</v>
      </c>
      <c r="B112" s="85">
        <v>7938.3</v>
      </c>
      <c r="C112" s="137">
        <v>0</v>
      </c>
      <c r="D112" s="137">
        <v>0</v>
      </c>
      <c r="E112" s="137">
        <v>0</v>
      </c>
      <c r="F112" s="137">
        <v>110066.78</v>
      </c>
      <c r="G112" s="137">
        <v>330768.3</v>
      </c>
      <c r="H112" s="133">
        <f>SUM(Tabla11[[#This Row],[ 0203110000]:[ 0203290000]])</f>
        <v>448773.38</v>
      </c>
    </row>
    <row r="113" spans="1:8" s="133" customFormat="1">
      <c r="A113" s="143" t="s">
        <v>401</v>
      </c>
      <c r="B113" s="85">
        <v>7654.8</v>
      </c>
      <c r="C113" s="137">
        <v>0</v>
      </c>
      <c r="D113" s="137">
        <v>0</v>
      </c>
      <c r="E113" s="137">
        <v>0</v>
      </c>
      <c r="F113" s="137">
        <v>187958.2</v>
      </c>
      <c r="G113" s="137">
        <v>460939.26</v>
      </c>
      <c r="H113" s="133">
        <f>SUM(Tabla11[[#This Row],[ 0203110000]:[ 0203290000]])</f>
        <v>656552.26</v>
      </c>
    </row>
    <row r="114" spans="1:8" s="133" customFormat="1">
      <c r="A114" s="143" t="s">
        <v>403</v>
      </c>
      <c r="B114" s="85">
        <v>0</v>
      </c>
      <c r="C114" s="137">
        <v>0</v>
      </c>
      <c r="D114" s="137">
        <v>0.45</v>
      </c>
      <c r="E114" s="137">
        <v>0</v>
      </c>
      <c r="F114" s="137">
        <v>78130.899999999994</v>
      </c>
      <c r="G114" s="137">
        <v>204539.78</v>
      </c>
      <c r="H114" s="133">
        <f>SUM(Tabla11[[#This Row],[ 0203110000]:[ 0203290000]])</f>
        <v>282671.13</v>
      </c>
    </row>
    <row r="115" spans="1:8" s="133" customFormat="1">
      <c r="A115" s="143" t="s">
        <v>405</v>
      </c>
      <c r="B115" s="85">
        <v>0</v>
      </c>
      <c r="C115" s="137">
        <v>0</v>
      </c>
      <c r="D115" s="137">
        <v>0</v>
      </c>
      <c r="E115" s="137">
        <v>0</v>
      </c>
      <c r="F115" s="137">
        <v>158800.63</v>
      </c>
      <c r="G115" s="137">
        <v>282787.63</v>
      </c>
      <c r="H115" s="107">
        <f>SUM(Tabla11[[#This Row],[ 0203110000]:[ 0203290000]])</f>
        <v>441588.26</v>
      </c>
    </row>
    <row r="116" spans="1:8" s="133" customFormat="1">
      <c r="A116" s="143" t="s">
        <v>413</v>
      </c>
      <c r="B116" s="85">
        <v>0</v>
      </c>
      <c r="C116" s="137">
        <v>0</v>
      </c>
      <c r="D116" s="137">
        <v>0</v>
      </c>
      <c r="E116" s="137">
        <v>0</v>
      </c>
      <c r="F116" s="137">
        <v>184024.94</v>
      </c>
      <c r="G116" s="137">
        <v>211591.51</v>
      </c>
      <c r="H116" s="133">
        <f>SUM(Tabla11[[#This Row],[ 0203110000]:[ 0203290000]])</f>
        <v>395616.45</v>
      </c>
    </row>
    <row r="117" spans="1:8" s="133" customFormat="1">
      <c r="A117" s="143" t="s">
        <v>415</v>
      </c>
      <c r="B117" s="85">
        <v>0</v>
      </c>
      <c r="C117" s="137">
        <v>0</v>
      </c>
      <c r="D117" s="137">
        <v>0</v>
      </c>
      <c r="E117" s="137">
        <v>0</v>
      </c>
      <c r="F117" s="137">
        <v>174381.36</v>
      </c>
      <c r="G117" s="137">
        <v>331870.34000000003</v>
      </c>
      <c r="H117" s="107">
        <f>SUM(Tabla11[[#This Row],[ 0203110000]:[ 0203290000]])</f>
        <v>506251.7</v>
      </c>
    </row>
    <row r="118" spans="1:8" s="133" customFormat="1">
      <c r="A118" s="143" t="s">
        <v>417</v>
      </c>
      <c r="B118" s="85">
        <v>0</v>
      </c>
      <c r="C118" s="137">
        <v>0</v>
      </c>
      <c r="D118" s="137">
        <v>0</v>
      </c>
      <c r="E118" s="137">
        <v>0</v>
      </c>
      <c r="F118" s="137">
        <v>228735.68</v>
      </c>
      <c r="G118" s="137">
        <v>338841.91</v>
      </c>
      <c r="H118" s="137">
        <f>SUM(Tabla11[[#This Row],[ 0203110000]:[ 0203290000]])</f>
        <v>567577.59</v>
      </c>
    </row>
    <row r="119" spans="1:8" s="133" customFormat="1">
      <c r="A119" s="143" t="s">
        <v>419</v>
      </c>
      <c r="B119" s="85">
        <v>0</v>
      </c>
      <c r="C119" s="137">
        <v>0</v>
      </c>
      <c r="D119" s="137">
        <v>0</v>
      </c>
      <c r="E119" s="137">
        <v>0</v>
      </c>
      <c r="F119" s="137">
        <v>149873.06</v>
      </c>
      <c r="G119" s="137">
        <v>329104.11</v>
      </c>
      <c r="H119" s="172">
        <v>478977.17</v>
      </c>
    </row>
    <row r="120" spans="1:8">
      <c r="B120" s="171">
        <f>+SUM(B108:B119)</f>
        <v>15593.1</v>
      </c>
      <c r="C120" s="171">
        <f t="shared" ref="C120:H120" si="8">+SUM(C108:C119)</f>
        <v>0</v>
      </c>
      <c r="D120" s="171">
        <f t="shared" si="8"/>
        <v>0.45</v>
      </c>
      <c r="E120" s="171">
        <f t="shared" si="8"/>
        <v>19956</v>
      </c>
      <c r="F120" s="171">
        <f t="shared" si="8"/>
        <v>1887129.8099999998</v>
      </c>
      <c r="G120" s="171">
        <f t="shared" si="8"/>
        <v>3350159.6599999997</v>
      </c>
      <c r="H120" s="171">
        <f t="shared" si="8"/>
        <v>5272839.0199999996</v>
      </c>
    </row>
    <row r="121" spans="1:8">
      <c r="A121" s="143" t="s">
        <v>422</v>
      </c>
      <c r="B121" s="85">
        <v>0</v>
      </c>
      <c r="C121" s="137">
        <v>0</v>
      </c>
      <c r="D121" s="137">
        <v>0</v>
      </c>
      <c r="E121" s="137">
        <v>0</v>
      </c>
      <c r="F121" s="137">
        <v>100302.11</v>
      </c>
      <c r="G121" s="137">
        <v>323283.78000000003</v>
      </c>
      <c r="H121" s="107">
        <v>423585.89</v>
      </c>
    </row>
    <row r="122" spans="1:8" s="133" customFormat="1">
      <c r="A122" s="143" t="s">
        <v>426</v>
      </c>
      <c r="B122" s="176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0">
        <v>564406.91</v>
      </c>
    </row>
    <row r="123" spans="1:8" s="133" customFormat="1">
      <c r="A123" s="143" t="s">
        <v>429</v>
      </c>
      <c r="B123" s="190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1">
        <v>590700.17000000004</v>
      </c>
    </row>
    <row r="124" spans="1:8" s="133" customFormat="1">
      <c r="A124" s="143" t="s">
        <v>439</v>
      </c>
      <c r="B124" s="192">
        <v>0</v>
      </c>
      <c r="C124" s="192">
        <v>0</v>
      </c>
      <c r="D124" s="192">
        <v>0</v>
      </c>
      <c r="E124" s="192">
        <v>0</v>
      </c>
      <c r="F124" s="192">
        <v>236098.63</v>
      </c>
      <c r="G124" s="192">
        <v>499696.11</v>
      </c>
      <c r="H124" s="193">
        <v>735794.74</v>
      </c>
    </row>
    <row r="125" spans="1:8" s="133" customFormat="1">
      <c r="A125" s="143" t="s">
        <v>443</v>
      </c>
      <c r="B125" s="137">
        <v>0</v>
      </c>
      <c r="C125" s="137">
        <v>0</v>
      </c>
      <c r="D125" s="137">
        <v>0</v>
      </c>
      <c r="E125" s="137">
        <v>0</v>
      </c>
      <c r="F125" s="137">
        <v>167142.19</v>
      </c>
      <c r="G125" s="137">
        <v>304088.87</v>
      </c>
      <c r="H125" s="107">
        <v>471231.06</v>
      </c>
    </row>
    <row r="126" spans="1:8" s="133" customFormat="1">
      <c r="A126" s="143" t="s">
        <v>447</v>
      </c>
      <c r="B126" s="198">
        <v>0</v>
      </c>
      <c r="C126" s="198">
        <v>0</v>
      </c>
      <c r="D126" s="198">
        <v>0</v>
      </c>
      <c r="E126" s="198">
        <v>0</v>
      </c>
      <c r="F126" s="199">
        <v>188663.58</v>
      </c>
      <c r="G126" s="199">
        <v>354725.98</v>
      </c>
      <c r="H126" s="200">
        <v>543389.56000000006</v>
      </c>
    </row>
    <row r="127" spans="1:8" s="133" customFormat="1">
      <c r="A127" s="143" t="s">
        <v>450</v>
      </c>
      <c r="B127" s="137">
        <v>0</v>
      </c>
      <c r="C127" s="137">
        <v>0</v>
      </c>
      <c r="D127" s="137">
        <v>0</v>
      </c>
      <c r="E127" s="137">
        <v>0</v>
      </c>
      <c r="F127" s="137">
        <v>212385.59</v>
      </c>
      <c r="G127" s="137">
        <v>554350.81000000006</v>
      </c>
      <c r="H127" s="107">
        <v>766736.4</v>
      </c>
    </row>
    <row r="128" spans="1:8" s="133" customFormat="1">
      <c r="A128" s="143" t="s">
        <v>451</v>
      </c>
      <c r="B128" s="198">
        <v>0</v>
      </c>
      <c r="C128" s="198">
        <v>0</v>
      </c>
      <c r="D128" s="198">
        <v>0</v>
      </c>
      <c r="E128" s="198">
        <v>0</v>
      </c>
      <c r="F128" s="199">
        <v>187447.67999999999</v>
      </c>
      <c r="G128" s="199">
        <v>328644.02</v>
      </c>
      <c r="H128" s="200">
        <v>516091.7</v>
      </c>
    </row>
    <row r="129" spans="1:8" s="133" customFormat="1">
      <c r="A129" s="143" t="s">
        <v>454</v>
      </c>
      <c r="B129" s="85">
        <v>0</v>
      </c>
      <c r="C129" s="85">
        <v>0</v>
      </c>
      <c r="D129" s="85">
        <v>0</v>
      </c>
      <c r="E129" s="85">
        <v>0</v>
      </c>
      <c r="F129" s="137">
        <v>170997.42</v>
      </c>
      <c r="G129" s="137">
        <v>351498.64</v>
      </c>
      <c r="H129" s="107">
        <v>522496.06</v>
      </c>
    </row>
    <row r="130" spans="1:8" s="133" customFormat="1">
      <c r="A130" s="143" t="s">
        <v>457</v>
      </c>
      <c r="B130" s="198">
        <v>0</v>
      </c>
      <c r="C130" s="198">
        <v>0</v>
      </c>
      <c r="D130" s="198">
        <v>0</v>
      </c>
      <c r="E130" s="198">
        <v>0</v>
      </c>
      <c r="F130" s="199">
        <v>199429.62</v>
      </c>
      <c r="G130" s="199">
        <v>402484.49</v>
      </c>
      <c r="H130" s="200">
        <v>601914.11</v>
      </c>
    </row>
    <row r="131" spans="1:8" s="133" customFormat="1">
      <c r="A131" s="143" t="s">
        <v>460</v>
      </c>
      <c r="B131" s="137">
        <v>0</v>
      </c>
      <c r="C131" s="137">
        <v>0</v>
      </c>
      <c r="D131" s="137">
        <v>0</v>
      </c>
      <c r="E131" s="137">
        <v>112.04</v>
      </c>
      <c r="F131" s="137">
        <v>234688.07</v>
      </c>
      <c r="G131" s="137">
        <v>391563.1</v>
      </c>
      <c r="H131" s="107">
        <v>626363.21</v>
      </c>
    </row>
    <row r="132" spans="1:8" s="133" customFormat="1" ht="15" thickBot="1">
      <c r="A132" s="143" t="s">
        <v>465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0">
        <v>779029.49</v>
      </c>
    </row>
    <row r="133" spans="1:8" s="133" customFormat="1" ht="15" thickTop="1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3" customFormat="1">
      <c r="A134" s="143" t="s">
        <v>470</v>
      </c>
      <c r="B134" s="85">
        <v>0</v>
      </c>
      <c r="C134" s="137">
        <v>0</v>
      </c>
      <c r="D134" s="137">
        <v>0</v>
      </c>
      <c r="E134" s="137">
        <v>0</v>
      </c>
      <c r="F134" s="137">
        <v>157826.01999999999</v>
      </c>
      <c r="G134" s="137">
        <v>313371.28000000003</v>
      </c>
      <c r="H134" s="107">
        <v>471197.3</v>
      </c>
    </row>
    <row r="135" spans="1:8" s="133" customFormat="1">
      <c r="A135" s="143" t="s">
        <v>472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0">
        <v>488378.39</v>
      </c>
    </row>
    <row r="136" spans="1:8" s="133" customFormat="1">
      <c r="A136" s="143" t="s">
        <v>474</v>
      </c>
      <c r="B136" s="137">
        <v>0</v>
      </c>
      <c r="C136" s="137">
        <v>0</v>
      </c>
      <c r="D136" s="137">
        <v>0</v>
      </c>
      <c r="E136" s="137">
        <v>221.14</v>
      </c>
      <c r="F136" s="137">
        <v>189192.65</v>
      </c>
      <c r="G136" s="137">
        <v>640976.81999999995</v>
      </c>
      <c r="H136" s="107">
        <v>830390.61</v>
      </c>
    </row>
    <row r="137" spans="1:8" s="133" customFormat="1">
      <c r="A137" s="143" t="s">
        <v>476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0">
        <v>617726.32999999996</v>
      </c>
    </row>
    <row r="138" spans="1:8" s="133" customFormat="1">
      <c r="A138" s="143" t="s">
        <v>478</v>
      </c>
      <c r="B138" s="137">
        <v>0</v>
      </c>
      <c r="C138" s="137">
        <v>0</v>
      </c>
      <c r="D138" s="137">
        <v>0</v>
      </c>
      <c r="E138" s="137">
        <v>0</v>
      </c>
      <c r="F138" s="137">
        <v>177878.25</v>
      </c>
      <c r="G138" s="137">
        <v>550398.62</v>
      </c>
      <c r="H138" s="107">
        <v>728276.87</v>
      </c>
    </row>
    <row r="139" spans="1:8" s="133" customFormat="1">
      <c r="A139" s="143" t="s">
        <v>480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0">
        <v>660217.42000000004</v>
      </c>
    </row>
    <row r="140" spans="1:8" s="133" customFormat="1">
      <c r="A140" s="143" t="s">
        <v>482</v>
      </c>
      <c r="B140" s="137">
        <v>0</v>
      </c>
      <c r="C140" s="137">
        <v>83.89</v>
      </c>
      <c r="D140" s="137">
        <v>0</v>
      </c>
      <c r="E140" s="137">
        <v>20.7</v>
      </c>
      <c r="F140" s="137">
        <v>206245.67</v>
      </c>
      <c r="G140" s="137">
        <v>364288.39</v>
      </c>
      <c r="H140" s="107">
        <v>570638.65</v>
      </c>
    </row>
    <row r="141" spans="1:8" s="133" customFormat="1">
      <c r="A141" s="143" t="s">
        <v>485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0">
        <v>627922.43999999994</v>
      </c>
    </row>
    <row r="142" spans="1:8" s="133" customFormat="1">
      <c r="A142" s="143" t="s">
        <v>488</v>
      </c>
      <c r="B142" s="137">
        <v>0</v>
      </c>
      <c r="C142" s="137">
        <v>0</v>
      </c>
      <c r="D142" s="137">
        <v>0</v>
      </c>
      <c r="E142" s="137">
        <v>0</v>
      </c>
      <c r="F142" s="137">
        <v>152853.32999999999</v>
      </c>
      <c r="G142" s="137">
        <v>412183.91</v>
      </c>
      <c r="H142" s="107">
        <v>565037.24</v>
      </c>
    </row>
    <row r="143" spans="1:8" s="133" customFormat="1">
      <c r="A143" s="143" t="s">
        <v>491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0">
        <v>831616.39</v>
      </c>
    </row>
    <row r="144" spans="1:8" s="133" customFormat="1">
      <c r="A144" s="143" t="s">
        <v>494</v>
      </c>
      <c r="B144" s="137">
        <v>0</v>
      </c>
      <c r="C144" s="137">
        <v>0</v>
      </c>
      <c r="D144" s="137">
        <v>0</v>
      </c>
      <c r="E144" s="137">
        <v>154</v>
      </c>
      <c r="F144" s="137">
        <v>243553.13</v>
      </c>
      <c r="G144" s="137">
        <v>550000.1</v>
      </c>
      <c r="H144" s="107">
        <v>793707.23</v>
      </c>
    </row>
    <row r="145" spans="1:8" s="133" customFormat="1" ht="15" thickBot="1">
      <c r="A145" s="143" t="s">
        <v>496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0">
        <v>452773.63</v>
      </c>
    </row>
    <row r="146" spans="1:8" s="133" customFormat="1" ht="15" thickTop="1">
      <c r="A146" s="149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3" customFormat="1">
      <c r="A147" s="143" t="s">
        <v>498</v>
      </c>
      <c r="B147" s="137">
        <v>0</v>
      </c>
      <c r="C147" s="137">
        <v>0</v>
      </c>
      <c r="D147" s="137">
        <v>0</v>
      </c>
      <c r="E147" s="137">
        <v>0</v>
      </c>
      <c r="F147" s="137">
        <v>167553.60999999999</v>
      </c>
      <c r="G147" s="137">
        <v>582402.78</v>
      </c>
      <c r="H147" s="107">
        <v>749956.39</v>
      </c>
    </row>
    <row r="148" spans="1:8" s="133" customFormat="1">
      <c r="A148" s="143" t="s">
        <v>500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0">
        <v>773019.57</v>
      </c>
    </row>
    <row r="149" spans="1:8" s="133" customFormat="1">
      <c r="A149" s="143" t="s">
        <v>501</v>
      </c>
      <c r="B149" s="137">
        <v>0</v>
      </c>
      <c r="C149" s="137">
        <v>0</v>
      </c>
      <c r="D149" s="137">
        <v>0</v>
      </c>
      <c r="E149" s="137">
        <v>0</v>
      </c>
      <c r="F149" s="137">
        <v>127233.26</v>
      </c>
      <c r="G149" s="137">
        <v>629593.18999999994</v>
      </c>
      <c r="H149" s="107">
        <v>756826.45</v>
      </c>
    </row>
    <row r="150" spans="1:8" s="133" customFormat="1">
      <c r="A150" s="143" t="s">
        <v>505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0">
        <v>787218.44</v>
      </c>
    </row>
    <row r="151" spans="1:8" s="133" customFormat="1">
      <c r="A151" s="143" t="s">
        <v>509</v>
      </c>
      <c r="B151" s="137">
        <v>0</v>
      </c>
      <c r="C151" s="137">
        <v>0</v>
      </c>
      <c r="D151" s="137">
        <v>0</v>
      </c>
      <c r="E151" s="137">
        <v>0</v>
      </c>
      <c r="F151" s="137">
        <v>108537.49</v>
      </c>
      <c r="G151" s="137">
        <v>399527.04</v>
      </c>
      <c r="H151" s="107">
        <v>508064.53</v>
      </c>
    </row>
    <row r="152" spans="1:8" s="133" customFormat="1">
      <c r="A152" s="143" t="s">
        <v>510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0">
        <v>432018.73</v>
      </c>
    </row>
    <row r="153" spans="1:8" s="133" customFormat="1">
      <c r="A153" s="143" t="s">
        <v>511</v>
      </c>
      <c r="B153" s="137">
        <v>0</v>
      </c>
      <c r="C153" s="137">
        <v>0</v>
      </c>
      <c r="D153" s="137">
        <v>0</v>
      </c>
      <c r="E153" s="137">
        <v>0</v>
      </c>
      <c r="F153" s="137">
        <v>164951.85</v>
      </c>
      <c r="G153" s="137">
        <v>395341.56</v>
      </c>
      <c r="H153" s="107">
        <v>560293.41</v>
      </c>
    </row>
    <row r="154" spans="1:8" s="133" customFormat="1">
      <c r="A154" s="143" t="s">
        <v>515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0">
        <v>533351.77</v>
      </c>
    </row>
    <row r="155" spans="1:8" s="133" customFormat="1">
      <c r="A155" s="143" t="s">
        <v>516</v>
      </c>
      <c r="B155" s="137">
        <v>0</v>
      </c>
      <c r="C155" s="137">
        <v>0</v>
      </c>
      <c r="D155" s="137">
        <v>0</v>
      </c>
      <c r="E155" s="137">
        <v>0</v>
      </c>
      <c r="F155" s="137">
        <v>105445.31</v>
      </c>
      <c r="G155" s="137">
        <v>388130.06</v>
      </c>
      <c r="H155" s="107">
        <v>493575.37</v>
      </c>
    </row>
    <row r="156" spans="1:8" s="133" customFormat="1">
      <c r="A156" s="143" t="s">
        <v>517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0">
        <v>828623.5</v>
      </c>
    </row>
    <row r="157" spans="1:8" s="133" customFormat="1">
      <c r="A157" s="143" t="s">
        <v>523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1">
        <v>725350.39</v>
      </c>
    </row>
    <row r="158" spans="1:8" s="133" customFormat="1" ht="15" thickBot="1">
      <c r="A158" s="143" t="s">
        <v>525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0">
        <v>896638.25</v>
      </c>
    </row>
    <row r="159" spans="1:8" s="133" customFormat="1" ht="15" thickTop="1">
      <c r="A159" s="149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3" customFormat="1">
      <c r="A160" s="143" t="s">
        <v>528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52">
        <v>654544.27</v>
      </c>
    </row>
    <row r="161" spans="1:8" s="133" customFormat="1">
      <c r="A161" s="143" t="s">
        <v>531</v>
      </c>
      <c r="B161" s="256">
        <v>0</v>
      </c>
      <c r="C161" s="256">
        <v>0</v>
      </c>
      <c r="D161" s="256">
        <v>0</v>
      </c>
      <c r="E161" s="256">
        <v>0</v>
      </c>
      <c r="F161" s="256">
        <v>251948.24</v>
      </c>
      <c r="G161" s="256">
        <v>897059.52</v>
      </c>
      <c r="H161" s="257">
        <v>1149007.76</v>
      </c>
    </row>
    <row r="162" spans="1:8" s="133" customFormat="1">
      <c r="A162" s="143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52">
        <v>1269450.3600000001</v>
      </c>
    </row>
    <row r="163" spans="1:8" s="133" customFormat="1">
      <c r="A163" s="143" t="s">
        <v>535</v>
      </c>
      <c r="B163" s="256">
        <v>0</v>
      </c>
      <c r="C163" s="256">
        <v>0</v>
      </c>
      <c r="D163" s="256">
        <v>0</v>
      </c>
      <c r="E163" s="256">
        <v>0</v>
      </c>
      <c r="F163" s="256">
        <v>240406.96</v>
      </c>
      <c r="G163" s="256">
        <v>1333877.69</v>
      </c>
      <c r="H163" s="257">
        <v>1574284.65</v>
      </c>
    </row>
    <row r="164" spans="1:8" s="133" customFormat="1">
      <c r="A164" s="143" t="s">
        <v>538</v>
      </c>
      <c r="B164" s="6">
        <v>0</v>
      </c>
      <c r="C164" s="6">
        <v>0</v>
      </c>
      <c r="D164" s="6">
        <v>549.9</v>
      </c>
      <c r="E164" s="6">
        <v>0</v>
      </c>
      <c r="F164" s="6">
        <v>221014.18</v>
      </c>
      <c r="G164" s="6">
        <v>784345.71</v>
      </c>
      <c r="H164" s="252">
        <v>1005909.79</v>
      </c>
    </row>
    <row r="165" spans="1:8" s="133" customFormat="1">
      <c r="A165" s="143" t="s">
        <v>540</v>
      </c>
      <c r="B165" s="256">
        <v>0</v>
      </c>
      <c r="C165" s="256">
        <v>0</v>
      </c>
      <c r="D165" s="256">
        <v>274.95</v>
      </c>
      <c r="E165" s="256">
        <v>0</v>
      </c>
      <c r="F165" s="256">
        <v>251338.37</v>
      </c>
      <c r="G165" s="256">
        <v>931174.19</v>
      </c>
      <c r="H165" s="257">
        <v>1182787.51</v>
      </c>
    </row>
    <row r="166" spans="1:8" s="133" customFormat="1">
      <c r="A166" s="143" t="s">
        <v>542</v>
      </c>
      <c r="B166" s="256">
        <v>0</v>
      </c>
      <c r="C166" s="256">
        <v>0</v>
      </c>
      <c r="D166" s="256">
        <v>0</v>
      </c>
      <c r="E166" s="256">
        <v>0</v>
      </c>
      <c r="F166" s="256">
        <v>174660.11</v>
      </c>
      <c r="G166" s="256">
        <v>686441.73</v>
      </c>
      <c r="H166" s="257">
        <v>861101.84</v>
      </c>
    </row>
    <row r="167" spans="1:8" s="133" customFormat="1">
      <c r="A167" s="143" t="s">
        <v>543</v>
      </c>
      <c r="B167" s="6">
        <v>0</v>
      </c>
      <c r="C167" s="6">
        <v>0</v>
      </c>
      <c r="D167" s="6">
        <v>274.95</v>
      </c>
      <c r="E167" s="6">
        <v>0</v>
      </c>
      <c r="F167" s="6">
        <v>111248.12</v>
      </c>
      <c r="G167" s="6">
        <v>678221.17</v>
      </c>
      <c r="H167" s="252">
        <v>789744.24</v>
      </c>
    </row>
    <row r="168" spans="1:8" s="133" customFormat="1">
      <c r="A168" s="143" t="s">
        <v>546</v>
      </c>
      <c r="B168" s="256">
        <v>0</v>
      </c>
      <c r="C168" s="256">
        <v>0</v>
      </c>
      <c r="D168" s="256">
        <v>0</v>
      </c>
      <c r="E168" s="256">
        <v>0</v>
      </c>
      <c r="F168" s="256">
        <v>95196.45</v>
      </c>
      <c r="G168" s="256">
        <v>470311.14</v>
      </c>
      <c r="H168" s="257">
        <v>565507.59</v>
      </c>
    </row>
    <row r="169" spans="1:8" s="133" customFormat="1">
      <c r="A169" s="143" t="s">
        <v>549</v>
      </c>
      <c r="B169" s="6">
        <v>0</v>
      </c>
      <c r="C169" s="6">
        <v>0</v>
      </c>
      <c r="D169" s="6">
        <v>274.95</v>
      </c>
      <c r="E169" s="6">
        <v>0</v>
      </c>
      <c r="F169" s="6">
        <v>188777.36</v>
      </c>
      <c r="G169" s="6">
        <v>679660.97</v>
      </c>
      <c r="H169" s="252">
        <v>868713.28</v>
      </c>
    </row>
    <row r="170" spans="1:8" s="133" customFormat="1">
      <c r="A170" s="143" t="s">
        <v>553</v>
      </c>
      <c r="B170" s="256">
        <v>0</v>
      </c>
      <c r="C170" s="256">
        <v>0</v>
      </c>
      <c r="D170" s="256">
        <v>274.95</v>
      </c>
      <c r="E170" s="256">
        <v>0</v>
      </c>
      <c r="F170" s="256">
        <v>307304.38</v>
      </c>
      <c r="G170" s="256">
        <v>1127936.3799999999</v>
      </c>
      <c r="H170" s="257">
        <v>1435515.71</v>
      </c>
    </row>
    <row r="171" spans="1:8" s="133" customFormat="1" ht="15" thickBot="1">
      <c r="A171" s="143" t="s">
        <v>555</v>
      </c>
      <c r="B171" s="6">
        <v>0</v>
      </c>
      <c r="C171" s="6">
        <v>0</v>
      </c>
      <c r="D171" s="6">
        <v>452.14</v>
      </c>
      <c r="E171" s="6">
        <v>0</v>
      </c>
      <c r="F171" s="6">
        <v>239794.13</v>
      </c>
      <c r="G171" s="6">
        <v>763221.75</v>
      </c>
      <c r="H171" s="252">
        <v>1003468.02</v>
      </c>
    </row>
    <row r="172" spans="1:8" s="133" customFormat="1" ht="15" thickTop="1">
      <c r="A172" s="149"/>
      <c r="B172" s="120">
        <f>+SUM(B160:B171)</f>
        <v>0</v>
      </c>
      <c r="C172" s="120">
        <f t="shared" ref="C172:H172" si="12">+SUM(C160:C171)</f>
        <v>0</v>
      </c>
      <c r="D172" s="120">
        <f t="shared" si="12"/>
        <v>2101.84</v>
      </c>
      <c r="E172" s="120">
        <f t="shared" si="12"/>
        <v>0</v>
      </c>
      <c r="F172" s="120">
        <f t="shared" si="12"/>
        <v>2413896.4099999997</v>
      </c>
      <c r="G172" s="120">
        <f t="shared" si="12"/>
        <v>9944036.7699999996</v>
      </c>
      <c r="H172" s="120">
        <f t="shared" si="12"/>
        <v>12360035.02</v>
      </c>
    </row>
    <row r="173" spans="1:8" s="133" customFormat="1">
      <c r="A173" s="143" t="s">
        <v>557</v>
      </c>
      <c r="B173" s="256">
        <v>0</v>
      </c>
      <c r="C173" s="256">
        <v>0</v>
      </c>
      <c r="D173" s="256">
        <v>0</v>
      </c>
      <c r="E173" s="256">
        <v>0</v>
      </c>
      <c r="F173" s="256">
        <v>150327.35999999999</v>
      </c>
      <c r="G173" s="256">
        <v>555124.59</v>
      </c>
      <c r="H173" s="257">
        <v>705451.95</v>
      </c>
    </row>
    <row r="174" spans="1:8" s="133" customFormat="1">
      <c r="A174" s="143" t="s">
        <v>559</v>
      </c>
      <c r="B174" s="6">
        <v>0</v>
      </c>
      <c r="C174" s="6">
        <v>0</v>
      </c>
      <c r="D174" s="6">
        <v>0</v>
      </c>
      <c r="E174" s="6">
        <v>0</v>
      </c>
      <c r="F174" s="6">
        <v>190955.62</v>
      </c>
      <c r="G174" s="6">
        <v>862774.69</v>
      </c>
      <c r="H174" s="252">
        <v>1053730.31</v>
      </c>
    </row>
    <row r="175" spans="1:8" s="133" customFormat="1">
      <c r="A175" s="143" t="s">
        <v>562</v>
      </c>
      <c r="B175" s="256">
        <v>0</v>
      </c>
      <c r="C175" s="256">
        <v>0</v>
      </c>
      <c r="D175" s="256">
        <v>0</v>
      </c>
      <c r="E175" s="256">
        <v>0</v>
      </c>
      <c r="F175" s="256">
        <v>189058.96</v>
      </c>
      <c r="G175" s="256">
        <v>1187988.1000000001</v>
      </c>
      <c r="H175" s="257">
        <v>1377047.06</v>
      </c>
    </row>
    <row r="176" spans="1:8" s="133" customFormat="1">
      <c r="A176" s="143" t="s">
        <v>564</v>
      </c>
      <c r="B176" s="6">
        <v>0</v>
      </c>
      <c r="C176" s="6">
        <v>0</v>
      </c>
      <c r="D176" s="6">
        <v>226.07</v>
      </c>
      <c r="E176" s="6">
        <v>0</v>
      </c>
      <c r="F176" s="6">
        <v>155520.51999999999</v>
      </c>
      <c r="G176" s="6">
        <v>699056.37</v>
      </c>
      <c r="H176" s="252">
        <v>854802.96</v>
      </c>
    </row>
    <row r="177" spans="1:8" s="133" customFormat="1">
      <c r="A177" s="143" t="s">
        <v>567</v>
      </c>
      <c r="B177" s="256">
        <v>0</v>
      </c>
      <c r="C177" s="256">
        <v>0</v>
      </c>
      <c r="D177" s="256">
        <v>0</v>
      </c>
      <c r="E177" s="256">
        <v>0</v>
      </c>
      <c r="F177" s="256">
        <v>316878.59000000003</v>
      </c>
      <c r="G177" s="256">
        <v>735807.57</v>
      </c>
      <c r="H177" s="257">
        <v>1052686.1599999999</v>
      </c>
    </row>
    <row r="178" spans="1:8" s="133" customFormat="1">
      <c r="A178" s="143" t="s">
        <v>571</v>
      </c>
      <c r="B178" s="6">
        <v>0</v>
      </c>
      <c r="C178" s="6">
        <v>0</v>
      </c>
      <c r="D178" s="6">
        <v>221.81</v>
      </c>
      <c r="E178" s="6">
        <v>0</v>
      </c>
      <c r="F178" s="6">
        <v>258343.08</v>
      </c>
      <c r="G178" s="6">
        <v>809144.31999999995</v>
      </c>
      <c r="H178" s="252">
        <v>1067709.21</v>
      </c>
    </row>
    <row r="179" spans="1:8" s="133" customFormat="1">
      <c r="A179" s="143" t="s">
        <v>573</v>
      </c>
      <c r="B179" s="256">
        <v>0</v>
      </c>
      <c r="C179" s="256">
        <v>0</v>
      </c>
      <c r="D179" s="256">
        <v>593.05999999999995</v>
      </c>
      <c r="E179" s="256">
        <v>0</v>
      </c>
      <c r="F179" s="256">
        <v>75827.06</v>
      </c>
      <c r="G179" s="256">
        <v>556610.46</v>
      </c>
      <c r="H179" s="257">
        <v>633030.57999999996</v>
      </c>
    </row>
    <row r="180" spans="1:8" s="133" customFormat="1">
      <c r="A180" s="143" t="s">
        <v>578</v>
      </c>
      <c r="B180" s="6">
        <v>0</v>
      </c>
      <c r="C180" s="6">
        <v>0</v>
      </c>
      <c r="D180" s="6">
        <v>784.64</v>
      </c>
      <c r="E180" s="6">
        <v>0</v>
      </c>
      <c r="F180" s="6">
        <v>107834.24000000001</v>
      </c>
      <c r="G180" s="6">
        <v>669120.78</v>
      </c>
      <c r="H180" s="252">
        <v>777739.66</v>
      </c>
    </row>
    <row r="181" spans="1:8" s="133" customFormat="1">
      <c r="A181" s="143" t="s">
        <v>581</v>
      </c>
      <c r="B181" s="256">
        <v>0</v>
      </c>
      <c r="C181" s="256">
        <v>0</v>
      </c>
      <c r="D181" s="256">
        <v>0</v>
      </c>
      <c r="E181" s="256">
        <v>0</v>
      </c>
      <c r="F181" s="256">
        <v>61415.8</v>
      </c>
      <c r="G181" s="256">
        <v>764737.07</v>
      </c>
      <c r="H181" s="257">
        <v>826152.87</v>
      </c>
    </row>
    <row r="182" spans="1:8" s="133" customFormat="1">
      <c r="A182" s="143" t="s">
        <v>583</v>
      </c>
      <c r="B182" s="6">
        <v>0</v>
      </c>
      <c r="C182" s="6">
        <v>0</v>
      </c>
      <c r="D182" s="6">
        <v>0</v>
      </c>
      <c r="E182" s="6">
        <v>0</v>
      </c>
      <c r="F182" s="6">
        <v>82091.09</v>
      </c>
      <c r="G182" s="6">
        <v>868704.81</v>
      </c>
      <c r="H182" s="252">
        <v>950795.9</v>
      </c>
    </row>
    <row r="183" spans="1:8" s="133" customFormat="1">
      <c r="A183" s="143" t="s">
        <v>585</v>
      </c>
      <c r="B183" s="256">
        <v>0</v>
      </c>
      <c r="C183" s="256">
        <v>0</v>
      </c>
      <c r="D183" s="256">
        <v>0</v>
      </c>
      <c r="E183" s="256">
        <v>0</v>
      </c>
      <c r="F183" s="256">
        <v>121627.13</v>
      </c>
      <c r="G183" s="256">
        <v>852471.36</v>
      </c>
      <c r="H183" s="257">
        <v>974098.49</v>
      </c>
    </row>
    <row r="184" spans="1:8" s="133" customFormat="1" ht="15" thickBot="1">
      <c r="A184" s="143" t="s">
        <v>587</v>
      </c>
      <c r="B184" s="6">
        <v>0</v>
      </c>
      <c r="C184" s="6">
        <v>0</v>
      </c>
      <c r="D184" s="6">
        <v>0</v>
      </c>
      <c r="E184" s="6">
        <v>0</v>
      </c>
      <c r="F184" s="6">
        <v>66428.89</v>
      </c>
      <c r="G184" s="6">
        <v>749021.46</v>
      </c>
      <c r="H184" s="252">
        <v>815450.35</v>
      </c>
    </row>
    <row r="185" spans="1:8" s="133" customFormat="1" ht="15" thickTop="1">
      <c r="A185" s="149"/>
      <c r="B185" s="120">
        <f>+SUM(B173:B184)</f>
        <v>0</v>
      </c>
      <c r="C185" s="120">
        <f t="shared" ref="C185:H185" si="13">+SUM(C173:C184)</f>
        <v>0</v>
      </c>
      <c r="D185" s="120">
        <f t="shared" si="13"/>
        <v>1825.58</v>
      </c>
      <c r="E185" s="120">
        <f t="shared" si="13"/>
        <v>0</v>
      </c>
      <c r="F185" s="120">
        <f t="shared" si="13"/>
        <v>1776308.34</v>
      </c>
      <c r="G185" s="120">
        <f t="shared" si="13"/>
        <v>9310561.5799999982</v>
      </c>
      <c r="H185" s="120">
        <f t="shared" si="13"/>
        <v>11088695.5</v>
      </c>
    </row>
    <row r="186" spans="1:8" s="133" customFormat="1">
      <c r="A186" s="143" t="s">
        <v>606</v>
      </c>
      <c r="B186" s="6">
        <v>0</v>
      </c>
      <c r="C186" s="6">
        <v>0</v>
      </c>
      <c r="D186" s="6">
        <v>0</v>
      </c>
      <c r="E186" s="6">
        <v>15751.33</v>
      </c>
      <c r="F186" s="6">
        <v>111250.51</v>
      </c>
      <c r="G186" s="6">
        <v>721239.97</v>
      </c>
      <c r="H186" s="252">
        <v>848241.81</v>
      </c>
    </row>
    <row r="187" spans="1:8" s="133" customFormat="1">
      <c r="A187" s="143" t="s">
        <v>608</v>
      </c>
      <c r="B187" s="256">
        <v>0</v>
      </c>
      <c r="C187" s="256">
        <v>0</v>
      </c>
      <c r="D187" s="256">
        <v>0</v>
      </c>
      <c r="E187" s="256">
        <v>0</v>
      </c>
      <c r="F187" s="256">
        <v>212094.95</v>
      </c>
      <c r="G187" s="256">
        <v>1017290.25</v>
      </c>
      <c r="H187" s="257">
        <v>1229385.2</v>
      </c>
    </row>
    <row r="188" spans="1:8" s="133" customFormat="1">
      <c r="A188" s="143" t="s">
        <v>611</v>
      </c>
      <c r="B188" s="6">
        <v>0</v>
      </c>
      <c r="C188" s="6">
        <v>0</v>
      </c>
      <c r="D188" s="6">
        <v>0</v>
      </c>
      <c r="E188" s="6">
        <v>0</v>
      </c>
      <c r="F188" s="6">
        <v>206218.37</v>
      </c>
      <c r="G188" s="6">
        <v>1195919.96</v>
      </c>
      <c r="H188" s="252">
        <v>1402138.33</v>
      </c>
    </row>
    <row r="189" spans="1:8" s="133" customFormat="1">
      <c r="A189" s="143" t="s">
        <v>613</v>
      </c>
      <c r="B189" s="256">
        <v>0</v>
      </c>
      <c r="C189" s="256">
        <v>0</v>
      </c>
      <c r="D189" s="256">
        <v>0</v>
      </c>
      <c r="E189" s="256">
        <v>32416.57</v>
      </c>
      <c r="F189" s="256">
        <v>110399.84</v>
      </c>
      <c r="G189" s="256">
        <v>1218708.77</v>
      </c>
      <c r="H189" s="257">
        <v>1361525.18</v>
      </c>
    </row>
    <row r="190" spans="1:8" s="133" customFormat="1">
      <c r="A190" s="143" t="s">
        <v>615</v>
      </c>
      <c r="B190" s="6">
        <v>0</v>
      </c>
      <c r="C190" s="6">
        <v>0</v>
      </c>
      <c r="D190" s="6">
        <v>0</v>
      </c>
      <c r="E190" s="6">
        <v>0</v>
      </c>
      <c r="F190" s="6">
        <v>91691.46</v>
      </c>
      <c r="G190" s="6">
        <v>1159629.8600000001</v>
      </c>
      <c r="H190" s="252">
        <v>1251321.32</v>
      </c>
    </row>
    <row r="191" spans="1:8" s="133" customFormat="1">
      <c r="A191" s="143" t="s">
        <v>618</v>
      </c>
      <c r="B191" s="256">
        <v>0</v>
      </c>
      <c r="C191" s="256">
        <v>0</v>
      </c>
      <c r="D191" s="256">
        <v>0</v>
      </c>
      <c r="E191" s="256">
        <v>0</v>
      </c>
      <c r="F191" s="256">
        <v>72184.5</v>
      </c>
      <c r="G191" s="256">
        <v>1134474.6000000001</v>
      </c>
      <c r="H191" s="257">
        <v>1206659.1000000001</v>
      </c>
    </row>
    <row r="192" spans="1:8" ht="18">
      <c r="A192" s="66" t="s">
        <v>182</v>
      </c>
      <c r="B192" s="67"/>
      <c r="C192" s="67"/>
      <c r="D192" s="67"/>
    </row>
    <row r="193" spans="1:4" ht="18.600000000000001" customHeight="1">
      <c r="A193" s="195" t="s">
        <v>622</v>
      </c>
      <c r="B193" s="67"/>
      <c r="C193" s="67"/>
      <c r="D193" s="67"/>
    </row>
  </sheetData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93"/>
  <sheetViews>
    <sheetView zoomScale="110" zoomScaleNormal="110" workbookViewId="0">
      <pane ySplit="3" topLeftCell="A155" activePane="bottomLeft" state="frozen"/>
      <selection activeCell="A85" sqref="A85"/>
      <selection pane="bottomLeft" activeCell="H191" sqref="H191"/>
    </sheetView>
  </sheetViews>
  <sheetFormatPr baseColWidth="10" defaultRowHeight="14.4"/>
  <cols>
    <col min="1" max="1" width="12.44140625" customWidth="1"/>
    <col min="2" max="8" width="14.6640625" customWidth="1"/>
  </cols>
  <sheetData>
    <row r="1" spans="1:11" ht="53.25" customHeight="1">
      <c r="A1" s="299" t="s">
        <v>603</v>
      </c>
      <c r="B1" s="299"/>
      <c r="C1" s="299"/>
      <c r="D1" s="299"/>
      <c r="E1" s="299"/>
      <c r="F1" s="299"/>
      <c r="G1" s="299"/>
      <c r="H1" s="299"/>
      <c r="I1" s="12"/>
      <c r="J1" s="12"/>
      <c r="K1" s="12"/>
    </row>
    <row r="2" spans="1:11">
      <c r="A2" s="2" t="s">
        <v>109</v>
      </c>
      <c r="B2" s="5" t="s">
        <v>391</v>
      </c>
      <c r="C2" s="5" t="s">
        <v>392</v>
      </c>
      <c r="D2" s="5" t="s">
        <v>393</v>
      </c>
      <c r="E2" s="5" t="s">
        <v>394</v>
      </c>
      <c r="F2" s="5" t="s">
        <v>395</v>
      </c>
      <c r="G2" s="5" t="s">
        <v>396</v>
      </c>
      <c r="H2" s="4" t="s">
        <v>108</v>
      </c>
    </row>
    <row r="3" spans="1:11" s="25" customFormat="1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>
      <c r="A82" s="4" t="s">
        <v>190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>
      <c r="A83" s="4" t="s">
        <v>192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>
      <c r="A84" s="4" t="s">
        <v>193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>
      <c r="A85" s="4" t="s">
        <v>197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>
      <c r="A86" s="4" t="s">
        <v>198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>
      <c r="A87" s="4" t="s">
        <v>199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>
      <c r="A88" s="4" t="s">
        <v>200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>
      <c r="A89" s="4" t="s">
        <v>201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>
      <c r="A90" s="4" t="s">
        <v>202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>
      <c r="A91" s="4" t="s">
        <v>203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>
      <c r="A92" s="4" t="s">
        <v>204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>
      <c r="A93" s="4" t="s">
        <v>205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3" customFormat="1">
      <c r="A94" s="135"/>
      <c r="B94" s="138">
        <f>SUBTOTAL(109,B82:B93)</f>
        <v>0</v>
      </c>
      <c r="C94" s="138">
        <f t="shared" ref="C94:H94" si="7">SUBTOTAL(109,C82:C93)</f>
        <v>25842.76</v>
      </c>
      <c r="D94" s="138">
        <f t="shared" si="7"/>
        <v>5037.12</v>
      </c>
      <c r="E94" s="138">
        <f t="shared" si="7"/>
        <v>0</v>
      </c>
      <c r="F94" s="138">
        <f t="shared" si="7"/>
        <v>2798888.66</v>
      </c>
      <c r="G94" s="138">
        <f t="shared" si="7"/>
        <v>7184411.9899999993</v>
      </c>
      <c r="H94" s="138">
        <f t="shared" si="7"/>
        <v>10014180.529999999</v>
      </c>
    </row>
    <row r="95" spans="1:8">
      <c r="A95" s="96" t="s">
        <v>206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>
      <c r="A96" s="96" t="s">
        <v>215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>
      <c r="A97" s="96" t="s">
        <v>224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>
      <c r="A98" s="96" t="s">
        <v>227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>
      <c r="A99" s="96" t="s">
        <v>228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>
      <c r="A100" s="96" t="s">
        <v>229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>
      <c r="A101" s="96" t="s">
        <v>231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>
      <c r="A102" s="96" t="s">
        <v>233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>
      <c r="A103" s="96" t="s">
        <v>236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>
      <c r="A104" s="96" t="s">
        <v>239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>
      <c r="A105" s="96" t="s">
        <v>242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>
      <c r="A106" s="141" t="s">
        <v>246</v>
      </c>
      <c r="B106" s="150">
        <v>0</v>
      </c>
      <c r="C106" s="150">
        <v>0</v>
      </c>
      <c r="D106" s="150">
        <v>0</v>
      </c>
      <c r="E106" s="148">
        <v>62.17</v>
      </c>
      <c r="F106" s="148">
        <v>596246.74</v>
      </c>
      <c r="G106" s="150">
        <v>1029320.3</v>
      </c>
      <c r="H106" s="225">
        <v>1626168.94</v>
      </c>
    </row>
    <row r="107" spans="1:8">
      <c r="B107" s="138">
        <f>SUBTOTAL(109,B95:B106)</f>
        <v>0</v>
      </c>
      <c r="C107" s="138">
        <f t="shared" ref="C107:G107" si="8">SUBTOTAL(109,C95:C106)</f>
        <v>0</v>
      </c>
      <c r="D107" s="138">
        <f t="shared" si="8"/>
        <v>397.12</v>
      </c>
      <c r="E107" s="138">
        <f t="shared" si="8"/>
        <v>62.17</v>
      </c>
      <c r="F107" s="138">
        <f t="shared" si="8"/>
        <v>3639610.7300000004</v>
      </c>
      <c r="G107" s="138">
        <f t="shared" si="8"/>
        <v>7923421.9399999985</v>
      </c>
      <c r="H107" s="138">
        <f t="shared" ref="H107" si="9">SUBTOTAL(109,H82:H106)</f>
        <v>21578212.219999995</v>
      </c>
    </row>
    <row r="108" spans="1:8">
      <c r="A108" s="141" t="s">
        <v>251</v>
      </c>
      <c r="B108" s="137">
        <v>0</v>
      </c>
      <c r="C108" s="137">
        <v>0</v>
      </c>
      <c r="D108" s="137">
        <v>0</v>
      </c>
      <c r="E108" s="137">
        <v>0</v>
      </c>
      <c r="F108" s="137">
        <v>196515</v>
      </c>
      <c r="G108" s="137">
        <v>135980.45000000001</v>
      </c>
      <c r="H108" s="133">
        <f>SUM(Tabla12[[#This Row],[ 0203110000]:[ 0203290000]])</f>
        <v>332495.45</v>
      </c>
    </row>
    <row r="109" spans="1:8" s="133" customFormat="1">
      <c r="A109" s="141" t="s">
        <v>253</v>
      </c>
      <c r="B109" s="137">
        <v>0</v>
      </c>
      <c r="C109" s="137">
        <v>0</v>
      </c>
      <c r="D109" s="137">
        <v>0</v>
      </c>
      <c r="E109" s="137">
        <v>0</v>
      </c>
      <c r="F109" s="137">
        <v>379939.88</v>
      </c>
      <c r="G109" s="137">
        <v>877901.9</v>
      </c>
      <c r="H109" s="137">
        <f>SUM(Tabla12[[#This Row],[ 0203110000]:[ 0203290000]])</f>
        <v>1257841.78</v>
      </c>
    </row>
    <row r="110" spans="1:8" s="133" customFormat="1">
      <c r="A110" s="141" t="s">
        <v>365</v>
      </c>
      <c r="B110" s="137">
        <v>0</v>
      </c>
      <c r="C110" s="137">
        <v>0</v>
      </c>
      <c r="D110" s="137">
        <v>0</v>
      </c>
      <c r="E110" s="137">
        <v>46619.9</v>
      </c>
      <c r="F110" s="137">
        <v>471737.59</v>
      </c>
      <c r="G110" s="137">
        <v>459692.54</v>
      </c>
      <c r="H110" s="137">
        <f>SUM(Tabla12[[#This Row],[ 0203110000]:[ 0203290000]])</f>
        <v>978050.03</v>
      </c>
    </row>
    <row r="111" spans="1:8" s="133" customFormat="1">
      <c r="A111" s="141" t="s">
        <v>397</v>
      </c>
      <c r="B111" s="81">
        <v>0</v>
      </c>
      <c r="C111" s="81">
        <v>0</v>
      </c>
      <c r="D111" s="81">
        <v>0</v>
      </c>
      <c r="E111" s="137">
        <v>0</v>
      </c>
      <c r="F111" s="137">
        <v>261315.68</v>
      </c>
      <c r="G111" s="137">
        <v>794253.05</v>
      </c>
      <c r="H111" s="137">
        <f>SUM(Tabla12[[#This Row],[ 0203110000]:[ 0203290000]])</f>
        <v>1055568.73</v>
      </c>
    </row>
    <row r="112" spans="1:8" s="133" customFormat="1">
      <c r="A112" s="141" t="s">
        <v>399</v>
      </c>
      <c r="B112" s="81">
        <v>27901.63</v>
      </c>
      <c r="C112" s="81">
        <v>0</v>
      </c>
      <c r="D112" s="81">
        <v>0</v>
      </c>
      <c r="E112" s="137">
        <v>0</v>
      </c>
      <c r="F112" s="137">
        <v>242239.27</v>
      </c>
      <c r="G112" s="137">
        <v>891099.93</v>
      </c>
      <c r="H112" s="137">
        <f>SUM(Tabla12[[#This Row],[ 0203110000]:[ 0203290000]])</f>
        <v>1161240.83</v>
      </c>
    </row>
    <row r="113" spans="1:8" s="133" customFormat="1">
      <c r="A113" s="141" t="s">
        <v>401</v>
      </c>
      <c r="B113" s="137">
        <v>25345.47</v>
      </c>
      <c r="C113" s="81">
        <v>0</v>
      </c>
      <c r="D113" s="81">
        <v>0</v>
      </c>
      <c r="E113" s="137">
        <v>0</v>
      </c>
      <c r="F113" s="137">
        <v>425350.7</v>
      </c>
      <c r="G113" s="137">
        <v>1266875.8500000001</v>
      </c>
      <c r="H113" s="137">
        <f>SUM(Tabla12[[#This Row],[ 0203110000]:[ 0203290000]])</f>
        <v>1717572.02</v>
      </c>
    </row>
    <row r="114" spans="1:8" s="133" customFormat="1">
      <c r="A114" s="141" t="s">
        <v>403</v>
      </c>
      <c r="B114" s="137">
        <v>0</v>
      </c>
      <c r="C114" s="81">
        <v>0</v>
      </c>
      <c r="D114" s="137">
        <v>54.06</v>
      </c>
      <c r="E114" s="137">
        <v>0</v>
      </c>
      <c r="F114" s="137">
        <v>182370.48</v>
      </c>
      <c r="G114" s="137">
        <v>599290.80000000005</v>
      </c>
      <c r="H114" s="137">
        <f>SUM(Tabla12[[#This Row],[ 0203110000]:[ 0203290000]])</f>
        <v>781715.34000000008</v>
      </c>
    </row>
    <row r="115" spans="1:8" s="133" customFormat="1">
      <c r="A115" s="141" t="s">
        <v>405</v>
      </c>
      <c r="B115" s="137">
        <v>0</v>
      </c>
      <c r="C115" s="81">
        <v>0</v>
      </c>
      <c r="D115" s="137">
        <v>0</v>
      </c>
      <c r="E115" s="137">
        <v>0</v>
      </c>
      <c r="F115" s="137">
        <v>383184.49</v>
      </c>
      <c r="G115" s="137">
        <v>770727.81</v>
      </c>
      <c r="H115" s="137">
        <f>SUM(Tabla12[[#This Row],[ 0203110000]:[ 0203290000]])</f>
        <v>1153912.3</v>
      </c>
    </row>
    <row r="116" spans="1:8" s="133" customFormat="1">
      <c r="A116" s="141" t="s">
        <v>413</v>
      </c>
      <c r="B116" s="137">
        <v>0</v>
      </c>
      <c r="C116" s="81">
        <v>0</v>
      </c>
      <c r="D116" s="137">
        <v>0</v>
      </c>
      <c r="E116" s="137">
        <v>0</v>
      </c>
      <c r="F116" s="137">
        <v>447042.68</v>
      </c>
      <c r="G116" s="137">
        <v>555444.46</v>
      </c>
      <c r="H116" s="137">
        <f>SUM(Tabla12[[#This Row],[ 0203110000]:[ 0203290000]])</f>
        <v>1002487.1399999999</v>
      </c>
    </row>
    <row r="117" spans="1:8" s="133" customFormat="1">
      <c r="A117" s="141" t="s">
        <v>415</v>
      </c>
      <c r="B117" s="137">
        <v>0</v>
      </c>
      <c r="C117" s="81">
        <v>0</v>
      </c>
      <c r="D117" s="137">
        <v>0</v>
      </c>
      <c r="E117" s="137">
        <v>0</v>
      </c>
      <c r="F117" s="137">
        <v>407417.82</v>
      </c>
      <c r="G117" s="137">
        <v>868534.45</v>
      </c>
      <c r="H117" s="137">
        <f>SUM(Tabla12[[#This Row],[ 0203110000]:[ 0203290000]])</f>
        <v>1275952.27</v>
      </c>
    </row>
    <row r="118" spans="1:8" s="133" customFormat="1">
      <c r="A118" s="141" t="s">
        <v>417</v>
      </c>
      <c r="B118" s="137">
        <v>0</v>
      </c>
      <c r="C118" s="81">
        <v>0</v>
      </c>
      <c r="D118" s="137">
        <v>0</v>
      </c>
      <c r="E118" s="137">
        <v>0</v>
      </c>
      <c r="F118" s="137">
        <v>519155.31</v>
      </c>
      <c r="G118" s="137">
        <v>882323.22</v>
      </c>
      <c r="H118" s="137">
        <f>SUM(Tabla12[[#This Row],[ 0203110000]:[ 0203290000]])</f>
        <v>1401478.53</v>
      </c>
    </row>
    <row r="119" spans="1:8" s="133" customFormat="1">
      <c r="A119" s="141" t="s">
        <v>419</v>
      </c>
      <c r="B119" s="137">
        <v>0</v>
      </c>
      <c r="C119" s="81">
        <v>0</v>
      </c>
      <c r="D119" s="137">
        <v>0</v>
      </c>
      <c r="E119" s="137">
        <v>0</v>
      </c>
      <c r="F119" s="137">
        <v>316514.13</v>
      </c>
      <c r="G119" s="137">
        <v>888633.08</v>
      </c>
      <c r="H119" s="137">
        <v>1205147.21</v>
      </c>
    </row>
    <row r="120" spans="1:8" s="133" customFormat="1">
      <c r="A120"/>
      <c r="B120" s="247">
        <f>+SUM(B108:B119)</f>
        <v>53247.100000000006</v>
      </c>
      <c r="C120" s="247">
        <f t="shared" ref="C120:H120" si="10">+SUM(C108:C119)</f>
        <v>0</v>
      </c>
      <c r="D120" s="247">
        <f t="shared" si="10"/>
        <v>54.06</v>
      </c>
      <c r="E120" s="247">
        <f t="shared" si="10"/>
        <v>46619.9</v>
      </c>
      <c r="F120" s="247">
        <f t="shared" si="10"/>
        <v>4232783.03</v>
      </c>
      <c r="G120" s="247">
        <f t="shared" si="10"/>
        <v>8990757.5399999991</v>
      </c>
      <c r="H120" s="247">
        <f t="shared" si="10"/>
        <v>13323461.629999999</v>
      </c>
    </row>
    <row r="121" spans="1:8">
      <c r="A121" s="144" t="s">
        <v>422</v>
      </c>
      <c r="B121" s="137">
        <v>0</v>
      </c>
      <c r="C121" s="137">
        <v>0</v>
      </c>
      <c r="D121" s="137">
        <v>0</v>
      </c>
      <c r="E121" s="137">
        <v>0</v>
      </c>
      <c r="F121" s="137">
        <v>217312.98</v>
      </c>
      <c r="G121" s="137">
        <v>771931.47</v>
      </c>
      <c r="H121" s="107">
        <v>989244.45</v>
      </c>
    </row>
    <row r="122" spans="1:8">
      <c r="A122" s="144" t="s">
        <v>426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59">
        <v>1361585.91</v>
      </c>
    </row>
    <row r="123" spans="1:8" s="133" customFormat="1">
      <c r="A123" s="144" t="s">
        <v>429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3" customFormat="1">
      <c r="A124" s="144" t="s">
        <v>439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59">
        <v>1776090.23</v>
      </c>
    </row>
    <row r="125" spans="1:8" s="133" customFormat="1">
      <c r="A125" s="144" t="s">
        <v>443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3" customFormat="1">
      <c r="A126" s="144" t="s">
        <v>447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59">
        <v>1295215.79</v>
      </c>
    </row>
    <row r="127" spans="1:8" s="133" customFormat="1">
      <c r="A127" s="144" t="s">
        <v>450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3" customFormat="1">
      <c r="A128" s="144" t="s">
        <v>451</v>
      </c>
      <c r="B128" s="201">
        <v>0</v>
      </c>
      <c r="C128" s="201">
        <v>0</v>
      </c>
      <c r="D128" s="201">
        <v>0</v>
      </c>
      <c r="E128" s="201">
        <v>0</v>
      </c>
      <c r="F128" s="83">
        <v>442297.69</v>
      </c>
      <c r="G128" s="83">
        <v>855735.47</v>
      </c>
      <c r="H128" s="159">
        <v>1298033.1599999999</v>
      </c>
    </row>
    <row r="129" spans="1:8" s="133" customFormat="1">
      <c r="A129" s="144" t="s">
        <v>454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3" customFormat="1">
      <c r="A130" s="144" t="s">
        <v>457</v>
      </c>
      <c r="B130" s="201">
        <v>0</v>
      </c>
      <c r="C130" s="201">
        <v>0</v>
      </c>
      <c r="D130" s="201">
        <v>0</v>
      </c>
      <c r="E130" s="201">
        <v>0</v>
      </c>
      <c r="F130" s="75">
        <v>446267.72</v>
      </c>
      <c r="G130" s="75">
        <v>923886.42</v>
      </c>
      <c r="H130" s="159">
        <v>1370154.14</v>
      </c>
    </row>
    <row r="131" spans="1:8" s="133" customFormat="1">
      <c r="A131" s="144" t="s">
        <v>460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3" customFormat="1" ht="15" thickBot="1">
      <c r="A132" s="144" t="s">
        <v>465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3" customFormat="1" ht="15" thickTop="1">
      <c r="A133" s="205"/>
      <c r="B133" s="206">
        <f>+SUM(B121:B132)</f>
        <v>0</v>
      </c>
      <c r="C133" s="206">
        <f t="shared" ref="C133:H133" si="11">+SUM(C121:C132)</f>
        <v>0</v>
      </c>
      <c r="D133" s="206">
        <f t="shared" si="11"/>
        <v>0</v>
      </c>
      <c r="E133" s="206">
        <f t="shared" si="11"/>
        <v>827.93</v>
      </c>
      <c r="F133" s="206">
        <f t="shared" si="11"/>
        <v>4947105.51</v>
      </c>
      <c r="G133" s="206">
        <f t="shared" si="11"/>
        <v>12422127.84</v>
      </c>
      <c r="H133" s="206">
        <f t="shared" si="11"/>
        <v>17370061.280000001</v>
      </c>
    </row>
    <row r="134" spans="1:8" s="133" customFormat="1">
      <c r="A134" s="144" t="s">
        <v>470</v>
      </c>
      <c r="B134" s="137">
        <v>0</v>
      </c>
      <c r="C134" s="137">
        <v>0</v>
      </c>
      <c r="D134" s="137">
        <v>0</v>
      </c>
      <c r="E134" s="137">
        <v>0</v>
      </c>
      <c r="F134" s="137">
        <v>305658</v>
      </c>
      <c r="G134" s="137">
        <v>747021.17</v>
      </c>
      <c r="H134" s="106">
        <v>1052679.17</v>
      </c>
    </row>
    <row r="135" spans="1:8" s="133" customFormat="1">
      <c r="A135" s="144" t="s">
        <v>472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59">
        <v>1137072.8600000001</v>
      </c>
    </row>
    <row r="136" spans="1:8" s="133" customFormat="1">
      <c r="A136" s="144" t="s">
        <v>474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3" customFormat="1">
      <c r="A137" s="144" t="s">
        <v>476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59">
        <v>1375174.48</v>
      </c>
    </row>
    <row r="138" spans="1:8" s="133" customFormat="1">
      <c r="A138" s="144" t="s">
        <v>478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3" customFormat="1">
      <c r="A139" s="144" t="s">
        <v>480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59">
        <v>1754320.83</v>
      </c>
    </row>
    <row r="140" spans="1:8" s="133" customFormat="1">
      <c r="A140" s="144" t="s">
        <v>482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3" customFormat="1">
      <c r="A141" s="144" t="s">
        <v>485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59">
        <v>1664851.26</v>
      </c>
    </row>
    <row r="142" spans="1:8" s="133" customFormat="1">
      <c r="A142" s="144" t="s">
        <v>488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3" customFormat="1">
      <c r="A143" s="144" t="s">
        <v>491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59">
        <v>1985947.54</v>
      </c>
    </row>
    <row r="144" spans="1:8" s="133" customFormat="1">
      <c r="A144" s="144" t="s">
        <v>494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3" customFormat="1" ht="15" thickBot="1">
      <c r="A145" s="144" t="s">
        <v>496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59">
        <v>1034624.86</v>
      </c>
    </row>
    <row r="146" spans="1:8" s="133" customFormat="1" ht="15" thickTop="1">
      <c r="A146" s="145"/>
      <c r="B146" s="206">
        <f>+SUM(B134:B145)</f>
        <v>0</v>
      </c>
      <c r="C146" s="206">
        <f t="shared" ref="C146:H146" si="12">+SUM(C134:C145)</f>
        <v>1038.1099999999999</v>
      </c>
      <c r="D146" s="206">
        <f t="shared" si="12"/>
        <v>268.33</v>
      </c>
      <c r="E146" s="206">
        <f t="shared" si="12"/>
        <v>1779.4099999999999</v>
      </c>
      <c r="F146" s="206">
        <f t="shared" si="12"/>
        <v>4873605.4300000006</v>
      </c>
      <c r="G146" s="206">
        <f t="shared" si="12"/>
        <v>13537166.51</v>
      </c>
      <c r="H146" s="206">
        <f t="shared" si="12"/>
        <v>18413857.789999999</v>
      </c>
    </row>
    <row r="147" spans="1:8" s="133" customFormat="1">
      <c r="A147" s="144" t="s">
        <v>498</v>
      </c>
      <c r="B147" s="137">
        <v>0</v>
      </c>
      <c r="C147" s="137">
        <v>0</v>
      </c>
      <c r="D147" s="137">
        <v>0</v>
      </c>
      <c r="E147" s="137">
        <v>0</v>
      </c>
      <c r="F147" s="137">
        <v>389908.23</v>
      </c>
      <c r="G147" s="81">
        <v>1672393.32</v>
      </c>
      <c r="H147" s="106">
        <v>2062301.55</v>
      </c>
    </row>
    <row r="148" spans="1:8" s="133" customFormat="1">
      <c r="A148" s="144" t="s">
        <v>500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59">
        <v>1960427.88</v>
      </c>
    </row>
    <row r="149" spans="1:8" s="133" customFormat="1">
      <c r="A149" s="144" t="s">
        <v>501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3" customFormat="1">
      <c r="A150" s="144" t="s">
        <v>505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59">
        <v>2024823.45</v>
      </c>
    </row>
    <row r="151" spans="1:8" s="133" customFormat="1">
      <c r="A151" s="14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3" customFormat="1">
      <c r="A152" s="144" t="s">
        <v>510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8">
        <v>998700.78</v>
      </c>
    </row>
    <row r="153" spans="1:8" s="133" customFormat="1">
      <c r="A153" s="144" t="s">
        <v>511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3" customFormat="1">
      <c r="A154" s="144" t="s">
        <v>515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59">
        <v>1350981.11</v>
      </c>
    </row>
    <row r="155" spans="1:8" s="133" customFormat="1">
      <c r="A155" s="144" t="s">
        <v>516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3" customFormat="1">
      <c r="A156" s="144" t="s">
        <v>517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59">
        <v>2226161.9</v>
      </c>
    </row>
    <row r="157" spans="1:8" s="133" customFormat="1">
      <c r="A157" s="144" t="s">
        <v>523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4">
        <v>1971893.77</v>
      </c>
    </row>
    <row r="158" spans="1:8" s="133" customFormat="1" ht="15" thickBot="1">
      <c r="A158" s="144" t="s">
        <v>525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59">
        <v>2630153.17</v>
      </c>
    </row>
    <row r="159" spans="1:8" s="133" customFormat="1" ht="15" thickTop="1">
      <c r="A159" s="145"/>
      <c r="B159" s="206">
        <f>+SUM(B147:B158)</f>
        <v>0</v>
      </c>
      <c r="C159" s="206">
        <f t="shared" ref="C159:H159" si="13">+SUM(C147:C158)</f>
        <v>0</v>
      </c>
      <c r="D159" s="206">
        <f t="shared" si="13"/>
        <v>0</v>
      </c>
      <c r="E159" s="206">
        <f t="shared" si="13"/>
        <v>2900.61</v>
      </c>
      <c r="F159" s="206">
        <f t="shared" si="13"/>
        <v>4470511.82</v>
      </c>
      <c r="G159" s="206">
        <f t="shared" si="13"/>
        <v>16477325.789999999</v>
      </c>
      <c r="H159" s="206">
        <f t="shared" si="13"/>
        <v>20950738.219999999</v>
      </c>
    </row>
    <row r="160" spans="1:8" s="133" customFormat="1">
      <c r="A160" s="144" t="s">
        <v>528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52">
        <v>1827451.8</v>
      </c>
    </row>
    <row r="161" spans="1:8" s="133" customFormat="1">
      <c r="A161" s="144" t="s">
        <v>531</v>
      </c>
      <c r="B161" s="254">
        <v>0</v>
      </c>
      <c r="C161" s="254">
        <v>0</v>
      </c>
      <c r="D161" s="254">
        <v>0</v>
      </c>
      <c r="E161" s="254">
        <v>0</v>
      </c>
      <c r="F161" s="254">
        <v>688378.34</v>
      </c>
      <c r="G161" s="254">
        <v>2490392.4</v>
      </c>
      <c r="H161" s="255">
        <v>3178770.74</v>
      </c>
    </row>
    <row r="162" spans="1:8" s="133" customFormat="1">
      <c r="A162" s="14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52">
        <v>3629249.73</v>
      </c>
    </row>
    <row r="163" spans="1:8" s="133" customFormat="1">
      <c r="A163" s="144" t="s">
        <v>535</v>
      </c>
      <c r="B163" s="254">
        <v>0</v>
      </c>
      <c r="C163" s="254">
        <v>0</v>
      </c>
      <c r="D163" s="254">
        <v>0</v>
      </c>
      <c r="E163" s="254">
        <v>0</v>
      </c>
      <c r="F163" s="254">
        <v>644761.82999999996</v>
      </c>
      <c r="G163" s="254">
        <v>3939073.02</v>
      </c>
      <c r="H163" s="255">
        <v>4583834.8499999996</v>
      </c>
    </row>
    <row r="164" spans="1:8" s="133" customFormat="1">
      <c r="A164" s="144" t="s">
        <v>538</v>
      </c>
      <c r="B164" s="6">
        <v>0</v>
      </c>
      <c r="C164" s="6">
        <v>0</v>
      </c>
      <c r="D164" s="6">
        <v>4494.32</v>
      </c>
      <c r="E164" s="6">
        <v>0</v>
      </c>
      <c r="F164" s="6">
        <v>657989.18000000005</v>
      </c>
      <c r="G164" s="6">
        <v>2357351.9700000002</v>
      </c>
      <c r="H164" s="252">
        <v>3019835.47</v>
      </c>
    </row>
    <row r="165" spans="1:8" s="133" customFormat="1">
      <c r="A165" s="144" t="s">
        <v>540</v>
      </c>
      <c r="B165" s="254">
        <v>0</v>
      </c>
      <c r="C165" s="254">
        <v>0</v>
      </c>
      <c r="D165" s="254">
        <v>2208.27</v>
      </c>
      <c r="E165" s="254">
        <v>0</v>
      </c>
      <c r="F165" s="254">
        <v>743902.07</v>
      </c>
      <c r="G165" s="254">
        <v>3057855.9</v>
      </c>
      <c r="H165" s="255">
        <v>3803966.24</v>
      </c>
    </row>
    <row r="166" spans="1:8" s="133" customFormat="1">
      <c r="A166" s="144" t="s">
        <v>542</v>
      </c>
      <c r="B166" s="254">
        <v>0</v>
      </c>
      <c r="C166" s="254">
        <v>0</v>
      </c>
      <c r="D166" s="254">
        <v>0</v>
      </c>
      <c r="E166" s="254">
        <v>0</v>
      </c>
      <c r="F166" s="254">
        <v>484618.57</v>
      </c>
      <c r="G166" s="254">
        <v>2320616.7799999998</v>
      </c>
      <c r="H166" s="255">
        <v>2805235.35</v>
      </c>
    </row>
    <row r="167" spans="1:8" s="133" customFormat="1">
      <c r="A167" s="144" t="s">
        <v>543</v>
      </c>
      <c r="B167" s="6">
        <v>0</v>
      </c>
      <c r="C167" s="6">
        <v>0</v>
      </c>
      <c r="D167" s="6">
        <v>2361.58</v>
      </c>
      <c r="E167" s="6">
        <v>0</v>
      </c>
      <c r="F167" s="6">
        <v>385796.83</v>
      </c>
      <c r="G167" s="6">
        <v>2403517.8199999998</v>
      </c>
      <c r="H167" s="252">
        <v>2791676.23</v>
      </c>
    </row>
    <row r="168" spans="1:8" s="133" customFormat="1">
      <c r="A168" s="144" t="s">
        <v>546</v>
      </c>
      <c r="B168" s="254">
        <v>0</v>
      </c>
      <c r="C168" s="254">
        <v>0</v>
      </c>
      <c r="D168" s="254">
        <v>0</v>
      </c>
      <c r="E168" s="254">
        <v>0</v>
      </c>
      <c r="F168" s="254">
        <v>314780.99</v>
      </c>
      <c r="G168" s="254">
        <v>1539375.7</v>
      </c>
      <c r="H168" s="255">
        <v>1854156.69</v>
      </c>
    </row>
    <row r="169" spans="1:8" s="133" customFormat="1">
      <c r="A169" s="144" t="s">
        <v>549</v>
      </c>
      <c r="B169" s="6">
        <v>0</v>
      </c>
      <c r="C169" s="6">
        <v>0</v>
      </c>
      <c r="D169" s="6">
        <v>3595.46</v>
      </c>
      <c r="E169" s="6">
        <v>0</v>
      </c>
      <c r="F169" s="6">
        <v>643227.98</v>
      </c>
      <c r="G169" s="6">
        <v>2463153.1800000002</v>
      </c>
      <c r="H169" s="252">
        <v>3109976.62</v>
      </c>
    </row>
    <row r="170" spans="1:8" s="133" customFormat="1">
      <c r="A170" s="144" t="s">
        <v>553</v>
      </c>
      <c r="B170" s="254">
        <v>0</v>
      </c>
      <c r="C170" s="254">
        <v>0</v>
      </c>
      <c r="D170" s="254">
        <v>2806.85</v>
      </c>
      <c r="E170" s="254">
        <v>0</v>
      </c>
      <c r="F170" s="254">
        <v>981555.49</v>
      </c>
      <c r="G170" s="254">
        <v>3793737.48</v>
      </c>
      <c r="H170" s="255">
        <v>4778099.82</v>
      </c>
    </row>
    <row r="171" spans="1:8" s="133" customFormat="1" ht="15" thickBot="1">
      <c r="A171" s="144" t="s">
        <v>555</v>
      </c>
      <c r="B171" s="6">
        <v>0</v>
      </c>
      <c r="C171" s="6">
        <v>0</v>
      </c>
      <c r="D171" s="6">
        <v>5022.71</v>
      </c>
      <c r="E171" s="6">
        <v>0</v>
      </c>
      <c r="F171" s="6">
        <v>630755.43999999994</v>
      </c>
      <c r="G171" s="6">
        <v>2627763.7400000002</v>
      </c>
      <c r="H171" s="252">
        <v>3263541.89</v>
      </c>
    </row>
    <row r="172" spans="1:8" s="133" customFormat="1" ht="15" thickTop="1">
      <c r="A172" s="145"/>
      <c r="B172" s="206">
        <f>+SUM(B160:B171)</f>
        <v>0</v>
      </c>
      <c r="C172" s="206">
        <f t="shared" ref="C172:H172" si="14">+SUM(C160:C171)</f>
        <v>0</v>
      </c>
      <c r="D172" s="206">
        <f t="shared" si="14"/>
        <v>20489.190000000002</v>
      </c>
      <c r="E172" s="206">
        <f t="shared" si="14"/>
        <v>0</v>
      </c>
      <c r="F172" s="206">
        <f t="shared" si="14"/>
        <v>7087646.1399999987</v>
      </c>
      <c r="G172" s="206">
        <f t="shared" si="14"/>
        <v>31537660.100000001</v>
      </c>
      <c r="H172" s="206">
        <f t="shared" si="14"/>
        <v>38645795.430000007</v>
      </c>
    </row>
    <row r="173" spans="1:8" s="133" customFormat="1">
      <c r="A173" s="144" t="s">
        <v>557</v>
      </c>
      <c r="B173" s="254">
        <v>0</v>
      </c>
      <c r="C173" s="254">
        <v>0</v>
      </c>
      <c r="D173" s="254">
        <v>0</v>
      </c>
      <c r="E173" s="254">
        <v>0</v>
      </c>
      <c r="F173" s="254">
        <v>472821.99</v>
      </c>
      <c r="G173" s="254">
        <v>1786595.59</v>
      </c>
      <c r="H173" s="255">
        <v>2259417.58</v>
      </c>
    </row>
    <row r="174" spans="1:8" s="133" customFormat="1">
      <c r="A174" s="144" t="s">
        <v>559</v>
      </c>
      <c r="B174" s="6">
        <v>0</v>
      </c>
      <c r="C174" s="6">
        <v>0</v>
      </c>
      <c r="D174" s="6">
        <v>0</v>
      </c>
      <c r="E174" s="6">
        <v>0</v>
      </c>
      <c r="F174" s="6">
        <v>601745.32999999996</v>
      </c>
      <c r="G174" s="6">
        <v>2857791.3</v>
      </c>
      <c r="H174" s="252">
        <v>3459536.63</v>
      </c>
    </row>
    <row r="175" spans="1:8" s="133" customFormat="1">
      <c r="A175" s="144" t="s">
        <v>562</v>
      </c>
      <c r="B175" s="254">
        <v>0</v>
      </c>
      <c r="C175" s="254">
        <v>0</v>
      </c>
      <c r="D175" s="254">
        <v>0</v>
      </c>
      <c r="E175" s="254">
        <v>0</v>
      </c>
      <c r="F175" s="254">
        <v>515639.44</v>
      </c>
      <c r="G175" s="254">
        <v>4136008.49</v>
      </c>
      <c r="H175" s="255">
        <v>4651647.93</v>
      </c>
    </row>
    <row r="176" spans="1:8" s="133" customFormat="1">
      <c r="A176" s="144" t="s">
        <v>564</v>
      </c>
      <c r="B176" s="6">
        <v>0</v>
      </c>
      <c r="C176" s="6">
        <v>0</v>
      </c>
      <c r="D176" s="6">
        <v>2880.36</v>
      </c>
      <c r="E176" s="6">
        <v>0</v>
      </c>
      <c r="F176" s="6">
        <v>449900.99</v>
      </c>
      <c r="G176" s="6">
        <v>2372468.08</v>
      </c>
      <c r="H176" s="252">
        <v>2825249.43</v>
      </c>
    </row>
    <row r="177" spans="1:8" s="133" customFormat="1">
      <c r="A177" s="144" t="s">
        <v>567</v>
      </c>
      <c r="B177" s="254">
        <v>0</v>
      </c>
      <c r="C177" s="254">
        <v>0</v>
      </c>
      <c r="D177" s="254">
        <v>0</v>
      </c>
      <c r="E177" s="254">
        <v>0</v>
      </c>
      <c r="F177" s="254">
        <v>941383.95</v>
      </c>
      <c r="G177" s="254">
        <v>2551431.91</v>
      </c>
      <c r="H177" s="255">
        <v>3492815.86</v>
      </c>
    </row>
    <row r="178" spans="1:8" s="133" customFormat="1">
      <c r="A178" s="144" t="s">
        <v>571</v>
      </c>
      <c r="B178" s="6">
        <v>0</v>
      </c>
      <c r="C178" s="6">
        <v>0</v>
      </c>
      <c r="D178" s="6">
        <v>3077.45</v>
      </c>
      <c r="E178" s="6">
        <v>0</v>
      </c>
      <c r="F178" s="6">
        <v>711317.1</v>
      </c>
      <c r="G178" s="6">
        <v>2641479.9300000002</v>
      </c>
      <c r="H178" s="252">
        <v>3355874.48</v>
      </c>
    </row>
    <row r="179" spans="1:8" s="133" customFormat="1">
      <c r="A179" s="144" t="s">
        <v>573</v>
      </c>
      <c r="B179" s="254">
        <v>0</v>
      </c>
      <c r="C179" s="254">
        <v>0</v>
      </c>
      <c r="D179" s="254">
        <v>5822.72</v>
      </c>
      <c r="E179" s="254">
        <v>0</v>
      </c>
      <c r="F179" s="254">
        <v>258626.34</v>
      </c>
      <c r="G179" s="254">
        <v>1888665.75</v>
      </c>
      <c r="H179" s="255">
        <v>2153114.81</v>
      </c>
    </row>
    <row r="180" spans="1:8" s="133" customFormat="1">
      <c r="A180" s="144" t="s">
        <v>578</v>
      </c>
      <c r="B180" s="6">
        <v>0</v>
      </c>
      <c r="C180" s="6">
        <v>0</v>
      </c>
      <c r="D180" s="6">
        <v>10378.51</v>
      </c>
      <c r="E180" s="6">
        <v>0</v>
      </c>
      <c r="F180" s="6">
        <v>367185.56</v>
      </c>
      <c r="G180" s="6">
        <v>2193459.9300000002</v>
      </c>
      <c r="H180" s="252">
        <v>2571024</v>
      </c>
    </row>
    <row r="181" spans="1:8" s="133" customFormat="1">
      <c r="A181" s="144" t="s">
        <v>581</v>
      </c>
      <c r="B181" s="254">
        <v>0</v>
      </c>
      <c r="C181" s="254">
        <v>0</v>
      </c>
      <c r="D181" s="254">
        <v>0</v>
      </c>
      <c r="E181" s="254">
        <v>0</v>
      </c>
      <c r="F181" s="254">
        <v>231267.93</v>
      </c>
      <c r="G181" s="254">
        <v>2658760.98</v>
      </c>
      <c r="H181" s="255">
        <v>2890028.91</v>
      </c>
    </row>
    <row r="182" spans="1:8" s="133" customFormat="1">
      <c r="A182" s="144" t="s">
        <v>583</v>
      </c>
      <c r="B182" s="6">
        <v>0</v>
      </c>
      <c r="C182" s="6">
        <v>0</v>
      </c>
      <c r="D182" s="6">
        <v>0</v>
      </c>
      <c r="E182" s="6">
        <v>0</v>
      </c>
      <c r="F182" s="6">
        <v>287750.36</v>
      </c>
      <c r="G182" s="6">
        <v>2910037.17</v>
      </c>
      <c r="H182" s="252">
        <v>3197787.53</v>
      </c>
    </row>
    <row r="183" spans="1:8" s="133" customFormat="1">
      <c r="A183" s="144" t="s">
        <v>585</v>
      </c>
      <c r="B183" s="254">
        <v>0</v>
      </c>
      <c r="C183" s="254">
        <v>0</v>
      </c>
      <c r="D183" s="254">
        <v>0</v>
      </c>
      <c r="E183" s="254">
        <v>0</v>
      </c>
      <c r="F183" s="254">
        <v>400751.26</v>
      </c>
      <c r="G183" s="254">
        <v>2855230.47</v>
      </c>
      <c r="H183" s="255">
        <v>3255981.73</v>
      </c>
    </row>
    <row r="184" spans="1:8" s="133" customFormat="1" ht="15" thickBot="1">
      <c r="A184" s="144" t="s">
        <v>587</v>
      </c>
      <c r="B184" s="6">
        <v>0</v>
      </c>
      <c r="C184" s="6">
        <v>0</v>
      </c>
      <c r="D184" s="6">
        <v>0</v>
      </c>
      <c r="E184" s="6">
        <v>0</v>
      </c>
      <c r="F184" s="6">
        <v>215560.31</v>
      </c>
      <c r="G184" s="6">
        <v>2517766.5299999998</v>
      </c>
      <c r="H184" s="252">
        <v>2733326.84</v>
      </c>
    </row>
    <row r="185" spans="1:8" s="133" customFormat="1" ht="15" thickTop="1">
      <c r="A185" s="145"/>
      <c r="B185" s="206">
        <f>+SUM(B173:B184)</f>
        <v>0</v>
      </c>
      <c r="C185" s="206">
        <f t="shared" ref="C185:H185" si="15">+SUM(C173:C184)</f>
        <v>0</v>
      </c>
      <c r="D185" s="206">
        <f t="shared" si="15"/>
        <v>22159.040000000001</v>
      </c>
      <c r="E185" s="206">
        <f t="shared" si="15"/>
        <v>0</v>
      </c>
      <c r="F185" s="206">
        <f t="shared" si="15"/>
        <v>5453950.5599999987</v>
      </c>
      <c r="G185" s="206">
        <f t="shared" si="15"/>
        <v>31369696.129999995</v>
      </c>
      <c r="H185" s="206">
        <f t="shared" si="15"/>
        <v>36845805.730000004</v>
      </c>
    </row>
    <row r="186" spans="1:8" s="133" customFormat="1">
      <c r="A186" s="144" t="s">
        <v>606</v>
      </c>
      <c r="B186" s="6">
        <v>0</v>
      </c>
      <c r="C186" s="6">
        <v>0</v>
      </c>
      <c r="D186" s="6">
        <v>0</v>
      </c>
      <c r="E186" s="6">
        <v>37777.800000000003</v>
      </c>
      <c r="F186" s="6">
        <v>308022.34000000003</v>
      </c>
      <c r="G186" s="6">
        <v>2451919.25</v>
      </c>
      <c r="H186" s="252">
        <v>2797719.39</v>
      </c>
    </row>
    <row r="187" spans="1:8" s="133" customFormat="1">
      <c r="A187" s="144" t="s">
        <v>608</v>
      </c>
      <c r="B187" s="254">
        <v>0</v>
      </c>
      <c r="C187" s="254">
        <v>0</v>
      </c>
      <c r="D187" s="254">
        <v>0</v>
      </c>
      <c r="E187" s="254">
        <v>0</v>
      </c>
      <c r="F187" s="254">
        <v>579153.41</v>
      </c>
      <c r="G187" s="254">
        <v>3030535.66</v>
      </c>
      <c r="H187" s="255">
        <v>3609689.07</v>
      </c>
    </row>
    <row r="188" spans="1:8" s="133" customFormat="1">
      <c r="A188" s="144" t="s">
        <v>611</v>
      </c>
      <c r="B188" s="6">
        <v>0</v>
      </c>
      <c r="C188" s="6">
        <v>0</v>
      </c>
      <c r="D188" s="6">
        <v>0</v>
      </c>
      <c r="E188" s="6">
        <v>0</v>
      </c>
      <c r="F188" s="6">
        <v>615916.89</v>
      </c>
      <c r="G188" s="6">
        <v>3649824.29</v>
      </c>
      <c r="H188" s="252">
        <v>4265741.18</v>
      </c>
    </row>
    <row r="189" spans="1:8" s="133" customFormat="1">
      <c r="A189" s="144" t="s">
        <v>613</v>
      </c>
      <c r="B189" s="254">
        <v>0</v>
      </c>
      <c r="C189" s="254">
        <v>0</v>
      </c>
      <c r="D189" s="254">
        <v>0</v>
      </c>
      <c r="E189" s="254">
        <v>79298.179999999993</v>
      </c>
      <c r="F189" s="254">
        <v>336328.14</v>
      </c>
      <c r="G189" s="254">
        <v>3747841.83</v>
      </c>
      <c r="H189" s="255">
        <v>4163468.15</v>
      </c>
    </row>
    <row r="190" spans="1:8" s="133" customFormat="1">
      <c r="A190" s="144" t="s">
        <v>615</v>
      </c>
      <c r="B190" s="6">
        <v>0</v>
      </c>
      <c r="C190" s="6">
        <v>0</v>
      </c>
      <c r="D190" s="6">
        <v>0</v>
      </c>
      <c r="E190" s="6">
        <v>0</v>
      </c>
      <c r="F190" s="6">
        <v>280407.15999999997</v>
      </c>
      <c r="G190" s="6">
        <v>3521887.96</v>
      </c>
      <c r="H190" s="252">
        <v>3802295.12</v>
      </c>
    </row>
    <row r="191" spans="1:8" s="133" customFormat="1">
      <c r="A191" s="144" t="s">
        <v>618</v>
      </c>
      <c r="B191" s="254">
        <v>0</v>
      </c>
      <c r="C191" s="254">
        <v>0</v>
      </c>
      <c r="D191" s="254">
        <v>0</v>
      </c>
      <c r="E191" s="254">
        <v>0</v>
      </c>
      <c r="F191" s="254">
        <v>230345.62</v>
      </c>
      <c r="G191" s="254">
        <v>3472058.81</v>
      </c>
      <c r="H191" s="255">
        <v>3702404.43</v>
      </c>
    </row>
    <row r="192" spans="1:8" ht="18">
      <c r="A192" s="69" t="s">
        <v>182</v>
      </c>
      <c r="B192" s="67"/>
      <c r="C192" s="67"/>
      <c r="D192" s="67"/>
    </row>
    <row r="193" spans="1:4" ht="18">
      <c r="A193" s="195" t="s">
        <v>622</v>
      </c>
      <c r="B193" s="67"/>
      <c r="C193" s="67"/>
      <c r="D193" s="67"/>
    </row>
  </sheetData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193"/>
  <sheetViews>
    <sheetView zoomScaleNormal="100" workbookViewId="0">
      <pane ySplit="3" topLeftCell="A145" activePane="bottomLeft" state="frozen"/>
      <selection activeCell="A85" sqref="A85"/>
      <selection pane="bottomLeft" activeCell="F194" sqref="F194"/>
    </sheetView>
  </sheetViews>
  <sheetFormatPr baseColWidth="10" defaultRowHeight="14.4"/>
  <cols>
    <col min="1" max="1" width="12.44140625" customWidth="1"/>
    <col min="2" max="2" width="11.88671875" bestFit="1" customWidth="1"/>
    <col min="3" max="3" width="15.33203125" customWidth="1"/>
    <col min="4" max="4" width="14.5546875" customWidth="1"/>
    <col min="8" max="8" width="13.88671875" customWidth="1"/>
    <col min="9" max="9" width="14" customWidth="1"/>
    <col min="21" max="21" width="14.88671875" customWidth="1"/>
  </cols>
  <sheetData>
    <row r="1" spans="1:21" ht="48.75" customHeight="1">
      <c r="A1" s="298" t="s">
        <v>604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</row>
    <row r="2" spans="1:21">
      <c r="A2" s="2" t="s">
        <v>109</v>
      </c>
      <c r="B2" s="3" t="s">
        <v>342</v>
      </c>
      <c r="C2" s="72" t="s">
        <v>343</v>
      </c>
      <c r="D2" s="3" t="s">
        <v>344</v>
      </c>
      <c r="E2" s="3" t="s">
        <v>354</v>
      </c>
      <c r="F2" s="3" t="s">
        <v>355</v>
      </c>
      <c r="G2" s="3" t="s">
        <v>356</v>
      </c>
      <c r="H2" s="3" t="s">
        <v>345</v>
      </c>
      <c r="I2" s="3" t="s">
        <v>346</v>
      </c>
      <c r="J2" s="3" t="s">
        <v>347</v>
      </c>
      <c r="K2" s="3" t="s">
        <v>348</v>
      </c>
      <c r="L2" s="3" t="s">
        <v>349</v>
      </c>
      <c r="M2" s="3" t="s">
        <v>350</v>
      </c>
      <c r="N2" s="3" t="s">
        <v>357</v>
      </c>
      <c r="O2" s="3" t="s">
        <v>358</v>
      </c>
      <c r="P2" s="3" t="s">
        <v>351</v>
      </c>
      <c r="Q2" s="3" t="s">
        <v>360</v>
      </c>
      <c r="R2" s="3" t="s">
        <v>352</v>
      </c>
      <c r="S2" s="3" t="s">
        <v>353</v>
      </c>
      <c r="T2" s="3" t="s">
        <v>359</v>
      </c>
      <c r="U2" s="8" t="s">
        <v>108</v>
      </c>
    </row>
    <row r="3" spans="1:21" s="33" customFormat="1">
      <c r="A3" s="135" t="s">
        <v>110</v>
      </c>
      <c r="B3" s="31" t="s">
        <v>247</v>
      </c>
      <c r="C3" s="31" t="s">
        <v>172</v>
      </c>
      <c r="D3" s="31" t="s">
        <v>173</v>
      </c>
      <c r="E3" s="194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>
      <c r="A82" s="38" t="s">
        <v>190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>
      <c r="A83" s="38" t="s">
        <v>192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>
      <c r="A84" s="38" t="s">
        <v>193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>
      <c r="A85" s="38" t="s">
        <v>197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>
      <c r="A86" s="38" t="s">
        <v>198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>
      <c r="A87" s="38" t="s">
        <v>199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>
      <c r="A88" s="38" t="s">
        <v>200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>
      <c r="A89" s="38" t="s">
        <v>201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>
      <c r="A90" s="38" t="s">
        <v>202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>
      <c r="A91" s="38" t="s">
        <v>203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>
      <c r="A92" s="38" t="s">
        <v>204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" thickBot="1">
      <c r="A93" s="38" t="s">
        <v>205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3" customFormat="1" ht="15" thickTop="1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>
      <c r="A95" s="104" t="s">
        <v>206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>
      <c r="A96" s="104" t="s">
        <v>215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>
      <c r="A97" s="104" t="s">
        <v>224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>
      <c r="A98" s="104" t="s">
        <v>227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>
      <c r="A99" s="104" t="s">
        <v>228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>
      <c r="A100" s="104" t="s">
        <v>229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>
      <c r="A101" s="104" t="s">
        <v>231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>
      <c r="A102" s="104" t="s">
        <v>233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>
      <c r="A103" s="104" t="s">
        <v>236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>
      <c r="A104" s="104" t="s">
        <v>239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>
      <c r="A105" s="104" t="s">
        <v>242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" thickBot="1">
      <c r="A106" s="104" t="s">
        <v>246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" thickTop="1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3" customFormat="1">
      <c r="A108" s="104" t="s">
        <v>251</v>
      </c>
      <c r="B108" s="137">
        <v>1432.92</v>
      </c>
      <c r="C108" s="137">
        <v>120763.62</v>
      </c>
      <c r="D108" s="137">
        <v>923.52</v>
      </c>
      <c r="E108" s="137">
        <v>0</v>
      </c>
      <c r="F108" s="137">
        <v>0</v>
      </c>
      <c r="G108" s="137">
        <v>0</v>
      </c>
      <c r="H108" s="137">
        <v>317224.46999999997</v>
      </c>
      <c r="I108" s="137">
        <v>93554.42</v>
      </c>
      <c r="J108" s="137">
        <v>0</v>
      </c>
      <c r="K108" s="137">
        <v>148779.16</v>
      </c>
      <c r="L108" s="137">
        <v>554992.77</v>
      </c>
      <c r="M108" s="137">
        <v>20828.87</v>
      </c>
      <c r="N108" s="137">
        <v>0</v>
      </c>
      <c r="O108" s="137">
        <v>0</v>
      </c>
      <c r="P108" s="137">
        <v>0</v>
      </c>
      <c r="Q108" s="137">
        <v>0</v>
      </c>
      <c r="R108" s="137">
        <v>25447.48</v>
      </c>
      <c r="S108" s="137">
        <v>27064.3</v>
      </c>
      <c r="T108" s="137">
        <v>0</v>
      </c>
      <c r="U108" s="137">
        <f>SUM(Tabla13[[#This Row],[ 0207110000]:[ 04071900000]])</f>
        <v>1311011.53</v>
      </c>
    </row>
    <row r="109" spans="1:21" s="133" customFormat="1">
      <c r="A109" s="104" t="s">
        <v>253</v>
      </c>
      <c r="B109" s="137">
        <v>1432.92</v>
      </c>
      <c r="C109" s="137">
        <v>295.10000000000002</v>
      </c>
      <c r="D109" s="137">
        <v>192.32</v>
      </c>
      <c r="E109" s="137">
        <v>0</v>
      </c>
      <c r="F109" s="137">
        <v>0</v>
      </c>
      <c r="G109" s="137">
        <v>0</v>
      </c>
      <c r="H109" s="137">
        <v>131143.04000000001</v>
      </c>
      <c r="I109" s="137">
        <v>357522.52</v>
      </c>
      <c r="J109" s="137">
        <v>95927.84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703.97</v>
      </c>
      <c r="Q109" s="137">
        <v>0</v>
      </c>
      <c r="R109" s="137">
        <v>18432.29</v>
      </c>
      <c r="S109" s="137">
        <v>10099.4</v>
      </c>
      <c r="T109" s="137">
        <v>0</v>
      </c>
      <c r="U109" s="137">
        <f>SUM(Tabla13[[#This Row],[ 0207110000]:[ 04071900000]])</f>
        <v>615749.4</v>
      </c>
    </row>
    <row r="110" spans="1:21" s="133" customFormat="1">
      <c r="A110" s="104" t="s">
        <v>365</v>
      </c>
      <c r="B110" s="137">
        <v>0</v>
      </c>
      <c r="C110" s="137">
        <v>122251.22</v>
      </c>
      <c r="D110" s="137">
        <v>692.64</v>
      </c>
      <c r="E110" s="137">
        <v>0</v>
      </c>
      <c r="F110" s="137">
        <v>0</v>
      </c>
      <c r="G110" s="137">
        <v>0</v>
      </c>
      <c r="H110" s="137">
        <v>165430.51</v>
      </c>
      <c r="I110" s="137">
        <v>225843.47</v>
      </c>
      <c r="J110" s="137">
        <v>57489.43</v>
      </c>
      <c r="K110" s="137">
        <v>0</v>
      </c>
      <c r="L110" s="137">
        <v>751.52</v>
      </c>
      <c r="M110" s="137">
        <v>31816.76</v>
      </c>
      <c r="N110" s="137">
        <v>0</v>
      </c>
      <c r="O110" s="137">
        <v>0</v>
      </c>
      <c r="P110" s="137">
        <v>966.49</v>
      </c>
      <c r="Q110" s="137">
        <v>0</v>
      </c>
      <c r="R110" s="137">
        <v>31212.55</v>
      </c>
      <c r="S110" s="137">
        <v>4938.1000000000004</v>
      </c>
      <c r="T110" s="137">
        <v>0</v>
      </c>
      <c r="U110" s="137">
        <f>SUM(Tabla13[[#This Row],[ 0207110000]:[ 04071900000]])</f>
        <v>641392.69000000006</v>
      </c>
    </row>
    <row r="111" spans="1:21" s="133" customFormat="1">
      <c r="A111" s="104" t="s">
        <v>397</v>
      </c>
      <c r="B111" s="137">
        <v>0</v>
      </c>
      <c r="C111" s="137">
        <v>120763.62</v>
      </c>
      <c r="D111" s="137">
        <v>2077.92</v>
      </c>
      <c r="E111" s="137">
        <v>0</v>
      </c>
      <c r="F111" s="137">
        <v>0</v>
      </c>
      <c r="G111" s="137">
        <v>0</v>
      </c>
      <c r="H111" s="137">
        <v>291719.93</v>
      </c>
      <c r="I111" s="137">
        <v>148280.42000000001</v>
      </c>
      <c r="J111" s="137">
        <v>38320.22</v>
      </c>
      <c r="K111" s="137">
        <v>76203.520000000004</v>
      </c>
      <c r="L111" s="137">
        <v>988.84</v>
      </c>
      <c r="M111" s="137">
        <v>9034.5499999999993</v>
      </c>
      <c r="N111" s="137">
        <v>0</v>
      </c>
      <c r="O111" s="137">
        <v>0</v>
      </c>
      <c r="P111" s="137">
        <v>246.87</v>
      </c>
      <c r="Q111" s="137">
        <v>0</v>
      </c>
      <c r="R111" s="137">
        <v>370.3</v>
      </c>
      <c r="S111" s="137">
        <v>0</v>
      </c>
      <c r="T111" s="137">
        <v>0</v>
      </c>
      <c r="U111" s="137">
        <f>SUM(Tabla13[[#This Row],[ 0207110000]:[ 04071900000]])</f>
        <v>688006.19000000006</v>
      </c>
    </row>
    <row r="112" spans="1:21" s="133" customFormat="1">
      <c r="A112" s="104" t="s">
        <v>399</v>
      </c>
      <c r="B112" s="137">
        <v>0</v>
      </c>
      <c r="C112" s="137">
        <v>0</v>
      </c>
      <c r="D112" s="137">
        <v>923.52</v>
      </c>
      <c r="E112" s="137">
        <v>0</v>
      </c>
      <c r="F112" s="137">
        <v>0</v>
      </c>
      <c r="G112" s="137">
        <v>0</v>
      </c>
      <c r="H112" s="137">
        <v>318143.59999999998</v>
      </c>
      <c r="I112" s="137">
        <v>114313.52</v>
      </c>
      <c r="J112" s="137">
        <v>102397.67</v>
      </c>
      <c r="K112" s="137">
        <v>99791.12</v>
      </c>
      <c r="L112" s="137">
        <v>1977.68</v>
      </c>
      <c r="M112" s="137">
        <v>25465.83</v>
      </c>
      <c r="N112" s="137">
        <v>0</v>
      </c>
      <c r="O112" s="137">
        <v>0</v>
      </c>
      <c r="P112" s="137">
        <v>1215.81</v>
      </c>
      <c r="Q112" s="137">
        <v>0</v>
      </c>
      <c r="R112" s="137">
        <v>57187.09</v>
      </c>
      <c r="S112" s="137">
        <v>19600</v>
      </c>
      <c r="T112" s="137">
        <v>0</v>
      </c>
      <c r="U112" s="137">
        <f>SUM(Tabla13[[#This Row],[ 0207110000]:[ 04071900000]])</f>
        <v>741015.84000000008</v>
      </c>
    </row>
    <row r="113" spans="1:21" s="133" customFormat="1">
      <c r="A113" s="104" t="s">
        <v>401</v>
      </c>
      <c r="B113" s="137">
        <v>0</v>
      </c>
      <c r="C113" s="137">
        <v>0</v>
      </c>
      <c r="D113" s="137">
        <v>923.52</v>
      </c>
      <c r="E113" s="137">
        <v>0</v>
      </c>
      <c r="F113" s="137">
        <v>0</v>
      </c>
      <c r="G113" s="137">
        <v>0</v>
      </c>
      <c r="H113" s="137">
        <v>300638.77</v>
      </c>
      <c r="I113" s="137">
        <v>142748.60999999999</v>
      </c>
      <c r="J113" s="137">
        <v>57496.23</v>
      </c>
      <c r="K113" s="137">
        <v>57153.24</v>
      </c>
      <c r="L113" s="137">
        <v>1356.26</v>
      </c>
      <c r="M113" s="137">
        <v>39220.800000000003</v>
      </c>
      <c r="N113" s="137">
        <v>0</v>
      </c>
      <c r="O113" s="137">
        <v>0</v>
      </c>
      <c r="P113" s="137">
        <v>679.21</v>
      </c>
      <c r="Q113" s="137">
        <v>0</v>
      </c>
      <c r="R113" s="137">
        <v>529.46</v>
      </c>
      <c r="S113" s="137">
        <v>19600</v>
      </c>
      <c r="T113" s="137">
        <v>0</v>
      </c>
      <c r="U113" s="137">
        <f>SUM(Tabla13[[#This Row],[ 0207110000]:[ 04071900000]])</f>
        <v>620346.1</v>
      </c>
    </row>
    <row r="114" spans="1:21" s="133" customFormat="1">
      <c r="A114" s="104" t="s">
        <v>403</v>
      </c>
      <c r="B114" s="137">
        <v>0</v>
      </c>
      <c r="C114" s="137">
        <v>0</v>
      </c>
      <c r="D114" s="137">
        <v>923.52</v>
      </c>
      <c r="E114" s="137">
        <v>0</v>
      </c>
      <c r="F114" s="137">
        <v>0</v>
      </c>
      <c r="G114" s="137">
        <v>0</v>
      </c>
      <c r="H114" s="137">
        <v>380174.16</v>
      </c>
      <c r="I114" s="137">
        <v>20428.38</v>
      </c>
      <c r="J114" s="137">
        <v>29239.040000000001</v>
      </c>
      <c r="K114" s="137">
        <v>880.25</v>
      </c>
      <c r="L114" s="137">
        <v>80446.429999999993</v>
      </c>
      <c r="M114" s="137">
        <v>29643</v>
      </c>
      <c r="N114" s="137">
        <v>0</v>
      </c>
      <c r="O114" s="137">
        <v>0</v>
      </c>
      <c r="P114" s="137">
        <v>873.43</v>
      </c>
      <c r="Q114" s="137">
        <v>0</v>
      </c>
      <c r="R114" s="137">
        <v>26507.85</v>
      </c>
      <c r="S114" s="137">
        <v>19600</v>
      </c>
      <c r="T114" s="137">
        <v>0</v>
      </c>
      <c r="U114" s="137">
        <f>SUM(Tabla13[[#This Row],[ 0207110000]:[ 04071900000]])</f>
        <v>588716.06000000006</v>
      </c>
    </row>
    <row r="115" spans="1:21" s="133" customFormat="1">
      <c r="A115" s="104" t="s">
        <v>405</v>
      </c>
      <c r="B115" s="137">
        <v>0</v>
      </c>
      <c r="C115" s="137">
        <v>151.87</v>
      </c>
      <c r="D115" s="137">
        <v>20155.52</v>
      </c>
      <c r="E115" s="137">
        <v>0</v>
      </c>
      <c r="F115" s="137">
        <v>0</v>
      </c>
      <c r="G115" s="137">
        <v>0</v>
      </c>
      <c r="H115" s="137">
        <v>225059.41</v>
      </c>
      <c r="I115" s="137">
        <v>100566.93</v>
      </c>
      <c r="J115" s="137">
        <v>45777.65</v>
      </c>
      <c r="K115" s="137">
        <v>156.16999999999999</v>
      </c>
      <c r="L115" s="137">
        <v>179674.76</v>
      </c>
      <c r="M115" s="137">
        <v>22677.82</v>
      </c>
      <c r="N115" s="137">
        <v>0</v>
      </c>
      <c r="O115" s="137">
        <v>0</v>
      </c>
      <c r="P115" s="137">
        <v>2517.5700000000002</v>
      </c>
      <c r="Q115" s="137">
        <v>0</v>
      </c>
      <c r="R115" s="137">
        <v>39291.199999999997</v>
      </c>
      <c r="S115" s="137">
        <v>38384.11</v>
      </c>
      <c r="T115" s="137">
        <v>0</v>
      </c>
      <c r="U115" s="137">
        <f>SUM(Tabla13[[#This Row],[ 0207110000]:[ 04071900000]])</f>
        <v>674413.00999999989</v>
      </c>
    </row>
    <row r="116" spans="1:21" s="133" customFormat="1">
      <c r="A116" s="104" t="s">
        <v>413</v>
      </c>
      <c r="B116" s="137">
        <v>0</v>
      </c>
      <c r="C116" s="137">
        <v>0</v>
      </c>
      <c r="D116" s="137">
        <v>923.52</v>
      </c>
      <c r="E116" s="137">
        <v>0</v>
      </c>
      <c r="F116" s="137">
        <v>0</v>
      </c>
      <c r="G116" s="137">
        <v>0</v>
      </c>
      <c r="H116" s="137">
        <v>277040.15999999997</v>
      </c>
      <c r="I116" s="137">
        <v>204030.14</v>
      </c>
      <c r="J116" s="137">
        <v>58019.95</v>
      </c>
      <c r="K116" s="137">
        <v>18972.150000000001</v>
      </c>
      <c r="L116" s="137">
        <v>144744.32000000001</v>
      </c>
      <c r="M116" s="137">
        <v>29337.72</v>
      </c>
      <c r="N116" s="137">
        <v>0</v>
      </c>
      <c r="O116" s="137">
        <v>0</v>
      </c>
      <c r="P116" s="137">
        <v>910.23</v>
      </c>
      <c r="Q116" s="137">
        <v>0</v>
      </c>
      <c r="R116" s="137">
        <v>58739.66</v>
      </c>
      <c r="S116" s="137">
        <v>18858</v>
      </c>
      <c r="T116" s="137">
        <v>0</v>
      </c>
      <c r="U116" s="137">
        <f>SUM(Tabla13[[#This Row],[ 0207110000]:[ 04071900000]])</f>
        <v>811575.85</v>
      </c>
    </row>
    <row r="117" spans="1:21" s="133" customFormat="1">
      <c r="A117" s="104" t="s">
        <v>415</v>
      </c>
      <c r="B117" s="137">
        <v>0</v>
      </c>
      <c r="C117" s="137">
        <v>60480</v>
      </c>
      <c r="D117" s="137">
        <v>923.52</v>
      </c>
      <c r="E117" s="137">
        <v>0</v>
      </c>
      <c r="F117" s="137">
        <v>0</v>
      </c>
      <c r="G117" s="137">
        <v>0</v>
      </c>
      <c r="H117" s="137">
        <v>386100.02</v>
      </c>
      <c r="I117" s="137">
        <v>117363.75</v>
      </c>
      <c r="J117" s="137">
        <v>31153.05</v>
      </c>
      <c r="K117" s="137">
        <v>37374.449999999997</v>
      </c>
      <c r="L117" s="137">
        <v>102034.28</v>
      </c>
      <c r="M117" s="137">
        <v>34642.730000000003</v>
      </c>
      <c r="N117" s="137">
        <v>0</v>
      </c>
      <c r="O117" s="137">
        <v>0</v>
      </c>
      <c r="P117" s="137">
        <v>4686.4399999999996</v>
      </c>
      <c r="Q117" s="137">
        <v>0</v>
      </c>
      <c r="R117" s="137">
        <v>39900.239999999998</v>
      </c>
      <c r="S117" s="137">
        <v>56114</v>
      </c>
      <c r="T117" s="137">
        <v>0</v>
      </c>
      <c r="U117" s="137">
        <f>SUM(Tabla13[[#This Row],[ 0207110000]:[ 04071900000]])</f>
        <v>870772.48</v>
      </c>
    </row>
    <row r="118" spans="1:21" s="133" customFormat="1">
      <c r="A118" s="104" t="s">
        <v>417</v>
      </c>
      <c r="B118" s="137">
        <v>0</v>
      </c>
      <c r="C118" s="137">
        <v>404103.25</v>
      </c>
      <c r="D118" s="137">
        <v>1847.04</v>
      </c>
      <c r="E118" s="137">
        <v>0</v>
      </c>
      <c r="F118" s="137">
        <v>0</v>
      </c>
      <c r="G118" s="137">
        <v>0</v>
      </c>
      <c r="H118" s="137">
        <v>353114.21</v>
      </c>
      <c r="I118" s="137">
        <v>206401.09</v>
      </c>
      <c r="J118" s="137">
        <v>39536.879999999997</v>
      </c>
      <c r="K118" s="137">
        <v>0</v>
      </c>
      <c r="L118" s="137">
        <v>244689.24</v>
      </c>
      <c r="M118" s="137">
        <v>19160.11</v>
      </c>
      <c r="N118" s="137">
        <v>0</v>
      </c>
      <c r="O118" s="137">
        <v>0</v>
      </c>
      <c r="P118" s="137">
        <v>4485.71</v>
      </c>
      <c r="Q118" s="137">
        <v>0</v>
      </c>
      <c r="R118" s="137">
        <v>43259.23</v>
      </c>
      <c r="S118" s="137">
        <v>4900</v>
      </c>
      <c r="T118" s="137">
        <v>0</v>
      </c>
      <c r="U118" s="137">
        <f>SUM(Tabla13[[#This Row],[ 0207110000]:[ 04071900000]])</f>
        <v>1321496.76</v>
      </c>
    </row>
    <row r="119" spans="1:21" s="133" customFormat="1">
      <c r="A119" s="104" t="s">
        <v>419</v>
      </c>
      <c r="B119" s="137">
        <v>0</v>
      </c>
      <c r="C119" s="137">
        <v>612271.27</v>
      </c>
      <c r="D119" s="137">
        <v>2770.56</v>
      </c>
      <c r="E119" s="137">
        <v>0</v>
      </c>
      <c r="F119" s="137">
        <v>0</v>
      </c>
      <c r="G119" s="137">
        <v>0</v>
      </c>
      <c r="H119" s="137">
        <v>244861.21</v>
      </c>
      <c r="I119" s="137">
        <v>341527</v>
      </c>
      <c r="J119" s="137">
        <v>20753.43</v>
      </c>
      <c r="K119" s="137">
        <v>235870.1</v>
      </c>
      <c r="L119" s="137">
        <v>724367.39</v>
      </c>
      <c r="M119" s="137">
        <v>15871.94</v>
      </c>
      <c r="N119" s="137">
        <v>0</v>
      </c>
      <c r="O119" s="137">
        <v>0</v>
      </c>
      <c r="P119" s="137">
        <v>0</v>
      </c>
      <c r="Q119" s="137">
        <v>0</v>
      </c>
      <c r="R119" s="137">
        <v>5728.4</v>
      </c>
      <c r="S119" s="137">
        <v>29400</v>
      </c>
      <c r="T119" s="137">
        <v>0</v>
      </c>
      <c r="U119" s="137">
        <v>2233421.2999999998</v>
      </c>
    </row>
    <row r="120" spans="1:21">
      <c r="B120" s="171">
        <f>+SUM(B108:B119)</f>
        <v>2865.84</v>
      </c>
      <c r="C120" s="171">
        <f t="shared" ref="C120:U120" si="8">+SUM(C108:C119)</f>
        <v>1441079.95</v>
      </c>
      <c r="D120" s="171">
        <f t="shared" si="8"/>
        <v>33277.120000000003</v>
      </c>
      <c r="E120" s="171">
        <f t="shared" si="8"/>
        <v>0</v>
      </c>
      <c r="F120" s="171">
        <f t="shared" si="8"/>
        <v>0</v>
      </c>
      <c r="G120" s="171">
        <f t="shared" si="8"/>
        <v>0</v>
      </c>
      <c r="H120" s="171">
        <f t="shared" si="8"/>
        <v>3390649.4899999998</v>
      </c>
      <c r="I120" s="171">
        <f t="shared" si="8"/>
        <v>2072580.2499999998</v>
      </c>
      <c r="J120" s="171">
        <f t="shared" si="8"/>
        <v>576111.39</v>
      </c>
      <c r="K120" s="171">
        <f t="shared" si="8"/>
        <v>675180.16</v>
      </c>
      <c r="L120" s="171">
        <f t="shared" si="8"/>
        <v>2036023.4900000002</v>
      </c>
      <c r="M120" s="171">
        <f t="shared" si="8"/>
        <v>277700.13</v>
      </c>
      <c r="N120" s="171">
        <f t="shared" si="8"/>
        <v>0</v>
      </c>
      <c r="O120" s="171">
        <f t="shared" si="8"/>
        <v>0</v>
      </c>
      <c r="P120" s="171">
        <f t="shared" si="8"/>
        <v>17285.73</v>
      </c>
      <c r="Q120" s="171">
        <f t="shared" si="8"/>
        <v>0</v>
      </c>
      <c r="R120" s="171">
        <f t="shared" si="8"/>
        <v>346605.75000000006</v>
      </c>
      <c r="S120" s="171">
        <f t="shared" si="8"/>
        <v>248557.90999999997</v>
      </c>
      <c r="T120" s="171">
        <f t="shared" si="8"/>
        <v>0</v>
      </c>
      <c r="U120" s="171">
        <f t="shared" si="8"/>
        <v>11117917.210000001</v>
      </c>
    </row>
    <row r="121" spans="1:21">
      <c r="A121" s="104" t="s">
        <v>422</v>
      </c>
      <c r="B121" s="137">
        <v>312.10000000000002</v>
      </c>
      <c r="C121" s="137">
        <v>0</v>
      </c>
      <c r="D121" s="137">
        <v>923.52</v>
      </c>
      <c r="E121" s="137">
        <v>0</v>
      </c>
      <c r="F121" s="137">
        <v>0</v>
      </c>
      <c r="G121" s="137">
        <v>0</v>
      </c>
      <c r="H121" s="137">
        <v>196324.74</v>
      </c>
      <c r="I121" s="137">
        <v>207052.89</v>
      </c>
      <c r="J121" s="137">
        <v>13083.61</v>
      </c>
      <c r="K121" s="137">
        <v>302766.08000000002</v>
      </c>
      <c r="L121" s="137">
        <v>18955.82</v>
      </c>
      <c r="M121" s="137">
        <v>22160.17</v>
      </c>
      <c r="N121" s="137">
        <v>0</v>
      </c>
      <c r="O121" s="137">
        <v>0</v>
      </c>
      <c r="P121" s="137">
        <v>876.51</v>
      </c>
      <c r="Q121" s="137">
        <v>0</v>
      </c>
      <c r="R121" s="137">
        <v>5039.49</v>
      </c>
      <c r="S121" s="137">
        <v>4900</v>
      </c>
      <c r="T121" s="137">
        <v>0</v>
      </c>
      <c r="U121" s="107">
        <v>772394.93</v>
      </c>
    </row>
    <row r="122" spans="1:21" s="133" customFormat="1">
      <c r="A122" s="104" t="s">
        <v>426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0">
        <v>932312.8</v>
      </c>
    </row>
    <row r="123" spans="1:21" s="133" customFormat="1">
      <c r="A123" s="104" t="s">
        <v>429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1">
        <v>464818.43</v>
      </c>
    </row>
    <row r="124" spans="1:21" s="133" customFormat="1">
      <c r="A124" s="104" t="s">
        <v>439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0">
        <v>629573.81000000006</v>
      </c>
    </row>
    <row r="125" spans="1:21" s="133" customFormat="1">
      <c r="A125" s="104" t="s">
        <v>443</v>
      </c>
      <c r="B125" s="137">
        <v>0</v>
      </c>
      <c r="C125" s="137">
        <v>0</v>
      </c>
      <c r="D125" s="137">
        <v>2770.56</v>
      </c>
      <c r="E125" s="137">
        <v>0</v>
      </c>
      <c r="F125" s="137">
        <v>0</v>
      </c>
      <c r="G125" s="137">
        <v>0</v>
      </c>
      <c r="H125" s="137">
        <v>261335.65</v>
      </c>
      <c r="I125" s="137">
        <v>232737.92000000001</v>
      </c>
      <c r="J125" s="137">
        <v>89034.39</v>
      </c>
      <c r="K125" s="137">
        <v>0</v>
      </c>
      <c r="L125" s="137">
        <v>186215.6</v>
      </c>
      <c r="M125" s="137">
        <v>39278.47</v>
      </c>
      <c r="N125" s="137">
        <v>0</v>
      </c>
      <c r="O125" s="137">
        <v>0</v>
      </c>
      <c r="P125" s="137">
        <v>2888.16</v>
      </c>
      <c r="Q125" s="137">
        <v>0</v>
      </c>
      <c r="R125" s="137">
        <v>22138.18</v>
      </c>
      <c r="S125" s="137">
        <v>17014</v>
      </c>
      <c r="T125" s="137">
        <v>0</v>
      </c>
      <c r="U125" s="107">
        <v>853412.93</v>
      </c>
    </row>
    <row r="126" spans="1:21" s="133" customFormat="1">
      <c r="A126" s="104" t="s">
        <v>447</v>
      </c>
      <c r="B126" s="192">
        <v>0</v>
      </c>
      <c r="C126" s="192">
        <v>308286.56</v>
      </c>
      <c r="D126" s="192">
        <v>2770.56</v>
      </c>
      <c r="E126" s="192">
        <v>0</v>
      </c>
      <c r="F126" s="192">
        <v>0</v>
      </c>
      <c r="G126" s="192">
        <v>0</v>
      </c>
      <c r="H126" s="192">
        <v>178862.12</v>
      </c>
      <c r="I126" s="192">
        <v>137458.67000000001</v>
      </c>
      <c r="J126" s="192">
        <v>37356.17</v>
      </c>
      <c r="K126" s="192">
        <v>87464.18</v>
      </c>
      <c r="L126" s="192">
        <v>248133.12</v>
      </c>
      <c r="M126" s="192">
        <v>0</v>
      </c>
      <c r="N126" s="192">
        <v>0</v>
      </c>
      <c r="O126" s="192">
        <v>0</v>
      </c>
      <c r="P126" s="192">
        <v>792.41</v>
      </c>
      <c r="Q126" s="192">
        <v>0</v>
      </c>
      <c r="R126" s="192">
        <v>3020.03</v>
      </c>
      <c r="S126" s="192">
        <v>9800</v>
      </c>
      <c r="T126" s="192">
        <v>0</v>
      </c>
      <c r="U126" s="193">
        <v>1013943.82</v>
      </c>
    </row>
    <row r="127" spans="1:21" s="133" customFormat="1">
      <c r="A127" s="104" t="s">
        <v>450</v>
      </c>
      <c r="B127" s="137">
        <v>0</v>
      </c>
      <c r="C127" s="137">
        <v>554086.18999999994</v>
      </c>
      <c r="D127" s="137">
        <v>2770.56</v>
      </c>
      <c r="E127" s="137">
        <v>0</v>
      </c>
      <c r="F127" s="137">
        <v>0</v>
      </c>
      <c r="G127" s="137">
        <v>0</v>
      </c>
      <c r="H127" s="137">
        <v>256692.64</v>
      </c>
      <c r="I127" s="137">
        <v>204638.33</v>
      </c>
      <c r="J127" s="137">
        <v>45263.54</v>
      </c>
      <c r="K127" s="137">
        <v>154209.04999999999</v>
      </c>
      <c r="L127" s="137">
        <v>248133.12</v>
      </c>
      <c r="M127" s="137">
        <v>30652.22</v>
      </c>
      <c r="N127" s="137">
        <v>0</v>
      </c>
      <c r="O127" s="137">
        <v>0</v>
      </c>
      <c r="P127" s="137">
        <v>2308.96</v>
      </c>
      <c r="Q127" s="137">
        <v>0</v>
      </c>
      <c r="R127" s="137">
        <v>26200.62</v>
      </c>
      <c r="S127" s="137">
        <v>7448</v>
      </c>
      <c r="T127" s="137">
        <v>0</v>
      </c>
      <c r="U127" s="106">
        <v>1532403.23</v>
      </c>
    </row>
    <row r="128" spans="1:21" s="133" customFormat="1">
      <c r="A128" s="104" t="s">
        <v>451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3">
        <v>1079232.29</v>
      </c>
    </row>
    <row r="129" spans="1:21" s="133" customFormat="1">
      <c r="A129" s="104" t="s">
        <v>454</v>
      </c>
      <c r="B129" s="137">
        <v>0</v>
      </c>
      <c r="C129" s="137">
        <v>438343.66</v>
      </c>
      <c r="D129" s="137">
        <v>1847.04</v>
      </c>
      <c r="E129" s="137">
        <v>0</v>
      </c>
      <c r="F129" s="137">
        <v>0</v>
      </c>
      <c r="G129" s="137">
        <v>0</v>
      </c>
      <c r="H129" s="137">
        <v>262246.83</v>
      </c>
      <c r="I129" s="137">
        <v>219103.51</v>
      </c>
      <c r="J129" s="137">
        <v>32069.31</v>
      </c>
      <c r="K129" s="137">
        <v>161097.56</v>
      </c>
      <c r="L129" s="137">
        <v>103388.8</v>
      </c>
      <c r="M129" s="137">
        <v>25106.11</v>
      </c>
      <c r="N129" s="137">
        <v>0</v>
      </c>
      <c r="O129" s="137">
        <v>0</v>
      </c>
      <c r="P129" s="137">
        <v>1440</v>
      </c>
      <c r="Q129" s="137">
        <v>0</v>
      </c>
      <c r="R129" s="137">
        <v>9251.8799999999992</v>
      </c>
      <c r="S129" s="137">
        <v>38462.449999999997</v>
      </c>
      <c r="T129" s="137">
        <v>0</v>
      </c>
      <c r="U129" s="106">
        <v>1292357.1499999999</v>
      </c>
    </row>
    <row r="130" spans="1:21" s="133" customFormat="1">
      <c r="A130" s="104" t="s">
        <v>457</v>
      </c>
      <c r="B130" s="199">
        <v>0</v>
      </c>
      <c r="C130" s="199">
        <v>250439.12</v>
      </c>
      <c r="D130" s="199">
        <v>2770.56</v>
      </c>
      <c r="E130" s="199">
        <v>0</v>
      </c>
      <c r="F130" s="199">
        <v>0</v>
      </c>
      <c r="G130" s="199">
        <v>0</v>
      </c>
      <c r="H130" s="199">
        <v>223211.29</v>
      </c>
      <c r="I130" s="199">
        <v>343868.1</v>
      </c>
      <c r="J130" s="199">
        <v>18325.32</v>
      </c>
      <c r="K130" s="199">
        <v>38024.370000000003</v>
      </c>
      <c r="L130" s="199">
        <v>266529.52</v>
      </c>
      <c r="M130" s="199">
        <v>18247.73</v>
      </c>
      <c r="N130" s="199">
        <v>0</v>
      </c>
      <c r="O130" s="199">
        <v>0</v>
      </c>
      <c r="P130" s="199">
        <v>1856.01</v>
      </c>
      <c r="Q130" s="199">
        <v>0</v>
      </c>
      <c r="R130" s="199">
        <v>6720.93</v>
      </c>
      <c r="S130" s="199">
        <v>75010</v>
      </c>
      <c r="T130" s="199">
        <v>0</v>
      </c>
      <c r="U130" s="202">
        <v>1245002.95</v>
      </c>
    </row>
    <row r="131" spans="1:21" s="133" customFormat="1">
      <c r="A131" s="104" t="s">
        <v>460</v>
      </c>
      <c r="B131" s="137">
        <v>0</v>
      </c>
      <c r="C131" s="137">
        <v>238588.32</v>
      </c>
      <c r="D131" s="137">
        <v>2770.56</v>
      </c>
      <c r="E131" s="137">
        <v>0</v>
      </c>
      <c r="F131" s="137">
        <v>0</v>
      </c>
      <c r="G131" s="137">
        <v>0</v>
      </c>
      <c r="H131" s="137">
        <v>299388.32</v>
      </c>
      <c r="I131" s="137">
        <v>240926.89</v>
      </c>
      <c r="J131" s="137">
        <v>51882.43</v>
      </c>
      <c r="K131" s="137">
        <v>156921.22</v>
      </c>
      <c r="L131" s="137">
        <v>831318.05</v>
      </c>
      <c r="M131" s="137">
        <v>26558.95</v>
      </c>
      <c r="N131" s="137">
        <v>0</v>
      </c>
      <c r="O131" s="137">
        <v>0</v>
      </c>
      <c r="P131" s="137">
        <v>1547.64</v>
      </c>
      <c r="Q131" s="137">
        <v>0</v>
      </c>
      <c r="R131" s="137">
        <v>21114.62</v>
      </c>
      <c r="S131" s="137">
        <v>21786</v>
      </c>
      <c r="T131" s="137">
        <v>0</v>
      </c>
      <c r="U131" s="106">
        <v>1892803</v>
      </c>
    </row>
    <row r="132" spans="1:21" s="133" customFormat="1" ht="15" thickBot="1">
      <c r="A132" s="104" t="s">
        <v>465</v>
      </c>
      <c r="B132" s="137">
        <v>0</v>
      </c>
      <c r="C132" s="137">
        <v>461998.6</v>
      </c>
      <c r="D132" s="137">
        <v>1847.04</v>
      </c>
      <c r="E132" s="137">
        <v>0</v>
      </c>
      <c r="F132" s="137">
        <v>0</v>
      </c>
      <c r="G132" s="137">
        <v>0</v>
      </c>
      <c r="H132" s="137">
        <v>233142.63</v>
      </c>
      <c r="I132" s="137">
        <v>337300.19</v>
      </c>
      <c r="J132" s="137">
        <v>10720.31</v>
      </c>
      <c r="K132" s="137">
        <v>327449.28000000003</v>
      </c>
      <c r="L132" s="137">
        <v>394434.29</v>
      </c>
      <c r="M132" s="137">
        <v>14969.7</v>
      </c>
      <c r="N132" s="137">
        <v>0</v>
      </c>
      <c r="O132" s="137">
        <v>0</v>
      </c>
      <c r="P132" s="137">
        <v>1906.39</v>
      </c>
      <c r="Q132" s="137">
        <v>0</v>
      </c>
      <c r="R132" s="137">
        <v>20863.78</v>
      </c>
      <c r="S132" s="137">
        <v>33320</v>
      </c>
      <c r="T132" s="137">
        <v>0</v>
      </c>
      <c r="U132" s="106">
        <v>1837952.21</v>
      </c>
    </row>
    <row r="133" spans="1:21" s="133" customFormat="1" ht="15" thickTop="1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3" customFormat="1">
      <c r="A134" s="104" t="s">
        <v>470</v>
      </c>
      <c r="B134" s="137">
        <v>0</v>
      </c>
      <c r="C134" s="137">
        <v>150543.26999999999</v>
      </c>
      <c r="D134" s="137">
        <v>2770.56</v>
      </c>
      <c r="E134" s="137">
        <v>0</v>
      </c>
      <c r="F134" s="137">
        <v>0</v>
      </c>
      <c r="G134" s="137">
        <v>0</v>
      </c>
      <c r="H134" s="137">
        <v>265904.34000000003</v>
      </c>
      <c r="I134" s="137">
        <v>275374</v>
      </c>
      <c r="J134" s="137">
        <v>14018.87</v>
      </c>
      <c r="K134" s="137">
        <v>0</v>
      </c>
      <c r="L134" s="137">
        <v>20677.759999999998</v>
      </c>
      <c r="M134" s="137">
        <v>1705.52</v>
      </c>
      <c r="N134" s="137">
        <v>0</v>
      </c>
      <c r="O134" s="137">
        <v>0</v>
      </c>
      <c r="P134" s="137">
        <v>1612.92</v>
      </c>
      <c r="Q134" s="137">
        <v>0</v>
      </c>
      <c r="R134" s="137">
        <v>14224.49</v>
      </c>
      <c r="S134" s="137">
        <v>50926.05</v>
      </c>
      <c r="T134" s="137">
        <v>0</v>
      </c>
      <c r="U134" s="107">
        <v>797757.78</v>
      </c>
    </row>
    <row r="135" spans="1:21" s="133" customFormat="1">
      <c r="A135" s="104" t="s">
        <v>472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11498.29</v>
      </c>
      <c r="R135" s="74">
        <v>16741.72</v>
      </c>
      <c r="S135" s="74">
        <v>31067.95</v>
      </c>
      <c r="T135" s="74">
        <v>0</v>
      </c>
      <c r="U135" s="180">
        <v>824388.54</v>
      </c>
    </row>
    <row r="136" spans="1:21" s="133" customFormat="1">
      <c r="A136" s="104" t="s">
        <v>474</v>
      </c>
      <c r="B136" s="137">
        <v>0</v>
      </c>
      <c r="C136" s="137">
        <v>149485.6</v>
      </c>
      <c r="D136" s="137">
        <v>1847.04</v>
      </c>
      <c r="E136" s="137">
        <v>0</v>
      </c>
      <c r="F136" s="137">
        <v>0</v>
      </c>
      <c r="G136" s="137">
        <v>0</v>
      </c>
      <c r="H136" s="137">
        <v>210094.55</v>
      </c>
      <c r="I136" s="137">
        <v>323197.34999999998</v>
      </c>
      <c r="J136" s="137">
        <v>10399.620000000001</v>
      </c>
      <c r="K136" s="137">
        <v>0</v>
      </c>
      <c r="L136" s="137">
        <v>0</v>
      </c>
      <c r="M136" s="137">
        <v>32485.93</v>
      </c>
      <c r="N136" s="137">
        <v>0</v>
      </c>
      <c r="O136" s="137">
        <v>0</v>
      </c>
      <c r="P136" s="137">
        <v>1680.74</v>
      </c>
      <c r="Q136" s="137">
        <v>0</v>
      </c>
      <c r="R136" s="137">
        <v>20849.09</v>
      </c>
      <c r="S136" s="137">
        <v>16536</v>
      </c>
      <c r="T136" s="137">
        <v>0</v>
      </c>
      <c r="U136" s="107">
        <v>766575.92</v>
      </c>
    </row>
    <row r="137" spans="1:21" s="133" customFormat="1">
      <c r="A137" s="104" t="s">
        <v>476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0</v>
      </c>
      <c r="R137" s="74">
        <v>0</v>
      </c>
      <c r="S137" s="74">
        <v>44588.959999999999</v>
      </c>
      <c r="T137" s="74">
        <v>0</v>
      </c>
      <c r="U137" s="180">
        <v>718515.59</v>
      </c>
    </row>
    <row r="138" spans="1:21" s="133" customFormat="1">
      <c r="A138" s="104" t="s">
        <v>478</v>
      </c>
      <c r="B138" s="137">
        <v>0</v>
      </c>
      <c r="C138" s="137">
        <v>0</v>
      </c>
      <c r="D138" s="137">
        <v>21775.52</v>
      </c>
      <c r="E138" s="137">
        <v>0</v>
      </c>
      <c r="F138" s="137">
        <v>0</v>
      </c>
      <c r="G138" s="137">
        <v>0</v>
      </c>
      <c r="H138" s="137">
        <v>303153.31</v>
      </c>
      <c r="I138" s="137">
        <v>228356.48000000001</v>
      </c>
      <c r="J138" s="137">
        <v>6743.56</v>
      </c>
      <c r="K138" s="137">
        <v>38496.78</v>
      </c>
      <c r="L138" s="137">
        <v>166635.79999999999</v>
      </c>
      <c r="M138" s="137">
        <v>21979.17</v>
      </c>
      <c r="N138" s="137">
        <v>0</v>
      </c>
      <c r="O138" s="137">
        <v>0</v>
      </c>
      <c r="P138" s="137">
        <v>1971.87</v>
      </c>
      <c r="Q138" s="137">
        <v>0</v>
      </c>
      <c r="R138" s="137">
        <v>21485.91</v>
      </c>
      <c r="S138" s="137">
        <v>37620.980000000003</v>
      </c>
      <c r="T138" s="137">
        <v>0</v>
      </c>
      <c r="U138" s="107">
        <v>848219.38</v>
      </c>
    </row>
    <row r="139" spans="1:21" s="133" customFormat="1">
      <c r="A139" s="104" t="s">
        <v>480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3">
        <v>1037746.14</v>
      </c>
    </row>
    <row r="140" spans="1:21" s="133" customFormat="1">
      <c r="A140" s="104" t="s">
        <v>482</v>
      </c>
      <c r="B140" s="137">
        <v>0</v>
      </c>
      <c r="C140" s="137">
        <v>340581.28</v>
      </c>
      <c r="D140" s="137">
        <v>38819.19</v>
      </c>
      <c r="E140" s="137">
        <v>0</v>
      </c>
      <c r="F140" s="137">
        <v>0</v>
      </c>
      <c r="G140" s="137">
        <v>0</v>
      </c>
      <c r="H140" s="137">
        <v>194189.8</v>
      </c>
      <c r="I140" s="137">
        <v>239477.79</v>
      </c>
      <c r="J140" s="137">
        <v>48511.42</v>
      </c>
      <c r="K140" s="137">
        <v>94348.1</v>
      </c>
      <c r="L140" s="137">
        <v>145148.5</v>
      </c>
      <c r="M140" s="137">
        <v>21009.22</v>
      </c>
      <c r="N140" s="137">
        <v>0</v>
      </c>
      <c r="O140" s="137">
        <v>0</v>
      </c>
      <c r="P140" s="137">
        <v>1991.76</v>
      </c>
      <c r="Q140" s="137">
        <v>0</v>
      </c>
      <c r="R140" s="137">
        <v>10181.4</v>
      </c>
      <c r="S140" s="137">
        <v>13188</v>
      </c>
      <c r="T140" s="137">
        <v>0</v>
      </c>
      <c r="U140" s="106">
        <v>1147446.46</v>
      </c>
    </row>
    <row r="141" spans="1:21" s="133" customFormat="1">
      <c r="A141" s="104" t="s">
        <v>485</v>
      </c>
      <c r="B141" s="192">
        <v>0</v>
      </c>
      <c r="C141" s="192">
        <v>18875.25</v>
      </c>
      <c r="D141" s="192">
        <v>25879.46</v>
      </c>
      <c r="E141" s="192">
        <v>0</v>
      </c>
      <c r="F141" s="192">
        <v>0</v>
      </c>
      <c r="G141" s="192">
        <v>0</v>
      </c>
      <c r="H141" s="192">
        <v>330808.43</v>
      </c>
      <c r="I141" s="192">
        <v>392413.45</v>
      </c>
      <c r="J141" s="192">
        <v>25243.13</v>
      </c>
      <c r="K141" s="192">
        <v>77578.62</v>
      </c>
      <c r="L141" s="192">
        <v>102957.86</v>
      </c>
      <c r="M141" s="192">
        <v>22940.54</v>
      </c>
      <c r="N141" s="192">
        <v>0</v>
      </c>
      <c r="O141" s="192">
        <v>0</v>
      </c>
      <c r="P141" s="192">
        <v>1793.85</v>
      </c>
      <c r="Q141" s="192">
        <v>0</v>
      </c>
      <c r="R141" s="192">
        <v>6614.65</v>
      </c>
      <c r="S141" s="192">
        <v>28600</v>
      </c>
      <c r="T141" s="192">
        <v>0</v>
      </c>
      <c r="U141" s="193">
        <v>1033705.24</v>
      </c>
    </row>
    <row r="142" spans="1:21" s="133" customFormat="1">
      <c r="A142" s="104" t="s">
        <v>488</v>
      </c>
      <c r="B142" s="137">
        <v>0</v>
      </c>
      <c r="C142" s="137">
        <v>121319.16</v>
      </c>
      <c r="D142" s="137">
        <v>33702.19</v>
      </c>
      <c r="E142" s="137">
        <v>0</v>
      </c>
      <c r="F142" s="137">
        <v>0</v>
      </c>
      <c r="G142" s="137">
        <v>0</v>
      </c>
      <c r="H142" s="137">
        <v>241124.05</v>
      </c>
      <c r="I142" s="137">
        <v>333066.90999999997</v>
      </c>
      <c r="J142" s="137">
        <v>28591.5</v>
      </c>
      <c r="K142" s="137">
        <v>70761.3</v>
      </c>
      <c r="L142" s="137">
        <v>248231.98</v>
      </c>
      <c r="M142" s="137">
        <v>57069.38</v>
      </c>
      <c r="N142" s="137">
        <v>0</v>
      </c>
      <c r="O142" s="137">
        <v>0</v>
      </c>
      <c r="P142" s="137">
        <v>2439.1999999999998</v>
      </c>
      <c r="Q142" s="137">
        <v>0</v>
      </c>
      <c r="R142" s="137">
        <v>21610.83</v>
      </c>
      <c r="S142" s="137">
        <v>49368.95</v>
      </c>
      <c r="T142" s="137">
        <v>0</v>
      </c>
      <c r="U142" s="106">
        <v>1207285.45</v>
      </c>
    </row>
    <row r="143" spans="1:21" s="133" customFormat="1">
      <c r="A143" s="104" t="s">
        <v>491</v>
      </c>
      <c r="B143" s="192">
        <v>0</v>
      </c>
      <c r="C143" s="192">
        <v>273418.42</v>
      </c>
      <c r="D143" s="192">
        <v>0</v>
      </c>
      <c r="E143" s="192">
        <v>0</v>
      </c>
      <c r="F143" s="192">
        <v>0</v>
      </c>
      <c r="G143" s="192">
        <v>0</v>
      </c>
      <c r="H143" s="192">
        <v>323107.19</v>
      </c>
      <c r="I143" s="192">
        <v>443217.1</v>
      </c>
      <c r="J143" s="192">
        <v>18325.32</v>
      </c>
      <c r="K143" s="192">
        <v>0</v>
      </c>
      <c r="L143" s="192">
        <v>123905.94</v>
      </c>
      <c r="M143" s="192">
        <v>12879.92</v>
      </c>
      <c r="N143" s="192">
        <v>0</v>
      </c>
      <c r="O143" s="192">
        <v>0</v>
      </c>
      <c r="P143" s="192">
        <v>2665.42</v>
      </c>
      <c r="Q143" s="192">
        <v>2008.83</v>
      </c>
      <c r="R143" s="192">
        <v>32019.360000000001</v>
      </c>
      <c r="S143" s="192">
        <v>121317.97</v>
      </c>
      <c r="T143" s="192">
        <v>0</v>
      </c>
      <c r="U143" s="193">
        <v>1350856.64</v>
      </c>
    </row>
    <row r="144" spans="1:21" s="133" customFormat="1">
      <c r="A144" s="104" t="s">
        <v>494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3" customFormat="1" ht="15" thickBot="1">
      <c r="A145" s="104" t="s">
        <v>496</v>
      </c>
      <c r="B145" s="192">
        <v>0</v>
      </c>
      <c r="C145" s="192">
        <v>216141.73</v>
      </c>
      <c r="D145" s="192">
        <v>65250</v>
      </c>
      <c r="E145" s="192">
        <v>0</v>
      </c>
      <c r="F145" s="192">
        <v>0</v>
      </c>
      <c r="G145" s="192">
        <v>0</v>
      </c>
      <c r="H145" s="192">
        <v>245105.69</v>
      </c>
      <c r="I145" s="192">
        <v>359642.98</v>
      </c>
      <c r="J145" s="192">
        <v>0</v>
      </c>
      <c r="K145" s="192">
        <v>161526.26999999999</v>
      </c>
      <c r="L145" s="192">
        <v>160075.72</v>
      </c>
      <c r="M145" s="192">
        <v>9031.9500000000007</v>
      </c>
      <c r="N145" s="192">
        <v>0</v>
      </c>
      <c r="O145" s="192">
        <v>0</v>
      </c>
      <c r="P145" s="192">
        <v>2365.09</v>
      </c>
      <c r="Q145" s="192">
        <v>0</v>
      </c>
      <c r="R145" s="192">
        <v>4103.6000000000004</v>
      </c>
      <c r="S145" s="192">
        <v>29633.97</v>
      </c>
      <c r="T145" s="192">
        <v>0</v>
      </c>
      <c r="U145" s="193">
        <v>1252877</v>
      </c>
    </row>
    <row r="146" spans="1:21" s="133" customFormat="1" ht="15" thickTop="1">
      <c r="A146" s="245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13507.12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3" customFormat="1">
      <c r="A147" s="104" t="s">
        <v>498</v>
      </c>
      <c r="B147" s="137">
        <v>0</v>
      </c>
      <c r="C147" s="137">
        <v>23777.1</v>
      </c>
      <c r="D147" s="137">
        <v>110250</v>
      </c>
      <c r="E147" s="137">
        <v>0</v>
      </c>
      <c r="F147" s="137">
        <v>0</v>
      </c>
      <c r="G147" s="137">
        <v>0</v>
      </c>
      <c r="H147" s="137">
        <v>284179.36</v>
      </c>
      <c r="I147" s="137">
        <v>349942.64</v>
      </c>
      <c r="J147" s="137">
        <v>10537.06</v>
      </c>
      <c r="K147" s="137">
        <v>0</v>
      </c>
      <c r="L147" s="137">
        <v>0</v>
      </c>
      <c r="M147" s="137">
        <v>86622.03</v>
      </c>
      <c r="N147" s="137">
        <v>0</v>
      </c>
      <c r="O147" s="137">
        <v>0</v>
      </c>
      <c r="P147" s="137">
        <v>737.85</v>
      </c>
      <c r="Q147" s="137">
        <v>0</v>
      </c>
      <c r="R147" s="137">
        <v>7357.82</v>
      </c>
      <c r="S147" s="137">
        <v>8081.99</v>
      </c>
      <c r="T147" s="137">
        <v>0</v>
      </c>
      <c r="U147" s="107">
        <v>881485.85</v>
      </c>
    </row>
    <row r="148" spans="1:21" s="133" customFormat="1">
      <c r="A148" s="104" t="s">
        <v>500</v>
      </c>
      <c r="B148" s="192">
        <v>0</v>
      </c>
      <c r="C148" s="192">
        <v>92771.93</v>
      </c>
      <c r="D148" s="192">
        <v>0</v>
      </c>
      <c r="E148" s="192">
        <v>0</v>
      </c>
      <c r="F148" s="192">
        <v>0</v>
      </c>
      <c r="G148" s="192">
        <v>0</v>
      </c>
      <c r="H148" s="192">
        <v>279524.64</v>
      </c>
      <c r="I148" s="192">
        <v>324231.2</v>
      </c>
      <c r="J148" s="192">
        <v>0</v>
      </c>
      <c r="K148" s="192">
        <v>18670.05</v>
      </c>
      <c r="L148" s="192">
        <v>41722.94</v>
      </c>
      <c r="M148" s="192">
        <v>0</v>
      </c>
      <c r="N148" s="192">
        <v>0</v>
      </c>
      <c r="O148" s="192">
        <v>0</v>
      </c>
      <c r="P148" s="192">
        <v>2507.0300000000002</v>
      </c>
      <c r="Q148" s="192">
        <v>0</v>
      </c>
      <c r="R148" s="192">
        <v>23311.48</v>
      </c>
      <c r="S148" s="192">
        <v>18248</v>
      </c>
      <c r="T148" s="192">
        <v>0</v>
      </c>
      <c r="U148" s="193">
        <v>800987.27</v>
      </c>
    </row>
    <row r="149" spans="1:21" s="133" customFormat="1">
      <c r="A149" s="104" t="s">
        <v>501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3" customFormat="1">
      <c r="A150" s="104" t="s">
        <v>505</v>
      </c>
      <c r="B150" s="192">
        <v>0</v>
      </c>
      <c r="C150" s="192">
        <v>0</v>
      </c>
      <c r="D150" s="192">
        <v>0</v>
      </c>
      <c r="E150" s="192">
        <v>0</v>
      </c>
      <c r="F150" s="192">
        <v>0</v>
      </c>
      <c r="G150" s="192">
        <v>0</v>
      </c>
      <c r="H150" s="192">
        <v>204530.59</v>
      </c>
      <c r="I150" s="192">
        <v>536669.79</v>
      </c>
      <c r="J150" s="192">
        <v>131942.32</v>
      </c>
      <c r="K150" s="192">
        <v>138595.28</v>
      </c>
      <c r="L150" s="192">
        <v>233459.59</v>
      </c>
      <c r="M150" s="192">
        <v>0</v>
      </c>
      <c r="N150" s="192">
        <v>0</v>
      </c>
      <c r="O150" s="192">
        <v>0</v>
      </c>
      <c r="P150" s="192">
        <v>2021</v>
      </c>
      <c r="Q150" s="192">
        <v>0</v>
      </c>
      <c r="R150" s="192">
        <v>0</v>
      </c>
      <c r="S150" s="192">
        <v>0</v>
      </c>
      <c r="T150" s="192">
        <v>0</v>
      </c>
      <c r="U150" s="193">
        <v>1276207.33</v>
      </c>
    </row>
    <row r="151" spans="1:21" s="133" customFormat="1">
      <c r="A151" s="10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3" customFormat="1">
      <c r="A152" s="104" t="s">
        <v>510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0</v>
      </c>
      <c r="H152" s="192">
        <v>497423.6</v>
      </c>
      <c r="I152" s="192">
        <v>238418.99</v>
      </c>
      <c r="J152" s="192">
        <v>50</v>
      </c>
      <c r="K152" s="192">
        <v>47189.77</v>
      </c>
      <c r="L152" s="192">
        <v>103388.8</v>
      </c>
      <c r="M152" s="192">
        <v>19090.91</v>
      </c>
      <c r="N152" s="192">
        <v>0</v>
      </c>
      <c r="O152" s="192">
        <v>0</v>
      </c>
      <c r="P152" s="192">
        <v>0</v>
      </c>
      <c r="Q152" s="192">
        <v>0</v>
      </c>
      <c r="R152" s="192">
        <v>745.52</v>
      </c>
      <c r="S152" s="192">
        <v>0</v>
      </c>
      <c r="T152" s="192">
        <v>0</v>
      </c>
      <c r="U152" s="193">
        <v>906307.59</v>
      </c>
    </row>
    <row r="153" spans="1:21" s="133" customFormat="1">
      <c r="A153" s="104" t="s">
        <v>511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3" customFormat="1">
      <c r="A154" s="104" t="s">
        <v>515</v>
      </c>
      <c r="B154" s="192">
        <v>0</v>
      </c>
      <c r="C154" s="192">
        <v>165168.82</v>
      </c>
      <c r="D154" s="192">
        <v>0</v>
      </c>
      <c r="E154" s="192">
        <v>0</v>
      </c>
      <c r="F154" s="192">
        <v>0</v>
      </c>
      <c r="G154" s="192">
        <v>0</v>
      </c>
      <c r="H154" s="192">
        <v>368848.24</v>
      </c>
      <c r="I154" s="192">
        <v>223805.57</v>
      </c>
      <c r="J154" s="192">
        <v>11800</v>
      </c>
      <c r="K154" s="192">
        <v>82727.02</v>
      </c>
      <c r="L154" s="192">
        <v>82711.039999999994</v>
      </c>
      <c r="M154" s="192">
        <v>38235.53</v>
      </c>
      <c r="N154" s="192">
        <v>0</v>
      </c>
      <c r="O154" s="192">
        <v>0</v>
      </c>
      <c r="P154" s="192">
        <v>0</v>
      </c>
      <c r="Q154" s="192">
        <v>0</v>
      </c>
      <c r="R154" s="192">
        <v>9427.93</v>
      </c>
      <c r="S154" s="192">
        <v>46336.2</v>
      </c>
      <c r="T154" s="192">
        <v>0</v>
      </c>
      <c r="U154" s="193">
        <v>1029060.35</v>
      </c>
    </row>
    <row r="155" spans="1:21" s="133" customFormat="1">
      <c r="A155" s="104" t="s">
        <v>516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3" customFormat="1">
      <c r="A156" s="104" t="s">
        <v>517</v>
      </c>
      <c r="B156" s="192">
        <v>0</v>
      </c>
      <c r="C156" s="192">
        <v>0</v>
      </c>
      <c r="D156" s="192">
        <v>0</v>
      </c>
      <c r="E156" s="192">
        <v>0</v>
      </c>
      <c r="F156" s="192">
        <v>0</v>
      </c>
      <c r="G156" s="192">
        <v>0</v>
      </c>
      <c r="H156" s="192">
        <v>348896.85</v>
      </c>
      <c r="I156" s="192">
        <v>302021.98</v>
      </c>
      <c r="J156" s="192">
        <v>8796.16</v>
      </c>
      <c r="K156" s="192">
        <v>19813.12</v>
      </c>
      <c r="L156" s="192">
        <v>131221.18</v>
      </c>
      <c r="M156" s="192">
        <v>39813.11</v>
      </c>
      <c r="N156" s="192">
        <v>0</v>
      </c>
      <c r="O156" s="192">
        <v>0</v>
      </c>
      <c r="P156" s="192">
        <v>0</v>
      </c>
      <c r="Q156" s="192">
        <v>0</v>
      </c>
      <c r="R156" s="192">
        <v>50667.49</v>
      </c>
      <c r="S156" s="192">
        <v>82040</v>
      </c>
      <c r="T156" s="192">
        <v>0</v>
      </c>
      <c r="U156" s="193">
        <v>983269.89</v>
      </c>
    </row>
    <row r="157" spans="1:21" s="133" customFormat="1">
      <c r="A157" s="104" t="s">
        <v>523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4">
        <v>1273763.49</v>
      </c>
    </row>
    <row r="158" spans="1:21" s="133" customFormat="1" ht="15" thickBot="1">
      <c r="A158" s="104" t="s">
        <v>525</v>
      </c>
      <c r="B158" s="192">
        <v>0</v>
      </c>
      <c r="C158" s="192">
        <v>112297.74</v>
      </c>
      <c r="D158" s="192">
        <v>0</v>
      </c>
      <c r="E158" s="192">
        <v>0</v>
      </c>
      <c r="F158" s="192">
        <v>0</v>
      </c>
      <c r="G158" s="192">
        <v>0</v>
      </c>
      <c r="H158" s="192">
        <v>211811.68</v>
      </c>
      <c r="I158" s="192">
        <v>441906.3</v>
      </c>
      <c r="J158" s="192">
        <v>30053.53</v>
      </c>
      <c r="K158" s="192">
        <v>182711.97</v>
      </c>
      <c r="L158" s="192">
        <v>256329.01</v>
      </c>
      <c r="M158" s="192">
        <v>9090.91</v>
      </c>
      <c r="N158" s="192">
        <v>0</v>
      </c>
      <c r="O158" s="192">
        <v>0</v>
      </c>
      <c r="P158" s="192">
        <v>0</v>
      </c>
      <c r="Q158" s="192">
        <v>0</v>
      </c>
      <c r="R158" s="192">
        <v>25599.41</v>
      </c>
      <c r="S158" s="192">
        <v>4041</v>
      </c>
      <c r="T158" s="192">
        <v>0</v>
      </c>
      <c r="U158" s="193">
        <v>1273841.55</v>
      </c>
    </row>
    <row r="159" spans="1:21" s="133" customFormat="1" ht="15" thickTop="1">
      <c r="A159" s="245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0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3" customFormat="1">
      <c r="A160" s="104" t="s">
        <v>528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52">
        <v>943446.44</v>
      </c>
    </row>
    <row r="161" spans="1:21" s="133" customFormat="1">
      <c r="A161" s="104" t="s">
        <v>531</v>
      </c>
      <c r="B161" s="256">
        <v>0</v>
      </c>
      <c r="C161" s="256">
        <v>67642.720000000001</v>
      </c>
      <c r="D161" s="256">
        <v>0</v>
      </c>
      <c r="E161" s="256">
        <v>0</v>
      </c>
      <c r="F161" s="256">
        <v>0</v>
      </c>
      <c r="G161" s="256">
        <v>0</v>
      </c>
      <c r="H161" s="256">
        <v>339638.09</v>
      </c>
      <c r="I161" s="256">
        <v>247312.27</v>
      </c>
      <c r="J161" s="256">
        <v>26525.91</v>
      </c>
      <c r="K161" s="256">
        <v>23587.05</v>
      </c>
      <c r="L161" s="256">
        <v>64435.54</v>
      </c>
      <c r="M161" s="256">
        <v>105292.28</v>
      </c>
      <c r="N161" s="256">
        <v>0</v>
      </c>
      <c r="O161" s="256">
        <v>0</v>
      </c>
      <c r="P161" s="256">
        <v>0</v>
      </c>
      <c r="Q161" s="256">
        <v>0</v>
      </c>
      <c r="R161" s="256">
        <v>25514.34</v>
      </c>
      <c r="S161" s="256">
        <v>25087.4</v>
      </c>
      <c r="T161" s="256">
        <v>0</v>
      </c>
      <c r="U161" s="257">
        <v>925035.6</v>
      </c>
    </row>
    <row r="162" spans="1:21" s="133" customFormat="1">
      <c r="A162" s="10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52">
        <v>1328159.71</v>
      </c>
    </row>
    <row r="163" spans="1:21" s="133" customFormat="1">
      <c r="A163" s="104" t="s">
        <v>535</v>
      </c>
      <c r="B163" s="256">
        <v>0</v>
      </c>
      <c r="C163" s="256">
        <v>0</v>
      </c>
      <c r="D163" s="256">
        <v>0</v>
      </c>
      <c r="E163" s="256">
        <v>0</v>
      </c>
      <c r="F163" s="256">
        <v>0</v>
      </c>
      <c r="G163" s="256">
        <v>0</v>
      </c>
      <c r="H163" s="256">
        <v>208822.2</v>
      </c>
      <c r="I163" s="256">
        <v>634557.42000000004</v>
      </c>
      <c r="J163" s="256">
        <v>30878.16</v>
      </c>
      <c r="K163" s="256">
        <v>0</v>
      </c>
      <c r="L163" s="256">
        <v>20677.759999999998</v>
      </c>
      <c r="M163" s="256">
        <v>41768.870000000003</v>
      </c>
      <c r="N163" s="256">
        <v>0</v>
      </c>
      <c r="O163" s="256">
        <v>0</v>
      </c>
      <c r="P163" s="256">
        <v>0</v>
      </c>
      <c r="Q163" s="256">
        <v>9650.8700000000008</v>
      </c>
      <c r="R163" s="256">
        <v>28841.82</v>
      </c>
      <c r="S163" s="256">
        <v>39563.980000000003</v>
      </c>
      <c r="T163" s="256">
        <v>0</v>
      </c>
      <c r="U163" s="257">
        <v>1005110.21</v>
      </c>
    </row>
    <row r="164" spans="1:21" s="133" customFormat="1">
      <c r="A164" s="104" t="s">
        <v>538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272301.02</v>
      </c>
      <c r="I164" s="6">
        <v>217616.01</v>
      </c>
      <c r="J164" s="6">
        <v>50852.77</v>
      </c>
      <c r="K164" s="6">
        <v>13812.02</v>
      </c>
      <c r="L164" s="6">
        <v>62033.279999999999</v>
      </c>
      <c r="M164" s="6">
        <v>44343.11</v>
      </c>
      <c r="N164" s="6">
        <v>0</v>
      </c>
      <c r="O164" s="6">
        <v>0</v>
      </c>
      <c r="P164" s="6">
        <v>0</v>
      </c>
      <c r="Q164" s="6">
        <v>38273.599999999999</v>
      </c>
      <c r="R164" s="6">
        <v>48105.599999999999</v>
      </c>
      <c r="S164" s="6">
        <v>59063.98</v>
      </c>
      <c r="T164" s="6">
        <v>0</v>
      </c>
      <c r="U164" s="252">
        <v>768127.79</v>
      </c>
    </row>
    <row r="165" spans="1:21" s="133" customFormat="1">
      <c r="A165" s="104" t="s">
        <v>540</v>
      </c>
      <c r="B165" s="256">
        <v>0</v>
      </c>
      <c r="C165" s="256">
        <v>88294.42</v>
      </c>
      <c r="D165" s="256">
        <v>0</v>
      </c>
      <c r="E165" s="256">
        <v>0</v>
      </c>
      <c r="F165" s="256">
        <v>0</v>
      </c>
      <c r="G165" s="256">
        <v>0</v>
      </c>
      <c r="H165" s="256">
        <v>540077.44999999995</v>
      </c>
      <c r="I165" s="256">
        <v>424085.42</v>
      </c>
      <c r="J165" s="256">
        <v>42881.25</v>
      </c>
      <c r="K165" s="256">
        <v>73968.47</v>
      </c>
      <c r="L165" s="256">
        <v>122389.51</v>
      </c>
      <c r="M165" s="256">
        <v>9090.91</v>
      </c>
      <c r="N165" s="256">
        <v>0</v>
      </c>
      <c r="O165" s="256">
        <v>0</v>
      </c>
      <c r="P165" s="256">
        <v>0</v>
      </c>
      <c r="Q165" s="256">
        <v>19136.8</v>
      </c>
      <c r="R165" s="256">
        <v>17596.650000000001</v>
      </c>
      <c r="S165" s="256">
        <v>78591</v>
      </c>
      <c r="T165" s="256">
        <v>0</v>
      </c>
      <c r="U165" s="257">
        <v>1396975.08</v>
      </c>
    </row>
    <row r="166" spans="1:21" s="133" customFormat="1">
      <c r="A166" s="104" t="s">
        <v>542</v>
      </c>
      <c r="B166" s="256">
        <v>0</v>
      </c>
      <c r="C166" s="256">
        <v>99491.49</v>
      </c>
      <c r="D166" s="256">
        <v>0</v>
      </c>
      <c r="E166" s="256">
        <v>0</v>
      </c>
      <c r="F166" s="256">
        <v>0</v>
      </c>
      <c r="G166" s="256">
        <v>0</v>
      </c>
      <c r="H166" s="256">
        <v>621262.54</v>
      </c>
      <c r="I166" s="256">
        <v>542419.66</v>
      </c>
      <c r="J166" s="256">
        <v>28404.23</v>
      </c>
      <c r="K166" s="256">
        <v>230427.26</v>
      </c>
      <c r="L166" s="256">
        <v>362282.28</v>
      </c>
      <c r="M166" s="256">
        <v>32675.46</v>
      </c>
      <c r="N166" s="256">
        <v>0</v>
      </c>
      <c r="O166" s="256">
        <v>0</v>
      </c>
      <c r="P166" s="256">
        <v>0</v>
      </c>
      <c r="Q166" s="256">
        <v>0</v>
      </c>
      <c r="R166" s="256">
        <v>911.01</v>
      </c>
      <c r="S166" s="256">
        <v>119601.56</v>
      </c>
      <c r="T166" s="256">
        <v>0</v>
      </c>
      <c r="U166" s="257">
        <v>2037475.49</v>
      </c>
    </row>
    <row r="167" spans="1:21" s="133" customFormat="1">
      <c r="A167" s="104" t="s">
        <v>543</v>
      </c>
      <c r="B167" s="6">
        <v>0</v>
      </c>
      <c r="C167" s="6">
        <v>60805.7</v>
      </c>
      <c r="D167" s="6">
        <v>0</v>
      </c>
      <c r="E167" s="6">
        <v>0</v>
      </c>
      <c r="F167" s="6">
        <v>0</v>
      </c>
      <c r="G167" s="6">
        <v>0</v>
      </c>
      <c r="H167" s="6">
        <v>293733.57</v>
      </c>
      <c r="I167" s="6">
        <v>432805.85</v>
      </c>
      <c r="J167" s="6">
        <v>10045.030000000001</v>
      </c>
      <c r="K167" s="6">
        <v>117935.21</v>
      </c>
      <c r="L167" s="6">
        <v>101308.52</v>
      </c>
      <c r="M167" s="6">
        <v>69421.58</v>
      </c>
      <c r="N167" s="6">
        <v>0</v>
      </c>
      <c r="O167" s="6">
        <v>0</v>
      </c>
      <c r="P167" s="6">
        <v>0</v>
      </c>
      <c r="Q167" s="6">
        <v>0</v>
      </c>
      <c r="R167" s="6">
        <v>2743.75</v>
      </c>
      <c r="S167" s="6">
        <v>58272</v>
      </c>
      <c r="T167" s="6">
        <v>0</v>
      </c>
      <c r="U167" s="252">
        <v>1147071.21</v>
      </c>
    </row>
    <row r="168" spans="1:21" s="133" customFormat="1">
      <c r="A168" s="104" t="s">
        <v>546</v>
      </c>
      <c r="B168" s="256">
        <v>0</v>
      </c>
      <c r="C168" s="256">
        <v>18645.099999999999</v>
      </c>
      <c r="D168" s="256">
        <v>0</v>
      </c>
      <c r="E168" s="256">
        <v>0</v>
      </c>
      <c r="F168" s="256">
        <v>0</v>
      </c>
      <c r="G168" s="256">
        <v>0</v>
      </c>
      <c r="H168" s="256">
        <v>302947.45</v>
      </c>
      <c r="I168" s="256">
        <v>378621.54</v>
      </c>
      <c r="J168" s="256">
        <v>34268.370000000003</v>
      </c>
      <c r="K168" s="256">
        <v>47174.1</v>
      </c>
      <c r="L168" s="256">
        <v>407954.48</v>
      </c>
      <c r="M168" s="256">
        <v>53747.14</v>
      </c>
      <c r="N168" s="256">
        <v>0</v>
      </c>
      <c r="O168" s="256">
        <v>0</v>
      </c>
      <c r="P168" s="256">
        <v>0</v>
      </c>
      <c r="Q168" s="256">
        <v>0</v>
      </c>
      <c r="R168" s="256">
        <v>21792.62</v>
      </c>
      <c r="S168" s="256">
        <v>136671</v>
      </c>
      <c r="T168" s="256">
        <v>0</v>
      </c>
      <c r="U168" s="257">
        <v>1401821.8</v>
      </c>
    </row>
    <row r="169" spans="1:21" s="133" customFormat="1">
      <c r="A169" s="104" t="s">
        <v>549</v>
      </c>
      <c r="B169" s="6">
        <v>0</v>
      </c>
      <c r="C169" s="6">
        <v>94142.71</v>
      </c>
      <c r="D169" s="6">
        <v>0</v>
      </c>
      <c r="E169" s="6">
        <v>0</v>
      </c>
      <c r="F169" s="6">
        <v>0</v>
      </c>
      <c r="G169" s="6">
        <v>0</v>
      </c>
      <c r="H169" s="6">
        <v>416603.98</v>
      </c>
      <c r="I169" s="6">
        <v>294168.59000000003</v>
      </c>
      <c r="J169" s="6">
        <v>0</v>
      </c>
      <c r="K169" s="6">
        <v>70761.149999999994</v>
      </c>
      <c r="L169" s="6">
        <v>217196.85</v>
      </c>
      <c r="M169" s="6">
        <v>70101.37</v>
      </c>
      <c r="N169" s="6">
        <v>0</v>
      </c>
      <c r="O169" s="6">
        <v>0</v>
      </c>
      <c r="P169" s="6">
        <v>0</v>
      </c>
      <c r="Q169" s="6">
        <v>0</v>
      </c>
      <c r="R169" s="6">
        <v>63650.080000000002</v>
      </c>
      <c r="S169" s="6">
        <v>100313.41</v>
      </c>
      <c r="T169" s="6">
        <v>0</v>
      </c>
      <c r="U169" s="252">
        <v>1326938.1399999999</v>
      </c>
    </row>
    <row r="170" spans="1:21" s="133" customFormat="1">
      <c r="A170" s="104" t="s">
        <v>553</v>
      </c>
      <c r="B170" s="256">
        <v>0</v>
      </c>
      <c r="C170" s="256">
        <v>169851.26</v>
      </c>
      <c r="D170" s="256">
        <v>0</v>
      </c>
      <c r="E170" s="256">
        <v>0</v>
      </c>
      <c r="F170" s="256">
        <v>0</v>
      </c>
      <c r="G170" s="256">
        <v>0</v>
      </c>
      <c r="H170" s="256">
        <v>442341.38</v>
      </c>
      <c r="I170" s="256">
        <v>477643.73</v>
      </c>
      <c r="J170" s="256">
        <v>44919.95</v>
      </c>
      <c r="K170" s="256">
        <v>209898.21</v>
      </c>
      <c r="L170" s="256">
        <v>237896.51</v>
      </c>
      <c r="M170" s="256">
        <v>69433.13</v>
      </c>
      <c r="N170" s="256">
        <v>0</v>
      </c>
      <c r="O170" s="256">
        <v>0</v>
      </c>
      <c r="P170" s="256">
        <v>0</v>
      </c>
      <c r="Q170" s="256">
        <v>0</v>
      </c>
      <c r="R170" s="256">
        <v>21570.62</v>
      </c>
      <c r="S170" s="256">
        <v>78911.77</v>
      </c>
      <c r="T170" s="256">
        <v>0</v>
      </c>
      <c r="U170" s="257">
        <v>1752466.56</v>
      </c>
    </row>
    <row r="171" spans="1:21" s="133" customFormat="1" ht="15" thickBot="1">
      <c r="A171" s="104" t="s">
        <v>555</v>
      </c>
      <c r="B171" s="6">
        <v>0</v>
      </c>
      <c r="C171" s="6">
        <v>172307.07</v>
      </c>
      <c r="D171" s="6">
        <v>0</v>
      </c>
      <c r="E171" s="6">
        <v>0</v>
      </c>
      <c r="F171" s="6">
        <v>0</v>
      </c>
      <c r="G171" s="6">
        <v>0</v>
      </c>
      <c r="H171" s="6">
        <v>260954.52</v>
      </c>
      <c r="I171" s="6">
        <v>478338.55</v>
      </c>
      <c r="J171" s="6">
        <v>47582.38</v>
      </c>
      <c r="K171" s="6">
        <v>136079.1</v>
      </c>
      <c r="L171" s="6">
        <v>330698.43</v>
      </c>
      <c r="M171" s="6">
        <v>31247.759999999998</v>
      </c>
      <c r="N171" s="6">
        <v>0</v>
      </c>
      <c r="O171" s="6">
        <v>0</v>
      </c>
      <c r="P171" s="6">
        <v>0</v>
      </c>
      <c r="Q171" s="6">
        <v>0</v>
      </c>
      <c r="R171" s="6">
        <v>25572.5</v>
      </c>
      <c r="S171" s="6">
        <v>42936.71</v>
      </c>
      <c r="T171" s="6">
        <v>0</v>
      </c>
      <c r="U171" s="252">
        <v>1525717.02</v>
      </c>
    </row>
    <row r="172" spans="1:21" s="133" customFormat="1" ht="15" thickTop="1">
      <c r="A172" s="245"/>
      <c r="B172" s="120">
        <f>+SUM(B160:B171)</f>
        <v>0</v>
      </c>
      <c r="C172" s="120">
        <f t="shared" ref="C172:U172" si="12">+SUM(C160:C171)</f>
        <v>771943.35000000009</v>
      </c>
      <c r="D172" s="120">
        <f t="shared" si="12"/>
        <v>0</v>
      </c>
      <c r="E172" s="120">
        <f t="shared" si="12"/>
        <v>0</v>
      </c>
      <c r="F172" s="120">
        <f t="shared" si="12"/>
        <v>0</v>
      </c>
      <c r="G172" s="120">
        <f t="shared" si="12"/>
        <v>0</v>
      </c>
      <c r="H172" s="120">
        <f t="shared" si="12"/>
        <v>4453133.8699999992</v>
      </c>
      <c r="I172" s="120">
        <f t="shared" si="12"/>
        <v>5222763.6500000013</v>
      </c>
      <c r="J172" s="120">
        <f t="shared" si="12"/>
        <v>363179.25000000006</v>
      </c>
      <c r="K172" s="120">
        <f t="shared" si="12"/>
        <v>923642.57</v>
      </c>
      <c r="L172" s="120">
        <f t="shared" si="12"/>
        <v>2173930.0900000003</v>
      </c>
      <c r="M172" s="120">
        <f t="shared" si="12"/>
        <v>596163.19999999995</v>
      </c>
      <c r="N172" s="120">
        <f t="shared" si="12"/>
        <v>0</v>
      </c>
      <c r="O172" s="120">
        <f t="shared" si="12"/>
        <v>0</v>
      </c>
      <c r="P172" s="120">
        <f t="shared" si="12"/>
        <v>0</v>
      </c>
      <c r="Q172" s="120">
        <f t="shared" si="12"/>
        <v>67061.27</v>
      </c>
      <c r="R172" s="120">
        <f t="shared" si="12"/>
        <v>298694.27</v>
      </c>
      <c r="S172" s="120">
        <f t="shared" si="12"/>
        <v>754894.8</v>
      </c>
      <c r="T172" s="120">
        <f t="shared" si="12"/>
        <v>0</v>
      </c>
      <c r="U172" s="120">
        <f t="shared" si="12"/>
        <v>15558345.050000003</v>
      </c>
    </row>
    <row r="173" spans="1:21" s="133" customFormat="1">
      <c r="A173" s="104" t="s">
        <v>557</v>
      </c>
      <c r="B173" s="256">
        <v>0</v>
      </c>
      <c r="C173" s="256">
        <v>0</v>
      </c>
      <c r="D173" s="256">
        <v>0</v>
      </c>
      <c r="E173" s="256">
        <v>0</v>
      </c>
      <c r="F173" s="256">
        <v>0</v>
      </c>
      <c r="G173" s="256">
        <v>0</v>
      </c>
      <c r="H173" s="256">
        <v>309413.82</v>
      </c>
      <c r="I173" s="256">
        <v>130203.06</v>
      </c>
      <c r="J173" s="256">
        <v>47050.720000000001</v>
      </c>
      <c r="K173" s="256">
        <v>0</v>
      </c>
      <c r="L173" s="256">
        <v>0</v>
      </c>
      <c r="M173" s="256">
        <v>19765.87</v>
      </c>
      <c r="N173" s="256">
        <v>0</v>
      </c>
      <c r="O173" s="256">
        <v>0</v>
      </c>
      <c r="P173" s="256">
        <v>0</v>
      </c>
      <c r="Q173" s="256">
        <v>0</v>
      </c>
      <c r="R173" s="256">
        <v>3569.28</v>
      </c>
      <c r="S173" s="256">
        <v>28911</v>
      </c>
      <c r="T173" s="256">
        <v>0</v>
      </c>
      <c r="U173" s="257">
        <v>538913.75</v>
      </c>
    </row>
    <row r="174" spans="1:21" s="133" customFormat="1">
      <c r="A174" s="104" t="s">
        <v>559</v>
      </c>
      <c r="B174" s="6">
        <v>0</v>
      </c>
      <c r="C174" s="6">
        <v>208941.24</v>
      </c>
      <c r="D174" s="6">
        <v>0</v>
      </c>
      <c r="E174" s="6">
        <v>0</v>
      </c>
      <c r="F174" s="6">
        <v>0</v>
      </c>
      <c r="G174" s="6">
        <v>0</v>
      </c>
      <c r="H174" s="6">
        <v>185393.86</v>
      </c>
      <c r="I174" s="6">
        <v>200912.43</v>
      </c>
      <c r="J174" s="6">
        <v>34909.279999999999</v>
      </c>
      <c r="K174" s="6">
        <v>63104.06</v>
      </c>
      <c r="L174" s="6">
        <v>85581.36</v>
      </c>
      <c r="M174" s="6">
        <v>33676.050000000003</v>
      </c>
      <c r="N174" s="6">
        <v>0</v>
      </c>
      <c r="O174" s="6">
        <v>0</v>
      </c>
      <c r="P174" s="6">
        <v>0</v>
      </c>
      <c r="Q174" s="6">
        <v>0</v>
      </c>
      <c r="R174" s="6">
        <v>16410.7</v>
      </c>
      <c r="S174" s="6">
        <v>18611</v>
      </c>
      <c r="T174" s="6">
        <v>0</v>
      </c>
      <c r="U174" s="252">
        <v>847539.98</v>
      </c>
    </row>
    <row r="175" spans="1:21" s="133" customFormat="1">
      <c r="A175" s="104" t="s">
        <v>562</v>
      </c>
      <c r="B175" s="256">
        <v>0</v>
      </c>
      <c r="C175" s="256">
        <v>288161.12</v>
      </c>
      <c r="D175" s="256">
        <v>0</v>
      </c>
      <c r="E175" s="256">
        <v>0</v>
      </c>
      <c r="F175" s="256">
        <v>0</v>
      </c>
      <c r="G175" s="256">
        <v>0</v>
      </c>
      <c r="H175" s="256">
        <v>707738.49</v>
      </c>
      <c r="I175" s="256">
        <v>201828.29</v>
      </c>
      <c r="J175" s="256">
        <v>31931.88</v>
      </c>
      <c r="K175" s="256">
        <v>57814.34</v>
      </c>
      <c r="L175" s="256">
        <v>82711.039999999994</v>
      </c>
      <c r="M175" s="256">
        <v>83963.51</v>
      </c>
      <c r="N175" s="256">
        <v>0</v>
      </c>
      <c r="O175" s="256">
        <v>0</v>
      </c>
      <c r="P175" s="256">
        <v>0</v>
      </c>
      <c r="Q175" s="256">
        <v>0</v>
      </c>
      <c r="R175" s="256">
        <v>44039.48</v>
      </c>
      <c r="S175" s="256">
        <v>24684</v>
      </c>
      <c r="T175" s="256">
        <v>0</v>
      </c>
      <c r="U175" s="257">
        <v>1522872.15</v>
      </c>
    </row>
    <row r="176" spans="1:21" s="133" customFormat="1">
      <c r="A176" s="104" t="s">
        <v>564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532847.35999999999</v>
      </c>
      <c r="I176" s="6">
        <v>148178.4</v>
      </c>
      <c r="J176" s="6">
        <v>69318.3</v>
      </c>
      <c r="K176" s="6">
        <v>141522.29999999999</v>
      </c>
      <c r="L176" s="6">
        <v>202577.93</v>
      </c>
      <c r="M176" s="6">
        <v>34096.980000000003</v>
      </c>
      <c r="N176" s="6">
        <v>0</v>
      </c>
      <c r="O176" s="6">
        <v>0</v>
      </c>
      <c r="P176" s="6">
        <v>0</v>
      </c>
      <c r="Q176" s="6">
        <v>0</v>
      </c>
      <c r="R176" s="6">
        <v>1393.2</v>
      </c>
      <c r="S176" s="6">
        <v>25364</v>
      </c>
      <c r="T176" s="6">
        <v>0</v>
      </c>
      <c r="U176" s="252">
        <v>1155298.47</v>
      </c>
    </row>
    <row r="177" spans="1:21" s="133" customFormat="1">
      <c r="A177" s="104" t="s">
        <v>567</v>
      </c>
      <c r="B177" s="256">
        <v>0</v>
      </c>
      <c r="C177" s="256">
        <v>0</v>
      </c>
      <c r="D177" s="256">
        <v>0</v>
      </c>
      <c r="E177" s="256">
        <v>0</v>
      </c>
      <c r="F177" s="256">
        <v>0</v>
      </c>
      <c r="G177" s="256">
        <v>0</v>
      </c>
      <c r="H177" s="256">
        <v>454331.42</v>
      </c>
      <c r="I177" s="256">
        <v>119451.52</v>
      </c>
      <c r="J177" s="256">
        <v>45057.38</v>
      </c>
      <c r="K177" s="256">
        <v>23587.05</v>
      </c>
      <c r="L177" s="256">
        <v>120813.19</v>
      </c>
      <c r="M177" s="256">
        <v>105957.16</v>
      </c>
      <c r="N177" s="256">
        <v>0</v>
      </c>
      <c r="O177" s="256">
        <v>0</v>
      </c>
      <c r="P177" s="256">
        <v>0</v>
      </c>
      <c r="Q177" s="256">
        <v>0</v>
      </c>
      <c r="R177" s="256">
        <v>17606.66</v>
      </c>
      <c r="S177" s="256">
        <v>25404</v>
      </c>
      <c r="T177" s="256">
        <v>0</v>
      </c>
      <c r="U177" s="257">
        <v>912208.38</v>
      </c>
    </row>
    <row r="178" spans="1:21" s="133" customFormat="1">
      <c r="A178" s="104" t="s">
        <v>571</v>
      </c>
      <c r="B178" s="6">
        <v>0</v>
      </c>
      <c r="C178" s="6">
        <v>163957.32999999999</v>
      </c>
      <c r="D178" s="6">
        <v>0</v>
      </c>
      <c r="E178" s="6">
        <v>0</v>
      </c>
      <c r="F178" s="6">
        <v>0</v>
      </c>
      <c r="G178" s="6">
        <v>0</v>
      </c>
      <c r="H178" s="6">
        <v>334861.76</v>
      </c>
      <c r="I178" s="6">
        <v>133860.5</v>
      </c>
      <c r="J178" s="6">
        <v>80128.61</v>
      </c>
      <c r="K178" s="6">
        <v>67853.59</v>
      </c>
      <c r="L178" s="6">
        <v>62033.279999999999</v>
      </c>
      <c r="M178" s="6">
        <v>53945.59</v>
      </c>
      <c r="N178" s="6">
        <v>0</v>
      </c>
      <c r="O178" s="6">
        <v>0</v>
      </c>
      <c r="P178" s="6">
        <v>63.5</v>
      </c>
      <c r="Q178" s="6">
        <v>0</v>
      </c>
      <c r="R178" s="6">
        <v>0</v>
      </c>
      <c r="S178" s="6">
        <v>21381</v>
      </c>
      <c r="T178" s="6">
        <v>0</v>
      </c>
      <c r="U178" s="252">
        <v>918085.16</v>
      </c>
    </row>
    <row r="179" spans="1:21" s="133" customFormat="1">
      <c r="A179" s="104" t="s">
        <v>573</v>
      </c>
      <c r="B179" s="256">
        <v>0</v>
      </c>
      <c r="C179" s="256">
        <v>236280.08</v>
      </c>
      <c r="D179" s="256">
        <v>0</v>
      </c>
      <c r="E179" s="256">
        <v>0</v>
      </c>
      <c r="F179" s="256">
        <v>0</v>
      </c>
      <c r="G179" s="256">
        <v>0</v>
      </c>
      <c r="H179" s="256">
        <v>293604.45</v>
      </c>
      <c r="I179" s="256">
        <v>191686.62</v>
      </c>
      <c r="J179" s="256">
        <v>65425.8</v>
      </c>
      <c r="K179" s="256">
        <v>85276.24</v>
      </c>
      <c r="L179" s="256">
        <v>20706.7</v>
      </c>
      <c r="M179" s="256">
        <v>123944.61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v>24510.97</v>
      </c>
      <c r="T179" s="256">
        <v>0</v>
      </c>
      <c r="U179" s="257">
        <v>1041435.47</v>
      </c>
    </row>
    <row r="180" spans="1:21" s="133" customFormat="1">
      <c r="A180" s="104" t="s">
        <v>578</v>
      </c>
      <c r="B180" s="6">
        <v>0</v>
      </c>
      <c r="C180" s="6">
        <v>211310.18</v>
      </c>
      <c r="D180" s="6">
        <v>0</v>
      </c>
      <c r="E180" s="6">
        <v>0</v>
      </c>
      <c r="F180" s="6">
        <v>0</v>
      </c>
      <c r="G180" s="6">
        <v>0</v>
      </c>
      <c r="H180" s="6">
        <v>552456.85</v>
      </c>
      <c r="I180" s="6">
        <v>222924.63</v>
      </c>
      <c r="J180" s="6">
        <v>25908.2</v>
      </c>
      <c r="K180" s="6">
        <v>2297.1</v>
      </c>
      <c r="L180" s="6">
        <v>178868.46</v>
      </c>
      <c r="M180" s="6">
        <v>42949.08</v>
      </c>
      <c r="N180" s="6">
        <v>0</v>
      </c>
      <c r="O180" s="6">
        <v>0</v>
      </c>
      <c r="P180" s="6">
        <v>0</v>
      </c>
      <c r="Q180" s="6">
        <v>0</v>
      </c>
      <c r="R180" s="6">
        <v>17874.439999999999</v>
      </c>
      <c r="S180" s="6">
        <v>15672</v>
      </c>
      <c r="T180" s="6">
        <v>0</v>
      </c>
      <c r="U180" s="252">
        <v>1270260.94</v>
      </c>
    </row>
    <row r="181" spans="1:21" s="133" customFormat="1">
      <c r="A181" s="104" t="s">
        <v>581</v>
      </c>
      <c r="B181" s="256">
        <v>0</v>
      </c>
      <c r="C181" s="256">
        <v>260049.95</v>
      </c>
      <c r="D181" s="256">
        <v>1.32</v>
      </c>
      <c r="E181" s="256">
        <v>0</v>
      </c>
      <c r="F181" s="256">
        <v>0</v>
      </c>
      <c r="G181" s="256">
        <v>0</v>
      </c>
      <c r="H181" s="256">
        <v>396448.39</v>
      </c>
      <c r="I181" s="256">
        <v>266062.76</v>
      </c>
      <c r="J181" s="256">
        <v>33008.480000000003</v>
      </c>
      <c r="K181" s="256">
        <v>113399.27</v>
      </c>
      <c r="L181" s="256">
        <v>160695.35999999999</v>
      </c>
      <c r="M181" s="256">
        <v>65011.519999999997</v>
      </c>
      <c r="N181" s="256">
        <v>0</v>
      </c>
      <c r="O181" s="256">
        <v>0</v>
      </c>
      <c r="P181" s="256">
        <v>0</v>
      </c>
      <c r="Q181" s="256">
        <v>0</v>
      </c>
      <c r="R181" s="256">
        <v>0</v>
      </c>
      <c r="S181" s="256">
        <v>19936.54</v>
      </c>
      <c r="T181" s="256">
        <v>0</v>
      </c>
      <c r="U181" s="257">
        <v>1314613.5900000001</v>
      </c>
    </row>
    <row r="182" spans="1:21" s="133" customFormat="1">
      <c r="A182" s="104" t="s">
        <v>583</v>
      </c>
      <c r="B182" s="6">
        <v>0</v>
      </c>
      <c r="C182" s="6">
        <v>230029.74</v>
      </c>
      <c r="D182" s="6">
        <v>0</v>
      </c>
      <c r="E182" s="6">
        <v>0</v>
      </c>
      <c r="F182" s="6">
        <v>0</v>
      </c>
      <c r="G182" s="6">
        <v>0</v>
      </c>
      <c r="H182" s="6">
        <v>273411.08</v>
      </c>
      <c r="I182" s="6">
        <v>405762.12</v>
      </c>
      <c r="J182" s="6">
        <v>93260.45</v>
      </c>
      <c r="K182" s="6">
        <v>104419.4</v>
      </c>
      <c r="L182" s="6">
        <v>322588.96999999997</v>
      </c>
      <c r="M182" s="6">
        <v>55593.73</v>
      </c>
      <c r="N182" s="6">
        <v>0</v>
      </c>
      <c r="O182" s="6">
        <v>0</v>
      </c>
      <c r="P182" s="6">
        <v>0</v>
      </c>
      <c r="Q182" s="6">
        <v>0</v>
      </c>
      <c r="R182" s="6">
        <v>17746.71</v>
      </c>
      <c r="S182" s="6">
        <v>56441.62</v>
      </c>
      <c r="T182" s="6">
        <v>0</v>
      </c>
      <c r="U182" s="252">
        <v>1559253.82</v>
      </c>
    </row>
    <row r="183" spans="1:21" s="133" customFormat="1">
      <c r="A183" s="104" t="s">
        <v>585</v>
      </c>
      <c r="B183" s="256">
        <v>0</v>
      </c>
      <c r="C183" s="256">
        <v>110680.25</v>
      </c>
      <c r="D183" s="256">
        <v>0</v>
      </c>
      <c r="E183" s="256">
        <v>3615.24</v>
      </c>
      <c r="F183" s="256">
        <v>0</v>
      </c>
      <c r="G183" s="256">
        <v>0</v>
      </c>
      <c r="H183" s="256">
        <v>323900</v>
      </c>
      <c r="I183" s="256">
        <v>205630.17</v>
      </c>
      <c r="J183" s="256">
        <v>16195</v>
      </c>
      <c r="K183" s="256">
        <v>89803.26</v>
      </c>
      <c r="L183" s="256">
        <v>447157.69</v>
      </c>
      <c r="M183" s="256">
        <v>63783.96</v>
      </c>
      <c r="N183" s="256">
        <v>0</v>
      </c>
      <c r="O183" s="256">
        <v>0</v>
      </c>
      <c r="P183" s="256">
        <v>0</v>
      </c>
      <c r="Q183" s="256">
        <v>0</v>
      </c>
      <c r="R183" s="256">
        <v>17643.89</v>
      </c>
      <c r="S183" s="256">
        <v>66602.91</v>
      </c>
      <c r="T183" s="256">
        <v>0</v>
      </c>
      <c r="U183" s="257">
        <v>1345012.37</v>
      </c>
    </row>
    <row r="184" spans="1:21" s="133" customFormat="1" ht="15" thickBot="1">
      <c r="A184" s="104" t="s">
        <v>587</v>
      </c>
      <c r="B184" s="6">
        <v>0</v>
      </c>
      <c r="C184" s="6">
        <v>303704.76</v>
      </c>
      <c r="D184" s="6">
        <v>6287.3</v>
      </c>
      <c r="E184" s="6">
        <v>0</v>
      </c>
      <c r="F184" s="6">
        <v>0</v>
      </c>
      <c r="G184" s="6">
        <v>0</v>
      </c>
      <c r="H184" s="6">
        <v>277740</v>
      </c>
      <c r="I184" s="6">
        <v>266174.8</v>
      </c>
      <c r="J184" s="6">
        <v>47073.85</v>
      </c>
      <c r="K184" s="6">
        <v>112240.43</v>
      </c>
      <c r="L184" s="6">
        <v>138650.81</v>
      </c>
      <c r="M184" s="6">
        <v>87317.99</v>
      </c>
      <c r="N184" s="6">
        <v>0</v>
      </c>
      <c r="O184" s="6">
        <v>0</v>
      </c>
      <c r="P184" s="6">
        <v>0</v>
      </c>
      <c r="Q184" s="6">
        <v>0</v>
      </c>
      <c r="R184" s="6">
        <v>17757.95</v>
      </c>
      <c r="S184" s="6">
        <v>58641</v>
      </c>
      <c r="T184" s="6">
        <v>0</v>
      </c>
      <c r="U184" s="252">
        <v>1315588.8899999999</v>
      </c>
    </row>
    <row r="185" spans="1:21" s="133" customFormat="1" ht="15" thickTop="1">
      <c r="A185" s="245"/>
      <c r="B185" s="120">
        <f>+SUM(B173:B184)</f>
        <v>0</v>
      </c>
      <c r="C185" s="120">
        <f t="shared" ref="C185:U185" si="13">+SUM(C173:C184)</f>
        <v>2013114.65</v>
      </c>
      <c r="D185" s="120">
        <f t="shared" si="13"/>
        <v>6288.62</v>
      </c>
      <c r="E185" s="120">
        <f t="shared" si="13"/>
        <v>3615.24</v>
      </c>
      <c r="F185" s="120">
        <f t="shared" si="13"/>
        <v>0</v>
      </c>
      <c r="G185" s="120">
        <f t="shared" si="13"/>
        <v>0</v>
      </c>
      <c r="H185" s="120">
        <f t="shared" si="13"/>
        <v>4642147.4800000004</v>
      </c>
      <c r="I185" s="120">
        <f t="shared" si="13"/>
        <v>2492675.2999999998</v>
      </c>
      <c r="J185" s="120">
        <f t="shared" si="13"/>
        <v>589267.94999999995</v>
      </c>
      <c r="K185" s="120">
        <f t="shared" si="13"/>
        <v>861317.04</v>
      </c>
      <c r="L185" s="120">
        <f t="shared" si="13"/>
        <v>1822384.7899999998</v>
      </c>
      <c r="M185" s="120">
        <f t="shared" si="13"/>
        <v>770006.04999999993</v>
      </c>
      <c r="N185" s="120">
        <f t="shared" si="13"/>
        <v>0</v>
      </c>
      <c r="O185" s="120">
        <f t="shared" si="13"/>
        <v>0</v>
      </c>
      <c r="P185" s="120">
        <f t="shared" si="13"/>
        <v>63.5</v>
      </c>
      <c r="Q185" s="120">
        <f t="shared" si="13"/>
        <v>0</v>
      </c>
      <c r="R185" s="120">
        <f t="shared" si="13"/>
        <v>154042.31</v>
      </c>
      <c r="S185" s="120">
        <f t="shared" si="13"/>
        <v>386160.04000000004</v>
      </c>
      <c r="T185" s="120">
        <f t="shared" si="13"/>
        <v>0</v>
      </c>
      <c r="U185" s="120">
        <f t="shared" si="13"/>
        <v>13741082.969999999</v>
      </c>
    </row>
    <row r="186" spans="1:21" s="133" customFormat="1">
      <c r="A186" s="104" t="s">
        <v>606</v>
      </c>
      <c r="B186" s="6">
        <v>0</v>
      </c>
      <c r="C186" s="6">
        <v>0</v>
      </c>
      <c r="D186" s="6">
        <v>135.18</v>
      </c>
      <c r="E186" s="6">
        <v>12</v>
      </c>
      <c r="F186" s="6">
        <v>8858.3799999999992</v>
      </c>
      <c r="G186" s="6">
        <v>0</v>
      </c>
      <c r="H186" s="6">
        <v>530650</v>
      </c>
      <c r="I186" s="6">
        <v>204598.98</v>
      </c>
      <c r="J186" s="6">
        <v>46732.32</v>
      </c>
      <c r="K186" s="6">
        <v>1145.33</v>
      </c>
      <c r="L186" s="6">
        <v>57872.72</v>
      </c>
      <c r="M186" s="6">
        <v>51949.35</v>
      </c>
      <c r="N186" s="6">
        <v>0</v>
      </c>
      <c r="O186" s="6">
        <v>0</v>
      </c>
      <c r="P186" s="6">
        <v>0</v>
      </c>
      <c r="Q186" s="6">
        <v>0</v>
      </c>
      <c r="R186" s="6">
        <v>113816.31</v>
      </c>
      <c r="S186" s="6">
        <v>47681.58</v>
      </c>
      <c r="T186" s="6">
        <v>0</v>
      </c>
      <c r="U186" s="252">
        <v>1063452.1499999999</v>
      </c>
    </row>
    <row r="187" spans="1:21" s="133" customFormat="1">
      <c r="A187" s="104" t="s">
        <v>608</v>
      </c>
      <c r="B187" s="256">
        <v>0</v>
      </c>
      <c r="C187" s="256">
        <v>0</v>
      </c>
      <c r="D187" s="256">
        <v>700.54</v>
      </c>
      <c r="E187" s="256">
        <v>25.46</v>
      </c>
      <c r="F187" s="256">
        <v>7830.92</v>
      </c>
      <c r="G187" s="256">
        <v>0</v>
      </c>
      <c r="H187" s="256">
        <v>415140</v>
      </c>
      <c r="I187" s="256">
        <v>181229.03</v>
      </c>
      <c r="J187" s="256">
        <v>8521.27</v>
      </c>
      <c r="K187" s="256">
        <v>67786</v>
      </c>
      <c r="L187" s="256">
        <v>94563.79</v>
      </c>
      <c r="M187" s="256">
        <v>93644.2</v>
      </c>
      <c r="N187" s="256">
        <v>0</v>
      </c>
      <c r="O187" s="256">
        <v>0</v>
      </c>
      <c r="P187" s="256">
        <v>0</v>
      </c>
      <c r="Q187" s="256">
        <v>0</v>
      </c>
      <c r="R187" s="256">
        <v>73493.149999999994</v>
      </c>
      <c r="S187" s="256">
        <v>19460</v>
      </c>
      <c r="T187" s="256">
        <v>0</v>
      </c>
      <c r="U187" s="257">
        <v>962394.36</v>
      </c>
    </row>
    <row r="188" spans="1:21" s="133" customFormat="1">
      <c r="A188" s="104" t="s">
        <v>611</v>
      </c>
      <c r="B188" s="6">
        <v>0</v>
      </c>
      <c r="C188" s="6">
        <v>352160.48</v>
      </c>
      <c r="D188" s="6">
        <v>1269.47</v>
      </c>
      <c r="E188" s="6">
        <v>56.92</v>
      </c>
      <c r="F188" s="6">
        <v>8625.92</v>
      </c>
      <c r="G188" s="6">
        <v>0</v>
      </c>
      <c r="H188" s="6">
        <v>277540</v>
      </c>
      <c r="I188" s="6">
        <v>259319.09</v>
      </c>
      <c r="J188" s="6">
        <v>54015.93</v>
      </c>
      <c r="K188" s="6">
        <v>244734.58</v>
      </c>
      <c r="L188" s="6">
        <v>161268.31</v>
      </c>
      <c r="M188" s="6">
        <v>158438.73000000001</v>
      </c>
      <c r="N188" s="6">
        <v>0</v>
      </c>
      <c r="O188" s="6">
        <v>0</v>
      </c>
      <c r="P188" s="6">
        <v>0</v>
      </c>
      <c r="Q188" s="6">
        <v>0</v>
      </c>
      <c r="R188" s="6">
        <v>19682.5</v>
      </c>
      <c r="S188" s="6">
        <v>51876.45</v>
      </c>
      <c r="T188" s="6">
        <v>0</v>
      </c>
      <c r="U188" s="252">
        <v>1588988.38</v>
      </c>
    </row>
    <row r="189" spans="1:21" s="133" customFormat="1">
      <c r="A189" s="104" t="s">
        <v>613</v>
      </c>
      <c r="B189" s="256">
        <v>0</v>
      </c>
      <c r="C189" s="256">
        <v>153631.18</v>
      </c>
      <c r="D189" s="256">
        <v>1475.2</v>
      </c>
      <c r="E189" s="256">
        <v>76.34</v>
      </c>
      <c r="F189" s="256">
        <v>10296.17</v>
      </c>
      <c r="G189" s="256">
        <v>0</v>
      </c>
      <c r="H189" s="256">
        <v>161500</v>
      </c>
      <c r="I189" s="256">
        <v>169847.04000000001</v>
      </c>
      <c r="J189" s="256">
        <v>27184.82</v>
      </c>
      <c r="K189" s="256">
        <v>67342.759999999995</v>
      </c>
      <c r="L189" s="256">
        <v>83174.080000000002</v>
      </c>
      <c r="M189" s="256">
        <v>89021.24</v>
      </c>
      <c r="N189" s="256">
        <v>0</v>
      </c>
      <c r="O189" s="256">
        <v>0</v>
      </c>
      <c r="P189" s="256">
        <v>0</v>
      </c>
      <c r="Q189" s="256">
        <v>0</v>
      </c>
      <c r="R189" s="256">
        <v>1037.46</v>
      </c>
      <c r="S189" s="256">
        <v>23981.71</v>
      </c>
      <c r="T189" s="256">
        <v>0</v>
      </c>
      <c r="U189" s="257">
        <v>788568</v>
      </c>
    </row>
    <row r="190" spans="1:21" s="133" customFormat="1">
      <c r="A190" s="104" t="s">
        <v>615</v>
      </c>
      <c r="B190" s="6">
        <v>0</v>
      </c>
      <c r="C190" s="6">
        <v>29532.58</v>
      </c>
      <c r="D190" s="6">
        <v>2147.04</v>
      </c>
      <c r="E190" s="6">
        <v>119.64</v>
      </c>
      <c r="F190" s="6">
        <v>15185.62</v>
      </c>
      <c r="G190" s="6">
        <v>0</v>
      </c>
      <c r="H190" s="6">
        <v>304627</v>
      </c>
      <c r="I190" s="6">
        <v>299609.76</v>
      </c>
      <c r="J190" s="6">
        <v>20180.759999999998</v>
      </c>
      <c r="K190" s="6">
        <v>87549.27</v>
      </c>
      <c r="L190" s="6">
        <v>129394.72</v>
      </c>
      <c r="M190" s="6">
        <v>43945.1</v>
      </c>
      <c r="N190" s="6">
        <v>0</v>
      </c>
      <c r="O190" s="6">
        <v>0</v>
      </c>
      <c r="P190" s="6">
        <v>15.42</v>
      </c>
      <c r="Q190" s="6">
        <v>0</v>
      </c>
      <c r="R190" s="6">
        <v>21429.51</v>
      </c>
      <c r="S190" s="6">
        <v>118903.03</v>
      </c>
      <c r="T190" s="6">
        <v>0</v>
      </c>
      <c r="U190" s="252">
        <v>1072639.45</v>
      </c>
    </row>
    <row r="191" spans="1:21" s="133" customFormat="1">
      <c r="A191" s="104" t="s">
        <v>618</v>
      </c>
      <c r="B191" s="256">
        <v>7.81</v>
      </c>
      <c r="C191" s="256">
        <v>4300.8500000000004</v>
      </c>
      <c r="D191" s="256">
        <v>1874.8</v>
      </c>
      <c r="E191" s="256">
        <v>98.91</v>
      </c>
      <c r="F191" s="256">
        <v>12308.82</v>
      </c>
      <c r="G191" s="256">
        <v>0</v>
      </c>
      <c r="H191" s="256">
        <v>363236.69</v>
      </c>
      <c r="I191" s="256">
        <v>325440.05</v>
      </c>
      <c r="J191" s="256">
        <v>70987.53</v>
      </c>
      <c r="K191" s="256">
        <v>106481.39</v>
      </c>
      <c r="L191" s="256">
        <v>157798.6</v>
      </c>
      <c r="M191" s="256">
        <v>81898.91</v>
      </c>
      <c r="N191" s="256">
        <v>0</v>
      </c>
      <c r="O191" s="256">
        <v>0</v>
      </c>
      <c r="P191" s="256">
        <v>0</v>
      </c>
      <c r="Q191" s="256">
        <v>0</v>
      </c>
      <c r="R191" s="256">
        <v>79728.98</v>
      </c>
      <c r="S191" s="256">
        <v>108174.52</v>
      </c>
      <c r="T191" s="256">
        <v>0</v>
      </c>
      <c r="U191" s="257">
        <v>1312337.8600000001</v>
      </c>
    </row>
    <row r="192" spans="1:21" s="133" customFormat="1" ht="18">
      <c r="A192" s="69" t="s">
        <v>182</v>
      </c>
      <c r="B192" s="67"/>
      <c r="C192" s="67"/>
      <c r="D192" s="67"/>
    </row>
    <row r="193" spans="1:5" ht="18">
      <c r="A193" s="195" t="s">
        <v>622</v>
      </c>
      <c r="B193" s="67"/>
      <c r="C193" s="67"/>
      <c r="D193" s="67"/>
      <c r="E193" s="133"/>
    </row>
  </sheetData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192"/>
  <sheetViews>
    <sheetView zoomScaleNormal="100" workbookViewId="0">
      <pane ySplit="3" topLeftCell="A151" activePane="bottomLeft" state="frozen"/>
      <selection activeCell="H75" sqref="B4:H75"/>
      <selection pane="bottomLeft" activeCell="A191" sqref="A191"/>
    </sheetView>
  </sheetViews>
  <sheetFormatPr baseColWidth="10" defaultRowHeight="14.4"/>
  <cols>
    <col min="1" max="1" width="12.44140625" customWidth="1"/>
    <col min="9" max="9" width="13.88671875" bestFit="1" customWidth="1"/>
    <col min="21" max="21" width="12.6640625" customWidth="1"/>
  </cols>
  <sheetData>
    <row r="1" spans="1:21" ht="55.5" customHeight="1">
      <c r="A1" s="298" t="s">
        <v>605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</row>
    <row r="2" spans="1:21" ht="24" customHeight="1">
      <c r="A2" s="2" t="s">
        <v>109</v>
      </c>
      <c r="B2" s="3" t="s">
        <v>342</v>
      </c>
      <c r="C2" s="3" t="s">
        <v>343</v>
      </c>
      <c r="D2" s="3" t="s">
        <v>344</v>
      </c>
      <c r="E2" s="3" t="s">
        <v>354</v>
      </c>
      <c r="F2" s="3" t="s">
        <v>355</v>
      </c>
      <c r="G2" s="3" t="s">
        <v>356</v>
      </c>
      <c r="H2" s="3" t="s">
        <v>345</v>
      </c>
      <c r="I2" s="3" t="s">
        <v>346</v>
      </c>
      <c r="J2" s="3" t="s">
        <v>347</v>
      </c>
      <c r="K2" s="3" t="s">
        <v>348</v>
      </c>
      <c r="L2" s="3" t="s">
        <v>349</v>
      </c>
      <c r="M2" s="3" t="s">
        <v>350</v>
      </c>
      <c r="N2" s="3" t="s">
        <v>357</v>
      </c>
      <c r="O2" s="3" t="s">
        <v>358</v>
      </c>
      <c r="P2" s="3" t="s">
        <v>351</v>
      </c>
      <c r="Q2" s="3" t="s">
        <v>360</v>
      </c>
      <c r="R2" s="3" t="s">
        <v>352</v>
      </c>
      <c r="S2" s="3" t="s">
        <v>353</v>
      </c>
      <c r="T2" s="3" t="s">
        <v>361</v>
      </c>
      <c r="U2" s="135" t="s">
        <v>108</v>
      </c>
    </row>
    <row r="3" spans="1:21" s="33" customFormat="1">
      <c r="A3" s="135" t="s">
        <v>110</v>
      </c>
      <c r="B3" s="31" t="s">
        <v>171</v>
      </c>
      <c r="C3" s="31" t="s">
        <v>172</v>
      </c>
      <c r="D3" s="31" t="s">
        <v>173</v>
      </c>
      <c r="E3" s="31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3">
        <v>0</v>
      </c>
      <c r="K4" s="153">
        <v>0</v>
      </c>
      <c r="L4" s="153">
        <v>0</v>
      </c>
      <c r="M4" s="6">
        <v>8709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6">
        <v>166998.79999999999</v>
      </c>
      <c r="U4" s="7">
        <v>1546052.06</v>
      </c>
    </row>
    <row r="5" spans="1:21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3">
        <v>0</v>
      </c>
      <c r="M5" s="6">
        <v>16414.13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6">
        <v>87909.74</v>
      </c>
      <c r="U5" s="7">
        <v>1901331.32</v>
      </c>
    </row>
    <row r="6" spans="1:21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3">
        <v>0</v>
      </c>
      <c r="M6" s="6">
        <v>2909.09</v>
      </c>
      <c r="N6" s="153">
        <v>0</v>
      </c>
      <c r="O6" s="6">
        <v>5900</v>
      </c>
      <c r="P6" s="6">
        <v>52480.01</v>
      </c>
      <c r="Q6" s="153">
        <v>0</v>
      </c>
      <c r="R6" s="153">
        <v>0</v>
      </c>
      <c r="S6" s="153">
        <v>0</v>
      </c>
      <c r="T6" s="6">
        <v>126515.6</v>
      </c>
      <c r="U6" s="7">
        <v>1342312.17</v>
      </c>
    </row>
    <row r="7" spans="1:21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7">
        <v>700885.62</v>
      </c>
    </row>
    <row r="8" spans="1:21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3">
        <v>0</v>
      </c>
      <c r="M8" s="6">
        <v>11008.74</v>
      </c>
      <c r="N8" s="153">
        <v>0</v>
      </c>
      <c r="O8" s="153">
        <v>0</v>
      </c>
      <c r="P8" s="153">
        <v>0</v>
      </c>
      <c r="Q8" s="153">
        <v>0</v>
      </c>
      <c r="R8" s="6">
        <v>92263.02</v>
      </c>
      <c r="S8" s="153">
        <v>0</v>
      </c>
      <c r="T8" s="6">
        <v>96586.32</v>
      </c>
      <c r="U8" s="7">
        <v>1075006.01</v>
      </c>
    </row>
    <row r="9" spans="1:21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3">
        <v>0</v>
      </c>
      <c r="L9" s="153">
        <v>0</v>
      </c>
      <c r="M9" s="6">
        <v>3892.88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6">
        <v>56951.25</v>
      </c>
      <c r="U9" s="7">
        <v>1013865.03</v>
      </c>
    </row>
    <row r="10" spans="1:21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3">
        <v>0</v>
      </c>
      <c r="M10" s="6">
        <v>4260.66</v>
      </c>
      <c r="N10" s="153">
        <v>0</v>
      </c>
      <c r="O10" s="153">
        <v>0</v>
      </c>
      <c r="P10" s="153">
        <v>0</v>
      </c>
      <c r="Q10" s="153">
        <v>0</v>
      </c>
      <c r="R10" s="6">
        <v>37122.14</v>
      </c>
      <c r="S10" s="153">
        <v>0</v>
      </c>
      <c r="T10" s="6">
        <v>153934.51999999999</v>
      </c>
      <c r="U10" s="7">
        <v>958814.36</v>
      </c>
    </row>
    <row r="11" spans="1:21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3">
        <v>0</v>
      </c>
      <c r="M11" s="6">
        <v>1550.53</v>
      </c>
      <c r="N11" s="153">
        <v>0</v>
      </c>
      <c r="O11" s="5">
        <v>739.77</v>
      </c>
      <c r="P11" s="6">
        <v>1048.56</v>
      </c>
      <c r="Q11" s="153">
        <v>0</v>
      </c>
      <c r="R11" s="6">
        <v>21953.03</v>
      </c>
      <c r="S11" s="153">
        <v>0</v>
      </c>
      <c r="T11" s="6">
        <v>62099.54</v>
      </c>
      <c r="U11" s="7">
        <v>1003547.25</v>
      </c>
    </row>
    <row r="12" spans="1:21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3">
        <v>0</v>
      </c>
      <c r="M12" s="5">
        <v>505.32</v>
      </c>
      <c r="N12" s="153">
        <v>0</v>
      </c>
      <c r="O12" s="6">
        <v>12048.38</v>
      </c>
      <c r="P12" s="153">
        <v>0</v>
      </c>
      <c r="Q12" s="153">
        <v>0</v>
      </c>
      <c r="R12" s="6">
        <v>19907.07</v>
      </c>
      <c r="S12" s="153">
        <v>0</v>
      </c>
      <c r="T12" s="6">
        <v>237798.46</v>
      </c>
      <c r="U12" s="7">
        <v>801992.08</v>
      </c>
    </row>
    <row r="13" spans="1:21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3">
        <v>0</v>
      </c>
      <c r="N13" s="153">
        <v>0</v>
      </c>
      <c r="O13" s="5">
        <v>468.41</v>
      </c>
      <c r="P13" s="6">
        <v>1510.63</v>
      </c>
      <c r="Q13" s="153">
        <v>0</v>
      </c>
      <c r="R13" s="153">
        <v>0</v>
      </c>
      <c r="S13" s="153">
        <v>0</v>
      </c>
      <c r="T13" s="6">
        <v>491581.37</v>
      </c>
      <c r="U13" s="7">
        <v>1047162.26</v>
      </c>
    </row>
    <row r="14" spans="1:21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3">
        <v>0</v>
      </c>
      <c r="O14" s="6">
        <v>120985.59</v>
      </c>
      <c r="P14" s="6">
        <v>5001.46</v>
      </c>
      <c r="Q14" s="153">
        <v>0</v>
      </c>
      <c r="R14" s="6">
        <v>86165</v>
      </c>
      <c r="S14" s="153">
        <v>0</v>
      </c>
      <c r="T14" s="6">
        <v>172995.48</v>
      </c>
      <c r="U14" s="7">
        <v>947829.28</v>
      </c>
    </row>
    <row r="15" spans="1:21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3">
        <v>0</v>
      </c>
      <c r="O15" s="6">
        <v>556170.39</v>
      </c>
      <c r="P15" s="153">
        <v>0</v>
      </c>
      <c r="Q15" s="153">
        <v>0</v>
      </c>
      <c r="R15" s="6">
        <v>4045.33</v>
      </c>
      <c r="S15" s="153">
        <v>0</v>
      </c>
      <c r="T15" s="6">
        <v>237286.49</v>
      </c>
      <c r="U15" s="7">
        <v>1856437.75</v>
      </c>
    </row>
    <row r="16" spans="1:21">
      <c r="A16" s="4"/>
      <c r="B16" s="39">
        <f>SUBTOTAL(109,B4:B15)</f>
        <v>1427889.1099999999</v>
      </c>
      <c r="C16" s="138">
        <f t="shared" ref="C16:U16" si="0">SUBTOTAL(109,C4:C15)</f>
        <v>1291339.2899999998</v>
      </c>
      <c r="D16" s="138">
        <f t="shared" si="0"/>
        <v>677971.1</v>
      </c>
      <c r="E16" s="138">
        <f t="shared" si="0"/>
        <v>741258.03999999992</v>
      </c>
      <c r="F16" s="138">
        <f t="shared" si="0"/>
        <v>456379.90000000008</v>
      </c>
      <c r="G16" s="138">
        <f t="shared" si="0"/>
        <v>917619.99999999988</v>
      </c>
      <c r="H16" s="138">
        <f t="shared" si="0"/>
        <v>3129305.2600000002</v>
      </c>
      <c r="I16" s="138">
        <f t="shared" si="0"/>
        <v>963892.78999999992</v>
      </c>
      <c r="J16" s="138">
        <f t="shared" si="0"/>
        <v>877688.24</v>
      </c>
      <c r="K16" s="138">
        <f t="shared" si="0"/>
        <v>305409.57</v>
      </c>
      <c r="L16" s="138">
        <f t="shared" si="0"/>
        <v>428048.05</v>
      </c>
      <c r="M16" s="138">
        <f t="shared" si="0"/>
        <v>69967.48</v>
      </c>
      <c r="N16" s="138">
        <f t="shared" si="0"/>
        <v>0</v>
      </c>
      <c r="O16" s="138">
        <f t="shared" si="0"/>
        <v>696312.54</v>
      </c>
      <c r="P16" s="138">
        <f t="shared" si="0"/>
        <v>60040.659999999996</v>
      </c>
      <c r="Q16" s="138">
        <f t="shared" si="0"/>
        <v>0</v>
      </c>
      <c r="R16" s="138">
        <f t="shared" si="0"/>
        <v>261455.59</v>
      </c>
      <c r="S16" s="138">
        <f t="shared" si="0"/>
        <v>0</v>
      </c>
      <c r="T16" s="138">
        <f t="shared" si="0"/>
        <v>1890657.57</v>
      </c>
      <c r="U16" s="138">
        <f t="shared" si="0"/>
        <v>14195235.189999999</v>
      </c>
    </row>
    <row r="17" spans="1:21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3">
        <v>0</v>
      </c>
      <c r="L17" s="153">
        <v>0</v>
      </c>
      <c r="M17" s="6">
        <v>1864.35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6">
        <v>247107.66</v>
      </c>
      <c r="U17" s="7">
        <v>761369.45</v>
      </c>
    </row>
    <row r="18" spans="1:21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3">
        <v>0</v>
      </c>
      <c r="L18" s="153">
        <v>0</v>
      </c>
      <c r="M18" s="6">
        <v>2866.39</v>
      </c>
      <c r="N18" s="153">
        <v>0</v>
      </c>
      <c r="O18" s="153">
        <v>0</v>
      </c>
      <c r="P18" s="5">
        <v>12.71</v>
      </c>
      <c r="Q18" s="153">
        <v>0</v>
      </c>
      <c r="R18" s="5">
        <v>104.5</v>
      </c>
      <c r="S18" s="153">
        <v>0</v>
      </c>
      <c r="T18" s="6">
        <v>184727.52</v>
      </c>
      <c r="U18" s="7">
        <v>743907.21</v>
      </c>
    </row>
    <row r="19" spans="1:21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3">
        <v>0</v>
      </c>
      <c r="L19" s="153">
        <v>0</v>
      </c>
      <c r="M19" s="6">
        <v>2920.85</v>
      </c>
      <c r="N19" s="5">
        <v>12.65</v>
      </c>
      <c r="O19" s="153">
        <v>0</v>
      </c>
      <c r="P19" s="153">
        <v>0</v>
      </c>
      <c r="Q19" s="153">
        <v>0</v>
      </c>
      <c r="R19" s="6">
        <v>28400.400000000001</v>
      </c>
      <c r="S19" s="153">
        <v>0</v>
      </c>
      <c r="T19" s="6">
        <v>235653.54</v>
      </c>
      <c r="U19" s="7">
        <v>935280.95</v>
      </c>
    </row>
    <row r="20" spans="1:21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3">
        <v>0</v>
      </c>
      <c r="L20" s="6">
        <v>32355.79</v>
      </c>
      <c r="M20" s="153">
        <v>0</v>
      </c>
      <c r="N20" s="153">
        <v>0</v>
      </c>
      <c r="O20" s="6">
        <v>29057.99</v>
      </c>
      <c r="P20" s="153">
        <v>0</v>
      </c>
      <c r="Q20" s="153">
        <v>0</v>
      </c>
      <c r="R20" s="6">
        <v>40997.85</v>
      </c>
      <c r="S20" s="153">
        <v>0</v>
      </c>
      <c r="T20" s="6">
        <v>243882.93</v>
      </c>
      <c r="U20" s="7">
        <v>904592.37</v>
      </c>
    </row>
    <row r="21" spans="1:21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3">
        <v>0</v>
      </c>
      <c r="O21" s="6">
        <v>43264.34</v>
      </c>
      <c r="P21" s="153">
        <v>0</v>
      </c>
      <c r="Q21" s="153">
        <v>0</v>
      </c>
      <c r="R21" s="6">
        <v>35280</v>
      </c>
      <c r="S21" s="153">
        <v>0</v>
      </c>
      <c r="T21" s="6">
        <v>402946.36</v>
      </c>
      <c r="U21" s="7">
        <v>1478126.84</v>
      </c>
    </row>
    <row r="22" spans="1:21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3">
        <v>0</v>
      </c>
      <c r="L22" s="6">
        <v>191004</v>
      </c>
      <c r="M22" s="153">
        <v>0</v>
      </c>
      <c r="N22" s="153">
        <v>0</v>
      </c>
      <c r="O22" s="153">
        <v>0</v>
      </c>
      <c r="P22" s="153">
        <v>0</v>
      </c>
      <c r="Q22" s="5">
        <v>110.44</v>
      </c>
      <c r="R22" s="153">
        <v>0</v>
      </c>
      <c r="S22" s="153">
        <v>0</v>
      </c>
      <c r="T22" s="6">
        <v>408926.81</v>
      </c>
      <c r="U22" s="7">
        <v>1376547.64</v>
      </c>
    </row>
    <row r="23" spans="1:21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3">
        <v>0</v>
      </c>
      <c r="O23" s="6">
        <v>43422</v>
      </c>
      <c r="P23" s="153">
        <v>0</v>
      </c>
      <c r="Q23" s="153">
        <v>0</v>
      </c>
      <c r="R23" s="153">
        <v>0</v>
      </c>
      <c r="S23" s="153">
        <v>0</v>
      </c>
      <c r="T23" s="6">
        <v>160318.32</v>
      </c>
      <c r="U23" s="7">
        <v>1136053.74</v>
      </c>
    </row>
    <row r="24" spans="1:21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6">
        <v>46543.17</v>
      </c>
      <c r="S24" s="153">
        <v>0</v>
      </c>
      <c r="T24" s="6">
        <v>295072.21000000002</v>
      </c>
      <c r="U24" s="7">
        <v>1140940.46</v>
      </c>
    </row>
    <row r="25" spans="1:21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3">
        <v>0</v>
      </c>
      <c r="O25" s="6">
        <v>49067.92</v>
      </c>
      <c r="P25" s="153">
        <v>0</v>
      </c>
      <c r="Q25" s="153">
        <v>0</v>
      </c>
      <c r="R25" s="6">
        <v>29700</v>
      </c>
      <c r="S25" s="153">
        <v>0</v>
      </c>
      <c r="T25" s="6">
        <v>664612.22</v>
      </c>
      <c r="U25" s="7">
        <v>1929556.71</v>
      </c>
    </row>
    <row r="26" spans="1:21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3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3">
        <v>0</v>
      </c>
      <c r="Q26" s="153">
        <v>0</v>
      </c>
      <c r="R26" s="153">
        <v>0</v>
      </c>
      <c r="S26" s="153">
        <v>0</v>
      </c>
      <c r="T26" s="6">
        <v>837076.64</v>
      </c>
      <c r="U26" s="7">
        <v>2080651.26</v>
      </c>
    </row>
    <row r="27" spans="1:21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3">
        <v>0</v>
      </c>
      <c r="O27" s="6">
        <v>475763.57</v>
      </c>
      <c r="P27" s="153">
        <v>0</v>
      </c>
      <c r="Q27" s="153">
        <v>0</v>
      </c>
      <c r="R27" s="153">
        <v>0</v>
      </c>
      <c r="S27" s="153">
        <v>0</v>
      </c>
      <c r="T27" s="6">
        <v>334815.5</v>
      </c>
      <c r="U27" s="7">
        <v>1777718.78</v>
      </c>
    </row>
    <row r="28" spans="1:21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3">
        <v>0</v>
      </c>
      <c r="O28" s="6">
        <v>460553.39</v>
      </c>
      <c r="P28" s="153">
        <v>0</v>
      </c>
      <c r="Q28" s="153">
        <v>0</v>
      </c>
      <c r="R28" s="6">
        <v>2894.76</v>
      </c>
      <c r="S28" s="153">
        <v>0</v>
      </c>
      <c r="T28" s="6">
        <v>175417.12</v>
      </c>
      <c r="U28" s="7">
        <v>2472576.14</v>
      </c>
    </row>
    <row r="29" spans="1:21">
      <c r="A29" s="4"/>
      <c r="B29" s="39">
        <f>SUBTOTAL(109,B17:B28)</f>
        <v>111010</v>
      </c>
      <c r="C29" s="138">
        <f t="shared" ref="C29:U29" si="1">SUBTOTAL(109,C17:C28)</f>
        <v>764766.78</v>
      </c>
      <c r="D29" s="138">
        <f t="shared" si="1"/>
        <v>396438.67</v>
      </c>
      <c r="E29" s="138">
        <f t="shared" si="1"/>
        <v>12210.62</v>
      </c>
      <c r="F29" s="138">
        <f t="shared" si="1"/>
        <v>366357.55000000005</v>
      </c>
      <c r="G29" s="138">
        <f t="shared" si="1"/>
        <v>558281.9</v>
      </c>
      <c r="H29" s="138">
        <f t="shared" si="1"/>
        <v>3144548.2300000004</v>
      </c>
      <c r="I29" s="138">
        <f t="shared" si="1"/>
        <v>1291830.8400000001</v>
      </c>
      <c r="J29" s="138">
        <f t="shared" si="1"/>
        <v>2072186.01</v>
      </c>
      <c r="K29" s="138">
        <f t="shared" si="1"/>
        <v>85712.62000000001</v>
      </c>
      <c r="L29" s="138">
        <f t="shared" si="1"/>
        <v>2045586.9699999997</v>
      </c>
      <c r="M29" s="138">
        <f t="shared" si="1"/>
        <v>43793.500000000007</v>
      </c>
      <c r="N29" s="138">
        <f t="shared" si="1"/>
        <v>7375.3899999999994</v>
      </c>
      <c r="O29" s="138">
        <f t="shared" si="1"/>
        <v>1462621.81</v>
      </c>
      <c r="P29" s="138">
        <f t="shared" si="1"/>
        <v>12.71</v>
      </c>
      <c r="Q29" s="138">
        <f t="shared" si="1"/>
        <v>110.44</v>
      </c>
      <c r="R29" s="138">
        <f t="shared" si="1"/>
        <v>183920.68</v>
      </c>
      <c r="S29" s="138">
        <f t="shared" si="1"/>
        <v>0</v>
      </c>
      <c r="T29" s="138">
        <f t="shared" si="1"/>
        <v>4190556.8300000005</v>
      </c>
      <c r="U29" s="138">
        <f t="shared" si="1"/>
        <v>16737321.550000001</v>
      </c>
    </row>
    <row r="30" spans="1:21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6">
        <v>264717.74</v>
      </c>
      <c r="U30" s="7">
        <v>961372.59</v>
      </c>
    </row>
    <row r="31" spans="1:21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3">
        <v>0</v>
      </c>
      <c r="L31" s="153">
        <v>0</v>
      </c>
      <c r="M31" s="6">
        <v>7301.5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6">
        <v>407603.97</v>
      </c>
      <c r="U31" s="7">
        <v>886459.15</v>
      </c>
    </row>
    <row r="32" spans="1:21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3">
        <v>0</v>
      </c>
      <c r="L32" s="153">
        <v>0</v>
      </c>
      <c r="M32" s="153">
        <v>0</v>
      </c>
      <c r="N32" s="153">
        <v>0</v>
      </c>
      <c r="O32" s="6">
        <v>67217.36</v>
      </c>
      <c r="P32" s="153">
        <v>0</v>
      </c>
      <c r="Q32" s="153">
        <v>0</v>
      </c>
      <c r="R32" s="5">
        <v>673.69</v>
      </c>
      <c r="S32" s="153">
        <v>0</v>
      </c>
      <c r="T32" s="6">
        <v>194960.09</v>
      </c>
      <c r="U32" s="7">
        <v>1006982.9</v>
      </c>
    </row>
    <row r="33" spans="1:21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3">
        <v>0</v>
      </c>
      <c r="L33" s="153">
        <v>0</v>
      </c>
      <c r="M33" s="153">
        <v>0</v>
      </c>
      <c r="N33" s="153">
        <v>0</v>
      </c>
      <c r="O33" s="6">
        <v>14382.86</v>
      </c>
      <c r="P33" s="153">
        <v>0</v>
      </c>
      <c r="Q33" s="153">
        <v>0</v>
      </c>
      <c r="R33" s="153">
        <v>0</v>
      </c>
      <c r="S33" s="153">
        <v>0</v>
      </c>
      <c r="T33" s="6">
        <v>270499.78000000003</v>
      </c>
      <c r="U33" s="7">
        <v>954127.62</v>
      </c>
    </row>
    <row r="34" spans="1:21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3">
        <v>0</v>
      </c>
      <c r="L34" s="6">
        <v>134006.39999999999</v>
      </c>
      <c r="M34" s="5">
        <v>395.08</v>
      </c>
      <c r="N34" s="153">
        <v>0</v>
      </c>
      <c r="O34" s="153">
        <v>0</v>
      </c>
      <c r="P34" s="153">
        <v>0</v>
      </c>
      <c r="Q34" s="153">
        <v>0</v>
      </c>
      <c r="R34" s="6">
        <v>65032.800000000003</v>
      </c>
      <c r="S34" s="153">
        <v>0</v>
      </c>
      <c r="T34" s="6">
        <v>181925.28</v>
      </c>
      <c r="U34" s="7">
        <v>1104681.81</v>
      </c>
    </row>
    <row r="35" spans="1:21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3">
        <v>0</v>
      </c>
      <c r="L35" s="6">
        <v>135960</v>
      </c>
      <c r="M35" s="153">
        <v>0</v>
      </c>
      <c r="N35" s="153">
        <v>0</v>
      </c>
      <c r="O35" s="6">
        <v>42499.13</v>
      </c>
      <c r="P35" s="153">
        <v>0</v>
      </c>
      <c r="Q35" s="153">
        <v>0</v>
      </c>
      <c r="R35" s="153">
        <v>0</v>
      </c>
      <c r="S35" s="153">
        <v>0</v>
      </c>
      <c r="T35" s="6">
        <v>223370.79</v>
      </c>
      <c r="U35" s="7">
        <v>1195552.5900000001</v>
      </c>
    </row>
    <row r="36" spans="1:21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3">
        <v>0</v>
      </c>
      <c r="L36" s="6">
        <v>203940</v>
      </c>
      <c r="M36" s="153">
        <v>0</v>
      </c>
      <c r="N36" s="153">
        <v>0</v>
      </c>
      <c r="O36" s="6">
        <v>51178.73</v>
      </c>
      <c r="P36" s="153">
        <v>0</v>
      </c>
      <c r="Q36" s="153">
        <v>0</v>
      </c>
      <c r="R36" s="5">
        <v>650.91</v>
      </c>
      <c r="S36" s="153">
        <v>0</v>
      </c>
      <c r="T36" s="6">
        <v>254245.68</v>
      </c>
      <c r="U36" s="7">
        <v>1194367.1299999999</v>
      </c>
    </row>
    <row r="37" spans="1:21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3">
        <v>0</v>
      </c>
      <c r="L37" s="6">
        <v>152955</v>
      </c>
      <c r="M37" s="153">
        <v>0</v>
      </c>
      <c r="N37" s="153">
        <v>0</v>
      </c>
      <c r="O37" s="6">
        <v>207385.19</v>
      </c>
      <c r="P37" s="153">
        <v>0</v>
      </c>
      <c r="Q37" s="153">
        <v>0</v>
      </c>
      <c r="R37" s="153">
        <v>0</v>
      </c>
      <c r="S37" s="153">
        <v>0</v>
      </c>
      <c r="T37" s="6">
        <v>390620.06</v>
      </c>
      <c r="U37" s="7">
        <v>1568174.92</v>
      </c>
    </row>
    <row r="38" spans="1:21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3">
        <v>0</v>
      </c>
      <c r="N38" s="153">
        <v>0</v>
      </c>
      <c r="O38" s="6">
        <v>104923.36</v>
      </c>
      <c r="P38" s="153">
        <v>0</v>
      </c>
      <c r="Q38" s="153">
        <v>0</v>
      </c>
      <c r="R38" s="6">
        <v>131886.65</v>
      </c>
      <c r="S38" s="153">
        <v>0</v>
      </c>
      <c r="T38" s="6">
        <v>285574.81</v>
      </c>
      <c r="U38" s="7">
        <v>1593101.99</v>
      </c>
    </row>
    <row r="39" spans="1:21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3">
        <v>0</v>
      </c>
      <c r="N39" s="153">
        <v>0</v>
      </c>
      <c r="O39" s="6">
        <v>120760.62</v>
      </c>
      <c r="P39" s="153">
        <v>0</v>
      </c>
      <c r="Q39" s="153">
        <v>0</v>
      </c>
      <c r="R39" s="6">
        <v>45299.32</v>
      </c>
      <c r="S39" s="153">
        <v>0</v>
      </c>
      <c r="T39" s="6">
        <v>429498.67</v>
      </c>
      <c r="U39" s="7">
        <v>2106692.4700000002</v>
      </c>
    </row>
    <row r="40" spans="1:21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3">
        <v>0</v>
      </c>
      <c r="N40" s="153">
        <v>0</v>
      </c>
      <c r="O40" s="5" t="s">
        <v>180</v>
      </c>
      <c r="P40" s="153">
        <v>0</v>
      </c>
      <c r="Q40" s="153">
        <v>0</v>
      </c>
      <c r="R40" s="153">
        <v>0</v>
      </c>
      <c r="S40" s="153">
        <v>0</v>
      </c>
      <c r="T40" s="6">
        <v>85853.88</v>
      </c>
      <c r="U40" s="7">
        <v>2226780.48</v>
      </c>
    </row>
    <row r="41" spans="1:21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3">
        <v>0</v>
      </c>
      <c r="N41" s="153">
        <v>0</v>
      </c>
      <c r="O41" s="6">
        <v>720572.94</v>
      </c>
      <c r="P41" s="153">
        <v>0</v>
      </c>
      <c r="Q41" s="153">
        <v>0</v>
      </c>
      <c r="R41" s="6">
        <v>97771.96</v>
      </c>
      <c r="S41" s="153">
        <v>0</v>
      </c>
      <c r="T41" s="153">
        <v>0</v>
      </c>
      <c r="U41" s="7">
        <v>2431801.42</v>
      </c>
    </row>
    <row r="42" spans="1:21">
      <c r="A42" s="4"/>
      <c r="B42" s="39">
        <f>SUBTOTAL(109,B30:B41)</f>
        <v>82417.740000000005</v>
      </c>
      <c r="C42" s="138">
        <f t="shared" ref="C42:U42" si="2">SUBTOTAL(109,C30:C41)</f>
        <v>24585.300000000003</v>
      </c>
      <c r="D42" s="138">
        <f t="shared" si="2"/>
        <v>338863.61000000004</v>
      </c>
      <c r="E42" s="138">
        <f t="shared" si="2"/>
        <v>9867.4699999999993</v>
      </c>
      <c r="F42" s="138">
        <f t="shared" si="2"/>
        <v>364031.25999999995</v>
      </c>
      <c r="G42" s="138">
        <f t="shared" si="2"/>
        <v>547757.11</v>
      </c>
      <c r="H42" s="138">
        <f t="shared" si="2"/>
        <v>3369522.2900000005</v>
      </c>
      <c r="I42" s="138">
        <f t="shared" si="2"/>
        <v>1141621.9099999999</v>
      </c>
      <c r="J42" s="138">
        <f t="shared" si="2"/>
        <v>2867588.2099999995</v>
      </c>
      <c r="K42" s="138">
        <f t="shared" si="2"/>
        <v>1036854.11</v>
      </c>
      <c r="L42" s="138">
        <f t="shared" si="2"/>
        <v>1759531.7999999998</v>
      </c>
      <c r="M42" s="138">
        <f t="shared" si="2"/>
        <v>7696.58</v>
      </c>
      <c r="N42" s="138">
        <f t="shared" si="2"/>
        <v>0</v>
      </c>
      <c r="O42" s="138">
        <f t="shared" si="2"/>
        <v>1328920.19</v>
      </c>
      <c r="P42" s="138">
        <f t="shared" si="2"/>
        <v>0</v>
      </c>
      <c r="Q42" s="138">
        <f t="shared" si="2"/>
        <v>0</v>
      </c>
      <c r="R42" s="138">
        <f t="shared" si="2"/>
        <v>341315.33</v>
      </c>
      <c r="S42" s="138">
        <f t="shared" si="2"/>
        <v>0</v>
      </c>
      <c r="T42" s="138">
        <f t="shared" si="2"/>
        <v>2988870.75</v>
      </c>
      <c r="U42" s="138">
        <f t="shared" si="2"/>
        <v>17230095.07</v>
      </c>
    </row>
    <row r="43" spans="1:21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6">
        <v>155178.38</v>
      </c>
      <c r="T43" s="153">
        <v>0</v>
      </c>
      <c r="U43" s="7">
        <v>1541837.91</v>
      </c>
    </row>
    <row r="44" spans="1:21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6">
        <v>131925.23000000001</v>
      </c>
      <c r="T44" s="6">
        <v>89740.95</v>
      </c>
      <c r="U44" s="7">
        <v>1429335.8</v>
      </c>
    </row>
    <row r="45" spans="1:21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3">
        <v>0</v>
      </c>
      <c r="O45" s="6">
        <v>46327.42</v>
      </c>
      <c r="P45" s="153">
        <v>0</v>
      </c>
      <c r="Q45" s="153">
        <v>0</v>
      </c>
      <c r="R45" s="153">
        <v>0</v>
      </c>
      <c r="S45" s="6">
        <v>114417.91</v>
      </c>
      <c r="T45" s="153">
        <v>0</v>
      </c>
      <c r="U45" s="7">
        <v>1779342.98</v>
      </c>
    </row>
    <row r="46" spans="1:21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6">
        <v>166641.82999999999</v>
      </c>
      <c r="T46" s="153">
        <v>0</v>
      </c>
      <c r="U46" s="7">
        <v>1710948.45</v>
      </c>
    </row>
    <row r="47" spans="1:21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3">
        <v>0</v>
      </c>
      <c r="N47" s="153">
        <v>0</v>
      </c>
      <c r="O47" s="6">
        <v>3107.85</v>
      </c>
      <c r="P47" s="153">
        <v>0</v>
      </c>
      <c r="Q47" s="153">
        <v>0</v>
      </c>
      <c r="R47" s="153">
        <v>0</v>
      </c>
      <c r="S47" s="6">
        <v>180386.82</v>
      </c>
      <c r="T47" s="153">
        <v>0</v>
      </c>
      <c r="U47" s="7">
        <v>1510169.83</v>
      </c>
    </row>
    <row r="48" spans="1:21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6">
        <v>190493.18</v>
      </c>
      <c r="T48" s="153">
        <v>0</v>
      </c>
      <c r="U48" s="7">
        <v>1192059.46</v>
      </c>
    </row>
    <row r="49" spans="1:21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3">
        <v>0</v>
      </c>
      <c r="N49" s="153">
        <v>0</v>
      </c>
      <c r="O49" s="6">
        <v>57113.53</v>
      </c>
      <c r="P49" s="153">
        <v>0</v>
      </c>
      <c r="Q49" s="153">
        <v>0</v>
      </c>
      <c r="R49" s="6">
        <v>85769.89</v>
      </c>
      <c r="S49" s="6">
        <v>135754.17000000001</v>
      </c>
      <c r="T49" s="153">
        <v>0</v>
      </c>
      <c r="U49" s="7">
        <v>1693835.29</v>
      </c>
    </row>
    <row r="50" spans="1:21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3">
        <v>0</v>
      </c>
      <c r="N50" s="153">
        <v>0</v>
      </c>
      <c r="O50" s="6">
        <v>71688.160000000003</v>
      </c>
      <c r="P50" s="153">
        <v>0</v>
      </c>
      <c r="Q50" s="153">
        <v>0</v>
      </c>
      <c r="R50" s="153">
        <v>0</v>
      </c>
      <c r="S50" s="6">
        <v>73067.740000000005</v>
      </c>
      <c r="T50" s="153">
        <v>0</v>
      </c>
      <c r="U50" s="7">
        <v>1563891.03</v>
      </c>
    </row>
    <row r="51" spans="1:21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3">
        <v>0</v>
      </c>
      <c r="N51" s="153">
        <v>0</v>
      </c>
      <c r="O51" s="6">
        <v>366657.34</v>
      </c>
      <c r="P51" s="153">
        <v>0</v>
      </c>
      <c r="Q51" s="6">
        <v>6941.55</v>
      </c>
      <c r="R51" s="6">
        <v>79362.759999999995</v>
      </c>
      <c r="S51" s="6">
        <v>120036.78</v>
      </c>
      <c r="T51" s="153">
        <v>0</v>
      </c>
      <c r="U51" s="7">
        <v>1884519.45</v>
      </c>
    </row>
    <row r="52" spans="1:21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3">
        <v>0</v>
      </c>
      <c r="O52" s="6">
        <v>364402.72</v>
      </c>
      <c r="P52" s="153">
        <v>0</v>
      </c>
      <c r="Q52" s="153">
        <v>0</v>
      </c>
      <c r="R52" s="6">
        <v>10175.16</v>
      </c>
      <c r="S52" s="6">
        <v>445654.76</v>
      </c>
      <c r="T52" s="153">
        <v>0</v>
      </c>
      <c r="U52" s="7">
        <v>1864998.2</v>
      </c>
    </row>
    <row r="53" spans="1:21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3">
        <v>0</v>
      </c>
      <c r="O53" s="5" t="s">
        <v>181</v>
      </c>
      <c r="P53" s="153">
        <v>0</v>
      </c>
      <c r="Q53" s="153">
        <v>0</v>
      </c>
      <c r="R53" s="6">
        <v>65648.899999999994</v>
      </c>
      <c r="S53" s="5">
        <v>0</v>
      </c>
      <c r="T53" s="153">
        <v>0</v>
      </c>
      <c r="U53" s="7">
        <v>2551235.36</v>
      </c>
    </row>
    <row r="54" spans="1:21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3">
        <v>0</v>
      </c>
      <c r="O54" s="6">
        <v>65304.21</v>
      </c>
      <c r="P54" s="153">
        <v>0</v>
      </c>
      <c r="Q54" s="153">
        <v>0</v>
      </c>
      <c r="R54" s="6">
        <v>27972</v>
      </c>
      <c r="S54" s="6">
        <v>188543.09</v>
      </c>
      <c r="T54" s="153">
        <v>0</v>
      </c>
      <c r="U54" s="7">
        <v>1911743.44</v>
      </c>
    </row>
    <row r="55" spans="1:21">
      <c r="A55" s="4"/>
      <c r="B55" s="39">
        <f>SUBTOTAL(109,B43:B54)</f>
        <v>108224.28</v>
      </c>
      <c r="C55" s="138">
        <f t="shared" ref="C55:U55" si="3">SUBTOTAL(109,C43:C54)</f>
        <v>82929.75</v>
      </c>
      <c r="D55" s="138">
        <f t="shared" si="3"/>
        <v>264898.77999999997</v>
      </c>
      <c r="E55" s="138">
        <f t="shared" si="3"/>
        <v>1168.9399999999998</v>
      </c>
      <c r="F55" s="138">
        <f t="shared" si="3"/>
        <v>104173.81999999999</v>
      </c>
      <c r="G55" s="138">
        <f t="shared" si="3"/>
        <v>331661.84000000003</v>
      </c>
      <c r="H55" s="138">
        <f t="shared" si="3"/>
        <v>4463069.16</v>
      </c>
      <c r="I55" s="138">
        <f t="shared" si="3"/>
        <v>2173219.0299999998</v>
      </c>
      <c r="J55" s="138">
        <f t="shared" si="3"/>
        <v>3782367.3599999994</v>
      </c>
      <c r="K55" s="138">
        <f t="shared" si="3"/>
        <v>1182680.1299999999</v>
      </c>
      <c r="L55" s="138">
        <f t="shared" si="3"/>
        <v>3554703.4</v>
      </c>
      <c r="M55" s="138">
        <f t="shared" si="3"/>
        <v>55410.66</v>
      </c>
      <c r="N55" s="138">
        <f t="shared" si="3"/>
        <v>0</v>
      </c>
      <c r="O55" s="138">
        <f t="shared" si="3"/>
        <v>974601.23</v>
      </c>
      <c r="P55" s="138">
        <f t="shared" si="3"/>
        <v>0</v>
      </c>
      <c r="Q55" s="138">
        <f t="shared" si="3"/>
        <v>6941.55</v>
      </c>
      <c r="R55" s="138">
        <f t="shared" si="3"/>
        <v>268928.70999999996</v>
      </c>
      <c r="S55" s="138">
        <f t="shared" si="3"/>
        <v>1902099.89</v>
      </c>
      <c r="T55" s="138">
        <f t="shared" si="3"/>
        <v>89740.95</v>
      </c>
      <c r="U55" s="138">
        <f t="shared" si="3"/>
        <v>20633917.199999999</v>
      </c>
    </row>
    <row r="56" spans="1:21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3">
        <v>0</v>
      </c>
      <c r="M56" s="6">
        <v>10949.09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6">
        <v>129819.64</v>
      </c>
      <c r="T56" s="153">
        <v>0</v>
      </c>
      <c r="U56" s="7">
        <v>971223.87</v>
      </c>
    </row>
    <row r="57" spans="1:21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3">
        <v>0</v>
      </c>
      <c r="M57" s="6">
        <v>29783.91</v>
      </c>
      <c r="N57" s="153">
        <v>0</v>
      </c>
      <c r="O57" s="6">
        <v>4386.29</v>
      </c>
      <c r="P57" s="153">
        <v>0</v>
      </c>
      <c r="Q57" s="153">
        <v>0</v>
      </c>
      <c r="R57" s="6">
        <v>46726.33</v>
      </c>
      <c r="S57" s="6">
        <v>75476.98</v>
      </c>
      <c r="T57" s="153">
        <v>0</v>
      </c>
      <c r="U57" s="7">
        <v>1160570.18</v>
      </c>
    </row>
    <row r="58" spans="1:21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3">
        <v>0</v>
      </c>
      <c r="O58" s="6">
        <v>18025.61</v>
      </c>
      <c r="P58" s="153">
        <v>0</v>
      </c>
      <c r="Q58" s="153">
        <v>0</v>
      </c>
      <c r="R58" s="153">
        <v>0</v>
      </c>
      <c r="S58" s="6">
        <v>133803.19</v>
      </c>
      <c r="T58" s="153">
        <v>0</v>
      </c>
      <c r="U58" s="7">
        <v>1379265.28</v>
      </c>
    </row>
    <row r="59" spans="1:21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3">
        <v>0</v>
      </c>
      <c r="O59" s="6">
        <v>9625.4599999999991</v>
      </c>
      <c r="P59" s="6">
        <v>3654.3</v>
      </c>
      <c r="Q59" s="153">
        <v>0</v>
      </c>
      <c r="R59" s="6">
        <v>7722.47</v>
      </c>
      <c r="S59" s="6">
        <v>94868.17</v>
      </c>
      <c r="T59" s="153">
        <v>0</v>
      </c>
      <c r="U59" s="7">
        <v>1471479.78</v>
      </c>
    </row>
    <row r="60" spans="1:21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3">
        <v>0</v>
      </c>
      <c r="O60" s="153">
        <v>0</v>
      </c>
      <c r="P60" s="153">
        <v>0</v>
      </c>
      <c r="Q60" s="153">
        <v>0</v>
      </c>
      <c r="R60" s="6">
        <v>28187.17</v>
      </c>
      <c r="S60" s="6">
        <v>325683.55</v>
      </c>
      <c r="T60" s="153">
        <v>0</v>
      </c>
      <c r="U60" s="7">
        <v>1700744.04</v>
      </c>
    </row>
    <row r="61" spans="1:21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3">
        <v>0</v>
      </c>
      <c r="O61" s="6">
        <v>1490.45</v>
      </c>
      <c r="P61" s="153">
        <v>0</v>
      </c>
      <c r="Q61" s="153">
        <v>0</v>
      </c>
      <c r="R61" s="6">
        <v>22989.040000000001</v>
      </c>
      <c r="S61" s="6">
        <v>626165.27</v>
      </c>
      <c r="T61" s="153">
        <v>0</v>
      </c>
      <c r="U61" s="7">
        <v>2226034.92</v>
      </c>
    </row>
    <row r="62" spans="1:21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3">
        <v>0</v>
      </c>
      <c r="O62" s="6">
        <v>62940.19</v>
      </c>
      <c r="P62" s="153">
        <v>0</v>
      </c>
      <c r="Q62" s="153">
        <v>0</v>
      </c>
      <c r="R62" s="6">
        <v>49389.4</v>
      </c>
      <c r="S62" s="6">
        <v>394069.94</v>
      </c>
      <c r="T62" s="153">
        <v>0</v>
      </c>
      <c r="U62" s="7">
        <v>2076474.69</v>
      </c>
    </row>
    <row r="63" spans="1:21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3">
        <v>0</v>
      </c>
      <c r="O63" s="153">
        <v>0</v>
      </c>
      <c r="P63" s="153">
        <v>0</v>
      </c>
      <c r="Q63" s="153">
        <v>0</v>
      </c>
      <c r="R63" s="6">
        <v>12948.95</v>
      </c>
      <c r="S63" s="6">
        <v>296775.99</v>
      </c>
      <c r="T63" s="153">
        <v>0</v>
      </c>
      <c r="U63" s="7">
        <v>1938502.55</v>
      </c>
    </row>
    <row r="64" spans="1:21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3">
        <v>0</v>
      </c>
      <c r="O64" s="6">
        <v>221431.39</v>
      </c>
      <c r="P64" s="153">
        <v>0</v>
      </c>
      <c r="Q64" s="153">
        <v>0</v>
      </c>
      <c r="R64" s="6">
        <v>29632.92</v>
      </c>
      <c r="S64" s="6">
        <v>258861.31</v>
      </c>
      <c r="T64" s="153">
        <v>0</v>
      </c>
      <c r="U64" s="7">
        <v>1890674.44</v>
      </c>
    </row>
    <row r="65" spans="1:21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3">
        <v>0</v>
      </c>
      <c r="O65" s="6">
        <v>985058.46</v>
      </c>
      <c r="P65" s="6">
        <v>11407.95</v>
      </c>
      <c r="Q65" s="153">
        <v>0</v>
      </c>
      <c r="R65" s="6">
        <v>132282.6</v>
      </c>
      <c r="S65" s="6">
        <v>333575.71999999997</v>
      </c>
      <c r="T65" s="153">
        <v>0</v>
      </c>
      <c r="U65" s="7">
        <v>3211825.11</v>
      </c>
    </row>
    <row r="66" spans="1:21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3">
        <v>0</v>
      </c>
      <c r="O66" s="6">
        <v>774681.34</v>
      </c>
      <c r="P66" s="6">
        <v>27767.49</v>
      </c>
      <c r="Q66" s="153">
        <v>0</v>
      </c>
      <c r="R66" s="6">
        <v>32676.34</v>
      </c>
      <c r="S66" s="6">
        <v>128981.28</v>
      </c>
      <c r="T66" s="153">
        <v>0</v>
      </c>
      <c r="U66" s="7">
        <v>3133028.84</v>
      </c>
    </row>
    <row r="67" spans="1:21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3">
        <v>0</v>
      </c>
      <c r="O67" s="6">
        <v>534223.62</v>
      </c>
      <c r="P67" s="6">
        <v>5007.57</v>
      </c>
      <c r="Q67" s="153">
        <v>0</v>
      </c>
      <c r="R67" s="6">
        <v>115146.02</v>
      </c>
      <c r="S67" s="6">
        <v>191684.26</v>
      </c>
      <c r="T67" s="153">
        <v>0</v>
      </c>
      <c r="U67" s="7">
        <v>2563167.33</v>
      </c>
    </row>
    <row r="68" spans="1:21">
      <c r="A68" s="4"/>
      <c r="B68" s="39">
        <f>SUBTOTAL(109,B56:B67)</f>
        <v>0</v>
      </c>
      <c r="C68" s="138">
        <f t="shared" ref="C68:U68" si="4">SUBTOTAL(109,C56:C67)</f>
        <v>589547.22</v>
      </c>
      <c r="D68" s="138">
        <f t="shared" si="4"/>
        <v>159526.89000000001</v>
      </c>
      <c r="E68" s="138">
        <f t="shared" si="4"/>
        <v>0</v>
      </c>
      <c r="F68" s="138">
        <f t="shared" si="4"/>
        <v>0</v>
      </c>
      <c r="G68" s="138">
        <f t="shared" si="4"/>
        <v>176462.48000000004</v>
      </c>
      <c r="H68" s="138">
        <f t="shared" si="4"/>
        <v>4143253.77</v>
      </c>
      <c r="I68" s="138">
        <f t="shared" si="4"/>
        <v>1866249.85</v>
      </c>
      <c r="J68" s="138">
        <f t="shared" si="4"/>
        <v>4334652.22</v>
      </c>
      <c r="K68" s="138">
        <f t="shared" si="4"/>
        <v>1843164.2100000002</v>
      </c>
      <c r="L68" s="138">
        <f t="shared" si="4"/>
        <v>4152153.6</v>
      </c>
      <c r="M68" s="138">
        <f t="shared" si="4"/>
        <v>330814.13</v>
      </c>
      <c r="N68" s="138">
        <f t="shared" si="4"/>
        <v>0</v>
      </c>
      <c r="O68" s="138">
        <f t="shared" si="4"/>
        <v>2611862.81</v>
      </c>
      <c r="P68" s="138">
        <f t="shared" si="4"/>
        <v>47837.310000000005</v>
      </c>
      <c r="Q68" s="138">
        <f t="shared" si="4"/>
        <v>0</v>
      </c>
      <c r="R68" s="138">
        <f t="shared" si="4"/>
        <v>477701.24000000005</v>
      </c>
      <c r="S68" s="138">
        <f t="shared" si="4"/>
        <v>2989765.3</v>
      </c>
      <c r="T68" s="138">
        <f t="shared" si="4"/>
        <v>0</v>
      </c>
      <c r="U68" s="138">
        <f t="shared" si="4"/>
        <v>23722991.030000001</v>
      </c>
    </row>
    <row r="69" spans="1:21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>
      <c r="A81" s="4"/>
      <c r="B81" s="39">
        <f>SUBTOTAL(109,B69:B80)</f>
        <v>20632.09</v>
      </c>
      <c r="C81" s="138">
        <f t="shared" ref="C81:U81" si="5">SUBTOTAL(109,C69:C80)</f>
        <v>1992033.94</v>
      </c>
      <c r="D81" s="138">
        <f t="shared" si="5"/>
        <v>78761.170000000013</v>
      </c>
      <c r="E81" s="138">
        <f t="shared" si="5"/>
        <v>190.6</v>
      </c>
      <c r="F81" s="138">
        <f t="shared" si="5"/>
        <v>32.11</v>
      </c>
      <c r="G81" s="138">
        <f t="shared" si="5"/>
        <v>29429.850000000006</v>
      </c>
      <c r="H81" s="138">
        <f t="shared" si="5"/>
        <v>3570157.3899999997</v>
      </c>
      <c r="I81" s="138">
        <f t="shared" si="5"/>
        <v>2318585.9700000002</v>
      </c>
      <c r="J81" s="138">
        <f t="shared" si="5"/>
        <v>1890897.19</v>
      </c>
      <c r="K81" s="138">
        <f t="shared" si="5"/>
        <v>767916.25000000012</v>
      </c>
      <c r="L81" s="138">
        <f t="shared" si="5"/>
        <v>4433918</v>
      </c>
      <c r="M81" s="138">
        <f t="shared" si="5"/>
        <v>285154.76999999996</v>
      </c>
      <c r="N81" s="138">
        <f t="shared" si="5"/>
        <v>0</v>
      </c>
      <c r="O81" s="138">
        <f t="shared" si="5"/>
        <v>29536.37</v>
      </c>
      <c r="P81" s="138">
        <f t="shared" si="5"/>
        <v>87178.65</v>
      </c>
      <c r="Q81" s="138">
        <f t="shared" si="5"/>
        <v>0</v>
      </c>
      <c r="R81" s="138">
        <f t="shared" si="5"/>
        <v>647643.73</v>
      </c>
      <c r="S81" s="138">
        <f t="shared" si="5"/>
        <v>3754945.6900000004</v>
      </c>
      <c r="T81" s="138">
        <f t="shared" si="5"/>
        <v>0</v>
      </c>
      <c r="U81" s="138">
        <f t="shared" si="5"/>
        <v>19907013.77</v>
      </c>
    </row>
    <row r="82" spans="1:21">
      <c r="A82" s="4" t="s">
        <v>190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>
      <c r="A83" s="4" t="s">
        <v>192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>
      <c r="A84" s="4" t="s">
        <v>193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>
      <c r="A85" s="4" t="s">
        <v>197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>
      <c r="A86" s="4" t="s">
        <v>198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>
      <c r="A87" s="4" t="s">
        <v>199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>
      <c r="A88" s="4" t="s">
        <v>200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>
      <c r="A89" s="4" t="s">
        <v>201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>
      <c r="A90" s="4" t="s">
        <v>202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>
      <c r="A91" s="4" t="s">
        <v>203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>
      <c r="A92" s="4" t="s">
        <v>204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>
      <c r="A93" s="4" t="s">
        <v>205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3" customFormat="1">
      <c r="A94" s="135"/>
      <c r="B94" s="138">
        <f>SUBTOTAL(109,B82:B93)</f>
        <v>30552.469999999994</v>
      </c>
      <c r="C94" s="138">
        <f t="shared" ref="C94:N94" si="6">SUBTOTAL(109,C82:C93)</f>
        <v>135887.12</v>
      </c>
      <c r="D94" s="138">
        <f t="shared" si="6"/>
        <v>40309.979999999996</v>
      </c>
      <c r="E94" s="138">
        <f t="shared" si="6"/>
        <v>0</v>
      </c>
      <c r="F94" s="138">
        <f t="shared" si="6"/>
        <v>3186.6499999999996</v>
      </c>
      <c r="G94" s="138">
        <f t="shared" si="6"/>
        <v>11865.83</v>
      </c>
      <c r="H94" s="138">
        <f t="shared" si="6"/>
        <v>3182585.7</v>
      </c>
      <c r="I94" s="138">
        <f t="shared" si="6"/>
        <v>5248193.1899999995</v>
      </c>
      <c r="J94" s="138">
        <f t="shared" si="6"/>
        <v>2824463.7800000003</v>
      </c>
      <c r="K94" s="138">
        <f t="shared" si="6"/>
        <v>1806398.8299999998</v>
      </c>
      <c r="L94" s="138">
        <f t="shared" si="6"/>
        <v>2003896.8</v>
      </c>
      <c r="M94" s="138">
        <f t="shared" si="6"/>
        <v>255228.97999999998</v>
      </c>
      <c r="N94" s="138">
        <f t="shared" si="6"/>
        <v>0</v>
      </c>
      <c r="O94" s="138">
        <f>SUBTOTAL(109,O82:O93)</f>
        <v>0</v>
      </c>
      <c r="P94" s="138">
        <f t="shared" ref="P94" si="7">SUBTOTAL(109,P82:P93)</f>
        <v>3598.6099999999997</v>
      </c>
      <c r="Q94" s="138">
        <f t="shared" ref="Q94" si="8">SUBTOTAL(109,Q82:Q93)</f>
        <v>0</v>
      </c>
      <c r="R94" s="138">
        <f t="shared" ref="R94" si="9">SUBTOTAL(109,R82:R93)</f>
        <v>309723.93</v>
      </c>
      <c r="S94" s="138">
        <f t="shared" ref="S94" si="10">SUBTOTAL(109,S82:S93)</f>
        <v>2698930.83</v>
      </c>
      <c r="T94" s="138">
        <f t="shared" ref="T94" si="11">SUBTOTAL(109,T82:T93)</f>
        <v>889351.61</v>
      </c>
      <c r="U94" s="138">
        <f t="shared" ref="U94" si="12">SUBTOTAL(109,U82:U93)</f>
        <v>19793175.049999997</v>
      </c>
    </row>
    <row r="95" spans="1:21">
      <c r="A95" s="96" t="s">
        <v>206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>
      <c r="A96" s="96" t="s">
        <v>215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>
      <c r="A97" s="96" t="s">
        <v>224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>
      <c r="A98" s="96" t="s">
        <v>227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>
      <c r="A99" s="96" t="s">
        <v>228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>
      <c r="A100" s="96" t="s">
        <v>229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>
      <c r="A101" s="96" t="s">
        <v>231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>
      <c r="A102" s="96" t="s">
        <v>233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>
      <c r="A103" s="96" t="s">
        <v>236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>
      <c r="A104" s="96" t="s">
        <v>239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>
      <c r="A105" s="96" t="s">
        <v>242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>
      <c r="A106" s="96" t="s">
        <v>246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>
      <c r="B107" s="138">
        <f>SUBTOTAL(109,B95:B106)</f>
        <v>35705.360000000008</v>
      </c>
      <c r="C107" s="138">
        <f t="shared" ref="C107:U107" si="13">SUBTOTAL(109,C95:C106)</f>
        <v>586763.84000000008</v>
      </c>
      <c r="D107" s="138">
        <f t="shared" si="13"/>
        <v>14124.56</v>
      </c>
      <c r="E107" s="138">
        <f t="shared" si="13"/>
        <v>0</v>
      </c>
      <c r="F107" s="138">
        <f t="shared" si="13"/>
        <v>0</v>
      </c>
      <c r="G107" s="138">
        <f t="shared" si="13"/>
        <v>31707.21</v>
      </c>
      <c r="H107" s="138">
        <f t="shared" si="13"/>
        <v>2789811.98</v>
      </c>
      <c r="I107" s="138">
        <f t="shared" si="13"/>
        <v>4943846.78</v>
      </c>
      <c r="J107" s="138">
        <f t="shared" si="13"/>
        <v>3443456.8099999996</v>
      </c>
      <c r="K107" s="138">
        <f t="shared" si="13"/>
        <v>1206517.6200000001</v>
      </c>
      <c r="L107" s="138">
        <f t="shared" si="13"/>
        <v>1489484.42</v>
      </c>
      <c r="M107" s="138">
        <f t="shared" si="13"/>
        <v>243425.08000000002</v>
      </c>
      <c r="N107" s="138">
        <f t="shared" si="13"/>
        <v>0</v>
      </c>
      <c r="O107" s="138">
        <f t="shared" si="13"/>
        <v>0</v>
      </c>
      <c r="P107" s="138">
        <f t="shared" si="13"/>
        <v>16783.739999999998</v>
      </c>
      <c r="Q107" s="138">
        <f t="shared" si="13"/>
        <v>138.47</v>
      </c>
      <c r="R107" s="138">
        <f t="shared" si="13"/>
        <v>805289.62</v>
      </c>
      <c r="S107" s="138">
        <f t="shared" si="13"/>
        <v>2874218.5100000002</v>
      </c>
      <c r="T107" s="138">
        <f t="shared" si="13"/>
        <v>316194.74</v>
      </c>
      <c r="U107" s="138">
        <f t="shared" si="13"/>
        <v>18863394.099999998</v>
      </c>
    </row>
    <row r="108" spans="1:21">
      <c r="A108" s="144" t="s">
        <v>251</v>
      </c>
      <c r="B108" s="137">
        <v>3073.46</v>
      </c>
      <c r="C108" s="137">
        <v>217235.94</v>
      </c>
      <c r="D108" s="137">
        <v>2160</v>
      </c>
      <c r="E108" s="137">
        <v>0</v>
      </c>
      <c r="F108" s="137">
        <v>0</v>
      </c>
      <c r="G108" s="137">
        <v>0</v>
      </c>
      <c r="H108" s="137">
        <v>209201.76</v>
      </c>
      <c r="I108" s="137">
        <v>170013.74</v>
      </c>
      <c r="J108" s="137">
        <v>0</v>
      </c>
      <c r="K108" s="137">
        <v>129446.39999999999</v>
      </c>
      <c r="L108" s="137">
        <v>740129.38</v>
      </c>
      <c r="M108" s="137">
        <v>23340.880000000001</v>
      </c>
      <c r="N108" s="137">
        <v>0</v>
      </c>
      <c r="O108" s="137">
        <v>0</v>
      </c>
      <c r="P108" s="137">
        <v>0</v>
      </c>
      <c r="Q108" s="137">
        <v>0</v>
      </c>
      <c r="R108" s="137">
        <v>86758.51</v>
      </c>
      <c r="S108" s="137">
        <v>104926.31</v>
      </c>
      <c r="T108" s="137">
        <v>0</v>
      </c>
      <c r="U108" s="137">
        <f>SUM(Tabla14[[#This Row],[ 0207110000]:[ 0407190000]])</f>
        <v>1686286.3800000001</v>
      </c>
    </row>
    <row r="109" spans="1:21" s="133" customFormat="1">
      <c r="A109" s="144" t="s">
        <v>253</v>
      </c>
      <c r="B109" s="137">
        <v>3073.46</v>
      </c>
      <c r="C109" s="137">
        <v>1247.4100000000001</v>
      </c>
      <c r="D109" s="137">
        <v>32452.51</v>
      </c>
      <c r="E109" s="137">
        <v>0</v>
      </c>
      <c r="F109" s="137">
        <v>0</v>
      </c>
      <c r="G109" s="137">
        <v>0</v>
      </c>
      <c r="H109" s="137">
        <v>86360</v>
      </c>
      <c r="I109" s="137">
        <v>645766.93000000005</v>
      </c>
      <c r="J109" s="137">
        <v>205045.94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1320.61</v>
      </c>
      <c r="Q109" s="137">
        <v>0</v>
      </c>
      <c r="R109" s="137">
        <v>106403.55</v>
      </c>
      <c r="S109" s="137">
        <v>36749.660000000003</v>
      </c>
      <c r="T109" s="137">
        <v>0</v>
      </c>
      <c r="U109" s="137">
        <f>SUM(Tabla14[[#This Row],[ 0207110000]:[ 0407190000]])</f>
        <v>1118420.0699999998</v>
      </c>
    </row>
    <row r="110" spans="1:21" s="133" customFormat="1">
      <c r="A110" s="144" t="s">
        <v>365</v>
      </c>
      <c r="B110" s="137">
        <v>0</v>
      </c>
      <c r="C110" s="137">
        <v>246152.56</v>
      </c>
      <c r="D110" s="137">
        <v>1305</v>
      </c>
      <c r="E110" s="137">
        <v>0</v>
      </c>
      <c r="F110" s="137">
        <v>0</v>
      </c>
      <c r="G110" s="137">
        <v>0</v>
      </c>
      <c r="H110" s="137">
        <v>104748</v>
      </c>
      <c r="I110" s="137">
        <v>369131.66</v>
      </c>
      <c r="J110" s="137">
        <v>135910.66</v>
      </c>
      <c r="K110" s="137">
        <v>0</v>
      </c>
      <c r="L110" s="137">
        <v>1261.5999999999999</v>
      </c>
      <c r="M110" s="137">
        <v>30241.79</v>
      </c>
      <c r="N110" s="137">
        <v>0</v>
      </c>
      <c r="O110" s="137">
        <v>0</v>
      </c>
      <c r="P110" s="137">
        <v>1651.98</v>
      </c>
      <c r="Q110" s="137">
        <v>0</v>
      </c>
      <c r="R110" s="137">
        <v>81878.490000000005</v>
      </c>
      <c r="S110" s="137">
        <v>19940.939999999999</v>
      </c>
      <c r="T110" s="137">
        <v>0</v>
      </c>
      <c r="U110" s="137">
        <f>SUM(Tabla14[[#This Row],[ 0207110000]:[ 0407190000]])</f>
        <v>992222.67999999993</v>
      </c>
    </row>
    <row r="111" spans="1:21" s="133" customFormat="1">
      <c r="A111" s="144" t="s">
        <v>397</v>
      </c>
      <c r="B111" s="137">
        <v>0</v>
      </c>
      <c r="C111" s="137">
        <v>234651.6</v>
      </c>
      <c r="D111" s="137">
        <v>3915</v>
      </c>
      <c r="E111" s="137">
        <v>0</v>
      </c>
      <c r="F111" s="137">
        <v>0</v>
      </c>
      <c r="G111" s="137">
        <v>0</v>
      </c>
      <c r="H111" s="137">
        <v>185525.6</v>
      </c>
      <c r="I111" s="137">
        <v>295860.28999999998</v>
      </c>
      <c r="J111" s="137">
        <v>91101.68</v>
      </c>
      <c r="K111" s="137">
        <v>93600</v>
      </c>
      <c r="L111" s="137">
        <v>1660</v>
      </c>
      <c r="M111" s="137">
        <v>19697.91</v>
      </c>
      <c r="N111" s="137">
        <v>0</v>
      </c>
      <c r="O111" s="137">
        <v>0</v>
      </c>
      <c r="P111" s="137">
        <v>414.16</v>
      </c>
      <c r="Q111" s="137">
        <v>0</v>
      </c>
      <c r="R111" s="137">
        <v>2087.36</v>
      </c>
      <c r="S111" s="137">
        <v>0</v>
      </c>
      <c r="T111" s="137">
        <v>0</v>
      </c>
      <c r="U111" s="137">
        <f>SUM(Tabla14[[#This Row],[ 0207110000]:[ 0407190000]])</f>
        <v>928513.6</v>
      </c>
    </row>
    <row r="112" spans="1:21" s="133" customFormat="1">
      <c r="A112" s="144" t="s">
        <v>399</v>
      </c>
      <c r="B112" s="137">
        <v>0</v>
      </c>
      <c r="C112" s="137">
        <v>0</v>
      </c>
      <c r="D112" s="137">
        <v>1740</v>
      </c>
      <c r="E112" s="137">
        <v>0</v>
      </c>
      <c r="F112" s="137">
        <v>0</v>
      </c>
      <c r="G112" s="137">
        <v>0</v>
      </c>
      <c r="H112" s="137">
        <v>212425.01</v>
      </c>
      <c r="I112" s="137">
        <v>245185.98</v>
      </c>
      <c r="J112" s="137">
        <v>230665.74</v>
      </c>
      <c r="K112" s="137">
        <v>123955</v>
      </c>
      <c r="L112" s="137">
        <v>3320</v>
      </c>
      <c r="M112" s="137">
        <v>36852.230000000003</v>
      </c>
      <c r="N112" s="137">
        <v>0</v>
      </c>
      <c r="O112" s="137">
        <v>0</v>
      </c>
      <c r="P112" s="137">
        <v>2078.62</v>
      </c>
      <c r="Q112" s="137">
        <v>0</v>
      </c>
      <c r="R112" s="137">
        <v>121452.21</v>
      </c>
      <c r="S112" s="137">
        <v>80258.080000000002</v>
      </c>
      <c r="T112" s="137">
        <v>0</v>
      </c>
      <c r="U112" s="137">
        <f>SUM(Tabla14[[#This Row],[ 0207110000]:[ 0407190000]])</f>
        <v>1057932.8699999999</v>
      </c>
    </row>
    <row r="113" spans="1:21" s="133" customFormat="1">
      <c r="A113" s="144" t="s">
        <v>401</v>
      </c>
      <c r="B113" s="137">
        <v>0</v>
      </c>
      <c r="C113" s="137">
        <v>0</v>
      </c>
      <c r="D113" s="137">
        <v>1740</v>
      </c>
      <c r="E113" s="137">
        <v>0</v>
      </c>
      <c r="F113" s="137">
        <v>0</v>
      </c>
      <c r="G113" s="137">
        <v>0</v>
      </c>
      <c r="H113" s="137">
        <v>201461.87</v>
      </c>
      <c r="I113" s="137">
        <v>342392.46</v>
      </c>
      <c r="J113" s="137">
        <v>128541.91</v>
      </c>
      <c r="K113" s="137">
        <v>70200</v>
      </c>
      <c r="L113" s="137">
        <v>2174.5</v>
      </c>
      <c r="M113" s="137">
        <v>69875.73</v>
      </c>
      <c r="N113" s="137">
        <v>0</v>
      </c>
      <c r="O113" s="137">
        <v>0</v>
      </c>
      <c r="P113" s="137">
        <v>1264.68</v>
      </c>
      <c r="Q113" s="137">
        <v>0</v>
      </c>
      <c r="R113" s="137">
        <v>3095.26</v>
      </c>
      <c r="S113" s="137">
        <v>82195.87</v>
      </c>
      <c r="T113" s="137">
        <v>0</v>
      </c>
      <c r="U113" s="137">
        <f>SUM(Tabla14[[#This Row],[ 0207110000]:[ 0407190000]])</f>
        <v>902942.28000000014</v>
      </c>
    </row>
    <row r="114" spans="1:21" s="133" customFormat="1">
      <c r="A114" s="144" t="s">
        <v>403</v>
      </c>
      <c r="B114" s="137">
        <v>0</v>
      </c>
      <c r="C114" s="137">
        <v>0</v>
      </c>
      <c r="D114" s="137">
        <v>1740</v>
      </c>
      <c r="E114" s="137">
        <v>0</v>
      </c>
      <c r="F114" s="137">
        <v>0</v>
      </c>
      <c r="G114" s="137">
        <v>0</v>
      </c>
      <c r="H114" s="137">
        <v>284641</v>
      </c>
      <c r="I114" s="137">
        <v>42460.84</v>
      </c>
      <c r="J114" s="137">
        <v>64355.51</v>
      </c>
      <c r="K114" s="137">
        <v>3438.16</v>
      </c>
      <c r="L114" s="137">
        <v>95020</v>
      </c>
      <c r="M114" s="137">
        <v>32946.74</v>
      </c>
      <c r="N114" s="137">
        <v>0</v>
      </c>
      <c r="O114" s="137">
        <v>0</v>
      </c>
      <c r="P114" s="137">
        <v>1515.62</v>
      </c>
      <c r="Q114" s="137">
        <v>0</v>
      </c>
      <c r="R114" s="137">
        <v>71958.179999999993</v>
      </c>
      <c r="S114" s="137">
        <v>81524.759999999995</v>
      </c>
      <c r="T114" s="137">
        <v>0</v>
      </c>
      <c r="U114" s="137">
        <f>SUM(Tabla14[[#This Row],[ 0207110000]:[ 0407190000]])</f>
        <v>679600.81</v>
      </c>
    </row>
    <row r="115" spans="1:21" s="133" customFormat="1">
      <c r="A115" s="144" t="s">
        <v>405</v>
      </c>
      <c r="B115" s="137">
        <v>0</v>
      </c>
      <c r="C115" s="137">
        <v>709.39</v>
      </c>
      <c r="D115" s="137">
        <v>34344.33</v>
      </c>
      <c r="E115" s="137">
        <v>0</v>
      </c>
      <c r="F115" s="137">
        <v>0</v>
      </c>
      <c r="G115" s="137">
        <v>0</v>
      </c>
      <c r="H115" s="137">
        <v>182258.83</v>
      </c>
      <c r="I115" s="137">
        <v>290981.49</v>
      </c>
      <c r="J115" s="137">
        <v>98550.05</v>
      </c>
      <c r="K115" s="137">
        <v>611.35</v>
      </c>
      <c r="L115" s="137">
        <v>213460</v>
      </c>
      <c r="M115" s="137">
        <v>25872.74</v>
      </c>
      <c r="N115" s="137">
        <v>0</v>
      </c>
      <c r="O115" s="137">
        <v>0</v>
      </c>
      <c r="P115" s="137">
        <v>4414.8</v>
      </c>
      <c r="Q115" s="137">
        <v>0</v>
      </c>
      <c r="R115" s="137">
        <v>98311.73</v>
      </c>
      <c r="S115" s="137">
        <v>143182.9</v>
      </c>
      <c r="T115" s="137">
        <v>0</v>
      </c>
      <c r="U115" s="137">
        <f>SUM(Tabla14[[#This Row],[ 0207110000]:[ 0407190000]])</f>
        <v>1092697.6099999999</v>
      </c>
    </row>
    <row r="116" spans="1:21" s="133" customFormat="1">
      <c r="A116" s="144" t="s">
        <v>413</v>
      </c>
      <c r="B116" s="137">
        <v>0</v>
      </c>
      <c r="C116" s="137">
        <v>0</v>
      </c>
      <c r="D116" s="137">
        <v>1740</v>
      </c>
      <c r="E116" s="137">
        <v>0</v>
      </c>
      <c r="F116" s="137">
        <v>0</v>
      </c>
      <c r="G116" s="137">
        <v>0</v>
      </c>
      <c r="H116" s="137">
        <v>205538.73</v>
      </c>
      <c r="I116" s="137">
        <v>470222.61</v>
      </c>
      <c r="J116" s="137">
        <v>127840.7</v>
      </c>
      <c r="K116" s="137">
        <v>21582.09</v>
      </c>
      <c r="L116" s="137">
        <v>172920</v>
      </c>
      <c r="M116" s="137">
        <v>46300</v>
      </c>
      <c r="N116" s="137">
        <v>0</v>
      </c>
      <c r="O116" s="137">
        <v>0</v>
      </c>
      <c r="P116" s="137">
        <v>1504.39</v>
      </c>
      <c r="Q116" s="137">
        <v>0</v>
      </c>
      <c r="R116" s="137">
        <v>138574.71</v>
      </c>
      <c r="S116" s="137">
        <v>67162.259999999995</v>
      </c>
      <c r="T116" s="137">
        <v>0</v>
      </c>
      <c r="U116" s="137">
        <f>SUM(Tabla14[[#This Row],[ 0207110000]:[ 0407190000]])</f>
        <v>1253385.49</v>
      </c>
    </row>
    <row r="117" spans="1:21" s="133" customFormat="1">
      <c r="A117" s="144" t="s">
        <v>415</v>
      </c>
      <c r="B117" s="137">
        <v>0</v>
      </c>
      <c r="C117" s="137">
        <v>111294.15</v>
      </c>
      <c r="D117" s="137">
        <v>1740</v>
      </c>
      <c r="E117" s="137">
        <v>0</v>
      </c>
      <c r="F117" s="137">
        <v>0</v>
      </c>
      <c r="G117" s="137">
        <v>0</v>
      </c>
      <c r="H117" s="137">
        <v>290784.55</v>
      </c>
      <c r="I117" s="137">
        <v>260555.75</v>
      </c>
      <c r="J117" s="137">
        <v>64205.74</v>
      </c>
      <c r="K117" s="137">
        <v>42420.800000000003</v>
      </c>
      <c r="L117" s="137">
        <v>118914.5</v>
      </c>
      <c r="M117" s="137">
        <v>39805.269999999997</v>
      </c>
      <c r="N117" s="137">
        <v>0</v>
      </c>
      <c r="O117" s="137">
        <v>0</v>
      </c>
      <c r="P117" s="137">
        <v>12150.36</v>
      </c>
      <c r="Q117" s="137">
        <v>0</v>
      </c>
      <c r="R117" s="137">
        <v>91784.38</v>
      </c>
      <c r="S117" s="137">
        <v>254236.37</v>
      </c>
      <c r="T117" s="137">
        <v>0</v>
      </c>
      <c r="U117" s="137">
        <f>SUM(Tabla14[[#This Row],[ 0207110000]:[ 0407190000]])</f>
        <v>1287891.8700000001</v>
      </c>
    </row>
    <row r="118" spans="1:21" s="133" customFormat="1">
      <c r="A118" s="144" t="s">
        <v>417</v>
      </c>
      <c r="B118" s="137">
        <v>0</v>
      </c>
      <c r="C118" s="137">
        <v>743430.89</v>
      </c>
      <c r="D118" s="137">
        <v>3480</v>
      </c>
      <c r="E118" s="137">
        <v>0</v>
      </c>
      <c r="F118" s="137">
        <v>0</v>
      </c>
      <c r="G118" s="137">
        <v>0</v>
      </c>
      <c r="H118" s="137">
        <v>279173.64</v>
      </c>
      <c r="I118" s="137">
        <v>467047.66</v>
      </c>
      <c r="J118" s="137">
        <v>81038.87</v>
      </c>
      <c r="K118" s="137">
        <v>0</v>
      </c>
      <c r="L118" s="137">
        <v>285200</v>
      </c>
      <c r="M118" s="137">
        <v>21572.74</v>
      </c>
      <c r="N118" s="137">
        <v>0</v>
      </c>
      <c r="O118" s="137">
        <v>0</v>
      </c>
      <c r="P118" s="137">
        <v>7584.33</v>
      </c>
      <c r="Q118" s="137">
        <v>0</v>
      </c>
      <c r="R118" s="137">
        <v>167218.32</v>
      </c>
      <c r="S118" s="137">
        <v>23903.27</v>
      </c>
      <c r="T118" s="137">
        <v>0</v>
      </c>
      <c r="U118" s="137">
        <f>SUM(Tabla14[[#This Row],[ 0207110000]:[ 0407190000]])</f>
        <v>2079649.7200000002</v>
      </c>
    </row>
    <row r="119" spans="1:21" s="133" customFormat="1">
      <c r="A119" s="144" t="s">
        <v>419</v>
      </c>
      <c r="B119" s="137">
        <v>0</v>
      </c>
      <c r="C119" s="137">
        <v>1097654.32</v>
      </c>
      <c r="D119" s="137">
        <v>5220</v>
      </c>
      <c r="E119" s="137">
        <v>0</v>
      </c>
      <c r="F119" s="137">
        <v>0</v>
      </c>
      <c r="G119" s="137">
        <v>0</v>
      </c>
      <c r="H119" s="137">
        <v>176328.68</v>
      </c>
      <c r="I119" s="137">
        <v>716938.58</v>
      </c>
      <c r="J119" s="137">
        <v>42359.47</v>
      </c>
      <c r="K119" s="137">
        <v>204000.7</v>
      </c>
      <c r="L119" s="137">
        <v>843750</v>
      </c>
      <c r="M119" s="137">
        <v>15579.56</v>
      </c>
      <c r="N119" s="137">
        <v>0</v>
      </c>
      <c r="O119" s="137">
        <v>0</v>
      </c>
      <c r="P119" s="137">
        <v>0</v>
      </c>
      <c r="Q119" s="137">
        <v>0</v>
      </c>
      <c r="R119" s="137">
        <v>16780.27</v>
      </c>
      <c r="S119" s="137">
        <v>123387.78</v>
      </c>
      <c r="T119" s="137">
        <v>0</v>
      </c>
      <c r="U119" s="137">
        <v>3241999.36</v>
      </c>
    </row>
    <row r="120" spans="1:21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>
      <c r="A121" s="144" t="s">
        <v>422</v>
      </c>
      <c r="B121" s="137">
        <v>883.89</v>
      </c>
      <c r="C121" s="137">
        <v>0</v>
      </c>
      <c r="D121" s="137">
        <v>1740</v>
      </c>
      <c r="E121" s="137">
        <v>0</v>
      </c>
      <c r="F121" s="137">
        <v>0</v>
      </c>
      <c r="G121" s="137">
        <v>0</v>
      </c>
      <c r="H121" s="137">
        <v>152470.45000000001</v>
      </c>
      <c r="I121" s="137">
        <v>442931.82</v>
      </c>
      <c r="J121" s="137">
        <v>27750.29</v>
      </c>
      <c r="K121" s="137">
        <v>367676.15999999997</v>
      </c>
      <c r="L121" s="137">
        <v>21600</v>
      </c>
      <c r="M121" s="137">
        <v>34462.85</v>
      </c>
      <c r="N121" s="137">
        <v>0</v>
      </c>
      <c r="O121" s="137">
        <v>0</v>
      </c>
      <c r="P121" s="137">
        <v>1516.7</v>
      </c>
      <c r="Q121" s="137">
        <v>0</v>
      </c>
      <c r="R121" s="137">
        <v>15920.58</v>
      </c>
      <c r="S121" s="137">
        <v>18895.310000000001</v>
      </c>
      <c r="T121" s="137">
        <v>0</v>
      </c>
      <c r="U121" s="106">
        <v>1085848.05</v>
      </c>
    </row>
    <row r="122" spans="1:21" s="133" customFormat="1">
      <c r="A122" s="144" t="s">
        <v>426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59">
        <v>1168180.52</v>
      </c>
    </row>
    <row r="123" spans="1:21" s="133" customFormat="1">
      <c r="A123" s="144" t="s">
        <v>429</v>
      </c>
      <c r="B123" s="184">
        <v>0</v>
      </c>
      <c r="C123" s="184">
        <v>0</v>
      </c>
      <c r="D123" s="182">
        <v>32381.52</v>
      </c>
      <c r="E123" s="182">
        <v>0</v>
      </c>
      <c r="F123" s="182">
        <v>0</v>
      </c>
      <c r="G123" s="182">
        <v>0</v>
      </c>
      <c r="H123" s="182">
        <v>178984.94</v>
      </c>
      <c r="I123" s="182">
        <v>205958.88</v>
      </c>
      <c r="J123" s="182">
        <v>45865.97</v>
      </c>
      <c r="K123" s="182">
        <v>25410</v>
      </c>
      <c r="L123" s="182">
        <v>0</v>
      </c>
      <c r="M123" s="182">
        <v>14281.94</v>
      </c>
      <c r="N123" s="182">
        <v>0</v>
      </c>
      <c r="O123" s="182">
        <v>0</v>
      </c>
      <c r="P123" s="182">
        <v>5130.16</v>
      </c>
      <c r="Q123" s="182">
        <v>0</v>
      </c>
      <c r="R123" s="182">
        <v>14212.68</v>
      </c>
      <c r="S123" s="182">
        <v>133668.82</v>
      </c>
      <c r="T123" s="182">
        <v>0</v>
      </c>
      <c r="U123" s="183">
        <v>655894.91</v>
      </c>
    </row>
    <row r="124" spans="1:21" s="133" customFormat="1">
      <c r="A124" s="144" t="s">
        <v>439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59">
        <v>1212667.17</v>
      </c>
    </row>
    <row r="125" spans="1:21" s="133" customFormat="1">
      <c r="A125" s="144" t="s">
        <v>443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4">
        <v>1357743.36</v>
      </c>
    </row>
    <row r="126" spans="1:21" s="133" customFormat="1">
      <c r="A126" s="144" t="s">
        <v>447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59">
        <v>1404200.68</v>
      </c>
    </row>
    <row r="127" spans="1:21" s="133" customFormat="1">
      <c r="A127" s="144" t="s">
        <v>450</v>
      </c>
      <c r="B127" s="137">
        <v>0</v>
      </c>
      <c r="C127" s="137">
        <v>941307.1</v>
      </c>
      <c r="D127" s="137">
        <v>5220</v>
      </c>
      <c r="E127" s="137">
        <v>0</v>
      </c>
      <c r="F127" s="137">
        <v>0</v>
      </c>
      <c r="G127" s="137">
        <v>0</v>
      </c>
      <c r="H127" s="137">
        <v>194239.75</v>
      </c>
      <c r="I127" s="137">
        <v>473599.51</v>
      </c>
      <c r="J127" s="137">
        <v>92632.59</v>
      </c>
      <c r="K127" s="137">
        <v>173250</v>
      </c>
      <c r="L127" s="137">
        <v>279840</v>
      </c>
      <c r="M127" s="137">
        <v>61303.39</v>
      </c>
      <c r="N127" s="137">
        <v>0</v>
      </c>
      <c r="O127" s="137">
        <v>0</v>
      </c>
      <c r="P127" s="137">
        <v>4467.78</v>
      </c>
      <c r="Q127" s="137">
        <v>0</v>
      </c>
      <c r="R127" s="137">
        <v>77308.23</v>
      </c>
      <c r="S127" s="137">
        <v>117134.69</v>
      </c>
      <c r="T127" s="137">
        <v>0</v>
      </c>
      <c r="U127" s="106">
        <v>2420303.04</v>
      </c>
    </row>
    <row r="128" spans="1:21" s="133" customFormat="1">
      <c r="A128" s="144" t="s">
        <v>451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59">
        <v>1838987.67</v>
      </c>
    </row>
    <row r="129" spans="1:21" s="133" customFormat="1">
      <c r="A129" s="144" t="s">
        <v>454</v>
      </c>
      <c r="B129" s="137">
        <v>0</v>
      </c>
      <c r="C129" s="137">
        <v>783894.86</v>
      </c>
      <c r="D129" s="137">
        <v>3480</v>
      </c>
      <c r="E129" s="137">
        <v>0</v>
      </c>
      <c r="F129" s="137">
        <v>0</v>
      </c>
      <c r="G129" s="137">
        <v>0</v>
      </c>
      <c r="H129" s="137">
        <v>192148.64</v>
      </c>
      <c r="I129" s="137">
        <v>418692.74</v>
      </c>
      <c r="J129" s="137">
        <v>65532.5</v>
      </c>
      <c r="K129" s="137">
        <v>167662.68</v>
      </c>
      <c r="L129" s="137">
        <v>112200</v>
      </c>
      <c r="M129" s="137">
        <v>46793.56</v>
      </c>
      <c r="N129" s="137">
        <v>0</v>
      </c>
      <c r="O129" s="137">
        <v>0</v>
      </c>
      <c r="P129" s="137">
        <v>2781.37</v>
      </c>
      <c r="Q129" s="137">
        <v>0</v>
      </c>
      <c r="R129" s="137">
        <v>41858.79</v>
      </c>
      <c r="S129" s="137">
        <v>185061.12</v>
      </c>
      <c r="T129" s="137">
        <v>0</v>
      </c>
      <c r="U129" s="106">
        <v>2020106.26</v>
      </c>
    </row>
    <row r="130" spans="1:21" s="133" customFormat="1">
      <c r="A130" s="144" t="s">
        <v>457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59">
        <v>2102825.48</v>
      </c>
    </row>
    <row r="131" spans="1:21" s="133" customFormat="1">
      <c r="A131" s="144" t="s">
        <v>460</v>
      </c>
      <c r="B131" s="137">
        <v>0</v>
      </c>
      <c r="C131" s="137">
        <v>426159.1</v>
      </c>
      <c r="D131" s="137">
        <v>5220</v>
      </c>
      <c r="E131" s="137">
        <v>0</v>
      </c>
      <c r="F131" s="137">
        <v>0</v>
      </c>
      <c r="G131" s="137">
        <v>0</v>
      </c>
      <c r="H131" s="137">
        <v>217109.4</v>
      </c>
      <c r="I131" s="137">
        <v>530496.86</v>
      </c>
      <c r="J131" s="137">
        <v>110472.5</v>
      </c>
      <c r="K131" s="137">
        <v>143477.60999999999</v>
      </c>
      <c r="L131" s="137">
        <v>793069.63</v>
      </c>
      <c r="M131" s="137">
        <v>46721.49</v>
      </c>
      <c r="N131" s="137">
        <v>0</v>
      </c>
      <c r="O131" s="137">
        <v>0</v>
      </c>
      <c r="P131" s="137">
        <v>2715.91</v>
      </c>
      <c r="Q131" s="137">
        <v>0</v>
      </c>
      <c r="R131" s="137">
        <v>119193.72</v>
      </c>
      <c r="S131" s="137">
        <v>149315.63</v>
      </c>
      <c r="T131" s="137">
        <v>0</v>
      </c>
      <c r="U131" s="106">
        <v>2543951.85</v>
      </c>
    </row>
    <row r="132" spans="1:21" s="133" customFormat="1" ht="15" thickBot="1">
      <c r="A132" s="144" t="s">
        <v>465</v>
      </c>
      <c r="B132" s="137">
        <v>0</v>
      </c>
      <c r="C132" s="137">
        <v>820144.28</v>
      </c>
      <c r="D132" s="137">
        <v>3480</v>
      </c>
      <c r="E132" s="137">
        <v>0</v>
      </c>
      <c r="F132" s="137">
        <v>0</v>
      </c>
      <c r="G132" s="137">
        <v>0</v>
      </c>
      <c r="H132" s="137">
        <v>169358.55</v>
      </c>
      <c r="I132" s="137">
        <v>612376.91</v>
      </c>
      <c r="J132" s="137">
        <v>21858.17</v>
      </c>
      <c r="K132" s="137">
        <v>283523.73</v>
      </c>
      <c r="L132" s="137">
        <v>367929.85</v>
      </c>
      <c r="M132" s="137">
        <v>16928.22</v>
      </c>
      <c r="N132" s="137">
        <v>0</v>
      </c>
      <c r="O132" s="137">
        <v>0</v>
      </c>
      <c r="P132" s="137">
        <v>3469.04</v>
      </c>
      <c r="Q132" s="137">
        <v>0</v>
      </c>
      <c r="R132" s="137">
        <v>79793.440000000002</v>
      </c>
      <c r="S132" s="137">
        <v>211965.96</v>
      </c>
      <c r="T132" s="137">
        <v>0</v>
      </c>
      <c r="U132" s="106">
        <v>2590828.15</v>
      </c>
    </row>
    <row r="133" spans="1:21" s="133" customFormat="1" ht="15" thickTop="1">
      <c r="A133" s="205"/>
      <c r="B133" s="206">
        <f>+SUM(B121:B132)</f>
        <v>883.89</v>
      </c>
      <c r="C133" s="206">
        <f t="shared" ref="C133:U133" si="15">+SUM(C121:C132)</f>
        <v>4273259.05</v>
      </c>
      <c r="D133" s="206">
        <f t="shared" si="15"/>
        <v>81101.52</v>
      </c>
      <c r="E133" s="206">
        <f t="shared" si="15"/>
        <v>0</v>
      </c>
      <c r="F133" s="206">
        <f t="shared" si="15"/>
        <v>0</v>
      </c>
      <c r="G133" s="206">
        <f t="shared" si="15"/>
        <v>0</v>
      </c>
      <c r="H133" s="206">
        <f t="shared" si="15"/>
        <v>2233033.9500000002</v>
      </c>
      <c r="I133" s="206">
        <f t="shared" si="15"/>
        <v>5633874.4000000004</v>
      </c>
      <c r="J133" s="206">
        <f t="shared" si="15"/>
        <v>973084.94000000006</v>
      </c>
      <c r="K133" s="206">
        <f t="shared" si="15"/>
        <v>1568138.3599999999</v>
      </c>
      <c r="L133" s="206">
        <f t="shared" si="15"/>
        <v>2536259.44</v>
      </c>
      <c r="M133" s="206">
        <f t="shared" si="15"/>
        <v>402518.91000000003</v>
      </c>
      <c r="N133" s="206">
        <f t="shared" si="15"/>
        <v>0</v>
      </c>
      <c r="O133" s="206">
        <f t="shared" si="15"/>
        <v>0</v>
      </c>
      <c r="P133" s="206">
        <f t="shared" si="15"/>
        <v>39658.230000000003</v>
      </c>
      <c r="Q133" s="206">
        <f t="shared" si="15"/>
        <v>0</v>
      </c>
      <c r="R133" s="206">
        <f t="shared" si="15"/>
        <v>693682</v>
      </c>
      <c r="S133" s="206">
        <f t="shared" si="15"/>
        <v>1966042.4499999997</v>
      </c>
      <c r="T133" s="206">
        <f t="shared" si="15"/>
        <v>0</v>
      </c>
      <c r="U133" s="206">
        <f t="shared" si="15"/>
        <v>20401537.140000001</v>
      </c>
    </row>
    <row r="134" spans="1:21" s="133" customFormat="1">
      <c r="A134" s="144" t="s">
        <v>470</v>
      </c>
      <c r="B134" s="137">
        <v>0</v>
      </c>
      <c r="C134" s="137">
        <v>266656.67</v>
      </c>
      <c r="D134" s="137">
        <v>5220</v>
      </c>
      <c r="E134" s="137">
        <v>0</v>
      </c>
      <c r="F134" s="137">
        <v>0</v>
      </c>
      <c r="G134" s="137">
        <v>0</v>
      </c>
      <c r="H134" s="137">
        <v>197471.25</v>
      </c>
      <c r="I134" s="137">
        <v>451832.06</v>
      </c>
      <c r="J134" s="137">
        <v>28577.13</v>
      </c>
      <c r="K134" s="137">
        <v>0</v>
      </c>
      <c r="L134" s="137">
        <v>16720</v>
      </c>
      <c r="M134" s="137">
        <v>4031.39</v>
      </c>
      <c r="N134" s="137">
        <v>0</v>
      </c>
      <c r="O134" s="137">
        <v>0</v>
      </c>
      <c r="P134" s="137">
        <v>2758.69</v>
      </c>
      <c r="Q134" s="137">
        <v>0</v>
      </c>
      <c r="R134" s="137">
        <v>50902.3</v>
      </c>
      <c r="S134" s="137">
        <v>320676.95</v>
      </c>
      <c r="T134" s="137">
        <v>0</v>
      </c>
      <c r="U134" s="106">
        <v>1344846.44</v>
      </c>
    </row>
    <row r="135" spans="1:21" s="133" customFormat="1">
      <c r="A135" s="144" t="s">
        <v>472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46494</v>
      </c>
      <c r="R135" s="75">
        <v>55523.02</v>
      </c>
      <c r="S135" s="75">
        <v>282303.84999999998</v>
      </c>
      <c r="T135" s="75">
        <v>0</v>
      </c>
      <c r="U135" s="159">
        <v>1400409.44</v>
      </c>
    </row>
    <row r="136" spans="1:21" s="133" customFormat="1">
      <c r="A136" s="144" t="s">
        <v>474</v>
      </c>
      <c r="B136" s="137">
        <v>0</v>
      </c>
      <c r="C136" s="137">
        <v>255430.78</v>
      </c>
      <c r="D136" s="137">
        <v>3480</v>
      </c>
      <c r="E136" s="137">
        <v>0</v>
      </c>
      <c r="F136" s="137">
        <v>0</v>
      </c>
      <c r="G136" s="137">
        <v>0</v>
      </c>
      <c r="H136" s="137">
        <v>148943.97</v>
      </c>
      <c r="I136" s="137">
        <v>689671.55</v>
      </c>
      <c r="J136" s="137">
        <v>21182.36</v>
      </c>
      <c r="K136" s="137">
        <v>0</v>
      </c>
      <c r="L136" s="137">
        <v>0</v>
      </c>
      <c r="M136" s="137">
        <v>54207.73</v>
      </c>
      <c r="N136" s="137">
        <v>0</v>
      </c>
      <c r="O136" s="137">
        <v>0</v>
      </c>
      <c r="P136" s="137">
        <v>3020.36</v>
      </c>
      <c r="Q136" s="137">
        <v>0</v>
      </c>
      <c r="R136" s="137">
        <v>56938.98</v>
      </c>
      <c r="S136" s="137">
        <v>149272.28</v>
      </c>
      <c r="T136" s="137">
        <v>0</v>
      </c>
      <c r="U136" s="106">
        <v>1382148.01</v>
      </c>
    </row>
    <row r="137" spans="1:21" s="133" customFormat="1">
      <c r="A137" s="144" t="s">
        <v>476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75">
        <v>0</v>
      </c>
      <c r="R137" s="83">
        <v>0</v>
      </c>
      <c r="S137" s="83">
        <v>157224.10999999999</v>
      </c>
      <c r="T137" s="83">
        <v>0</v>
      </c>
      <c r="U137" s="159">
        <v>1046797.99</v>
      </c>
    </row>
    <row r="138" spans="1:21" s="133" customFormat="1">
      <c r="A138" s="144" t="s">
        <v>478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3" customFormat="1">
      <c r="A139" s="144" t="s">
        <v>480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59">
        <v>1791227.51</v>
      </c>
    </row>
    <row r="140" spans="1:21" s="133" customFormat="1">
      <c r="A140" s="144" t="s">
        <v>482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3" customFormat="1">
      <c r="A141" s="144" t="s">
        <v>485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59">
        <v>1684065.07</v>
      </c>
    </row>
    <row r="142" spans="1:21" s="133" customFormat="1">
      <c r="A142" s="144" t="s">
        <v>488</v>
      </c>
      <c r="B142" s="137">
        <v>0</v>
      </c>
      <c r="C142" s="137">
        <v>224321.7</v>
      </c>
      <c r="D142" s="137">
        <v>54970.720000000001</v>
      </c>
      <c r="E142" s="137">
        <v>0</v>
      </c>
      <c r="F142" s="137">
        <v>0</v>
      </c>
      <c r="G142" s="137">
        <v>0</v>
      </c>
      <c r="H142" s="137">
        <v>182004.22</v>
      </c>
      <c r="I142" s="137">
        <v>671956.61</v>
      </c>
      <c r="J142" s="137">
        <v>58292.04</v>
      </c>
      <c r="K142" s="137">
        <v>76104.58</v>
      </c>
      <c r="L142" s="137">
        <v>283880</v>
      </c>
      <c r="M142" s="137">
        <v>118195.89</v>
      </c>
      <c r="N142" s="137">
        <v>0</v>
      </c>
      <c r="O142" s="137">
        <v>0</v>
      </c>
      <c r="P142" s="137">
        <v>4718.8</v>
      </c>
      <c r="Q142" s="137">
        <v>0</v>
      </c>
      <c r="R142" s="137">
        <v>89241.04</v>
      </c>
      <c r="S142" s="137">
        <v>190008.52</v>
      </c>
      <c r="T142" s="137">
        <v>0</v>
      </c>
      <c r="U142" s="106">
        <v>1953694.12</v>
      </c>
    </row>
    <row r="143" spans="1:21" s="133" customFormat="1">
      <c r="A143" s="144" t="s">
        <v>491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10482.91</v>
      </c>
      <c r="R143" s="83">
        <v>148134.59</v>
      </c>
      <c r="S143" s="83">
        <v>493682.55</v>
      </c>
      <c r="T143" s="83">
        <v>0</v>
      </c>
      <c r="U143" s="159">
        <v>2436362.44</v>
      </c>
    </row>
    <row r="144" spans="1:21" s="133" customFormat="1">
      <c r="A144" s="144" t="s">
        <v>494</v>
      </c>
      <c r="B144" s="137">
        <v>0</v>
      </c>
      <c r="C144" s="137">
        <v>642067.78</v>
      </c>
      <c r="D144" s="137">
        <v>448607.62</v>
      </c>
      <c r="E144" s="137">
        <v>0</v>
      </c>
      <c r="F144" s="137">
        <v>0</v>
      </c>
      <c r="G144" s="137">
        <v>0</v>
      </c>
      <c r="H144" s="137">
        <v>265216.51</v>
      </c>
      <c r="I144" s="137">
        <v>834665.02</v>
      </c>
      <c r="J144" s="137">
        <v>52105.46</v>
      </c>
      <c r="K144" s="137">
        <v>128235.23</v>
      </c>
      <c r="L144" s="137">
        <v>384360</v>
      </c>
      <c r="M144" s="137">
        <v>5200</v>
      </c>
      <c r="N144" s="137">
        <v>0</v>
      </c>
      <c r="O144" s="137">
        <v>0</v>
      </c>
      <c r="P144" s="137">
        <v>3776.96</v>
      </c>
      <c r="Q144" s="137">
        <v>0</v>
      </c>
      <c r="R144" s="137">
        <v>197230.51</v>
      </c>
      <c r="S144" s="137">
        <v>118180.41</v>
      </c>
      <c r="T144" s="137">
        <v>0</v>
      </c>
      <c r="U144" s="106">
        <v>3079645.5</v>
      </c>
    </row>
    <row r="145" spans="1:21" s="133" customFormat="1" ht="15" thickBot="1">
      <c r="A145" s="144" t="s">
        <v>496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59">
        <v>1846776.32</v>
      </c>
    </row>
    <row r="146" spans="1:21" s="133" customFormat="1" ht="15" thickTop="1">
      <c r="A146" s="145"/>
      <c r="B146" s="206">
        <f>+SUM(B134:B145)</f>
        <v>0</v>
      </c>
      <c r="C146" s="206">
        <f t="shared" ref="C146:U146" si="16">+SUM(C134:C145)</f>
        <v>3781399.62</v>
      </c>
      <c r="D146" s="206">
        <f t="shared" si="16"/>
        <v>1031660.84</v>
      </c>
      <c r="E146" s="206">
        <f t="shared" si="16"/>
        <v>0</v>
      </c>
      <c r="F146" s="206">
        <f t="shared" si="16"/>
        <v>0</v>
      </c>
      <c r="G146" s="206">
        <f t="shared" si="16"/>
        <v>0</v>
      </c>
      <c r="H146" s="206">
        <f t="shared" si="16"/>
        <v>2410203.2800000003</v>
      </c>
      <c r="I146" s="206">
        <f t="shared" si="16"/>
        <v>7592308.0600000005</v>
      </c>
      <c r="J146" s="206">
        <f t="shared" si="16"/>
        <v>450802.80000000005</v>
      </c>
      <c r="K146" s="206">
        <f t="shared" si="16"/>
        <v>631270.43999999994</v>
      </c>
      <c r="L146" s="206">
        <f t="shared" si="16"/>
        <v>1911369.17</v>
      </c>
      <c r="M146" s="206">
        <f t="shared" si="16"/>
        <v>436735.16000000003</v>
      </c>
      <c r="N146" s="206">
        <f t="shared" si="16"/>
        <v>0</v>
      </c>
      <c r="O146" s="206">
        <f t="shared" si="16"/>
        <v>0</v>
      </c>
      <c r="P146" s="206">
        <f t="shared" si="16"/>
        <v>45407.189999999995</v>
      </c>
      <c r="Q146" s="206">
        <f t="shared" si="16"/>
        <v>56976.91</v>
      </c>
      <c r="R146" s="206">
        <f t="shared" si="16"/>
        <v>805401.03999999992</v>
      </c>
      <c r="S146" s="206">
        <f t="shared" si="16"/>
        <v>2189064.9300000002</v>
      </c>
      <c r="T146" s="206">
        <f t="shared" si="16"/>
        <v>0</v>
      </c>
      <c r="U146" s="206">
        <f t="shared" si="16"/>
        <v>21293171.939999998</v>
      </c>
    </row>
    <row r="147" spans="1:21" s="133" customFormat="1">
      <c r="A147" s="144" t="s">
        <v>498</v>
      </c>
      <c r="B147" s="137">
        <v>0</v>
      </c>
      <c r="C147" s="137">
        <v>48310.87</v>
      </c>
      <c r="D147" s="137">
        <v>261102.52</v>
      </c>
      <c r="E147" s="137">
        <v>0</v>
      </c>
      <c r="F147" s="137">
        <v>0</v>
      </c>
      <c r="G147" s="137">
        <v>0</v>
      </c>
      <c r="H147" s="137">
        <v>204901.69</v>
      </c>
      <c r="I147" s="137">
        <v>686095.89</v>
      </c>
      <c r="J147" s="137">
        <v>21385.16</v>
      </c>
      <c r="K147" s="137">
        <v>0</v>
      </c>
      <c r="L147" s="137">
        <v>0</v>
      </c>
      <c r="M147" s="137">
        <v>181844.49</v>
      </c>
      <c r="N147" s="137">
        <v>0</v>
      </c>
      <c r="O147" s="137">
        <v>0</v>
      </c>
      <c r="P147" s="137">
        <v>1506.72</v>
      </c>
      <c r="Q147" s="137">
        <v>0</v>
      </c>
      <c r="R147" s="137">
        <v>25403.52</v>
      </c>
      <c r="S147" s="137">
        <v>27888.29</v>
      </c>
      <c r="T147" s="137">
        <v>0</v>
      </c>
      <c r="U147" s="106">
        <v>1458439.15</v>
      </c>
    </row>
    <row r="148" spans="1:21" s="133" customFormat="1">
      <c r="A148" s="144" t="s">
        <v>500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59">
        <v>1289749.51</v>
      </c>
    </row>
    <row r="149" spans="1:21" s="133" customFormat="1">
      <c r="A149" s="144" t="s">
        <v>501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3" customFormat="1">
      <c r="A150" s="144" t="s">
        <v>505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59">
        <v>2029096.51</v>
      </c>
    </row>
    <row r="151" spans="1:21" s="133" customFormat="1">
      <c r="A151" s="14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3" customFormat="1">
      <c r="A152" s="144" t="s">
        <v>510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59">
        <v>951976.07</v>
      </c>
    </row>
    <row r="153" spans="1:21" s="133" customFormat="1">
      <c r="A153" s="144" t="s">
        <v>511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3" customFormat="1">
      <c r="A154" s="144" t="s">
        <v>515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59">
        <v>1427200.43</v>
      </c>
    </row>
    <row r="155" spans="1:21" s="133" customFormat="1">
      <c r="A155" s="144" t="s">
        <v>516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3" customFormat="1">
      <c r="A156" s="144" t="s">
        <v>517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59">
        <v>1697524.46</v>
      </c>
    </row>
    <row r="157" spans="1:21" s="133" customFormat="1">
      <c r="A157" s="144" t="s">
        <v>523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4">
        <v>1817779.72</v>
      </c>
    </row>
    <row r="158" spans="1:21" s="133" customFormat="1" ht="15" thickBot="1">
      <c r="A158" s="144" t="s">
        <v>525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59">
        <v>1726495.31</v>
      </c>
    </row>
    <row r="159" spans="1:21" s="133" customFormat="1" ht="15" thickTop="1">
      <c r="A159" s="145"/>
      <c r="B159" s="206">
        <f>+SUM(B147:B158)</f>
        <v>0</v>
      </c>
      <c r="C159" s="206">
        <f t="shared" ref="C159:U159" si="17">+SUM(C147:C158)</f>
        <v>1022884.71</v>
      </c>
      <c r="D159" s="206">
        <f t="shared" si="17"/>
        <v>261608.53999999998</v>
      </c>
      <c r="E159" s="206">
        <f t="shared" si="17"/>
        <v>0</v>
      </c>
      <c r="F159" s="206">
        <f t="shared" si="17"/>
        <v>0</v>
      </c>
      <c r="G159" s="206">
        <f t="shared" si="17"/>
        <v>0</v>
      </c>
      <c r="H159" s="206">
        <f t="shared" si="17"/>
        <v>3140563.5100000002</v>
      </c>
      <c r="I159" s="206">
        <f t="shared" si="17"/>
        <v>7661469.7599999998</v>
      </c>
      <c r="J159" s="206">
        <f t="shared" si="17"/>
        <v>874097.15</v>
      </c>
      <c r="K159" s="206">
        <f t="shared" si="17"/>
        <v>659660.87000000011</v>
      </c>
      <c r="L159" s="206">
        <f t="shared" si="17"/>
        <v>1711826.9000000001</v>
      </c>
      <c r="M159" s="206">
        <f t="shared" si="17"/>
        <v>763731.94</v>
      </c>
      <c r="N159" s="206">
        <f t="shared" si="17"/>
        <v>0</v>
      </c>
      <c r="O159" s="206">
        <f t="shared" si="17"/>
        <v>0</v>
      </c>
      <c r="P159" s="206">
        <f t="shared" si="17"/>
        <v>18083.310000000001</v>
      </c>
      <c r="Q159" s="206">
        <f t="shared" si="17"/>
        <v>0</v>
      </c>
      <c r="R159" s="206">
        <f t="shared" si="17"/>
        <v>779055.16999999993</v>
      </c>
      <c r="S159" s="206">
        <f t="shared" si="17"/>
        <v>1137031.07</v>
      </c>
      <c r="T159" s="206">
        <f t="shared" si="17"/>
        <v>0</v>
      </c>
      <c r="U159" s="206">
        <f t="shared" si="17"/>
        <v>18030012.93</v>
      </c>
    </row>
    <row r="160" spans="1:21" s="133" customFormat="1">
      <c r="A160" s="144" t="s">
        <v>528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52">
        <v>1575929.93</v>
      </c>
    </row>
    <row r="161" spans="1:21" s="133" customFormat="1">
      <c r="A161" s="144" t="s">
        <v>531</v>
      </c>
      <c r="B161" s="254">
        <v>0</v>
      </c>
      <c r="C161" s="254">
        <v>100666.95</v>
      </c>
      <c r="D161" s="254">
        <v>0</v>
      </c>
      <c r="E161" s="254">
        <v>0</v>
      </c>
      <c r="F161" s="254">
        <v>0</v>
      </c>
      <c r="G161" s="254">
        <v>0</v>
      </c>
      <c r="H161" s="254">
        <v>280632.02</v>
      </c>
      <c r="I161" s="254">
        <v>532324.01</v>
      </c>
      <c r="J161" s="254">
        <v>54122.6</v>
      </c>
      <c r="K161" s="254">
        <v>22000</v>
      </c>
      <c r="L161" s="254">
        <v>65155.13</v>
      </c>
      <c r="M161" s="254">
        <v>243928.65</v>
      </c>
      <c r="N161" s="254">
        <v>0</v>
      </c>
      <c r="O161" s="254">
        <v>0</v>
      </c>
      <c r="P161" s="254">
        <v>0</v>
      </c>
      <c r="Q161" s="254">
        <v>0</v>
      </c>
      <c r="R161" s="254">
        <v>72003.05</v>
      </c>
      <c r="S161" s="254">
        <v>123649.82</v>
      </c>
      <c r="T161" s="254">
        <v>0</v>
      </c>
      <c r="U161" s="255">
        <v>1494482.23</v>
      </c>
    </row>
    <row r="162" spans="1:21" s="133" customFormat="1">
      <c r="A162" s="14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52">
        <v>2281783.13</v>
      </c>
    </row>
    <row r="163" spans="1:21" s="133" customFormat="1">
      <c r="A163" s="144" t="s">
        <v>535</v>
      </c>
      <c r="B163" s="254">
        <v>0</v>
      </c>
      <c r="C163" s="254">
        <v>0</v>
      </c>
      <c r="D163" s="254">
        <v>0</v>
      </c>
      <c r="E163" s="254">
        <v>0</v>
      </c>
      <c r="F163" s="254">
        <v>0</v>
      </c>
      <c r="G163" s="254">
        <v>0</v>
      </c>
      <c r="H163" s="254">
        <v>213259.4</v>
      </c>
      <c r="I163" s="254">
        <v>1711720.6</v>
      </c>
      <c r="J163" s="254">
        <v>63178.84</v>
      </c>
      <c r="K163" s="254">
        <v>0</v>
      </c>
      <c r="L163" s="254">
        <v>23209</v>
      </c>
      <c r="M163" s="254">
        <v>79158.2</v>
      </c>
      <c r="N163" s="254">
        <v>0</v>
      </c>
      <c r="O163" s="254">
        <v>0</v>
      </c>
      <c r="P163" s="254">
        <v>0</v>
      </c>
      <c r="Q163" s="254">
        <v>15000</v>
      </c>
      <c r="R163" s="254">
        <v>98535.83</v>
      </c>
      <c r="S163" s="254">
        <v>195079.98</v>
      </c>
      <c r="T163" s="254">
        <v>0</v>
      </c>
      <c r="U163" s="255">
        <v>2384141.85</v>
      </c>
    </row>
    <row r="164" spans="1:21" s="133" customFormat="1">
      <c r="A164" s="144" t="s">
        <v>538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274539.23</v>
      </c>
      <c r="I164" s="6">
        <v>720429.15</v>
      </c>
      <c r="J164" s="6">
        <v>104216.96000000001</v>
      </c>
      <c r="K164" s="6">
        <v>18560</v>
      </c>
      <c r="L164" s="6">
        <v>74578</v>
      </c>
      <c r="M164" s="6">
        <v>135945.84</v>
      </c>
      <c r="N164" s="6">
        <v>0</v>
      </c>
      <c r="O164" s="6">
        <v>0</v>
      </c>
      <c r="P164" s="6">
        <v>0</v>
      </c>
      <c r="Q164" s="6">
        <v>62563.199999999997</v>
      </c>
      <c r="R164" s="6">
        <v>155245.70000000001</v>
      </c>
      <c r="S164" s="6">
        <v>331698.23</v>
      </c>
      <c r="T164" s="6">
        <v>0</v>
      </c>
      <c r="U164" s="252">
        <v>1815213.11</v>
      </c>
    </row>
    <row r="165" spans="1:21" s="133" customFormat="1">
      <c r="A165" s="144" t="s">
        <v>540</v>
      </c>
      <c r="B165" s="254">
        <v>0</v>
      </c>
      <c r="C165" s="254">
        <v>166569.57999999999</v>
      </c>
      <c r="D165" s="254">
        <v>0</v>
      </c>
      <c r="E165" s="254">
        <v>0</v>
      </c>
      <c r="F165" s="254">
        <v>0</v>
      </c>
      <c r="G165" s="254">
        <v>0</v>
      </c>
      <c r="H165" s="254">
        <v>600297.59</v>
      </c>
      <c r="I165" s="254">
        <v>1753032.79</v>
      </c>
      <c r="J165" s="254">
        <v>87622.04</v>
      </c>
      <c r="K165" s="254">
        <v>104920.86</v>
      </c>
      <c r="L165" s="254">
        <v>150116</v>
      </c>
      <c r="M165" s="254">
        <v>18241.05</v>
      </c>
      <c r="N165" s="254">
        <v>0</v>
      </c>
      <c r="O165" s="254">
        <v>0</v>
      </c>
      <c r="P165" s="254">
        <v>0</v>
      </c>
      <c r="Q165" s="254">
        <v>32516.400000000001</v>
      </c>
      <c r="R165" s="254">
        <v>60715.49</v>
      </c>
      <c r="S165" s="254">
        <v>482582.55</v>
      </c>
      <c r="T165" s="254">
        <v>0</v>
      </c>
      <c r="U165" s="255">
        <v>3424097.95</v>
      </c>
    </row>
    <row r="166" spans="1:21" s="133" customFormat="1">
      <c r="A166" s="144" t="s">
        <v>542</v>
      </c>
      <c r="B166" s="254">
        <v>0</v>
      </c>
      <c r="C166" s="254">
        <v>179078.15</v>
      </c>
      <c r="D166" s="254">
        <v>0</v>
      </c>
      <c r="E166" s="254">
        <v>0</v>
      </c>
      <c r="F166" s="254">
        <v>0</v>
      </c>
      <c r="G166" s="254">
        <v>0</v>
      </c>
      <c r="H166" s="254">
        <v>761842.22</v>
      </c>
      <c r="I166" s="254">
        <v>1994654.3</v>
      </c>
      <c r="J166" s="254">
        <v>58031.28</v>
      </c>
      <c r="K166" s="254">
        <v>279873.25</v>
      </c>
      <c r="L166" s="254">
        <v>474908.05</v>
      </c>
      <c r="M166" s="254">
        <v>112083.36</v>
      </c>
      <c r="N166" s="254">
        <v>0</v>
      </c>
      <c r="O166" s="254">
        <v>0</v>
      </c>
      <c r="P166" s="254">
        <v>0</v>
      </c>
      <c r="Q166" s="254">
        <v>0</v>
      </c>
      <c r="R166" s="254">
        <v>4157.6400000000003</v>
      </c>
      <c r="S166" s="254">
        <v>726448.98</v>
      </c>
      <c r="T166" s="254">
        <v>0</v>
      </c>
      <c r="U166" s="255">
        <v>4591077.2300000004</v>
      </c>
    </row>
    <row r="167" spans="1:21" s="133" customFormat="1">
      <c r="A167" s="144" t="s">
        <v>543</v>
      </c>
      <c r="B167" s="6">
        <v>0</v>
      </c>
      <c r="C167" s="6">
        <v>137552.43</v>
      </c>
      <c r="D167" s="6">
        <v>0</v>
      </c>
      <c r="E167" s="6">
        <v>0</v>
      </c>
      <c r="F167" s="6">
        <v>0</v>
      </c>
      <c r="G167" s="6">
        <v>0</v>
      </c>
      <c r="H167" s="6">
        <v>329708.7</v>
      </c>
      <c r="I167" s="6">
        <v>1516255.93</v>
      </c>
      <c r="J167" s="6">
        <v>20494.7</v>
      </c>
      <c r="K167" s="6">
        <v>147101.1</v>
      </c>
      <c r="L167" s="6">
        <v>118192.7</v>
      </c>
      <c r="M167" s="6">
        <v>103128.62</v>
      </c>
      <c r="N167" s="6">
        <v>0</v>
      </c>
      <c r="O167" s="6">
        <v>0</v>
      </c>
      <c r="P167" s="6">
        <v>0</v>
      </c>
      <c r="Q167" s="6">
        <v>0</v>
      </c>
      <c r="R167" s="6">
        <v>10194.790000000001</v>
      </c>
      <c r="S167" s="6">
        <v>364622.17</v>
      </c>
      <c r="T167" s="6">
        <v>0</v>
      </c>
      <c r="U167" s="252">
        <v>2747251.14</v>
      </c>
    </row>
    <row r="168" spans="1:21" s="133" customFormat="1">
      <c r="A168" s="144" t="s">
        <v>546</v>
      </c>
      <c r="B168" s="254">
        <v>0</v>
      </c>
      <c r="C168" s="254">
        <v>41391.69</v>
      </c>
      <c r="D168" s="254">
        <v>0</v>
      </c>
      <c r="E168" s="254">
        <v>0</v>
      </c>
      <c r="F168" s="254">
        <v>0</v>
      </c>
      <c r="G168" s="254">
        <v>0</v>
      </c>
      <c r="H168" s="254">
        <v>350143.27</v>
      </c>
      <c r="I168" s="254">
        <v>1224781.82</v>
      </c>
      <c r="J168" s="254">
        <v>70192.94</v>
      </c>
      <c r="K168" s="254">
        <v>46000</v>
      </c>
      <c r="L168" s="254">
        <v>475605.65</v>
      </c>
      <c r="M168" s="254">
        <v>89112.67</v>
      </c>
      <c r="N168" s="254">
        <v>0</v>
      </c>
      <c r="O168" s="254">
        <v>0</v>
      </c>
      <c r="P168" s="254">
        <v>0</v>
      </c>
      <c r="Q168" s="254">
        <v>0</v>
      </c>
      <c r="R168" s="254">
        <v>68759.47</v>
      </c>
      <c r="S168" s="254">
        <v>930450.53</v>
      </c>
      <c r="T168" s="254">
        <v>0</v>
      </c>
      <c r="U168" s="255">
        <v>3296438.04</v>
      </c>
    </row>
    <row r="169" spans="1:21" s="133" customFormat="1">
      <c r="A169" s="144" t="s">
        <v>549</v>
      </c>
      <c r="B169" s="6">
        <v>0</v>
      </c>
      <c r="C169" s="6">
        <v>170254.03</v>
      </c>
      <c r="D169" s="6">
        <v>0</v>
      </c>
      <c r="E169" s="6">
        <v>0</v>
      </c>
      <c r="F169" s="6">
        <v>0</v>
      </c>
      <c r="G169" s="6">
        <v>0</v>
      </c>
      <c r="H169" s="6">
        <v>476647.01</v>
      </c>
      <c r="I169" s="6">
        <v>906874.73</v>
      </c>
      <c r="J169" s="6">
        <v>0</v>
      </c>
      <c r="K169" s="6">
        <v>69000</v>
      </c>
      <c r="L169" s="6">
        <v>248171.82</v>
      </c>
      <c r="M169" s="6">
        <v>168899.73</v>
      </c>
      <c r="N169" s="6">
        <v>0</v>
      </c>
      <c r="O169" s="6">
        <v>0</v>
      </c>
      <c r="P169" s="6">
        <v>0</v>
      </c>
      <c r="Q169" s="6">
        <v>0</v>
      </c>
      <c r="R169" s="6">
        <v>271123.77</v>
      </c>
      <c r="S169" s="6">
        <v>637199.74</v>
      </c>
      <c r="T169" s="6">
        <v>0</v>
      </c>
      <c r="U169" s="252">
        <v>2948170.83</v>
      </c>
    </row>
    <row r="170" spans="1:21" s="133" customFormat="1">
      <c r="A170" s="144" t="s">
        <v>553</v>
      </c>
      <c r="B170" s="254">
        <v>0</v>
      </c>
      <c r="C170" s="254">
        <v>320732.79999999999</v>
      </c>
      <c r="D170" s="254">
        <v>0</v>
      </c>
      <c r="E170" s="254">
        <v>0</v>
      </c>
      <c r="F170" s="254">
        <v>0</v>
      </c>
      <c r="G170" s="254">
        <v>0</v>
      </c>
      <c r="H170" s="254">
        <v>516022.92</v>
      </c>
      <c r="I170" s="254">
        <v>1442032.74</v>
      </c>
      <c r="J170" s="254">
        <v>91833.43</v>
      </c>
      <c r="K170" s="254">
        <v>216594.8</v>
      </c>
      <c r="L170" s="254">
        <v>270047.63</v>
      </c>
      <c r="M170" s="254">
        <v>190387.31</v>
      </c>
      <c r="N170" s="254">
        <v>0</v>
      </c>
      <c r="O170" s="254">
        <v>0</v>
      </c>
      <c r="P170" s="254">
        <v>0</v>
      </c>
      <c r="Q170" s="254">
        <v>0</v>
      </c>
      <c r="R170" s="254">
        <v>91310.93</v>
      </c>
      <c r="S170" s="254">
        <v>535995.42000000004</v>
      </c>
      <c r="T170" s="254">
        <v>0</v>
      </c>
      <c r="U170" s="255">
        <v>3674957.98</v>
      </c>
    </row>
    <row r="171" spans="1:21" s="133" customFormat="1" ht="15" thickBot="1">
      <c r="A171" s="144" t="s">
        <v>555</v>
      </c>
      <c r="B171" s="6">
        <v>0</v>
      </c>
      <c r="C171" s="6">
        <v>305729.48</v>
      </c>
      <c r="D171" s="6">
        <v>0</v>
      </c>
      <c r="E171" s="6">
        <v>0</v>
      </c>
      <c r="F171" s="6">
        <v>0</v>
      </c>
      <c r="G171" s="6">
        <v>0</v>
      </c>
      <c r="H171" s="6">
        <v>283140.67</v>
      </c>
      <c r="I171" s="6">
        <v>1657249.99</v>
      </c>
      <c r="J171" s="6">
        <v>138104.57999999999</v>
      </c>
      <c r="K171" s="6">
        <v>129600</v>
      </c>
      <c r="L171" s="6">
        <v>387318.17</v>
      </c>
      <c r="M171" s="6">
        <v>77332.73</v>
      </c>
      <c r="N171" s="6">
        <v>0</v>
      </c>
      <c r="O171" s="6">
        <v>0</v>
      </c>
      <c r="P171" s="6">
        <v>0</v>
      </c>
      <c r="Q171" s="6">
        <v>0</v>
      </c>
      <c r="R171" s="6">
        <v>106732.39</v>
      </c>
      <c r="S171" s="6">
        <v>229710.92</v>
      </c>
      <c r="T171" s="6">
        <v>0</v>
      </c>
      <c r="U171" s="252">
        <v>3314918.93</v>
      </c>
    </row>
    <row r="172" spans="1:21" s="133" customFormat="1" ht="15" thickTop="1">
      <c r="A172" s="145"/>
      <c r="B172" s="206">
        <f>+SUM(B160:B171)</f>
        <v>0</v>
      </c>
      <c r="C172" s="206">
        <f t="shared" ref="C172:U172" si="18">+SUM(C160:C171)</f>
        <v>1423278.89</v>
      </c>
      <c r="D172" s="206">
        <f t="shared" si="18"/>
        <v>0</v>
      </c>
      <c r="E172" s="206">
        <f t="shared" si="18"/>
        <v>0</v>
      </c>
      <c r="F172" s="206">
        <f t="shared" si="18"/>
        <v>0</v>
      </c>
      <c r="G172" s="206">
        <f t="shared" si="18"/>
        <v>0</v>
      </c>
      <c r="H172" s="206">
        <f t="shared" si="18"/>
        <v>4724235.58</v>
      </c>
      <c r="I172" s="206">
        <f t="shared" si="18"/>
        <v>15984952.020000001</v>
      </c>
      <c r="J172" s="206">
        <f t="shared" si="18"/>
        <v>783576.44999999984</v>
      </c>
      <c r="K172" s="206">
        <f t="shared" si="18"/>
        <v>1033650.01</v>
      </c>
      <c r="L172" s="206">
        <f t="shared" si="18"/>
        <v>2551618.15</v>
      </c>
      <c r="M172" s="206">
        <f t="shared" si="18"/>
        <v>1357010.6500000001</v>
      </c>
      <c r="N172" s="206">
        <f t="shared" si="18"/>
        <v>0</v>
      </c>
      <c r="O172" s="206">
        <f t="shared" si="18"/>
        <v>0</v>
      </c>
      <c r="P172" s="206">
        <f t="shared" si="18"/>
        <v>0</v>
      </c>
      <c r="Q172" s="206">
        <f t="shared" si="18"/>
        <v>110079.6</v>
      </c>
      <c r="R172" s="206">
        <f t="shared" si="18"/>
        <v>1059304.1099999999</v>
      </c>
      <c r="S172" s="206">
        <f t="shared" si="18"/>
        <v>4630836.49</v>
      </c>
      <c r="T172" s="206">
        <f t="shared" si="18"/>
        <v>0</v>
      </c>
      <c r="U172" s="206">
        <f t="shared" si="18"/>
        <v>33548462.349999998</v>
      </c>
    </row>
    <row r="173" spans="1:21" s="133" customFormat="1">
      <c r="A173" s="144" t="s">
        <v>557</v>
      </c>
      <c r="B173" s="254">
        <v>0</v>
      </c>
      <c r="C173" s="254">
        <v>0</v>
      </c>
      <c r="D173" s="254">
        <v>0</v>
      </c>
      <c r="E173" s="254">
        <v>0</v>
      </c>
      <c r="F173" s="254">
        <v>0</v>
      </c>
      <c r="G173" s="254">
        <v>0</v>
      </c>
      <c r="H173" s="254">
        <v>339533.85</v>
      </c>
      <c r="I173" s="254">
        <v>392662.07</v>
      </c>
      <c r="J173" s="254">
        <v>96237.78</v>
      </c>
      <c r="K173" s="254">
        <v>0</v>
      </c>
      <c r="L173" s="254">
        <v>0</v>
      </c>
      <c r="M173" s="254">
        <v>52351.26</v>
      </c>
      <c r="N173" s="254">
        <v>0</v>
      </c>
      <c r="O173" s="254">
        <v>0</v>
      </c>
      <c r="P173" s="254">
        <v>0</v>
      </c>
      <c r="Q173" s="254">
        <v>0</v>
      </c>
      <c r="R173" s="254">
        <v>16034.11</v>
      </c>
      <c r="S173" s="254">
        <v>134290</v>
      </c>
      <c r="T173" s="254">
        <v>0</v>
      </c>
      <c r="U173" s="255">
        <v>1031109.07</v>
      </c>
    </row>
    <row r="174" spans="1:21" s="133" customFormat="1">
      <c r="A174" s="144" t="s">
        <v>559</v>
      </c>
      <c r="B174" s="6">
        <v>0</v>
      </c>
      <c r="C174" s="6">
        <v>432033.45</v>
      </c>
      <c r="D174" s="6">
        <v>0</v>
      </c>
      <c r="E174" s="6">
        <v>0</v>
      </c>
      <c r="F174" s="6">
        <v>0</v>
      </c>
      <c r="G174" s="6">
        <v>0</v>
      </c>
      <c r="H174" s="6">
        <v>215507.48</v>
      </c>
      <c r="I174" s="6">
        <v>753981.88</v>
      </c>
      <c r="J174" s="6">
        <v>71551.92</v>
      </c>
      <c r="K174" s="6">
        <v>70234.66</v>
      </c>
      <c r="L174" s="6">
        <v>117388.65</v>
      </c>
      <c r="M174" s="6">
        <v>74335.09</v>
      </c>
      <c r="N174" s="6">
        <v>0</v>
      </c>
      <c r="O174" s="6">
        <v>0</v>
      </c>
      <c r="P174" s="6">
        <v>0</v>
      </c>
      <c r="Q174" s="6">
        <v>0</v>
      </c>
      <c r="R174" s="6">
        <v>64646.07</v>
      </c>
      <c r="S174" s="6">
        <v>86450</v>
      </c>
      <c r="T174" s="6">
        <v>0</v>
      </c>
      <c r="U174" s="252">
        <v>1886129.2</v>
      </c>
    </row>
    <row r="175" spans="1:21" s="133" customFormat="1">
      <c r="A175" s="144" t="s">
        <v>562</v>
      </c>
      <c r="B175" s="254">
        <v>0</v>
      </c>
      <c r="C175" s="254">
        <v>601166.49</v>
      </c>
      <c r="D175" s="254">
        <v>0</v>
      </c>
      <c r="E175" s="254">
        <v>0</v>
      </c>
      <c r="F175" s="254">
        <v>0</v>
      </c>
      <c r="G175" s="254">
        <v>0</v>
      </c>
      <c r="H175" s="254">
        <v>783308.83</v>
      </c>
      <c r="I175" s="254">
        <v>605250.66</v>
      </c>
      <c r="J175" s="254">
        <v>65671.64</v>
      </c>
      <c r="K175" s="254">
        <v>62329.45</v>
      </c>
      <c r="L175" s="254">
        <v>106000</v>
      </c>
      <c r="M175" s="254">
        <v>210540.54</v>
      </c>
      <c r="N175" s="254">
        <v>0</v>
      </c>
      <c r="O175" s="254">
        <v>0</v>
      </c>
      <c r="P175" s="254">
        <v>0</v>
      </c>
      <c r="Q175" s="254">
        <v>0</v>
      </c>
      <c r="R175" s="254">
        <v>316215.39</v>
      </c>
      <c r="S175" s="254">
        <v>119107.8</v>
      </c>
      <c r="T175" s="254">
        <v>0</v>
      </c>
      <c r="U175" s="255">
        <v>2869590.8</v>
      </c>
    </row>
    <row r="176" spans="1:21" s="133" customFormat="1">
      <c r="A176" s="144" t="s">
        <v>564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605478.93999999994</v>
      </c>
      <c r="I176" s="6">
        <v>617867.89</v>
      </c>
      <c r="J176" s="6">
        <v>133270.63</v>
      </c>
      <c r="K176" s="6">
        <v>175500</v>
      </c>
      <c r="L176" s="6">
        <v>251600</v>
      </c>
      <c r="M176" s="6">
        <v>93926.720000000001</v>
      </c>
      <c r="N176" s="6">
        <v>0</v>
      </c>
      <c r="O176" s="6">
        <v>0</v>
      </c>
      <c r="P176" s="6">
        <v>0</v>
      </c>
      <c r="Q176" s="6">
        <v>0</v>
      </c>
      <c r="R176" s="6">
        <v>7306.15</v>
      </c>
      <c r="S176" s="6">
        <v>126840</v>
      </c>
      <c r="T176" s="6">
        <v>0</v>
      </c>
      <c r="U176" s="252">
        <v>2011790.33</v>
      </c>
    </row>
    <row r="177" spans="1:21" s="133" customFormat="1">
      <c r="A177" s="144" t="s">
        <v>567</v>
      </c>
      <c r="B177" s="254">
        <v>0</v>
      </c>
      <c r="C177" s="254">
        <v>0</v>
      </c>
      <c r="D177" s="254">
        <v>0</v>
      </c>
      <c r="E177" s="254">
        <v>0</v>
      </c>
      <c r="F177" s="254">
        <v>0</v>
      </c>
      <c r="G177" s="254">
        <v>0</v>
      </c>
      <c r="H177" s="254">
        <v>509222.24</v>
      </c>
      <c r="I177" s="254">
        <v>468926.91</v>
      </c>
      <c r="J177" s="254">
        <v>92573.17</v>
      </c>
      <c r="K177" s="254">
        <v>30500</v>
      </c>
      <c r="L177" s="254">
        <v>158120</v>
      </c>
      <c r="M177" s="254">
        <v>270785.7</v>
      </c>
      <c r="N177" s="254">
        <v>0</v>
      </c>
      <c r="O177" s="254">
        <v>0</v>
      </c>
      <c r="P177" s="254">
        <v>0</v>
      </c>
      <c r="Q177" s="254">
        <v>0</v>
      </c>
      <c r="R177" s="254">
        <v>101497.28</v>
      </c>
      <c r="S177" s="254">
        <v>127960</v>
      </c>
      <c r="T177" s="254">
        <v>0</v>
      </c>
      <c r="U177" s="255">
        <v>1759585.3</v>
      </c>
    </row>
    <row r="178" spans="1:21" s="133" customFormat="1">
      <c r="A178" s="144" t="s">
        <v>571</v>
      </c>
      <c r="B178" s="6">
        <v>0</v>
      </c>
      <c r="C178" s="6">
        <v>342214.41</v>
      </c>
      <c r="D178" s="6">
        <v>0</v>
      </c>
      <c r="E178" s="6">
        <v>0</v>
      </c>
      <c r="F178" s="6">
        <v>0</v>
      </c>
      <c r="G178" s="6">
        <v>0</v>
      </c>
      <c r="H178" s="6">
        <v>365481.76</v>
      </c>
      <c r="I178" s="6">
        <v>602957.05000000005</v>
      </c>
      <c r="J178" s="6">
        <v>155789.04</v>
      </c>
      <c r="K178" s="6">
        <v>96217.600000000006</v>
      </c>
      <c r="L178" s="6">
        <v>87320</v>
      </c>
      <c r="M178" s="6">
        <v>151550.24</v>
      </c>
      <c r="N178" s="6">
        <v>0</v>
      </c>
      <c r="O178" s="6">
        <v>0</v>
      </c>
      <c r="P178" s="6">
        <v>716.25</v>
      </c>
      <c r="Q178" s="6">
        <v>0</v>
      </c>
      <c r="R178" s="6">
        <v>0</v>
      </c>
      <c r="S178" s="6">
        <v>106950</v>
      </c>
      <c r="T178" s="6">
        <v>0</v>
      </c>
      <c r="U178" s="252">
        <v>1909196.35</v>
      </c>
    </row>
    <row r="179" spans="1:21" s="133" customFormat="1">
      <c r="A179" s="144" t="s">
        <v>573</v>
      </c>
      <c r="B179" s="254">
        <v>0</v>
      </c>
      <c r="C179" s="254">
        <v>492545.05</v>
      </c>
      <c r="D179" s="254">
        <v>0</v>
      </c>
      <c r="E179" s="254">
        <v>0</v>
      </c>
      <c r="F179" s="254">
        <v>0</v>
      </c>
      <c r="G179" s="254">
        <v>0</v>
      </c>
      <c r="H179" s="254">
        <v>317098.90000000002</v>
      </c>
      <c r="I179" s="254">
        <v>836670.83</v>
      </c>
      <c r="J179" s="254">
        <v>159597.19</v>
      </c>
      <c r="K179" s="254">
        <v>107466.74</v>
      </c>
      <c r="L179" s="254">
        <v>36080</v>
      </c>
      <c r="M179" s="254">
        <v>337572.67</v>
      </c>
      <c r="N179" s="254">
        <v>0</v>
      </c>
      <c r="O179" s="254">
        <v>0</v>
      </c>
      <c r="P179" s="254">
        <v>0</v>
      </c>
      <c r="Q179" s="254">
        <v>0</v>
      </c>
      <c r="R179" s="254">
        <v>0</v>
      </c>
      <c r="S179" s="254">
        <v>118081.94</v>
      </c>
      <c r="T179" s="254">
        <v>0</v>
      </c>
      <c r="U179" s="255">
        <v>2405113.3199999998</v>
      </c>
    </row>
    <row r="180" spans="1:21" s="133" customFormat="1">
      <c r="A180" s="144" t="s">
        <v>578</v>
      </c>
      <c r="B180" s="6">
        <v>0</v>
      </c>
      <c r="C180" s="6">
        <v>441006.16</v>
      </c>
      <c r="D180" s="6">
        <v>0</v>
      </c>
      <c r="E180" s="6">
        <v>0</v>
      </c>
      <c r="F180" s="6">
        <v>0</v>
      </c>
      <c r="G180" s="6">
        <v>0</v>
      </c>
      <c r="H180" s="6">
        <v>579930.56999999995</v>
      </c>
      <c r="I180" s="6">
        <v>1102957.05</v>
      </c>
      <c r="J180" s="6">
        <v>94915.09</v>
      </c>
      <c r="K180" s="6">
        <v>3697.79</v>
      </c>
      <c r="L180" s="6">
        <v>282680</v>
      </c>
      <c r="M180" s="6">
        <v>126656.3</v>
      </c>
      <c r="N180" s="6">
        <v>0</v>
      </c>
      <c r="O180" s="6">
        <v>0</v>
      </c>
      <c r="P180" s="6">
        <v>0</v>
      </c>
      <c r="Q180" s="6">
        <v>0</v>
      </c>
      <c r="R180" s="6">
        <v>99225.600000000006</v>
      </c>
      <c r="S180" s="6">
        <v>78400</v>
      </c>
      <c r="T180" s="6">
        <v>0</v>
      </c>
      <c r="U180" s="252">
        <v>2809468.56</v>
      </c>
    </row>
    <row r="181" spans="1:21" s="133" customFormat="1">
      <c r="A181" s="144" t="s">
        <v>581</v>
      </c>
      <c r="B181" s="254">
        <v>0</v>
      </c>
      <c r="C181" s="254">
        <v>541871</v>
      </c>
      <c r="D181" s="254">
        <v>65.7</v>
      </c>
      <c r="E181" s="254">
        <v>0</v>
      </c>
      <c r="F181" s="254">
        <v>0</v>
      </c>
      <c r="G181" s="254">
        <v>0</v>
      </c>
      <c r="H181" s="254">
        <v>424939.48</v>
      </c>
      <c r="I181" s="254">
        <v>1176582.6599999999</v>
      </c>
      <c r="J181" s="254">
        <v>121009.29</v>
      </c>
      <c r="K181" s="254">
        <v>152784.07999999999</v>
      </c>
      <c r="L181" s="254">
        <v>226961.2</v>
      </c>
      <c r="M181" s="254">
        <v>156640.64000000001</v>
      </c>
      <c r="N181" s="254">
        <v>0</v>
      </c>
      <c r="O181" s="254">
        <v>0</v>
      </c>
      <c r="P181" s="254">
        <v>0</v>
      </c>
      <c r="Q181" s="254">
        <v>0</v>
      </c>
      <c r="R181" s="254">
        <v>0</v>
      </c>
      <c r="S181" s="254">
        <v>95632.77</v>
      </c>
      <c r="T181" s="254">
        <v>0</v>
      </c>
      <c r="U181" s="255">
        <v>2896486.82</v>
      </c>
    </row>
    <row r="182" spans="1:21" s="133" customFormat="1">
      <c r="A182" s="144" t="s">
        <v>583</v>
      </c>
      <c r="B182" s="6">
        <v>0</v>
      </c>
      <c r="C182" s="6">
        <v>514280.02</v>
      </c>
      <c r="D182" s="6">
        <v>0</v>
      </c>
      <c r="E182" s="6">
        <v>0</v>
      </c>
      <c r="F182" s="6">
        <v>0</v>
      </c>
      <c r="G182" s="6">
        <v>0</v>
      </c>
      <c r="H182" s="6">
        <v>333551.87</v>
      </c>
      <c r="I182" s="6">
        <v>1518367.84</v>
      </c>
      <c r="J182" s="6">
        <v>204624.63</v>
      </c>
      <c r="K182" s="6">
        <v>149613.51</v>
      </c>
      <c r="L182" s="6">
        <v>400222.78</v>
      </c>
      <c r="M182" s="6">
        <v>146837.93</v>
      </c>
      <c r="N182" s="6">
        <v>0</v>
      </c>
      <c r="O182" s="6">
        <v>0</v>
      </c>
      <c r="P182" s="6">
        <v>0</v>
      </c>
      <c r="Q182" s="6">
        <v>0</v>
      </c>
      <c r="R182" s="6">
        <v>68290.559999999998</v>
      </c>
      <c r="S182" s="6">
        <v>302160.77</v>
      </c>
      <c r="T182" s="6">
        <v>0</v>
      </c>
      <c r="U182" s="252">
        <v>3637949.91</v>
      </c>
    </row>
    <row r="183" spans="1:21" s="133" customFormat="1">
      <c r="A183" s="144" t="s">
        <v>585</v>
      </c>
      <c r="B183" s="254">
        <v>0</v>
      </c>
      <c r="C183" s="254">
        <v>250917.27</v>
      </c>
      <c r="D183" s="254">
        <v>0</v>
      </c>
      <c r="E183" s="254">
        <v>11100</v>
      </c>
      <c r="F183" s="254">
        <v>0</v>
      </c>
      <c r="G183" s="254">
        <v>0</v>
      </c>
      <c r="H183" s="254">
        <v>354502.38</v>
      </c>
      <c r="I183" s="254">
        <v>624021.64</v>
      </c>
      <c r="J183" s="254">
        <v>59673.31</v>
      </c>
      <c r="K183" s="254">
        <v>126810</v>
      </c>
      <c r="L183" s="254">
        <v>528268.73</v>
      </c>
      <c r="M183" s="254">
        <v>160199.87</v>
      </c>
      <c r="N183" s="254">
        <v>0</v>
      </c>
      <c r="O183" s="254">
        <v>0</v>
      </c>
      <c r="P183" s="254">
        <v>0</v>
      </c>
      <c r="Q183" s="254">
        <v>0</v>
      </c>
      <c r="R183" s="254">
        <v>122539.2</v>
      </c>
      <c r="S183" s="254">
        <v>363184.92</v>
      </c>
      <c r="T183" s="254">
        <v>0</v>
      </c>
      <c r="U183" s="255">
        <v>2601217.3199999998</v>
      </c>
    </row>
    <row r="184" spans="1:21" s="133" customFormat="1" ht="15" thickBot="1">
      <c r="A184" s="144" t="s">
        <v>587</v>
      </c>
      <c r="B184" s="6">
        <v>0</v>
      </c>
      <c r="C184" s="6">
        <v>695721.84</v>
      </c>
      <c r="D184" s="6">
        <v>19500</v>
      </c>
      <c r="E184" s="6">
        <v>0</v>
      </c>
      <c r="F184" s="6">
        <v>0</v>
      </c>
      <c r="G184" s="6">
        <v>0</v>
      </c>
      <c r="H184" s="6">
        <v>303752.03999999998</v>
      </c>
      <c r="I184" s="6">
        <v>740825.35</v>
      </c>
      <c r="J184" s="6">
        <v>124914.1</v>
      </c>
      <c r="K184" s="6">
        <v>134083.29</v>
      </c>
      <c r="L184" s="6">
        <v>160550.39999999999</v>
      </c>
      <c r="M184" s="6">
        <v>216041.05</v>
      </c>
      <c r="N184" s="6">
        <v>0</v>
      </c>
      <c r="O184" s="6">
        <v>0</v>
      </c>
      <c r="P184" s="6">
        <v>0</v>
      </c>
      <c r="Q184" s="6">
        <v>0</v>
      </c>
      <c r="R184" s="6">
        <v>70667.95</v>
      </c>
      <c r="S184" s="6">
        <v>310210.02</v>
      </c>
      <c r="T184" s="6">
        <v>0</v>
      </c>
      <c r="U184" s="252">
        <v>2776266.04</v>
      </c>
    </row>
    <row r="185" spans="1:21" s="133" customFormat="1" ht="15" thickTop="1">
      <c r="A185" s="145"/>
      <c r="B185" s="206">
        <f>+SUM(B173:B184)</f>
        <v>0</v>
      </c>
      <c r="C185" s="206">
        <f t="shared" ref="C185:U185" si="19">+SUM(C173:C184)</f>
        <v>4311755.6900000004</v>
      </c>
      <c r="D185" s="206">
        <f t="shared" si="19"/>
        <v>19565.7</v>
      </c>
      <c r="E185" s="206">
        <f t="shared" si="19"/>
        <v>11100</v>
      </c>
      <c r="F185" s="206">
        <f t="shared" si="19"/>
        <v>0</v>
      </c>
      <c r="G185" s="206">
        <f t="shared" si="19"/>
        <v>0</v>
      </c>
      <c r="H185" s="206">
        <f t="shared" si="19"/>
        <v>5132308.3399999989</v>
      </c>
      <c r="I185" s="206">
        <f t="shared" si="19"/>
        <v>9441071.8300000001</v>
      </c>
      <c r="J185" s="206">
        <f t="shared" si="19"/>
        <v>1379827.7900000003</v>
      </c>
      <c r="K185" s="206">
        <f t="shared" si="19"/>
        <v>1109237.1199999999</v>
      </c>
      <c r="L185" s="206">
        <f t="shared" si="19"/>
        <v>2355191.7600000002</v>
      </c>
      <c r="M185" s="206">
        <f t="shared" si="19"/>
        <v>1997438.01</v>
      </c>
      <c r="N185" s="206">
        <f t="shared" si="19"/>
        <v>0</v>
      </c>
      <c r="O185" s="206">
        <f t="shared" si="19"/>
        <v>0</v>
      </c>
      <c r="P185" s="206">
        <f t="shared" si="19"/>
        <v>716.25</v>
      </c>
      <c r="Q185" s="206">
        <f t="shared" si="19"/>
        <v>0</v>
      </c>
      <c r="R185" s="206">
        <f t="shared" si="19"/>
        <v>866422.30999999982</v>
      </c>
      <c r="S185" s="206">
        <f t="shared" si="19"/>
        <v>1969268.22</v>
      </c>
      <c r="T185" s="206">
        <f t="shared" si="19"/>
        <v>0</v>
      </c>
      <c r="U185" s="206">
        <f t="shared" si="19"/>
        <v>28593903.02</v>
      </c>
    </row>
    <row r="186" spans="1:21" s="133" customFormat="1">
      <c r="A186" s="144" t="s">
        <v>606</v>
      </c>
      <c r="B186" s="6">
        <v>0</v>
      </c>
      <c r="C186" s="6">
        <v>0</v>
      </c>
      <c r="D186" s="6">
        <v>992.77</v>
      </c>
      <c r="E186" s="6">
        <v>46.96</v>
      </c>
      <c r="F186" s="6">
        <v>27787.52</v>
      </c>
      <c r="G186" s="6">
        <v>0</v>
      </c>
      <c r="H186" s="6">
        <v>578470.13</v>
      </c>
      <c r="I186" s="6">
        <v>495401.55</v>
      </c>
      <c r="J186" s="6">
        <v>89787.09</v>
      </c>
      <c r="K186" s="6">
        <v>1578.71</v>
      </c>
      <c r="L186" s="6">
        <v>69080</v>
      </c>
      <c r="M186" s="6">
        <v>153458.89000000001</v>
      </c>
      <c r="N186" s="6">
        <v>0</v>
      </c>
      <c r="O186" s="6">
        <v>0</v>
      </c>
      <c r="P186" s="6">
        <v>0</v>
      </c>
      <c r="Q186" s="6">
        <v>0</v>
      </c>
      <c r="R186" s="6">
        <v>804860.34</v>
      </c>
      <c r="S186" s="6">
        <v>229000.77</v>
      </c>
      <c r="T186" s="6">
        <v>0</v>
      </c>
      <c r="U186" s="252">
        <v>2450464.73</v>
      </c>
    </row>
    <row r="187" spans="1:21" s="133" customFormat="1">
      <c r="A187" s="144" t="s">
        <v>608</v>
      </c>
      <c r="B187" s="254">
        <v>0</v>
      </c>
      <c r="C187" s="254">
        <v>0</v>
      </c>
      <c r="D187" s="254">
        <v>3782.74</v>
      </c>
      <c r="E187" s="254">
        <v>68.989999999999995</v>
      </c>
      <c r="F187" s="254">
        <v>23651.35</v>
      </c>
      <c r="G187" s="254">
        <v>0</v>
      </c>
      <c r="H187" s="254">
        <v>438752.88</v>
      </c>
      <c r="I187" s="254">
        <v>380011.77</v>
      </c>
      <c r="J187" s="254">
        <v>31114.2</v>
      </c>
      <c r="K187" s="254">
        <v>72200</v>
      </c>
      <c r="L187" s="254">
        <v>114373.4</v>
      </c>
      <c r="M187" s="254">
        <v>199838.68</v>
      </c>
      <c r="N187" s="254">
        <v>0</v>
      </c>
      <c r="O187" s="254">
        <v>0</v>
      </c>
      <c r="P187" s="254">
        <v>0</v>
      </c>
      <c r="Q187" s="254">
        <v>0</v>
      </c>
      <c r="R187" s="254">
        <v>379255.2</v>
      </c>
      <c r="S187" s="254">
        <v>49385</v>
      </c>
      <c r="T187" s="254">
        <v>0</v>
      </c>
      <c r="U187" s="255">
        <v>1692434.21</v>
      </c>
    </row>
    <row r="188" spans="1:21" s="133" customFormat="1">
      <c r="A188" s="144" t="s">
        <v>611</v>
      </c>
      <c r="B188" s="6">
        <v>0</v>
      </c>
      <c r="C188" s="6">
        <v>783837.37</v>
      </c>
      <c r="D188" s="6">
        <v>6630.98</v>
      </c>
      <c r="E188" s="6">
        <v>157.26</v>
      </c>
      <c r="F188" s="6">
        <v>24400.27</v>
      </c>
      <c r="G188" s="6">
        <v>0</v>
      </c>
      <c r="H188" s="6">
        <v>282001.82</v>
      </c>
      <c r="I188" s="6">
        <v>580988.34</v>
      </c>
      <c r="J188" s="6">
        <v>79839.199999999997</v>
      </c>
      <c r="K188" s="6">
        <v>280144.57</v>
      </c>
      <c r="L188" s="6">
        <v>193801.5</v>
      </c>
      <c r="M188" s="6">
        <v>344680.88</v>
      </c>
      <c r="N188" s="6">
        <v>0</v>
      </c>
      <c r="O188" s="6">
        <v>0</v>
      </c>
      <c r="P188" s="6">
        <v>0</v>
      </c>
      <c r="Q188" s="6">
        <v>0</v>
      </c>
      <c r="R188" s="6">
        <v>102320.87</v>
      </c>
      <c r="S188" s="6">
        <v>202501.8</v>
      </c>
      <c r="T188" s="6">
        <v>0</v>
      </c>
      <c r="U188" s="252">
        <v>2881304.86</v>
      </c>
    </row>
    <row r="189" spans="1:21" s="133" customFormat="1">
      <c r="A189" s="144" t="s">
        <v>613</v>
      </c>
      <c r="B189" s="254">
        <v>0</v>
      </c>
      <c r="C189" s="254">
        <v>374367.5</v>
      </c>
      <c r="D189" s="254">
        <v>7306.54</v>
      </c>
      <c r="E189" s="254">
        <v>223.78</v>
      </c>
      <c r="F189" s="254">
        <v>29646.37</v>
      </c>
      <c r="G189" s="254">
        <v>0</v>
      </c>
      <c r="H189" s="254">
        <v>163251.04999999999</v>
      </c>
      <c r="I189" s="254">
        <v>360762.41</v>
      </c>
      <c r="J189" s="254">
        <v>35817.699999999997</v>
      </c>
      <c r="K189" s="254">
        <v>90394.81</v>
      </c>
      <c r="L189" s="254">
        <v>107580</v>
      </c>
      <c r="M189" s="254">
        <v>261302.6</v>
      </c>
      <c r="N189" s="254">
        <v>0</v>
      </c>
      <c r="O189" s="254">
        <v>0</v>
      </c>
      <c r="P189" s="254">
        <v>0</v>
      </c>
      <c r="Q189" s="254">
        <v>0</v>
      </c>
      <c r="R189" s="254">
        <v>8189.15</v>
      </c>
      <c r="S189" s="254">
        <v>61009.96</v>
      </c>
      <c r="T189" s="254">
        <v>0</v>
      </c>
      <c r="U189" s="255">
        <v>1499851.87</v>
      </c>
    </row>
    <row r="190" spans="1:21" s="133" customFormat="1">
      <c r="A190" s="144" t="s">
        <v>615</v>
      </c>
      <c r="B190" s="6">
        <v>0</v>
      </c>
      <c r="C190" s="6">
        <v>74619.94</v>
      </c>
      <c r="D190" s="6">
        <v>10634.35</v>
      </c>
      <c r="E190" s="6">
        <v>351.4</v>
      </c>
      <c r="F190" s="6">
        <v>43774.33</v>
      </c>
      <c r="G190" s="6">
        <v>0</v>
      </c>
      <c r="H190" s="6">
        <v>304454.65000000002</v>
      </c>
      <c r="I190" s="6">
        <v>720183.38</v>
      </c>
      <c r="J190" s="6">
        <v>73960.350000000006</v>
      </c>
      <c r="K190" s="6">
        <v>115734.9</v>
      </c>
      <c r="L190" s="6">
        <v>172898.75</v>
      </c>
      <c r="M190" s="6">
        <v>179143.66</v>
      </c>
      <c r="N190" s="6">
        <v>0</v>
      </c>
      <c r="O190" s="6">
        <v>0</v>
      </c>
      <c r="P190" s="6">
        <v>608.77</v>
      </c>
      <c r="Q190" s="6">
        <v>0</v>
      </c>
      <c r="R190" s="6">
        <v>78259.08</v>
      </c>
      <c r="S190" s="6">
        <v>441470.43</v>
      </c>
      <c r="T190" s="6">
        <v>0</v>
      </c>
      <c r="U190" s="252">
        <v>2216093.9900000002</v>
      </c>
    </row>
    <row r="191" spans="1:21" s="133" customFormat="1">
      <c r="A191" s="144" t="s">
        <v>618</v>
      </c>
      <c r="B191" s="254">
        <v>21.86</v>
      </c>
      <c r="C191" s="254">
        <v>11048.13</v>
      </c>
      <c r="D191" s="254">
        <v>9228.56</v>
      </c>
      <c r="E191" s="254">
        <v>342.27</v>
      </c>
      <c r="F191" s="254">
        <v>35496.199999999997</v>
      </c>
      <c r="G191" s="254">
        <v>0</v>
      </c>
      <c r="H191" s="254">
        <v>359603.03</v>
      </c>
      <c r="I191" s="254">
        <v>837437.66</v>
      </c>
      <c r="J191" s="254">
        <v>190263.91</v>
      </c>
      <c r="K191" s="254">
        <v>137497.29</v>
      </c>
      <c r="L191" s="254">
        <v>196990</v>
      </c>
      <c r="M191" s="254">
        <v>229572.77</v>
      </c>
      <c r="N191" s="254">
        <v>0</v>
      </c>
      <c r="O191" s="254">
        <v>0</v>
      </c>
      <c r="P191" s="254">
        <v>0</v>
      </c>
      <c r="Q191" s="254">
        <v>0</v>
      </c>
      <c r="R191" s="254">
        <v>302657.02</v>
      </c>
      <c r="S191" s="254">
        <v>403078.96</v>
      </c>
      <c r="T191" s="254">
        <v>0</v>
      </c>
      <c r="U191" s="255">
        <v>2713237.66</v>
      </c>
    </row>
    <row r="192" spans="1:21" ht="18">
      <c r="A192" s="195" t="s">
        <v>622</v>
      </c>
      <c r="B192" s="67"/>
      <c r="C192" s="67"/>
      <c r="D192" s="67"/>
      <c r="E192" s="67"/>
    </row>
  </sheetData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"/>
  <sheetViews>
    <sheetView topLeftCell="A4" workbookViewId="0">
      <selection activeCell="B35" sqref="B35:B36"/>
    </sheetView>
  </sheetViews>
  <sheetFormatPr baseColWidth="10" defaultRowHeight="14.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CARNEAVES-CIF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2023-07-05T16:00:53Z</cp:lastPrinted>
  <dcterms:created xsi:type="dcterms:W3CDTF">2014-10-07T21:13:27Z</dcterms:created>
  <dcterms:modified xsi:type="dcterms:W3CDTF">2023-08-07T17:20:34Z</dcterms:modified>
</cp:coreProperties>
</file>